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9BB4B23-BE81-4CF5-BDBA-71FD57E58CBC}" xr6:coauthVersionLast="45" xr6:coauthVersionMax="45" xr10:uidLastSave="{00000000-0000-0000-0000-000000000000}"/>
  <bookViews>
    <workbookView xWindow="-120" yWindow="-120" windowWidth="24240" windowHeight="13740" activeTab="3" xr2:uid="{00000000-000D-0000-FFFF-FFFF00000000}"/>
  </bookViews>
  <sheets>
    <sheet name="Feuil1" sheetId="1" r:id="rId1"/>
    <sheet name="Données" sheetId="2" r:id="rId2"/>
    <sheet name="Prix &amp; MO" sheetId="3" r:id="rId3"/>
    <sheet name="Résultat PQ" sheetId="4" r:id="rId4"/>
  </sheets>
  <definedNames>
    <definedName name="DonnéesExternes_1" localSheetId="3" hidden="1">'Résultat PQ'!$B$2:$F$159</definedName>
    <definedName name="_xlnm.Print_Area" localSheetId="0">Feuil1!$B$4:$N$161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5" i="1" l="1"/>
  <c r="W6" i="1" l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7" i="1"/>
  <c r="T77" i="1" l="1"/>
  <c r="U77" i="1" s="1"/>
  <c r="T76" i="1"/>
  <c r="U76" i="1" s="1"/>
  <c r="T9" i="1"/>
  <c r="U9" i="1" s="1"/>
  <c r="T10" i="1"/>
  <c r="U10" i="1" s="1"/>
  <c r="T11" i="1"/>
  <c r="U11" i="1" s="1"/>
  <c r="T12" i="1"/>
  <c r="U12" i="1" s="1"/>
  <c r="T13" i="1"/>
  <c r="U13" i="1" s="1"/>
  <c r="T14" i="1"/>
  <c r="U14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 s="1"/>
  <c r="T21" i="1"/>
  <c r="U21" i="1" s="1"/>
  <c r="T22" i="1"/>
  <c r="U22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3" i="1"/>
  <c r="U33" i="1" s="1"/>
  <c r="T34" i="1"/>
  <c r="U34" i="1" s="1"/>
  <c r="T35" i="1"/>
  <c r="U35" i="1" s="1"/>
  <c r="T36" i="1"/>
  <c r="U36" i="1" s="1"/>
  <c r="T37" i="1"/>
  <c r="U37" i="1" s="1"/>
  <c r="T38" i="1"/>
  <c r="U38" i="1" s="1"/>
  <c r="T39" i="1"/>
  <c r="U39" i="1" s="1"/>
  <c r="T40" i="1"/>
  <c r="U40" i="1" s="1"/>
  <c r="T41" i="1"/>
  <c r="U41" i="1" s="1"/>
  <c r="T42" i="1"/>
  <c r="U42" i="1" s="1"/>
  <c r="T43" i="1"/>
  <c r="U43" i="1" s="1"/>
  <c r="T44" i="1"/>
  <c r="U44" i="1" s="1"/>
  <c r="T45" i="1"/>
  <c r="U45" i="1" s="1"/>
  <c r="T46" i="1"/>
  <c r="U46" i="1" s="1"/>
  <c r="T47" i="1"/>
  <c r="U47" i="1" s="1"/>
  <c r="T48" i="1"/>
  <c r="U48" i="1" s="1"/>
  <c r="T49" i="1"/>
  <c r="U49" i="1" s="1"/>
  <c r="T50" i="1"/>
  <c r="U50" i="1" s="1"/>
  <c r="T51" i="1"/>
  <c r="U51" i="1" s="1"/>
  <c r="T52" i="1"/>
  <c r="U52" i="1" s="1"/>
  <c r="T53" i="1"/>
  <c r="U53" i="1" s="1"/>
  <c r="T54" i="1"/>
  <c r="U54" i="1" s="1"/>
  <c r="T55" i="1"/>
  <c r="U55" i="1" s="1"/>
  <c r="T56" i="1"/>
  <c r="U56" i="1" s="1"/>
  <c r="T57" i="1"/>
  <c r="U57" i="1" s="1"/>
  <c r="T58" i="1"/>
  <c r="U58" i="1" s="1"/>
  <c r="T59" i="1"/>
  <c r="U59" i="1" s="1"/>
  <c r="T60" i="1"/>
  <c r="U60" i="1" s="1"/>
  <c r="T61" i="1"/>
  <c r="U61" i="1" s="1"/>
  <c r="T62" i="1"/>
  <c r="U62" i="1" s="1"/>
  <c r="T63" i="1"/>
  <c r="U63" i="1" s="1"/>
  <c r="T64" i="1"/>
  <c r="U64" i="1" s="1"/>
  <c r="T65" i="1"/>
  <c r="U65" i="1" s="1"/>
  <c r="T66" i="1"/>
  <c r="U66" i="1" s="1"/>
  <c r="T67" i="1"/>
  <c r="U67" i="1" s="1"/>
  <c r="T68" i="1"/>
  <c r="U68" i="1" s="1"/>
  <c r="T69" i="1"/>
  <c r="U69" i="1" s="1"/>
  <c r="T70" i="1"/>
  <c r="U70" i="1" s="1"/>
  <c r="T71" i="1"/>
  <c r="U71" i="1" s="1"/>
  <c r="T72" i="1"/>
  <c r="U72" i="1" s="1"/>
  <c r="T73" i="1"/>
  <c r="U73" i="1" s="1"/>
  <c r="T74" i="1"/>
  <c r="U74" i="1" s="1"/>
  <c r="T75" i="1"/>
  <c r="U75" i="1" s="1"/>
  <c r="T78" i="1"/>
  <c r="U78" i="1" s="1"/>
  <c r="T79" i="1"/>
  <c r="U79" i="1" s="1"/>
  <c r="T80" i="1"/>
  <c r="U80" i="1" s="1"/>
  <c r="T81" i="1"/>
  <c r="U81" i="1" s="1"/>
  <c r="T82" i="1"/>
  <c r="U82" i="1" s="1"/>
  <c r="T83" i="1"/>
  <c r="U83" i="1" s="1"/>
  <c r="T84" i="1"/>
  <c r="U84" i="1" s="1"/>
  <c r="T85" i="1"/>
  <c r="U85" i="1" s="1"/>
  <c r="T86" i="1"/>
  <c r="U86" i="1" s="1"/>
  <c r="T87" i="1"/>
  <c r="U87" i="1" s="1"/>
  <c r="T88" i="1"/>
  <c r="U88" i="1" s="1"/>
  <c r="T89" i="1"/>
  <c r="U89" i="1" s="1"/>
  <c r="T90" i="1"/>
  <c r="U90" i="1" s="1"/>
  <c r="T91" i="1"/>
  <c r="U91" i="1" s="1"/>
  <c r="T92" i="1"/>
  <c r="U92" i="1" s="1"/>
  <c r="T93" i="1"/>
  <c r="U93" i="1" s="1"/>
  <c r="T94" i="1"/>
  <c r="U94" i="1" s="1"/>
  <c r="T95" i="1"/>
  <c r="U95" i="1" s="1"/>
  <c r="T96" i="1"/>
  <c r="U96" i="1" s="1"/>
  <c r="T97" i="1"/>
  <c r="U97" i="1" s="1"/>
  <c r="T98" i="1"/>
  <c r="U98" i="1" s="1"/>
  <c r="T99" i="1"/>
  <c r="U99" i="1" s="1"/>
  <c r="T100" i="1"/>
  <c r="U100" i="1" s="1"/>
  <c r="T101" i="1"/>
  <c r="U101" i="1" s="1"/>
  <c r="T102" i="1"/>
  <c r="U102" i="1" s="1"/>
  <c r="T103" i="1"/>
  <c r="U103" i="1" s="1"/>
  <c r="T104" i="1"/>
  <c r="U104" i="1" s="1"/>
  <c r="T105" i="1"/>
  <c r="U105" i="1" s="1"/>
  <c r="T106" i="1"/>
  <c r="U106" i="1" s="1"/>
  <c r="T107" i="1"/>
  <c r="U107" i="1" s="1"/>
  <c r="T108" i="1"/>
  <c r="U108" i="1" s="1"/>
  <c r="T109" i="1"/>
  <c r="U109" i="1" s="1"/>
  <c r="T110" i="1"/>
  <c r="U110" i="1" s="1"/>
  <c r="T111" i="1"/>
  <c r="U111" i="1" s="1"/>
  <c r="T112" i="1"/>
  <c r="U112" i="1" s="1"/>
  <c r="T113" i="1"/>
  <c r="U113" i="1" s="1"/>
  <c r="T114" i="1"/>
  <c r="U114" i="1" s="1"/>
  <c r="T115" i="1"/>
  <c r="U115" i="1" s="1"/>
  <c r="T116" i="1"/>
  <c r="U116" i="1" s="1"/>
  <c r="T117" i="1"/>
  <c r="U117" i="1" s="1"/>
  <c r="T118" i="1"/>
  <c r="U118" i="1" s="1"/>
  <c r="T119" i="1"/>
  <c r="U119" i="1" s="1"/>
  <c r="T120" i="1"/>
  <c r="U120" i="1" s="1"/>
  <c r="T121" i="1"/>
  <c r="U121" i="1" s="1"/>
  <c r="T122" i="1"/>
  <c r="U122" i="1" s="1"/>
  <c r="T123" i="1"/>
  <c r="U123" i="1" s="1"/>
  <c r="T124" i="1"/>
  <c r="U124" i="1" s="1"/>
  <c r="T125" i="1"/>
  <c r="U125" i="1" s="1"/>
  <c r="T126" i="1"/>
  <c r="U126" i="1" s="1"/>
  <c r="T127" i="1"/>
  <c r="U127" i="1" s="1"/>
  <c r="T128" i="1"/>
  <c r="U128" i="1" s="1"/>
  <c r="T129" i="1"/>
  <c r="U129" i="1" s="1"/>
  <c r="T130" i="1"/>
  <c r="U130" i="1" s="1"/>
  <c r="T131" i="1"/>
  <c r="U131" i="1" s="1"/>
  <c r="T132" i="1"/>
  <c r="U132" i="1" s="1"/>
  <c r="T133" i="1"/>
  <c r="U133" i="1" s="1"/>
  <c r="T134" i="1"/>
  <c r="U134" i="1" s="1"/>
  <c r="T135" i="1"/>
  <c r="U135" i="1" s="1"/>
  <c r="T136" i="1"/>
  <c r="U136" i="1" s="1"/>
  <c r="T137" i="1"/>
  <c r="U137" i="1" s="1"/>
  <c r="T138" i="1"/>
  <c r="U138" i="1" s="1"/>
  <c r="T139" i="1"/>
  <c r="U139" i="1" s="1"/>
  <c r="T140" i="1"/>
  <c r="U140" i="1" s="1"/>
  <c r="T141" i="1"/>
  <c r="U141" i="1" s="1"/>
  <c r="T142" i="1"/>
  <c r="U142" i="1" s="1"/>
  <c r="T143" i="1"/>
  <c r="U143" i="1" s="1"/>
  <c r="T144" i="1"/>
  <c r="U144" i="1" s="1"/>
  <c r="T145" i="1"/>
  <c r="U145" i="1" s="1"/>
  <c r="T146" i="1"/>
  <c r="U146" i="1" s="1"/>
  <c r="T147" i="1"/>
  <c r="U147" i="1" s="1"/>
  <c r="T148" i="1"/>
  <c r="U148" i="1" s="1"/>
  <c r="T149" i="1"/>
  <c r="U149" i="1" s="1"/>
  <c r="T150" i="1"/>
  <c r="U150" i="1" s="1"/>
  <c r="T151" i="1"/>
  <c r="U151" i="1" s="1"/>
  <c r="T152" i="1"/>
  <c r="U152" i="1" s="1"/>
  <c r="T153" i="1"/>
  <c r="U153" i="1" s="1"/>
  <c r="T154" i="1"/>
  <c r="U154" i="1" s="1"/>
  <c r="T155" i="1"/>
  <c r="U155" i="1" s="1"/>
  <c r="T156" i="1"/>
  <c r="U156" i="1" s="1"/>
  <c r="T157" i="1"/>
  <c r="U157" i="1" s="1"/>
  <c r="T158" i="1"/>
  <c r="U158" i="1" s="1"/>
  <c r="T159" i="1"/>
  <c r="U159" i="1" s="1"/>
  <c r="T160" i="1"/>
  <c r="U160" i="1" s="1"/>
  <c r="T161" i="1"/>
  <c r="U161" i="1" s="1"/>
  <c r="T8" i="1"/>
  <c r="U8" i="1" s="1"/>
  <c r="Q6" i="1" l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5" i="1"/>
  <c r="X155" i="1" l="1"/>
  <c r="R155" i="1"/>
  <c r="S155" i="1" s="1"/>
  <c r="X154" i="1"/>
  <c r="R154" i="1"/>
  <c r="S154" i="1" s="1"/>
  <c r="X150" i="1"/>
  <c r="R150" i="1"/>
  <c r="S150" i="1" s="1"/>
  <c r="X138" i="1"/>
  <c r="R138" i="1"/>
  <c r="S138" i="1" s="1"/>
  <c r="X161" i="1"/>
  <c r="R161" i="1"/>
  <c r="S161" i="1" s="1"/>
  <c r="X157" i="1"/>
  <c r="R157" i="1"/>
  <c r="S157" i="1" s="1"/>
  <c r="X153" i="1"/>
  <c r="R153" i="1"/>
  <c r="S153" i="1" s="1"/>
  <c r="X149" i="1"/>
  <c r="R149" i="1"/>
  <c r="S149" i="1" s="1"/>
  <c r="X145" i="1"/>
  <c r="R145" i="1"/>
  <c r="S145" i="1" s="1"/>
  <c r="X141" i="1"/>
  <c r="R141" i="1"/>
  <c r="S141" i="1" s="1"/>
  <c r="X137" i="1"/>
  <c r="R137" i="1"/>
  <c r="S137" i="1" s="1"/>
  <c r="X133" i="1"/>
  <c r="R133" i="1"/>
  <c r="S133" i="1" s="1"/>
  <c r="X129" i="1"/>
  <c r="R129" i="1"/>
  <c r="S129" i="1" s="1"/>
  <c r="X125" i="1"/>
  <c r="R125" i="1"/>
  <c r="S125" i="1" s="1"/>
  <c r="X121" i="1"/>
  <c r="R121" i="1"/>
  <c r="S121" i="1" s="1"/>
  <c r="X117" i="1"/>
  <c r="R117" i="1"/>
  <c r="S117" i="1" s="1"/>
  <c r="X113" i="1"/>
  <c r="R113" i="1"/>
  <c r="S113" i="1" s="1"/>
  <c r="X109" i="1"/>
  <c r="R109" i="1"/>
  <c r="S109" i="1" s="1"/>
  <c r="X105" i="1"/>
  <c r="R105" i="1"/>
  <c r="S105" i="1" s="1"/>
  <c r="X101" i="1"/>
  <c r="R101" i="1"/>
  <c r="S101" i="1" s="1"/>
  <c r="X97" i="1"/>
  <c r="R97" i="1"/>
  <c r="S97" i="1" s="1"/>
  <c r="X93" i="1"/>
  <c r="R93" i="1"/>
  <c r="S93" i="1" s="1"/>
  <c r="X89" i="1"/>
  <c r="R89" i="1"/>
  <c r="S89" i="1" s="1"/>
  <c r="X85" i="1"/>
  <c r="R85" i="1"/>
  <c r="S85" i="1" s="1"/>
  <c r="X81" i="1"/>
  <c r="R81" i="1"/>
  <c r="S81" i="1" s="1"/>
  <c r="X77" i="1"/>
  <c r="R77" i="1"/>
  <c r="S77" i="1" s="1"/>
  <c r="X73" i="1"/>
  <c r="R73" i="1"/>
  <c r="S73" i="1" s="1"/>
  <c r="X69" i="1"/>
  <c r="R69" i="1"/>
  <c r="S69" i="1" s="1"/>
  <c r="X65" i="1"/>
  <c r="R65" i="1"/>
  <c r="S65" i="1" s="1"/>
  <c r="X61" i="1"/>
  <c r="R61" i="1"/>
  <c r="S61" i="1" s="1"/>
  <c r="X57" i="1"/>
  <c r="R57" i="1"/>
  <c r="S57" i="1" s="1"/>
  <c r="X53" i="1"/>
  <c r="R53" i="1"/>
  <c r="S53" i="1" s="1"/>
  <c r="X49" i="1"/>
  <c r="R49" i="1"/>
  <c r="S49" i="1" s="1"/>
  <c r="X45" i="1"/>
  <c r="R45" i="1"/>
  <c r="S45" i="1" s="1"/>
  <c r="X41" i="1"/>
  <c r="R41" i="1"/>
  <c r="S41" i="1" s="1"/>
  <c r="X37" i="1"/>
  <c r="R37" i="1"/>
  <c r="S37" i="1" s="1"/>
  <c r="X33" i="1"/>
  <c r="R33" i="1"/>
  <c r="S33" i="1" s="1"/>
  <c r="X29" i="1"/>
  <c r="R29" i="1"/>
  <c r="S29" i="1" s="1"/>
  <c r="X25" i="1"/>
  <c r="R25" i="1"/>
  <c r="S25" i="1" s="1"/>
  <c r="X21" i="1"/>
  <c r="R21" i="1"/>
  <c r="S21" i="1" s="1"/>
  <c r="X17" i="1"/>
  <c r="Y17" i="1"/>
  <c r="R17" i="1"/>
  <c r="S17" i="1" s="1"/>
  <c r="X13" i="1"/>
  <c r="Y13" i="1"/>
  <c r="R13" i="1"/>
  <c r="S13" i="1" s="1"/>
  <c r="X9" i="1"/>
  <c r="Y9" i="1"/>
  <c r="R9" i="1"/>
  <c r="S9" i="1" s="1"/>
  <c r="X159" i="1"/>
  <c r="R159" i="1"/>
  <c r="S159" i="1" s="1"/>
  <c r="X158" i="1"/>
  <c r="R158" i="1"/>
  <c r="S158" i="1" s="1"/>
  <c r="X146" i="1"/>
  <c r="R146" i="1"/>
  <c r="S146" i="1" s="1"/>
  <c r="X142" i="1"/>
  <c r="R142" i="1"/>
  <c r="S142" i="1" s="1"/>
  <c r="X160" i="1"/>
  <c r="R160" i="1"/>
  <c r="S160" i="1" s="1"/>
  <c r="R156" i="1"/>
  <c r="S156" i="1" s="1"/>
  <c r="X156" i="1"/>
  <c r="X152" i="1"/>
  <c r="R152" i="1"/>
  <c r="S152" i="1" s="1"/>
  <c r="X148" i="1"/>
  <c r="R148" i="1"/>
  <c r="S148" i="1" s="1"/>
  <c r="X144" i="1"/>
  <c r="R144" i="1"/>
  <c r="S144" i="1" s="1"/>
  <c r="X140" i="1"/>
  <c r="R140" i="1"/>
  <c r="S140" i="1" s="1"/>
  <c r="X136" i="1"/>
  <c r="R136" i="1"/>
  <c r="S136" i="1" s="1"/>
  <c r="X132" i="1"/>
  <c r="R132" i="1"/>
  <c r="S132" i="1" s="1"/>
  <c r="X128" i="1"/>
  <c r="R128" i="1"/>
  <c r="S128" i="1" s="1"/>
  <c r="X124" i="1"/>
  <c r="R124" i="1"/>
  <c r="S124" i="1" s="1"/>
  <c r="X120" i="1"/>
  <c r="R120" i="1"/>
  <c r="S120" i="1" s="1"/>
  <c r="X116" i="1"/>
  <c r="R116" i="1"/>
  <c r="S116" i="1" s="1"/>
  <c r="X112" i="1"/>
  <c r="R112" i="1"/>
  <c r="S112" i="1" s="1"/>
  <c r="X108" i="1"/>
  <c r="R108" i="1"/>
  <c r="S108" i="1" s="1"/>
  <c r="X104" i="1"/>
  <c r="R104" i="1"/>
  <c r="S104" i="1" s="1"/>
  <c r="X100" i="1"/>
  <c r="R100" i="1"/>
  <c r="S100" i="1" s="1"/>
  <c r="X96" i="1"/>
  <c r="R96" i="1"/>
  <c r="S96" i="1" s="1"/>
  <c r="X92" i="1"/>
  <c r="R92" i="1"/>
  <c r="S92" i="1" s="1"/>
  <c r="X88" i="1"/>
  <c r="R88" i="1"/>
  <c r="S88" i="1" s="1"/>
  <c r="X84" i="1"/>
  <c r="R84" i="1"/>
  <c r="S84" i="1" s="1"/>
  <c r="X80" i="1"/>
  <c r="R80" i="1"/>
  <c r="S80" i="1" s="1"/>
  <c r="R76" i="1"/>
  <c r="S76" i="1" s="1"/>
  <c r="X76" i="1"/>
  <c r="X72" i="1"/>
  <c r="R72" i="1"/>
  <c r="S72" i="1" s="1"/>
  <c r="X68" i="1"/>
  <c r="R68" i="1"/>
  <c r="S68" i="1" s="1"/>
  <c r="X64" i="1"/>
  <c r="R64" i="1"/>
  <c r="S64" i="1" s="1"/>
  <c r="X60" i="1"/>
  <c r="R60" i="1"/>
  <c r="S60" i="1" s="1"/>
  <c r="X56" i="1"/>
  <c r="R56" i="1"/>
  <c r="S56" i="1" s="1"/>
  <c r="X52" i="1"/>
  <c r="R52" i="1"/>
  <c r="S52" i="1" s="1"/>
  <c r="X48" i="1"/>
  <c r="R48" i="1"/>
  <c r="S48" i="1" s="1"/>
  <c r="X44" i="1"/>
  <c r="R44" i="1"/>
  <c r="S44" i="1" s="1"/>
  <c r="X40" i="1"/>
  <c r="R40" i="1"/>
  <c r="S40" i="1" s="1"/>
  <c r="X36" i="1"/>
  <c r="R36" i="1"/>
  <c r="S36" i="1" s="1"/>
  <c r="X32" i="1"/>
  <c r="R32" i="1"/>
  <c r="S32" i="1" s="1"/>
  <c r="X28" i="1"/>
  <c r="R28" i="1"/>
  <c r="S28" i="1" s="1"/>
  <c r="X24" i="1"/>
  <c r="R24" i="1"/>
  <c r="S24" i="1" s="1"/>
  <c r="X20" i="1"/>
  <c r="R20" i="1"/>
  <c r="S20" i="1" s="1"/>
  <c r="X16" i="1"/>
  <c r="Y16" i="1"/>
  <c r="R16" i="1"/>
  <c r="S16" i="1" s="1"/>
  <c r="X12" i="1"/>
  <c r="Y12" i="1"/>
  <c r="R12" i="1"/>
  <c r="S12" i="1" s="1"/>
  <c r="Y8" i="1"/>
  <c r="X8" i="1"/>
  <c r="R8" i="1"/>
  <c r="S8" i="1" s="1"/>
  <c r="X5" i="1"/>
  <c r="R5" i="1"/>
  <c r="X151" i="1"/>
  <c r="R151" i="1"/>
  <c r="S151" i="1" s="1"/>
  <c r="R147" i="1"/>
  <c r="S147" i="1" s="1"/>
  <c r="X147" i="1"/>
  <c r="X143" i="1"/>
  <c r="R143" i="1"/>
  <c r="S143" i="1" s="1"/>
  <c r="X139" i="1"/>
  <c r="R139" i="1"/>
  <c r="S139" i="1" s="1"/>
  <c r="X135" i="1"/>
  <c r="R135" i="1"/>
  <c r="S135" i="1" s="1"/>
  <c r="X131" i="1"/>
  <c r="R131" i="1"/>
  <c r="S131" i="1" s="1"/>
  <c r="X127" i="1"/>
  <c r="R127" i="1"/>
  <c r="S127" i="1" s="1"/>
  <c r="X123" i="1"/>
  <c r="R123" i="1"/>
  <c r="S123" i="1" s="1"/>
  <c r="X119" i="1"/>
  <c r="R119" i="1"/>
  <c r="S119" i="1" s="1"/>
  <c r="X115" i="1"/>
  <c r="R115" i="1"/>
  <c r="S115" i="1" s="1"/>
  <c r="X111" i="1"/>
  <c r="R111" i="1"/>
  <c r="S111" i="1" s="1"/>
  <c r="X107" i="1"/>
  <c r="R107" i="1"/>
  <c r="S107" i="1" s="1"/>
  <c r="X103" i="1"/>
  <c r="R103" i="1"/>
  <c r="S103" i="1" s="1"/>
  <c r="X99" i="1"/>
  <c r="R99" i="1"/>
  <c r="S99" i="1" s="1"/>
  <c r="X95" i="1"/>
  <c r="R95" i="1"/>
  <c r="S95" i="1" s="1"/>
  <c r="X91" i="1"/>
  <c r="R91" i="1"/>
  <c r="S91" i="1" s="1"/>
  <c r="X87" i="1"/>
  <c r="R87" i="1"/>
  <c r="S87" i="1" s="1"/>
  <c r="X83" i="1"/>
  <c r="R83" i="1"/>
  <c r="S83" i="1" s="1"/>
  <c r="X79" i="1"/>
  <c r="R79" i="1"/>
  <c r="S79" i="1" s="1"/>
  <c r="X75" i="1"/>
  <c r="R75" i="1"/>
  <c r="S75" i="1" s="1"/>
  <c r="X71" i="1"/>
  <c r="R71" i="1"/>
  <c r="S71" i="1" s="1"/>
  <c r="X67" i="1"/>
  <c r="R67" i="1"/>
  <c r="S67" i="1" s="1"/>
  <c r="X63" i="1"/>
  <c r="R63" i="1"/>
  <c r="S63" i="1" s="1"/>
  <c r="X59" i="1"/>
  <c r="R59" i="1"/>
  <c r="S59" i="1" s="1"/>
  <c r="X55" i="1"/>
  <c r="R55" i="1"/>
  <c r="S55" i="1" s="1"/>
  <c r="X51" i="1"/>
  <c r="R51" i="1"/>
  <c r="S51" i="1" s="1"/>
  <c r="X47" i="1"/>
  <c r="R47" i="1"/>
  <c r="S47" i="1" s="1"/>
  <c r="X43" i="1"/>
  <c r="R43" i="1"/>
  <c r="S43" i="1" s="1"/>
  <c r="X39" i="1"/>
  <c r="R39" i="1"/>
  <c r="S39" i="1" s="1"/>
  <c r="X35" i="1"/>
  <c r="R35" i="1"/>
  <c r="S35" i="1" s="1"/>
  <c r="X31" i="1"/>
  <c r="R31" i="1"/>
  <c r="S31" i="1" s="1"/>
  <c r="X27" i="1"/>
  <c r="R27" i="1"/>
  <c r="S27" i="1" s="1"/>
  <c r="X23" i="1"/>
  <c r="R23" i="1"/>
  <c r="S23" i="1" s="1"/>
  <c r="X19" i="1"/>
  <c r="R19" i="1"/>
  <c r="S19" i="1" s="1"/>
  <c r="Y15" i="1"/>
  <c r="X15" i="1"/>
  <c r="R15" i="1"/>
  <c r="S15" i="1" s="1"/>
  <c r="Y11" i="1"/>
  <c r="X11" i="1"/>
  <c r="R11" i="1"/>
  <c r="S11" i="1" s="1"/>
  <c r="Y7" i="1"/>
  <c r="X7" i="1"/>
  <c r="R7" i="1"/>
  <c r="X134" i="1"/>
  <c r="R134" i="1"/>
  <c r="S134" i="1" s="1"/>
  <c r="X130" i="1"/>
  <c r="R130" i="1"/>
  <c r="S130" i="1" s="1"/>
  <c r="X126" i="1"/>
  <c r="R126" i="1"/>
  <c r="S126" i="1" s="1"/>
  <c r="X122" i="1"/>
  <c r="R122" i="1"/>
  <c r="S122" i="1" s="1"/>
  <c r="X118" i="1"/>
  <c r="R118" i="1"/>
  <c r="S118" i="1" s="1"/>
  <c r="X114" i="1"/>
  <c r="R114" i="1"/>
  <c r="S114" i="1" s="1"/>
  <c r="X110" i="1"/>
  <c r="R110" i="1"/>
  <c r="S110" i="1" s="1"/>
  <c r="X106" i="1"/>
  <c r="R106" i="1"/>
  <c r="S106" i="1" s="1"/>
  <c r="X102" i="1"/>
  <c r="R102" i="1"/>
  <c r="S102" i="1" s="1"/>
  <c r="X98" i="1"/>
  <c r="R98" i="1"/>
  <c r="S98" i="1" s="1"/>
  <c r="X94" i="1"/>
  <c r="R94" i="1"/>
  <c r="S94" i="1" s="1"/>
  <c r="X90" i="1"/>
  <c r="R90" i="1"/>
  <c r="S90" i="1" s="1"/>
  <c r="X86" i="1"/>
  <c r="R86" i="1"/>
  <c r="S86" i="1" s="1"/>
  <c r="X82" i="1"/>
  <c r="R82" i="1"/>
  <c r="S82" i="1" s="1"/>
  <c r="X78" i="1"/>
  <c r="R78" i="1"/>
  <c r="S78" i="1" s="1"/>
  <c r="X74" i="1"/>
  <c r="R74" i="1"/>
  <c r="S74" i="1" s="1"/>
  <c r="X70" i="1"/>
  <c r="R70" i="1"/>
  <c r="S70" i="1" s="1"/>
  <c r="X66" i="1"/>
  <c r="R66" i="1"/>
  <c r="S66" i="1" s="1"/>
  <c r="X62" i="1"/>
  <c r="R62" i="1"/>
  <c r="S62" i="1" s="1"/>
  <c r="X58" i="1"/>
  <c r="R58" i="1"/>
  <c r="S58" i="1" s="1"/>
  <c r="X54" i="1"/>
  <c r="R54" i="1"/>
  <c r="S54" i="1" s="1"/>
  <c r="X50" i="1"/>
  <c r="R50" i="1"/>
  <c r="S50" i="1" s="1"/>
  <c r="X46" i="1"/>
  <c r="R46" i="1"/>
  <c r="S46" i="1" s="1"/>
  <c r="X42" i="1"/>
  <c r="R42" i="1"/>
  <c r="S42" i="1" s="1"/>
  <c r="X38" i="1"/>
  <c r="R38" i="1"/>
  <c r="S38" i="1" s="1"/>
  <c r="X34" i="1"/>
  <c r="R34" i="1"/>
  <c r="S34" i="1" s="1"/>
  <c r="X30" i="1"/>
  <c r="R30" i="1"/>
  <c r="S30" i="1" s="1"/>
  <c r="X26" i="1"/>
  <c r="R26" i="1"/>
  <c r="S26" i="1" s="1"/>
  <c r="X22" i="1"/>
  <c r="R22" i="1"/>
  <c r="S22" i="1" s="1"/>
  <c r="X18" i="1"/>
  <c r="R18" i="1"/>
  <c r="S18" i="1" s="1"/>
  <c r="Y14" i="1"/>
  <c r="X14" i="1"/>
  <c r="R14" i="1"/>
  <c r="S14" i="1" s="1"/>
  <c r="R10" i="1"/>
  <c r="S10" i="1" s="1"/>
  <c r="Y10" i="1"/>
  <c r="X10" i="1"/>
  <c r="X6" i="1"/>
  <c r="R6" i="1"/>
  <c r="S6" i="1" s="1"/>
  <c r="U7" i="1" l="1"/>
  <c r="S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441A7A-5576-4631-BE2D-F8F12A02C9E6}" keepAlive="1" name="Requête - BonsDeTravail" description="Connexion à la requête « BonsDeTravail » dans le classeur." type="5" refreshedVersion="0" background="1">
    <dbPr connection="Provider=Microsoft.Mashup.OleDb.1;Data Source=$Workbook$;Location=BonsDeTravail;Extended Properties=&quot;&quot;" command="SELECT * FROM [BonsDeTravail]"/>
  </connection>
  <connection id="2" xr16:uid="{E363075D-3FF2-465F-BDC3-61765A638512}" keepAlive="1" name="Requête - Copies" description="Connexion à la requête « Copies » dans le classeur." type="5" refreshedVersion="0" background="1">
    <dbPr connection="Provider=Microsoft.Mashup.OleDb.1;Data Source=$Workbook$;Location=Copies;Extended Properties=&quot;&quot;" command="SELECT * FROM [Copies]"/>
  </connection>
  <connection id="3" xr16:uid="{71605E9C-8C9A-49B3-8858-CA47907B0D88}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  <connection id="4" xr16:uid="{524522E3-1046-4CFE-84FA-E3630AF50C9F}" keepAlive="1" name="Requête - MOD" description="Connexion à la requête « MOD » dans le classeur." type="5" refreshedVersion="0" background="1">
    <dbPr connection="Provider=Microsoft.Mashup.OleDb.1;Data Source=$Workbook$;Location=MOD;Extended Properties=&quot;&quot;" command="SELECT * FROM [MOD]"/>
  </connection>
  <connection id="5" xr16:uid="{E8C6EA1B-58AD-4034-A5FA-F43FD2FAA3A8}" keepAlive="1" name="Requête - Papier" description="Connexion à la requête « Papier » dans le classeur." type="5" refreshedVersion="0" background="1">
    <dbPr connection="Provider=Microsoft.Mashup.OleDb.1;Data Source=$Workbook$;Location=Papier;Extended Properties=&quot;&quot;" command="SELECT * FROM [Papier]"/>
  </connection>
</connections>
</file>

<file path=xl/sharedStrings.xml><?xml version="1.0" encoding="utf-8"?>
<sst xmlns="http://schemas.openxmlformats.org/spreadsheetml/2006/main" count="2164" uniqueCount="321">
  <si>
    <t>Bons de travail 2020</t>
  </si>
  <si>
    <t>Service</t>
  </si>
  <si>
    <t>Nom</t>
  </si>
  <si>
    <t>Date</t>
  </si>
  <si>
    <t>Titre du travail</t>
  </si>
  <si>
    <t>Format demandé</t>
  </si>
  <si>
    <t>N/B - Coul</t>
  </si>
  <si>
    <t>Papier utilisé</t>
  </si>
  <si>
    <t>Nbre demandé</t>
  </si>
  <si>
    <t>Nbre utilisé</t>
  </si>
  <si>
    <t>Evénements</t>
  </si>
  <si>
    <t>Patricia Wiaime</t>
  </si>
  <si>
    <t>Brocante 2020</t>
  </si>
  <si>
    <t>A3</t>
  </si>
  <si>
    <t>A4</t>
  </si>
  <si>
    <t>Coul</t>
  </si>
  <si>
    <t>Urbanisme</t>
  </si>
  <si>
    <t>Aline Faignaert</t>
  </si>
  <si>
    <t>Permis + plast</t>
  </si>
  <si>
    <t>N/B</t>
  </si>
  <si>
    <t>Plast</t>
  </si>
  <si>
    <t>Egalité des Chances</t>
  </si>
  <si>
    <t>Valérie Gohy</t>
  </si>
  <si>
    <t>Le sport pour tou.te.s</t>
  </si>
  <si>
    <t>Myriam Cesar</t>
  </si>
  <si>
    <t>Enveloppes</t>
  </si>
  <si>
    <t>Env str fen</t>
  </si>
  <si>
    <t>Machine</t>
  </si>
  <si>
    <t>Canon</t>
  </si>
  <si>
    <t>Riso</t>
  </si>
  <si>
    <t>Env cham</t>
  </si>
  <si>
    <t>Cartes visite + compliments</t>
  </si>
  <si>
    <t>Logement</t>
  </si>
  <si>
    <t>Christine Pâques</t>
  </si>
  <si>
    <t>Animation</t>
  </si>
  <si>
    <t>Sophie Denis</t>
  </si>
  <si>
    <t>Livrets CCE</t>
  </si>
  <si>
    <t>Population</t>
  </si>
  <si>
    <t>Isabelle Verpoorten</t>
  </si>
  <si>
    <t>Env str sf</t>
  </si>
  <si>
    <t>Culture</t>
  </si>
  <si>
    <t>Jean-François Potelle</t>
  </si>
  <si>
    <t>Papier entête</t>
  </si>
  <si>
    <t>Communication</t>
  </si>
  <si>
    <t>Marc Pitsch</t>
  </si>
  <si>
    <t>Secrétariat</t>
  </si>
  <si>
    <t>Carine Albertal</t>
  </si>
  <si>
    <t>Fardes CC</t>
  </si>
  <si>
    <t>Economat</t>
  </si>
  <si>
    <t>Sébastien Hebrans</t>
  </si>
  <si>
    <t>Inhumations</t>
  </si>
  <si>
    <t>Nathalie Delhasse</t>
  </si>
  <si>
    <t>Feuilles de registre</t>
  </si>
  <si>
    <t>Zone VHP</t>
  </si>
  <si>
    <t>Gaëtan Ducomble</t>
  </si>
  <si>
    <t>Enveloppes Zone</t>
  </si>
  <si>
    <t>Année</t>
  </si>
  <si>
    <t>N° doc</t>
  </si>
  <si>
    <t>Carton gris n°6</t>
  </si>
  <si>
    <t>A2 carton gris 130 gr</t>
  </si>
  <si>
    <t>Boîtes à archive</t>
  </si>
  <si>
    <t>plastique mou collant</t>
  </si>
  <si>
    <t>collant 5 cm quadrillé</t>
  </si>
  <si>
    <t>boudin reliure 8mm</t>
  </si>
  <si>
    <t>boudin reliure 10 mm</t>
  </si>
  <si>
    <t>boudin reliure 12 mm</t>
  </si>
  <si>
    <t>boudin reliure 16 mm</t>
  </si>
  <si>
    <t>boudin reliure 22 mm</t>
  </si>
  <si>
    <t>couverture pour boudinnage</t>
  </si>
  <si>
    <t>boudin reliure 25 mm</t>
  </si>
  <si>
    <t>couverture pour boudinage A3</t>
  </si>
  <si>
    <t>A4 giroform blanc</t>
  </si>
  <si>
    <t>A4 giroform bleu</t>
  </si>
  <si>
    <t>A4 giroform rose</t>
  </si>
  <si>
    <t>A4 giroform jaune</t>
  </si>
  <si>
    <t>A4 giroform vert</t>
  </si>
  <si>
    <t>copie recto N/B riso</t>
  </si>
  <si>
    <t>0,0056 €</t>
  </si>
  <si>
    <t>copie recto/verso N/B riso</t>
  </si>
  <si>
    <t>0,0079 €</t>
  </si>
  <si>
    <t>copie recto couleur riso</t>
  </si>
  <si>
    <t>0,0227 €</t>
  </si>
  <si>
    <t>copie recto/verso couleur riso</t>
  </si>
  <si>
    <t>0,0318 €</t>
  </si>
  <si>
    <t>copie recto N/B canon</t>
  </si>
  <si>
    <t>copie recto/verso N/B canon</t>
  </si>
  <si>
    <t>0,0111 €</t>
  </si>
  <si>
    <t>copie recto couleur canon</t>
  </si>
  <si>
    <t>0,0307 €</t>
  </si>
  <si>
    <t>copie recto verso couleur canon</t>
  </si>
  <si>
    <t>0,0615 €</t>
  </si>
  <si>
    <t>NRIR</t>
  </si>
  <si>
    <t>NCAR</t>
  </si>
  <si>
    <t>NRIRV</t>
  </si>
  <si>
    <t>CRIR</t>
  </si>
  <si>
    <t>NCARV</t>
  </si>
  <si>
    <t>CRIRV</t>
  </si>
  <si>
    <t>CCAR</t>
  </si>
  <si>
    <t>CCARV</t>
  </si>
  <si>
    <t>Registre décès</t>
  </si>
  <si>
    <t>Carton gris CL</t>
  </si>
  <si>
    <t>Main-d'œuvre</t>
  </si>
  <si>
    <t>Fabienne Demolin</t>
  </si>
  <si>
    <t>Cartes compliments</t>
  </si>
  <si>
    <t>Messagerie</t>
  </si>
  <si>
    <t>Nadine Remacle</t>
  </si>
  <si>
    <t>Etiquettes "Ne concerne pas,,,"</t>
  </si>
  <si>
    <t>Etiquettes</t>
  </si>
  <si>
    <t>Autres</t>
  </si>
  <si>
    <t>114x229</t>
  </si>
  <si>
    <t>Flyers A6</t>
  </si>
  <si>
    <t>Copies</t>
  </si>
  <si>
    <t>Cartes A6</t>
  </si>
  <si>
    <t>Affiches A3</t>
  </si>
  <si>
    <t>Affiches A4</t>
  </si>
  <si>
    <t>Archives</t>
  </si>
  <si>
    <t>Marie-Claire Vanderheyden</t>
  </si>
  <si>
    <t>Cartes V9</t>
  </si>
  <si>
    <t>Dinah Uwera</t>
  </si>
  <si>
    <t>En avant tou.te.s</t>
  </si>
  <si>
    <t>Flyers A4</t>
  </si>
  <si>
    <t>229x324</t>
  </si>
  <si>
    <t>Instruction</t>
  </si>
  <si>
    <t>Bernard Colleau</t>
  </si>
  <si>
    <t>114x162</t>
  </si>
  <si>
    <t>Flyers A5</t>
  </si>
  <si>
    <t>Enveloppes "Fiche de paie"</t>
  </si>
  <si>
    <t>Env gom fen</t>
  </si>
  <si>
    <t>Plan de prévention</t>
  </si>
  <si>
    <t>Isabelle Mawet</t>
  </si>
  <si>
    <t>Flyers Gardiens de la Paix</t>
  </si>
  <si>
    <t>Réserve enveloppes</t>
  </si>
  <si>
    <t>Divers fournitures</t>
  </si>
  <si>
    <t>Affaires économiques</t>
  </si>
  <si>
    <t>Sophie Smeesters</t>
  </si>
  <si>
    <t>Feuilles à entête + enveloppes</t>
  </si>
  <si>
    <t>Plan de cohésion sociale</t>
  </si>
  <si>
    <t>Louisa Kara</t>
  </si>
  <si>
    <t>Compost collectif Hougnes</t>
  </si>
  <si>
    <t>Dossier de presse "Année musicale 2020"</t>
  </si>
  <si>
    <t>Reliure Mouvement Communal + Bulletin</t>
  </si>
  <si>
    <t>Provincial 2019</t>
  </si>
  <si>
    <t>Documents administratifs + enveloppes écoles</t>
  </si>
  <si>
    <t>Dossier de presse "Journée internationale du droit</t>
  </si>
  <si>
    <t>des femmes"</t>
  </si>
  <si>
    <t>Brochure d'accueil nouveaux agents</t>
  </si>
  <si>
    <t>Marcella Tsoutzidis</t>
  </si>
  <si>
    <t>Congés 2020 dames d'entretien</t>
  </si>
  <si>
    <t>Réapprovisionnement enveloppes logo ville</t>
  </si>
  <si>
    <t>Sabrina Klinkenberg chante Piaf</t>
  </si>
  <si>
    <t>Salon Relook'Age</t>
  </si>
  <si>
    <t>Musées</t>
  </si>
  <si>
    <t>Caroline Henry</t>
  </si>
  <si>
    <t>Livret "Le Qui est-ce du musée"</t>
  </si>
  <si>
    <t>Dossier de presse "Vieuxtemps"</t>
  </si>
  <si>
    <t>Permis Primabel</t>
  </si>
  <si>
    <t>Environnement</t>
  </si>
  <si>
    <t>Stéphanie Grévisse</t>
  </si>
  <si>
    <t>Pub isolation</t>
  </si>
  <si>
    <t>Kouklès Show</t>
  </si>
  <si>
    <t>Réapprovisionnement blocs de feuilles</t>
  </si>
  <si>
    <t>A4 chamois</t>
  </si>
  <si>
    <t>Accueil extrascolaire</t>
  </si>
  <si>
    <t>Christiane Engels</t>
  </si>
  <si>
    <t>Passeport plaines</t>
  </si>
  <si>
    <t>A4 canari</t>
  </si>
  <si>
    <t>Enveloppes courrier interne Zone</t>
  </si>
  <si>
    <t>Dossier de presse "Carnaval"</t>
  </si>
  <si>
    <t>Enveloppes "Prime syndicale"</t>
  </si>
  <si>
    <t>Chasse aux œufs</t>
  </si>
  <si>
    <t>Planu</t>
  </si>
  <si>
    <t>Richard Dries</t>
  </si>
  <si>
    <t>Affiches "Be Alert"</t>
  </si>
  <si>
    <t>Bibliothèque</t>
  </si>
  <si>
    <t>Cathy Hannotte</t>
  </si>
  <si>
    <t>Enveloppes "Bibliothèque"</t>
  </si>
  <si>
    <t>Flyers Conférence gesticulée</t>
  </si>
  <si>
    <t>Signets bibli</t>
  </si>
  <si>
    <t>A4 vert</t>
  </si>
  <si>
    <t>A4 rose</t>
  </si>
  <si>
    <t>Dossier de presse "Tanière des Leûps"</t>
  </si>
  <si>
    <t>Cartes de visite + affiches et flyers "Eté solidaire"</t>
  </si>
  <si>
    <t>Lionel Rion</t>
  </si>
  <si>
    <t>Affiches Covid 19 + plastification</t>
  </si>
  <si>
    <t>Pochette plast A4</t>
  </si>
  <si>
    <t>Pochette plast A3</t>
  </si>
  <si>
    <t>Réapprovisionnement enveloppes courrier interne</t>
  </si>
  <si>
    <t>Flyers RDV</t>
  </si>
  <si>
    <t>Finances</t>
  </si>
  <si>
    <t>Patricia Faulisi</t>
  </si>
  <si>
    <t>A4 bons de commande</t>
  </si>
  <si>
    <t>Anne-Cécile François</t>
  </si>
  <si>
    <t>Affiches Covid 19 bibli</t>
  </si>
  <si>
    <t>Affiches Covid 19 services communaux</t>
  </si>
  <si>
    <t>Gram/Taille</t>
  </si>
  <si>
    <t>R - RV</t>
  </si>
  <si>
    <t>R</t>
  </si>
  <si>
    <t>RV</t>
  </si>
  <si>
    <t>Remarques</t>
  </si>
  <si>
    <t>Etiquettes fournies</t>
  </si>
  <si>
    <t>Code</t>
  </si>
  <si>
    <t>Rainbow bleu pale 160</t>
  </si>
  <si>
    <t>Autocollant jaune</t>
  </si>
  <si>
    <t>Autocollant blanc</t>
  </si>
  <si>
    <t>Rigical vert 320</t>
  </si>
  <si>
    <t>Rigical saumon 320</t>
  </si>
  <si>
    <t>Maxi offset blanc 190</t>
  </si>
  <si>
    <t>Maxi offset blanc 140</t>
  </si>
  <si>
    <t>Rainbow vert 230</t>
  </si>
  <si>
    <t>Rainbow chamois 120</t>
  </si>
  <si>
    <t>Rainbow bleu 160</t>
  </si>
  <si>
    <t>A2 clémentine</t>
  </si>
  <si>
    <t>Rainbow vert pale 160</t>
  </si>
  <si>
    <t>Rainbow vert 160</t>
  </si>
  <si>
    <t>Rainbow jaune 160</t>
  </si>
  <si>
    <t>Rainbow rose 160</t>
  </si>
  <si>
    <t>A3 bleu royal 80</t>
  </si>
  <si>
    <t>A3 bleu vif 80</t>
  </si>
  <si>
    <t>A3 canari 80</t>
  </si>
  <si>
    <t>A3 clémentine 80</t>
  </si>
  <si>
    <t>A3 jaune soleil 80</t>
  </si>
  <si>
    <t>A3 lilas 80</t>
  </si>
  <si>
    <t>A3 rose 80</t>
  </si>
  <si>
    <t>A3 fuschia 80</t>
  </si>
  <si>
    <t>A3 rouge 80</t>
  </si>
  <si>
    <t>A3 vert 80</t>
  </si>
  <si>
    <t>A3 vert menthe 80</t>
  </si>
  <si>
    <t>A3 caramel 80</t>
  </si>
  <si>
    <t>A3 chamois 80</t>
  </si>
  <si>
    <t>A3 bleu royal 160</t>
  </si>
  <si>
    <t>A3 bleu vif 160</t>
  </si>
  <si>
    <t>A3 canari 160</t>
  </si>
  <si>
    <t>A3 caramel 160</t>
  </si>
  <si>
    <t>A3 chamois 160</t>
  </si>
  <si>
    <t>A3 clémentine 160</t>
  </si>
  <si>
    <t>A3 jaune soleil 160</t>
  </si>
  <si>
    <t>A3 lilas 160</t>
  </si>
  <si>
    <t>A3 rose 160</t>
  </si>
  <si>
    <t>A3 fuschia 160</t>
  </si>
  <si>
    <t>A3 vert 160</t>
  </si>
  <si>
    <t>A3 vert menthe 160</t>
  </si>
  <si>
    <t>A3 blanc 80</t>
  </si>
  <si>
    <t>A3 blanc 100</t>
  </si>
  <si>
    <t>A3 blanc 200</t>
  </si>
  <si>
    <t>A4 bleu royal 80</t>
  </si>
  <si>
    <t>A4 canari 80</t>
  </si>
  <si>
    <t>A4 bleu vif 80</t>
  </si>
  <si>
    <t>A4 clémentine 80</t>
  </si>
  <si>
    <t>A4 jaune fluo 80</t>
  </si>
  <si>
    <t>A4 jaune soleil 80</t>
  </si>
  <si>
    <t>A4 lilas 80</t>
  </si>
  <si>
    <t>A4 orange fluo 80</t>
  </si>
  <si>
    <t>A4 rose 80</t>
  </si>
  <si>
    <t>A4 fuschia 80</t>
  </si>
  <si>
    <t>A4 rouge 80</t>
  </si>
  <si>
    <t>A4 vert 80</t>
  </si>
  <si>
    <t>A4 vert fluo 80</t>
  </si>
  <si>
    <t>A4 vert menthe 80</t>
  </si>
  <si>
    <t>A4 bleu royal 160</t>
  </si>
  <si>
    <t>A4 bleu vif 160</t>
  </si>
  <si>
    <t>A4 canari 160</t>
  </si>
  <si>
    <t>A4 clémentine 160</t>
  </si>
  <si>
    <t>A4 jaune soleil 160</t>
  </si>
  <si>
    <t>A4 lilas 160</t>
  </si>
  <si>
    <t>A4 rose 160</t>
  </si>
  <si>
    <t>A4 fuschia 160</t>
  </si>
  <si>
    <t>A4 rouge 160</t>
  </si>
  <si>
    <t>A4 vert 160</t>
  </si>
  <si>
    <t>A4 vert menthe 160</t>
  </si>
  <si>
    <t>A4 caramel 80</t>
  </si>
  <si>
    <t>A4 chamois 80</t>
  </si>
  <si>
    <t>A4 caramel 160</t>
  </si>
  <si>
    <t>A4 chamois 160</t>
  </si>
  <si>
    <t>A4 blanc 80</t>
  </si>
  <si>
    <t>A4 blanc 100</t>
  </si>
  <si>
    <t>A4 blanc 160</t>
  </si>
  <si>
    <t>A4 blanc 200</t>
  </si>
  <si>
    <t>A4 vert 210</t>
  </si>
  <si>
    <t>A4 saumon 160</t>
  </si>
  <si>
    <t>A4 saumon 80</t>
  </si>
  <si>
    <t>A4 jonquille 160</t>
  </si>
  <si>
    <t>Env str sf 114x162</t>
  </si>
  <si>
    <t>Env str fen 114x162</t>
  </si>
  <si>
    <t>Env str fen 114x229</t>
  </si>
  <si>
    <t>Env str sf 114x229</t>
  </si>
  <si>
    <t>Env gom sf 114x229</t>
  </si>
  <si>
    <t>Env gom fen 114x229</t>
  </si>
  <si>
    <t>Env str sf 229x324</t>
  </si>
  <si>
    <t>A4 blanc</t>
  </si>
  <si>
    <t>A3 blanc</t>
  </si>
  <si>
    <t>Main d'oeuvre</t>
  </si>
  <si>
    <t>Carton gris</t>
  </si>
  <si>
    <t>CL</t>
  </si>
  <si>
    <t>n°6</t>
  </si>
  <si>
    <t>A3 vert</t>
  </si>
  <si>
    <t>A3 rose</t>
  </si>
  <si>
    <t>Pochette plast</t>
  </si>
  <si>
    <t>Prix papier</t>
  </si>
  <si>
    <t>Prix tour copie</t>
  </si>
  <si>
    <t>Prix MO</t>
  </si>
  <si>
    <t>Description</t>
  </si>
  <si>
    <t>R Coul Canon</t>
  </si>
  <si>
    <t>RV Coul Canon</t>
  </si>
  <si>
    <t>R Coul Riso</t>
  </si>
  <si>
    <t>RV Coul Riso</t>
  </si>
  <si>
    <t>R N/B Riso</t>
  </si>
  <si>
    <t>RV N/B Canon</t>
  </si>
  <si>
    <t>R N/B Canon</t>
  </si>
  <si>
    <t>RV N/B Riso</t>
  </si>
  <si>
    <t>Papier</t>
  </si>
  <si>
    <t>Prix Papier</t>
  </si>
  <si>
    <t>Prix copies</t>
  </si>
  <si>
    <t xml:space="preserve">Main-d'œuvre </t>
  </si>
  <si>
    <t xml:space="preserve"> </t>
  </si>
  <si>
    <t xml:space="preserve">Carton gris CL </t>
  </si>
  <si>
    <t xml:space="preserve">Carton gris n°6 </t>
  </si>
  <si>
    <t>Env cham 229x324</t>
  </si>
  <si>
    <t xml:space="preserve">Pochette plast A4 </t>
  </si>
  <si>
    <t>A4 80</t>
  </si>
  <si>
    <t>A3 100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</si>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</sst>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[$€-80C]\ #,##0.000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36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164" fontId="1" fillId="0" borderId="3" xfId="0" applyNumberFormat="1" applyFont="1" applyBorder="1"/>
    <xf numFmtId="0" fontId="1" fillId="0" borderId="3" xfId="0" applyFont="1" applyBorder="1"/>
    <xf numFmtId="14" fontId="1" fillId="0" borderId="3" xfId="0" applyNumberFormat="1" applyFont="1" applyBorder="1"/>
    <xf numFmtId="0" fontId="1" fillId="0" borderId="5" xfId="0" applyFont="1" applyBorder="1"/>
    <xf numFmtId="164" fontId="1" fillId="0" borderId="6" xfId="0" applyNumberFormat="1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1" fillId="0" borderId="8" xfId="0" applyFont="1" applyBorder="1"/>
    <xf numFmtId="164" fontId="1" fillId="0" borderId="9" xfId="0" applyNumberFormat="1" applyFont="1" applyBorder="1"/>
    <xf numFmtId="0" fontId="1" fillId="0" borderId="9" xfId="0" applyFont="1" applyBorder="1"/>
    <xf numFmtId="14" fontId="1" fillId="0" borderId="9" xfId="0" applyNumberFormat="1" applyFont="1" applyBorder="1"/>
    <xf numFmtId="0" fontId="1" fillId="0" borderId="10" xfId="0" applyFont="1" applyBorder="1"/>
    <xf numFmtId="164" fontId="1" fillId="0" borderId="11" xfId="0" applyNumberFormat="1" applyFont="1" applyBorder="1"/>
    <xf numFmtId="0" fontId="1" fillId="0" borderId="11" xfId="0" applyFont="1" applyBorder="1"/>
    <xf numFmtId="14" fontId="1" fillId="0" borderId="11" xfId="0" applyNumberFormat="1" applyFont="1" applyBorder="1"/>
    <xf numFmtId="0" fontId="1" fillId="0" borderId="19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1" fillId="0" borderId="20" xfId="0" applyFont="1" applyBorder="1"/>
    <xf numFmtId="0" fontId="1" fillId="0" borderId="19" xfId="0" applyFont="1" applyBorder="1"/>
    <xf numFmtId="0" fontId="1" fillId="0" borderId="21" xfId="0" applyFont="1" applyBorder="1"/>
    <xf numFmtId="0" fontId="1" fillId="0" borderId="22" xfId="0" applyFont="1" applyBorder="1"/>
    <xf numFmtId="0" fontId="0" fillId="0" borderId="4" xfId="0" applyBorder="1"/>
    <xf numFmtId="0" fontId="0" fillId="0" borderId="7" xfId="0" applyBorder="1"/>
    <xf numFmtId="0" fontId="0" fillId="0" borderId="12" xfId="0" applyBorder="1"/>
    <xf numFmtId="0" fontId="1" fillId="0" borderId="7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/>
    <xf numFmtId="0" fontId="1" fillId="0" borderId="0" xfId="0" applyFont="1" applyBorder="1"/>
    <xf numFmtId="2" fontId="1" fillId="0" borderId="0" xfId="0" applyNumberFormat="1" applyFont="1"/>
    <xf numFmtId="165" fontId="1" fillId="0" borderId="0" xfId="0" applyNumberFormat="1" applyFont="1"/>
    <xf numFmtId="14" fontId="0" fillId="0" borderId="0" xfId="0" applyNumberFormat="1"/>
    <xf numFmtId="0" fontId="0" fillId="0" borderId="0" xfId="0" applyNumberFormat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1">
    <cellStyle name="Normal" xfId="0" builtinId="0"/>
  </cellStyles>
  <dxfs count="3">
    <dxf>
      <numFmt numFmtId="0" formatCode="General"/>
    </dxf>
    <dxf>
      <font>
        <color theme="0" tint="-0.14996795556505021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FBA2631-2F20-4296-B2BE-7EE739756F2D}" autoFormatId="16" applyNumberFormats="0" applyBorderFormats="0" applyFontFormats="0" applyPatternFormats="0" applyAlignmentFormats="0" applyWidthHeightFormats="0">
  <queryTableRefresh nextId="6">
    <queryTableFields count="5">
      <queryTableField id="1" name="N° doc" tableColumnId="1"/>
      <queryTableField id="2" name="Description" tableColumnId="2"/>
      <queryTableField id="3" name="Prix Papier" tableColumnId="3"/>
      <queryTableField id="4" name="Prix copies" tableColumnId="4"/>
      <queryTableField id="5" name="Prix MO" tableColumnId="5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F942F4-D8F7-4FB0-9E32-FD013DC32D86}" name="BonsDeTravail" displayName="BonsDeTravail" ref="A4:O161" totalsRowShown="0">
  <autoFilter ref="A4:O161" xr:uid="{677F3F04-2AA3-4713-A74F-968E23459DF6}"/>
  <tableColumns count="15">
    <tableColumn id="1" xr3:uid="{4388554B-20C1-4083-824A-F41CEAFBD09B}" name="Année"/>
    <tableColumn id="2" xr3:uid="{04906931-13C1-457D-A4DD-21E1E1651475}" name="N° doc"/>
    <tableColumn id="3" xr3:uid="{6C817EE8-8CFF-428C-A66F-0DFAD1B56A59}" name="Service"/>
    <tableColumn id="4" xr3:uid="{84BE66B7-946C-40EE-872F-49B2F41CAC62}" name="Nom"/>
    <tableColumn id="5" xr3:uid="{2C0380C5-13C3-4C57-BFFE-16B5E3DC698E}" name="Date" dataDxfId="2"/>
    <tableColumn id="6" xr3:uid="{B82B55B0-5930-419A-8673-B958289E6DF3}" name="Titre du travail"/>
    <tableColumn id="7" xr3:uid="{3FE79424-EFD4-4B29-AA88-0E862DB181D7}" name="Format demandé"/>
    <tableColumn id="8" xr3:uid="{9823C58A-C18F-4342-B1FF-9F817A7A308C}" name="Nbre demandé"/>
    <tableColumn id="9" xr3:uid="{624491F1-6313-402C-A1D7-D927C9CBA913}" name="Papier utilisé"/>
    <tableColumn id="10" xr3:uid="{E3B4ADB7-187E-4FDE-A90B-AFBFDF1D9E66}" name="Gram/Taille"/>
    <tableColumn id="11" xr3:uid="{CF55E823-8277-4BCF-8480-BA7B59E7572B}" name="Nbre utilisé"/>
    <tableColumn id="12" xr3:uid="{AFF4D2E3-0ACB-43EB-A275-E830F4E29A17}" name="N/B - Coul"/>
    <tableColumn id="13" xr3:uid="{78279459-5C40-42DA-8EA5-C3F51421A4FB}" name="Machine"/>
    <tableColumn id="14" xr3:uid="{EDDC4D60-EF6D-4652-B2F2-5390C5462FF7}" name="R - RV"/>
    <tableColumn id="15" xr3:uid="{AE5E9AA7-4EF6-4DA2-924F-BE5251474CBD}" name="Remarque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0A6351-C175-4839-B036-AEDDB266E582}" name="Papier" displayName="Papier" ref="B2:C111" totalsRowShown="0">
  <autoFilter ref="B2:C111" xr:uid="{23ACCFDD-8C39-45D7-AE90-56D00B1D65F7}"/>
  <tableColumns count="2">
    <tableColumn id="1" xr3:uid="{DF5077A9-A049-4D9B-AF7E-0C507E918F0C}" name="Papier"/>
    <tableColumn id="2" xr3:uid="{578F9575-71E7-4BE2-9736-1337EBFCE509}" name="Prix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615ADC0-B3C8-42CC-AD51-E5EE86FA7016}" name="Copies" displayName="Copies" ref="E2:F10" totalsRowShown="0">
  <autoFilter ref="E2:F10" xr:uid="{5D2FF0B4-B0B0-4F42-AA55-1C49105CC6A6}"/>
  <tableColumns count="2">
    <tableColumn id="2" xr3:uid="{4505ECD6-A351-4510-A1AA-12C68F71F03A}" name="Description"/>
    <tableColumn id="3" xr3:uid="{A67111A0-29A9-4407-A48B-FCE3C32A44CD}" name="Prix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4821008-D6CA-44BE-9B2A-EE899106FF86}" name="MOD" displayName="MOD" ref="H2:H3" totalsRowShown="0">
  <autoFilter ref="H2:H3" xr:uid="{5079DA94-8009-4FC0-A959-1AC0C8195089}"/>
  <tableColumns count="1">
    <tableColumn id="1" xr3:uid="{F238A6AC-637E-4FAD-A853-F6456F024A4D}" name="Main-d'œuvr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1856511-2C9A-4F87-B042-41CB609231AD}" name="Final" displayName="Final" ref="B2:F159" tableType="queryTable" totalsRowShown="0">
  <autoFilter ref="B2:F159" xr:uid="{73ADECB2-FECA-46EB-B37F-1E48FF48DCBE}"/>
  <tableColumns count="5">
    <tableColumn id="1" xr3:uid="{BF79D5C5-F949-4562-BD48-4465E9B1D5F0}" uniqueName="1" name="N° doc" queryTableFieldId="1"/>
    <tableColumn id="2" xr3:uid="{BC4E347D-9D90-4B73-B829-BFC71BFE1302}" uniqueName="2" name="Description" queryTableFieldId="2" dataDxfId="0"/>
    <tableColumn id="3" xr3:uid="{5DB09C8D-28E4-4628-B21B-378C186EC1C0}" uniqueName="3" name="Prix Papier" queryTableFieldId="3"/>
    <tableColumn id="4" xr3:uid="{C1F6EFFA-824A-4160-ADA9-75DBF1FDD7A6}" uniqueName="4" name="Prix copies" queryTableFieldId="4"/>
    <tableColumn id="5" xr3:uid="{638FFDDD-CBC0-400C-A24B-43529EB7A65C}" uniqueName="5" name="Prix MO" queryTableField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17"/>
  <sheetViews>
    <sheetView topLeftCell="K133" zoomScale="80" zoomScaleNormal="80" workbookViewId="0">
      <selection activeCell="S5" sqref="S5"/>
    </sheetView>
  </sheetViews>
  <sheetFormatPr baseColWidth="10" defaultRowHeight="15.75" x14ac:dyDescent="0.25"/>
  <cols>
    <col min="1" max="2" width="8.5703125" style="1" bestFit="1" customWidth="1"/>
    <col min="3" max="3" width="27.42578125" style="1" bestFit="1" customWidth="1"/>
    <col min="4" max="4" width="29.5703125" style="1" bestFit="1" customWidth="1"/>
    <col min="5" max="5" width="12.7109375" style="2" bestFit="1" customWidth="1"/>
    <col min="6" max="6" width="53.7109375" style="1" bestFit="1" customWidth="1"/>
    <col min="7" max="7" width="20.85546875" style="1" bestFit="1" customWidth="1"/>
    <col min="8" max="8" width="18.140625" style="1" bestFit="1" customWidth="1"/>
    <col min="9" max="9" width="20" style="1" bestFit="1" customWidth="1"/>
    <col min="10" max="10" width="14.5703125" style="1" bestFit="1" customWidth="1"/>
    <col min="11" max="11" width="14.140625" style="1" bestFit="1" customWidth="1"/>
    <col min="12" max="12" width="12.42578125" style="1" bestFit="1" customWidth="1"/>
    <col min="13" max="13" width="10.85546875" style="1" bestFit="1" customWidth="1"/>
    <col min="14" max="14" width="8.140625" style="1" bestFit="1" customWidth="1"/>
    <col min="15" max="15" width="20.7109375" bestFit="1" customWidth="1"/>
    <col min="16" max="16" width="9.42578125" bestFit="1" customWidth="1"/>
    <col min="17" max="17" width="23.7109375" style="1" bestFit="1" customWidth="1"/>
    <col min="18" max="18" width="8.7109375" bestFit="1" customWidth="1"/>
    <col min="19" max="19" width="12.28515625" style="1" bestFit="1" customWidth="1"/>
    <col min="20" max="20" width="10.140625" style="1" bestFit="1" customWidth="1"/>
    <col min="21" max="21" width="16.28515625" style="1" bestFit="1" customWidth="1"/>
    <col min="22" max="22" width="9.85546875" style="1" bestFit="1" customWidth="1"/>
    <col min="23" max="23" width="3.85546875" style="1" bestFit="1" customWidth="1"/>
    <col min="24" max="24" width="5.140625" style="1" bestFit="1" customWidth="1"/>
    <col min="25" max="26" width="9.85546875" style="1" customWidth="1"/>
    <col min="27" max="27" width="14.85546875" style="1" bestFit="1" customWidth="1"/>
    <col min="28" max="28" width="8.28515625" style="1" hidden="1" customWidth="1"/>
    <col min="29" max="30" width="0" style="1" hidden="1" customWidth="1"/>
    <col min="31" max="31" width="32.28515625" style="1" bestFit="1" customWidth="1"/>
    <col min="32" max="32" width="12.7109375" style="1" bestFit="1" customWidth="1"/>
    <col min="33" max="33" width="11.42578125" style="1" customWidth="1"/>
    <col min="34" max="34" width="9.42578125" style="1" bestFit="1" customWidth="1"/>
    <col min="35" max="35" width="34.5703125" style="1" bestFit="1" customWidth="1"/>
    <col min="36" max="36" width="10.140625" bestFit="1" customWidth="1"/>
    <col min="39" max="16384" width="11.42578125" style="1"/>
  </cols>
  <sheetData>
    <row r="1" spans="1:37" ht="22.5" customHeight="1" x14ac:dyDescent="0.25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2"/>
      <c r="AA1" s="1" t="s">
        <v>101</v>
      </c>
    </row>
    <row r="2" spans="1:37" ht="22.5" customHeight="1" thickBot="1" x14ac:dyDescent="0.3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5"/>
    </row>
    <row r="3" spans="1:37" ht="5.25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AH3"/>
      <c r="AI3"/>
      <c r="AK3" s="1"/>
    </row>
    <row r="4" spans="1:37" ht="16.5" thickBot="1" x14ac:dyDescent="0.3">
      <c r="A4" s="4" t="s">
        <v>56</v>
      </c>
      <c r="B4" s="4" t="s">
        <v>57</v>
      </c>
      <c r="C4" s="4" t="s">
        <v>1</v>
      </c>
      <c r="D4" s="4" t="s">
        <v>2</v>
      </c>
      <c r="E4" s="5" t="s">
        <v>3</v>
      </c>
      <c r="F4" s="4" t="s">
        <v>4</v>
      </c>
      <c r="G4" s="4" t="s">
        <v>5</v>
      </c>
      <c r="H4" s="4" t="s">
        <v>8</v>
      </c>
      <c r="I4" s="4" t="s">
        <v>7</v>
      </c>
      <c r="J4" s="4" t="s">
        <v>194</v>
      </c>
      <c r="K4" s="4" t="s">
        <v>9</v>
      </c>
      <c r="L4" s="4" t="s">
        <v>6</v>
      </c>
      <c r="M4" s="4" t="s">
        <v>27</v>
      </c>
      <c r="N4" s="4" t="s">
        <v>195</v>
      </c>
      <c r="O4" s="23" t="s">
        <v>198</v>
      </c>
      <c r="P4" s="32" t="s">
        <v>200</v>
      </c>
      <c r="Q4" s="32"/>
      <c r="R4" s="32"/>
      <c r="S4" s="1" t="s">
        <v>297</v>
      </c>
      <c r="U4" s="1" t="s">
        <v>298</v>
      </c>
      <c r="V4" s="1" t="s">
        <v>299</v>
      </c>
      <c r="AE4" s="1" t="s">
        <v>201</v>
      </c>
      <c r="AF4" s="37">
        <v>0.24</v>
      </c>
      <c r="AH4" s="1" t="s">
        <v>91</v>
      </c>
      <c r="AI4" s="1" t="s">
        <v>76</v>
      </c>
      <c r="AJ4" s="1" t="s">
        <v>77</v>
      </c>
      <c r="AK4" s="1"/>
    </row>
    <row r="5" spans="1:37" x14ac:dyDescent="0.25">
      <c r="A5" s="6">
        <v>2020</v>
      </c>
      <c r="B5" s="7">
        <v>1</v>
      </c>
      <c r="C5" s="8" t="s">
        <v>50</v>
      </c>
      <c r="D5" s="8" t="s">
        <v>51</v>
      </c>
      <c r="E5" s="9">
        <v>43837</v>
      </c>
      <c r="F5" s="8" t="s">
        <v>99</v>
      </c>
      <c r="G5" s="8" t="s">
        <v>108</v>
      </c>
      <c r="H5" s="8">
        <v>2</v>
      </c>
      <c r="I5" s="8" t="s">
        <v>291</v>
      </c>
      <c r="J5" s="8" t="s">
        <v>292</v>
      </c>
      <c r="K5" s="8">
        <v>1</v>
      </c>
      <c r="L5" s="8"/>
      <c r="M5" s="8"/>
      <c r="N5" s="24"/>
      <c r="O5" s="28"/>
      <c r="P5" s="33"/>
      <c r="Q5" s="35" t="str">
        <f>I5&amp;" "&amp;J5</f>
        <v>Carton gris CL</v>
      </c>
      <c r="R5" s="33">
        <f>IFERROR(VLOOKUP(Q5,$AE$4:$AF$111,2,FALSE),"")</f>
        <v>0.66659999999999997</v>
      </c>
      <c r="S5" s="1">
        <f>IFERROR(K5*R5,"")</f>
        <v>0.66659999999999997</v>
      </c>
      <c r="W5" s="1">
        <f>+COUNTIF($I$5:I5,$AA$1)</f>
        <v>0</v>
      </c>
      <c r="X5" s="1" t="str">
        <f>IF(ROW(Q5)&lt;=2,0,IF(Q5="Main-d'œuvre ",ROW(Q5),""))</f>
        <v/>
      </c>
      <c r="AE5" s="1" t="s">
        <v>202</v>
      </c>
      <c r="AF5" s="37">
        <v>0.8407</v>
      </c>
      <c r="AH5" s="1" t="s">
        <v>93</v>
      </c>
      <c r="AI5" s="1" t="s">
        <v>78</v>
      </c>
      <c r="AJ5" s="1" t="s">
        <v>79</v>
      </c>
      <c r="AK5" s="1"/>
    </row>
    <row r="6" spans="1:37" x14ac:dyDescent="0.25">
      <c r="A6" s="10">
        <v>2020</v>
      </c>
      <c r="B6" s="11">
        <v>1</v>
      </c>
      <c r="C6" s="12" t="s">
        <v>50</v>
      </c>
      <c r="D6" s="12"/>
      <c r="E6" s="13"/>
      <c r="F6" s="12"/>
      <c r="G6" s="12"/>
      <c r="H6" s="12"/>
      <c r="I6" s="12" t="s">
        <v>291</v>
      </c>
      <c r="J6" s="12" t="s">
        <v>293</v>
      </c>
      <c r="K6" s="12">
        <v>1</v>
      </c>
      <c r="L6" s="12"/>
      <c r="M6" s="12"/>
      <c r="N6" s="25"/>
      <c r="O6" s="29"/>
      <c r="P6" s="33"/>
      <c r="Q6" s="35" t="str">
        <f t="shared" ref="Q6:Q69" si="0">I6&amp;" "&amp;J6</f>
        <v>Carton gris n°6</v>
      </c>
      <c r="R6" s="33">
        <f t="shared" ref="R6:R69" si="1">IFERROR(VLOOKUP(Q6,$AE$4:$AF$111,2,FALSE),"")</f>
        <v>2.0699999999999998</v>
      </c>
      <c r="S6" s="1">
        <f t="shared" ref="S6:S69" si="2">IFERROR(K6*R6,"")</f>
        <v>2.0699999999999998</v>
      </c>
      <c r="W6" s="1">
        <f>+COUNTIF($I$5:I6,$AA$1)</f>
        <v>0</v>
      </c>
      <c r="X6" s="1" t="str">
        <f t="shared" ref="X6:X69" si="3">IF(ROW(Q6)&lt;=2,0,IF(Q6="Main-d'œuvre ",ROW(Q6),""))</f>
        <v/>
      </c>
      <c r="AE6" s="1" t="s">
        <v>203</v>
      </c>
      <c r="AF6" s="37">
        <v>0.62560000000000004</v>
      </c>
      <c r="AH6" s="1" t="s">
        <v>94</v>
      </c>
      <c r="AI6" s="1" t="s">
        <v>80</v>
      </c>
      <c r="AJ6" s="1" t="s">
        <v>81</v>
      </c>
      <c r="AK6" s="1"/>
    </row>
    <row r="7" spans="1:37" x14ac:dyDescent="0.25">
      <c r="A7" s="10">
        <v>2020</v>
      </c>
      <c r="B7" s="11">
        <v>1</v>
      </c>
      <c r="C7" s="12" t="s">
        <v>50</v>
      </c>
      <c r="D7" s="12"/>
      <c r="E7" s="13"/>
      <c r="F7" s="12"/>
      <c r="G7" s="12"/>
      <c r="H7" s="12"/>
      <c r="I7" s="12" t="s">
        <v>101</v>
      </c>
      <c r="J7" s="12"/>
      <c r="K7" s="12">
        <v>360</v>
      </c>
      <c r="L7" s="12"/>
      <c r="M7" s="12"/>
      <c r="N7" s="25"/>
      <c r="O7" s="30"/>
      <c r="P7" s="33"/>
      <c r="Q7" s="35" t="str">
        <f t="shared" si="0"/>
        <v xml:space="preserve">Main-d'œuvre </v>
      </c>
      <c r="R7" s="33" t="str">
        <f t="shared" si="1"/>
        <v/>
      </c>
      <c r="S7" s="1" t="str">
        <f t="shared" si="2"/>
        <v/>
      </c>
      <c r="T7" s="36"/>
      <c r="U7" s="1" t="str">
        <f t="shared" ref="U7" si="4">IFERROR(K7*R7,"")</f>
        <v/>
      </c>
      <c r="V7" s="36">
        <f>IF(I7="Main-d'œuvre",K7*$AF$112,"")</f>
        <v>128.988</v>
      </c>
      <c r="W7" s="1">
        <f>+COUNTIF($I$5:I7,$AA$1)</f>
        <v>1</v>
      </c>
      <c r="X7" s="1">
        <f t="shared" si="3"/>
        <v>7</v>
      </c>
      <c r="Y7" s="36" t="str">
        <f ca="1">IF(Q7=$AA$4,SUM(INDIRECT("V"&amp;IF(W7-1=0,2,VLOOKUP(W7-1,W:X,2,0)+1)&amp;":S"&amp;X7)),"")</f>
        <v/>
      </c>
      <c r="Z7" s="36"/>
      <c r="AA7" s="36"/>
      <c r="AB7" s="36"/>
      <c r="AE7" s="1" t="s">
        <v>100</v>
      </c>
      <c r="AF7" s="37">
        <v>0.66659999999999997</v>
      </c>
      <c r="AH7" s="1" t="s">
        <v>96</v>
      </c>
      <c r="AI7" s="1" t="s">
        <v>82</v>
      </c>
      <c r="AJ7" s="1" t="s">
        <v>83</v>
      </c>
      <c r="AK7" s="1"/>
    </row>
    <row r="8" spans="1:37" x14ac:dyDescent="0.25">
      <c r="A8" s="14">
        <v>2020</v>
      </c>
      <c r="B8" s="15">
        <v>2</v>
      </c>
      <c r="C8" s="16" t="s">
        <v>53</v>
      </c>
      <c r="D8" s="16" t="s">
        <v>54</v>
      </c>
      <c r="E8" s="17">
        <v>43837</v>
      </c>
      <c r="F8" s="16" t="s">
        <v>55</v>
      </c>
      <c r="G8" s="16" t="s">
        <v>39</v>
      </c>
      <c r="H8" s="16">
        <v>2000</v>
      </c>
      <c r="I8" s="16" t="s">
        <v>39</v>
      </c>
      <c r="J8" s="16" t="s">
        <v>109</v>
      </c>
      <c r="K8" s="16">
        <v>2000</v>
      </c>
      <c r="L8" s="16" t="s">
        <v>19</v>
      </c>
      <c r="M8" s="16" t="s">
        <v>29</v>
      </c>
      <c r="N8" s="26" t="s">
        <v>196</v>
      </c>
      <c r="O8" s="29"/>
      <c r="P8" s="22" t="s">
        <v>91</v>
      </c>
      <c r="Q8" s="35" t="str">
        <f t="shared" si="0"/>
        <v>Env str sf 114x229</v>
      </c>
      <c r="R8" s="33">
        <f t="shared" si="1"/>
        <v>1.03E-2</v>
      </c>
      <c r="S8" s="1">
        <f t="shared" si="2"/>
        <v>20.6</v>
      </c>
      <c r="T8" s="36" t="str">
        <f>IFERROR(VLOOKUP(P8,$AH$4:$AJ$11,3,FALSE),"")</f>
        <v>0,0056 €</v>
      </c>
      <c r="U8" s="1">
        <f>IFERROR(K8*T8,"")</f>
        <v>11.2</v>
      </c>
      <c r="V8" s="36" t="str">
        <f t="shared" ref="V8:V71" si="5">IF(I8="Main-d'œuvre",K8*$AF$112,"")</f>
        <v/>
      </c>
      <c r="W8" s="1">
        <f>+COUNTIF($I$5:I8,$AA$1)</f>
        <v>1</v>
      </c>
      <c r="X8" s="1" t="str">
        <f t="shared" si="3"/>
        <v/>
      </c>
      <c r="Y8" s="36" t="str">
        <f t="shared" ref="Y8:Y17" ca="1" si="6">IF(Q8=$AA$4,SUM(INDIRECT("V"&amp;IF(W8-1=0,2,VLOOKUP(W8-1,W:X,2,0)+1)&amp;":U"&amp;X8)),"")</f>
        <v/>
      </c>
      <c r="Z8" s="36"/>
      <c r="AA8" s="36"/>
      <c r="AB8" s="36"/>
      <c r="AE8" s="1" t="s">
        <v>58</v>
      </c>
      <c r="AF8" s="37">
        <v>2.0699999999999998</v>
      </c>
      <c r="AH8" s="1" t="s">
        <v>92</v>
      </c>
      <c r="AI8" s="1" t="s">
        <v>84</v>
      </c>
      <c r="AJ8" s="1" t="s">
        <v>77</v>
      </c>
      <c r="AK8" s="1"/>
    </row>
    <row r="9" spans="1:37" x14ac:dyDescent="0.25">
      <c r="A9" s="10">
        <v>2020</v>
      </c>
      <c r="B9" s="11">
        <v>2</v>
      </c>
      <c r="C9" s="12" t="s">
        <v>53</v>
      </c>
      <c r="D9" s="12"/>
      <c r="E9" s="13"/>
      <c r="F9" s="12"/>
      <c r="G9" s="12" t="s">
        <v>26</v>
      </c>
      <c r="H9" s="12">
        <v>5000</v>
      </c>
      <c r="I9" s="12" t="s">
        <v>26</v>
      </c>
      <c r="J9" s="12" t="s">
        <v>109</v>
      </c>
      <c r="K9" s="12">
        <v>5000</v>
      </c>
      <c r="L9" s="12" t="s">
        <v>19</v>
      </c>
      <c r="M9" s="12" t="s">
        <v>29</v>
      </c>
      <c r="N9" s="25" t="s">
        <v>196</v>
      </c>
      <c r="O9" s="29"/>
      <c r="P9" s="22" t="s">
        <v>91</v>
      </c>
      <c r="Q9" s="35" t="str">
        <f t="shared" si="0"/>
        <v>Env str fen 114x229</v>
      </c>
      <c r="R9" s="33">
        <f t="shared" si="1"/>
        <v>1.6619999999999999E-2</v>
      </c>
      <c r="S9" s="1">
        <f t="shared" si="2"/>
        <v>83.1</v>
      </c>
      <c r="T9" s="36" t="str">
        <f t="shared" ref="T9:T72" si="7">IFERROR(VLOOKUP(P9,$AH$4:$AJ$11,3,FALSE),"")</f>
        <v>0,0056 €</v>
      </c>
      <c r="U9" s="1">
        <f t="shared" ref="U9:U72" si="8">IFERROR(K9*T9,"")</f>
        <v>28</v>
      </c>
      <c r="V9" s="36" t="str">
        <f t="shared" si="5"/>
        <v/>
      </c>
      <c r="W9" s="1">
        <f>+COUNTIF($I$5:I9,$AA$1)</f>
        <v>1</v>
      </c>
      <c r="X9" s="1" t="str">
        <f t="shared" si="3"/>
        <v/>
      </c>
      <c r="Y9" s="36" t="str">
        <f t="shared" ca="1" si="6"/>
        <v/>
      </c>
      <c r="Z9" s="36"/>
      <c r="AA9" s="36"/>
      <c r="AB9" s="36"/>
      <c r="AE9" s="1" t="s">
        <v>204</v>
      </c>
      <c r="AF9" s="37">
        <v>0.41470000000000001</v>
      </c>
      <c r="AH9" s="1" t="s">
        <v>95</v>
      </c>
      <c r="AI9" s="1" t="s">
        <v>85</v>
      </c>
      <c r="AJ9" s="1" t="s">
        <v>86</v>
      </c>
      <c r="AK9" s="1"/>
    </row>
    <row r="10" spans="1:37" x14ac:dyDescent="0.25">
      <c r="A10" s="18">
        <v>2020</v>
      </c>
      <c r="B10" s="19">
        <v>2</v>
      </c>
      <c r="C10" s="20" t="s">
        <v>53</v>
      </c>
      <c r="D10" s="20"/>
      <c r="E10" s="21"/>
      <c r="F10" s="20"/>
      <c r="G10" s="20"/>
      <c r="H10" s="20"/>
      <c r="I10" s="20" t="s">
        <v>101</v>
      </c>
      <c r="J10" s="20"/>
      <c r="K10" s="20">
        <v>75</v>
      </c>
      <c r="L10" s="20"/>
      <c r="M10" s="20"/>
      <c r="N10" s="27"/>
      <c r="O10" s="30"/>
      <c r="P10" s="33"/>
      <c r="Q10" s="35" t="str">
        <f t="shared" si="0"/>
        <v xml:space="preserve">Main-d'œuvre </v>
      </c>
      <c r="R10" s="33" t="str">
        <f t="shared" si="1"/>
        <v/>
      </c>
      <c r="S10" s="1" t="str">
        <f t="shared" si="2"/>
        <v/>
      </c>
      <c r="T10" s="36" t="str">
        <f t="shared" si="7"/>
        <v/>
      </c>
      <c r="U10" s="1" t="str">
        <f t="shared" si="8"/>
        <v/>
      </c>
      <c r="V10" s="36">
        <f t="shared" si="5"/>
        <v>26.872500000000002</v>
      </c>
      <c r="W10" s="1">
        <f>+COUNTIF($I$5:I10,$AA$1)</f>
        <v>2</v>
      </c>
      <c r="X10" s="1">
        <f t="shared" si="3"/>
        <v>10</v>
      </c>
      <c r="Y10" s="36" t="str">
        <f t="shared" ca="1" si="6"/>
        <v/>
      </c>
      <c r="Z10" s="36"/>
      <c r="AA10" s="36"/>
      <c r="AB10" s="36"/>
      <c r="AE10" s="1" t="s">
        <v>205</v>
      </c>
      <c r="AF10" s="37">
        <v>0.41470000000000001</v>
      </c>
      <c r="AH10" s="1" t="s">
        <v>97</v>
      </c>
      <c r="AI10" s="1" t="s">
        <v>87</v>
      </c>
      <c r="AJ10" s="1" t="s">
        <v>88</v>
      </c>
      <c r="AK10" s="1"/>
    </row>
    <row r="11" spans="1:37" x14ac:dyDescent="0.25">
      <c r="A11" s="10">
        <v>2020</v>
      </c>
      <c r="B11" s="11">
        <v>3</v>
      </c>
      <c r="C11" s="12" t="s">
        <v>16</v>
      </c>
      <c r="D11" s="12" t="s">
        <v>102</v>
      </c>
      <c r="E11" s="13">
        <v>43853</v>
      </c>
      <c r="F11" s="12" t="s">
        <v>103</v>
      </c>
      <c r="G11" s="12" t="s">
        <v>112</v>
      </c>
      <c r="H11" s="12">
        <v>150</v>
      </c>
      <c r="I11" s="12" t="s">
        <v>288</v>
      </c>
      <c r="J11" s="12">
        <v>200</v>
      </c>
      <c r="K11" s="12">
        <v>13</v>
      </c>
      <c r="L11" s="12" t="s">
        <v>15</v>
      </c>
      <c r="M11" s="12" t="s">
        <v>28</v>
      </c>
      <c r="N11" s="25" t="s">
        <v>196</v>
      </c>
      <c r="O11" s="29"/>
      <c r="P11" s="22" t="s">
        <v>97</v>
      </c>
      <c r="Q11" s="35" t="str">
        <f t="shared" si="0"/>
        <v>A4 blanc 200</v>
      </c>
      <c r="R11" s="33">
        <f t="shared" si="1"/>
        <v>2.2499999999999999E-2</v>
      </c>
      <c r="S11" s="1">
        <f t="shared" si="2"/>
        <v>0.29249999999999998</v>
      </c>
      <c r="T11" s="36" t="str">
        <f t="shared" si="7"/>
        <v>0,0307 €</v>
      </c>
      <c r="U11" s="1">
        <f t="shared" si="8"/>
        <v>0.39910000000000001</v>
      </c>
      <c r="V11" s="36" t="str">
        <f t="shared" si="5"/>
        <v/>
      </c>
      <c r="W11" s="1">
        <f>+COUNTIF($I$5:I11,$AA$1)</f>
        <v>2</v>
      </c>
      <c r="X11" s="1" t="str">
        <f t="shared" si="3"/>
        <v/>
      </c>
      <c r="Y11" s="36" t="str">
        <f t="shared" ca="1" si="6"/>
        <v/>
      </c>
      <c r="Z11" s="36"/>
      <c r="AA11" s="36"/>
      <c r="AB11" s="36"/>
      <c r="AE11" s="1" t="s">
        <v>206</v>
      </c>
      <c r="AF11" s="37">
        <v>0</v>
      </c>
      <c r="AH11" s="1" t="s">
        <v>98</v>
      </c>
      <c r="AI11" s="1" t="s">
        <v>89</v>
      </c>
      <c r="AJ11" s="1" t="s">
        <v>90</v>
      </c>
      <c r="AK11" s="1"/>
    </row>
    <row r="12" spans="1:37" x14ac:dyDescent="0.25">
      <c r="A12" s="10">
        <v>2020</v>
      </c>
      <c r="B12" s="11">
        <v>3</v>
      </c>
      <c r="C12" s="12" t="s">
        <v>16</v>
      </c>
      <c r="D12" s="12"/>
      <c r="E12" s="13"/>
      <c r="F12" s="12"/>
      <c r="G12" s="12"/>
      <c r="H12" s="12"/>
      <c r="I12" s="12" t="s">
        <v>101</v>
      </c>
      <c r="J12" s="12"/>
      <c r="K12" s="12">
        <v>15</v>
      </c>
      <c r="L12" s="12"/>
      <c r="M12" s="12"/>
      <c r="N12" s="25"/>
      <c r="O12" s="30"/>
      <c r="P12" s="33"/>
      <c r="Q12" s="35" t="str">
        <f t="shared" si="0"/>
        <v xml:space="preserve">Main-d'œuvre </v>
      </c>
      <c r="R12" s="33" t="str">
        <f t="shared" si="1"/>
        <v/>
      </c>
      <c r="S12" s="1" t="str">
        <f t="shared" si="2"/>
        <v/>
      </c>
      <c r="T12" s="36" t="str">
        <f t="shared" si="7"/>
        <v/>
      </c>
      <c r="U12" s="1" t="str">
        <f t="shared" si="8"/>
        <v/>
      </c>
      <c r="V12" s="36">
        <f t="shared" si="5"/>
        <v>5.3745000000000003</v>
      </c>
      <c r="W12" s="1">
        <f>+COUNTIF($I$5:I12,$AA$1)</f>
        <v>3</v>
      </c>
      <c r="X12" s="1">
        <f t="shared" si="3"/>
        <v>12</v>
      </c>
      <c r="Y12" s="36" t="str">
        <f t="shared" ca="1" si="6"/>
        <v/>
      </c>
      <c r="Z12" s="36"/>
      <c r="AA12" s="36"/>
      <c r="AB12" s="36"/>
      <c r="AE12" s="1" t="s">
        <v>207</v>
      </c>
      <c r="AF12" s="37">
        <v>0</v>
      </c>
    </row>
    <row r="13" spans="1:37" x14ac:dyDescent="0.25">
      <c r="A13" s="14">
        <v>2020</v>
      </c>
      <c r="B13" s="15">
        <v>4</v>
      </c>
      <c r="C13" s="16" t="s">
        <v>50</v>
      </c>
      <c r="D13" s="16" t="s">
        <v>51</v>
      </c>
      <c r="E13" s="17">
        <v>43839</v>
      </c>
      <c r="F13" s="16" t="s">
        <v>52</v>
      </c>
      <c r="G13" s="16" t="s">
        <v>111</v>
      </c>
      <c r="H13" s="16">
        <v>660</v>
      </c>
      <c r="I13" s="16" t="s">
        <v>288</v>
      </c>
      <c r="J13" s="16">
        <v>100</v>
      </c>
      <c r="K13" s="16">
        <v>660</v>
      </c>
      <c r="L13" s="16" t="s">
        <v>19</v>
      </c>
      <c r="M13" s="16" t="s">
        <v>28</v>
      </c>
      <c r="N13" s="26" t="s">
        <v>197</v>
      </c>
      <c r="O13" s="29"/>
      <c r="P13" s="22" t="s">
        <v>95</v>
      </c>
      <c r="Q13" s="35" t="str">
        <f t="shared" si="0"/>
        <v>A4 blanc 100</v>
      </c>
      <c r="R13" s="33">
        <f t="shared" si="1"/>
        <v>1.01E-2</v>
      </c>
      <c r="S13" s="1">
        <f t="shared" si="2"/>
        <v>6.6659999999999995</v>
      </c>
      <c r="T13" s="36" t="str">
        <f t="shared" si="7"/>
        <v>0,0111 €</v>
      </c>
      <c r="U13" s="1">
        <f t="shared" si="8"/>
        <v>7.3260000000000005</v>
      </c>
      <c r="V13" s="36" t="str">
        <f t="shared" si="5"/>
        <v/>
      </c>
      <c r="W13" s="1">
        <f>+COUNTIF($I$5:I13,$AA$1)</f>
        <v>3</v>
      </c>
      <c r="X13" s="1" t="str">
        <f t="shared" si="3"/>
        <v/>
      </c>
      <c r="Y13" s="36" t="str">
        <f t="shared" ca="1" si="6"/>
        <v/>
      </c>
      <c r="Z13" s="36"/>
      <c r="AA13" s="36"/>
      <c r="AB13" s="36"/>
      <c r="AE13" s="1" t="s">
        <v>208</v>
      </c>
      <c r="AF13" s="37">
        <v>0.13980000000000001</v>
      </c>
    </row>
    <row r="14" spans="1:37" x14ac:dyDescent="0.25">
      <c r="A14" s="18">
        <v>2020</v>
      </c>
      <c r="B14" s="19">
        <v>4</v>
      </c>
      <c r="C14" s="20" t="s">
        <v>50</v>
      </c>
      <c r="D14" s="20"/>
      <c r="E14" s="21"/>
      <c r="F14" s="20"/>
      <c r="G14" s="20"/>
      <c r="H14" s="20"/>
      <c r="I14" s="20" t="s">
        <v>101</v>
      </c>
      <c r="J14" s="20"/>
      <c r="K14" s="20">
        <v>30</v>
      </c>
      <c r="L14" s="20"/>
      <c r="M14" s="20"/>
      <c r="N14" s="27"/>
      <c r="O14" s="30"/>
      <c r="P14" s="33"/>
      <c r="Q14" s="35" t="str">
        <f t="shared" si="0"/>
        <v xml:space="preserve">Main-d'œuvre </v>
      </c>
      <c r="R14" s="33" t="str">
        <f t="shared" si="1"/>
        <v/>
      </c>
      <c r="S14" s="1" t="str">
        <f t="shared" si="2"/>
        <v/>
      </c>
      <c r="T14" s="36" t="str">
        <f t="shared" si="7"/>
        <v/>
      </c>
      <c r="U14" s="1" t="str">
        <f t="shared" si="8"/>
        <v/>
      </c>
      <c r="V14" s="36">
        <f t="shared" si="5"/>
        <v>10.749000000000001</v>
      </c>
      <c r="W14" s="1">
        <f>+COUNTIF($I$5:I14,$AA$1)</f>
        <v>4</v>
      </c>
      <c r="X14" s="1">
        <f t="shared" si="3"/>
        <v>14</v>
      </c>
      <c r="Y14" s="36" t="str">
        <f t="shared" ca="1" si="6"/>
        <v/>
      </c>
      <c r="Z14" s="36"/>
      <c r="AA14" s="36"/>
      <c r="AB14" s="36"/>
      <c r="AE14" s="1" t="s">
        <v>209</v>
      </c>
      <c r="AF14" s="37">
        <v>0.18010000000000001</v>
      </c>
    </row>
    <row r="15" spans="1:37" x14ac:dyDescent="0.25">
      <c r="A15" s="10">
        <v>2020</v>
      </c>
      <c r="B15" s="11">
        <v>5</v>
      </c>
      <c r="C15" s="12" t="s">
        <v>104</v>
      </c>
      <c r="D15" s="12" t="s">
        <v>105</v>
      </c>
      <c r="E15" s="13">
        <v>43840</v>
      </c>
      <c r="F15" s="12" t="s">
        <v>106</v>
      </c>
      <c r="G15" s="12" t="s">
        <v>107</v>
      </c>
      <c r="H15" s="12">
        <v>360</v>
      </c>
      <c r="I15" s="12"/>
      <c r="J15" s="12"/>
      <c r="K15" s="12">
        <v>15</v>
      </c>
      <c r="L15" s="12" t="s">
        <v>19</v>
      </c>
      <c r="M15" s="12" t="s">
        <v>28</v>
      </c>
      <c r="N15" s="25" t="s">
        <v>196</v>
      </c>
      <c r="O15" s="31" t="s">
        <v>199</v>
      </c>
      <c r="P15" s="34" t="s">
        <v>95</v>
      </c>
      <c r="Q15" s="35" t="str">
        <f t="shared" si="0"/>
        <v xml:space="preserve"> </v>
      </c>
      <c r="R15" s="33" t="str">
        <f t="shared" si="1"/>
        <v/>
      </c>
      <c r="S15" s="1" t="str">
        <f t="shared" si="2"/>
        <v/>
      </c>
      <c r="T15" s="36" t="str">
        <f t="shared" si="7"/>
        <v>0,0111 €</v>
      </c>
      <c r="U15" s="1">
        <f t="shared" si="8"/>
        <v>0.16650000000000001</v>
      </c>
      <c r="V15" s="36" t="str">
        <f t="shared" si="5"/>
        <v/>
      </c>
      <c r="W15" s="1">
        <f>+COUNTIF($I$5:I15,$AA$1)</f>
        <v>4</v>
      </c>
      <c r="X15" s="1" t="str">
        <f t="shared" si="3"/>
        <v/>
      </c>
      <c r="Y15" s="36" t="str">
        <f t="shared" ca="1" si="6"/>
        <v/>
      </c>
      <c r="Z15" s="36"/>
      <c r="AA15" s="36"/>
      <c r="AB15" s="36"/>
      <c r="AE15" s="1" t="s">
        <v>59</v>
      </c>
      <c r="AF15" s="37">
        <v>0.9</v>
      </c>
    </row>
    <row r="16" spans="1:37" x14ac:dyDescent="0.25">
      <c r="A16" s="10">
        <v>2020</v>
      </c>
      <c r="B16" s="11">
        <v>5</v>
      </c>
      <c r="C16" s="12" t="s">
        <v>104</v>
      </c>
      <c r="D16" s="12"/>
      <c r="E16" s="13"/>
      <c r="F16" s="12"/>
      <c r="G16" s="12"/>
      <c r="H16" s="12"/>
      <c r="I16" s="12" t="s">
        <v>101</v>
      </c>
      <c r="J16" s="12"/>
      <c r="K16" s="12">
        <v>15</v>
      </c>
      <c r="L16" s="12"/>
      <c r="M16" s="12"/>
      <c r="N16" s="25"/>
      <c r="O16" s="30"/>
      <c r="P16" s="33"/>
      <c r="Q16" s="35" t="str">
        <f t="shared" si="0"/>
        <v xml:space="preserve">Main-d'œuvre </v>
      </c>
      <c r="R16" s="33" t="str">
        <f t="shared" si="1"/>
        <v/>
      </c>
      <c r="S16" s="1" t="str">
        <f t="shared" si="2"/>
        <v/>
      </c>
      <c r="T16" s="36" t="str">
        <f t="shared" si="7"/>
        <v/>
      </c>
      <c r="U16" s="1" t="str">
        <f t="shared" si="8"/>
        <v/>
      </c>
      <c r="V16" s="36">
        <f t="shared" si="5"/>
        <v>5.3745000000000003</v>
      </c>
      <c r="W16" s="1">
        <f>+COUNTIF($I$5:I16,$AA$1)</f>
        <v>5</v>
      </c>
      <c r="X16" s="1">
        <f t="shared" si="3"/>
        <v>16</v>
      </c>
      <c r="Y16" s="36" t="str">
        <f t="shared" ca="1" si="6"/>
        <v/>
      </c>
      <c r="Z16" s="36"/>
      <c r="AA16" s="36"/>
      <c r="AB16" s="36"/>
      <c r="AE16" s="1" t="s">
        <v>210</v>
      </c>
      <c r="AF16" s="37">
        <v>0.27089999999999997</v>
      </c>
    </row>
    <row r="17" spans="1:32" x14ac:dyDescent="0.25">
      <c r="A17" s="14">
        <v>2020</v>
      </c>
      <c r="B17" s="15">
        <v>6</v>
      </c>
      <c r="C17" s="16" t="s">
        <v>45</v>
      </c>
      <c r="D17" s="16" t="s">
        <v>46</v>
      </c>
      <c r="E17" s="17">
        <v>43840</v>
      </c>
      <c r="F17" s="16" t="s">
        <v>47</v>
      </c>
      <c r="G17" s="16" t="s">
        <v>111</v>
      </c>
      <c r="H17" s="16">
        <v>400</v>
      </c>
      <c r="I17" s="16" t="s">
        <v>294</v>
      </c>
      <c r="J17" s="16">
        <v>160</v>
      </c>
      <c r="K17" s="16">
        <v>400</v>
      </c>
      <c r="L17" s="16" t="s">
        <v>19</v>
      </c>
      <c r="M17" s="16" t="s">
        <v>29</v>
      </c>
      <c r="N17" s="26" t="s">
        <v>196</v>
      </c>
      <c r="O17" s="29"/>
      <c r="P17" s="22" t="s">
        <v>91</v>
      </c>
      <c r="Q17" s="35" t="str">
        <f t="shared" si="0"/>
        <v>A3 vert 160</v>
      </c>
      <c r="R17" s="33">
        <f t="shared" si="1"/>
        <v>4.5999999999999999E-2</v>
      </c>
      <c r="S17" s="1">
        <f t="shared" si="2"/>
        <v>18.399999999999999</v>
      </c>
      <c r="T17" s="36" t="str">
        <f t="shared" si="7"/>
        <v>0,0056 €</v>
      </c>
      <c r="U17" s="1">
        <f t="shared" si="8"/>
        <v>2.2399999999999998</v>
      </c>
      <c r="V17" s="36" t="str">
        <f t="shared" si="5"/>
        <v/>
      </c>
      <c r="W17" s="1">
        <f>+COUNTIF($I$5:I17,$AA$1)</f>
        <v>5</v>
      </c>
      <c r="X17" s="1" t="str">
        <f t="shared" si="3"/>
        <v/>
      </c>
      <c r="Y17" s="36" t="str">
        <f t="shared" ca="1" si="6"/>
        <v/>
      </c>
      <c r="Z17" s="36"/>
      <c r="AA17" s="36"/>
      <c r="AB17" s="36"/>
      <c r="AE17" s="1" t="s">
        <v>211</v>
      </c>
      <c r="AF17" s="37">
        <v>0.38879999999999998</v>
      </c>
    </row>
    <row r="18" spans="1:32" x14ac:dyDescent="0.25">
      <c r="A18" s="10">
        <v>2020</v>
      </c>
      <c r="B18" s="11">
        <v>6</v>
      </c>
      <c r="C18" s="12" t="s">
        <v>45</v>
      </c>
      <c r="D18" s="12"/>
      <c r="E18" s="13"/>
      <c r="F18" s="12"/>
      <c r="G18" s="12"/>
      <c r="H18" s="12">
        <v>500</v>
      </c>
      <c r="I18" s="12" t="s">
        <v>295</v>
      </c>
      <c r="J18" s="12">
        <v>160</v>
      </c>
      <c r="K18" s="12">
        <v>506</v>
      </c>
      <c r="L18" s="12" t="s">
        <v>19</v>
      </c>
      <c r="M18" s="12" t="s">
        <v>29</v>
      </c>
      <c r="N18" s="25" t="s">
        <v>196</v>
      </c>
      <c r="O18" s="29"/>
      <c r="P18" s="22" t="s">
        <v>91</v>
      </c>
      <c r="Q18" s="35" t="str">
        <f t="shared" si="0"/>
        <v>A3 rose 160</v>
      </c>
      <c r="R18" s="33">
        <f t="shared" si="1"/>
        <v>4.5999999999999999E-2</v>
      </c>
      <c r="S18" s="1">
        <f t="shared" si="2"/>
        <v>23.276</v>
      </c>
      <c r="T18" s="36" t="str">
        <f t="shared" si="7"/>
        <v>0,0056 €</v>
      </c>
      <c r="U18" s="1">
        <f t="shared" si="8"/>
        <v>2.8336000000000001</v>
      </c>
      <c r="V18" s="36" t="str">
        <f t="shared" si="5"/>
        <v/>
      </c>
      <c r="W18" s="1">
        <f>+COUNTIF($I$5:I18,$AA$1)</f>
        <v>5</v>
      </c>
      <c r="X18" s="1" t="str">
        <f t="shared" si="3"/>
        <v/>
      </c>
      <c r="Y18" s="36"/>
      <c r="Z18" s="36"/>
      <c r="AA18" s="36"/>
      <c r="AB18" s="36"/>
      <c r="AE18" s="1" t="s">
        <v>212</v>
      </c>
      <c r="AF18" s="37">
        <v>0.24</v>
      </c>
    </row>
    <row r="19" spans="1:32" x14ac:dyDescent="0.25">
      <c r="A19" s="18">
        <v>2020</v>
      </c>
      <c r="B19" s="19">
        <v>6</v>
      </c>
      <c r="C19" s="20" t="s">
        <v>45</v>
      </c>
      <c r="D19" s="20"/>
      <c r="E19" s="21"/>
      <c r="F19" s="20"/>
      <c r="G19" s="20"/>
      <c r="H19" s="20"/>
      <c r="I19" s="20" t="s">
        <v>101</v>
      </c>
      <c r="J19" s="20"/>
      <c r="K19" s="20">
        <v>30</v>
      </c>
      <c r="L19" s="20"/>
      <c r="M19" s="20"/>
      <c r="N19" s="27"/>
      <c r="O19" s="30"/>
      <c r="P19" s="33"/>
      <c r="Q19" s="35" t="str">
        <f t="shared" si="0"/>
        <v xml:space="preserve">Main-d'œuvre </v>
      </c>
      <c r="R19" s="33" t="str">
        <f t="shared" si="1"/>
        <v/>
      </c>
      <c r="S19" s="1" t="str">
        <f t="shared" si="2"/>
        <v/>
      </c>
      <c r="T19" s="36" t="str">
        <f t="shared" si="7"/>
        <v/>
      </c>
      <c r="U19" s="1" t="str">
        <f t="shared" si="8"/>
        <v/>
      </c>
      <c r="V19" s="36">
        <f t="shared" si="5"/>
        <v>10.749000000000001</v>
      </c>
      <c r="W19" s="1">
        <f>+COUNTIF($I$5:I19,$AA$1)</f>
        <v>6</v>
      </c>
      <c r="X19" s="1">
        <f t="shared" si="3"/>
        <v>19</v>
      </c>
      <c r="Y19" s="36"/>
      <c r="Z19" s="36"/>
      <c r="AA19" s="36"/>
      <c r="AB19" s="36"/>
      <c r="AE19" s="1" t="s">
        <v>213</v>
      </c>
      <c r="AF19" s="37">
        <v>0.27100000000000002</v>
      </c>
    </row>
    <row r="20" spans="1:32" x14ac:dyDescent="0.25">
      <c r="A20" s="10">
        <v>2020</v>
      </c>
      <c r="B20" s="11">
        <v>7</v>
      </c>
      <c r="C20" s="12" t="s">
        <v>37</v>
      </c>
      <c r="D20" s="12" t="s">
        <v>38</v>
      </c>
      <c r="E20" s="13">
        <v>43847</v>
      </c>
      <c r="F20" s="12" t="s">
        <v>25</v>
      </c>
      <c r="G20" s="12" t="s">
        <v>26</v>
      </c>
      <c r="H20" s="12">
        <v>2500</v>
      </c>
      <c r="I20" s="12" t="s">
        <v>26</v>
      </c>
      <c r="J20" s="12" t="s">
        <v>109</v>
      </c>
      <c r="K20" s="12">
        <v>2500</v>
      </c>
      <c r="L20" s="12" t="s">
        <v>19</v>
      </c>
      <c r="M20" s="12" t="s">
        <v>29</v>
      </c>
      <c r="N20" s="25" t="s">
        <v>196</v>
      </c>
      <c r="O20" s="29"/>
      <c r="P20" s="22" t="s">
        <v>91</v>
      </c>
      <c r="Q20" s="35" t="str">
        <f t="shared" si="0"/>
        <v>Env str fen 114x229</v>
      </c>
      <c r="R20" s="33">
        <f t="shared" si="1"/>
        <v>1.6619999999999999E-2</v>
      </c>
      <c r="S20" s="1">
        <f t="shared" si="2"/>
        <v>41.55</v>
      </c>
      <c r="T20" s="36" t="str">
        <f t="shared" si="7"/>
        <v>0,0056 €</v>
      </c>
      <c r="U20" s="1">
        <f t="shared" si="8"/>
        <v>14</v>
      </c>
      <c r="V20" s="36" t="str">
        <f t="shared" si="5"/>
        <v/>
      </c>
      <c r="W20" s="1">
        <f>+COUNTIF($I$5:I20,$AA$1)</f>
        <v>6</v>
      </c>
      <c r="X20" s="1" t="str">
        <f t="shared" si="3"/>
        <v/>
      </c>
      <c r="Y20" s="36"/>
      <c r="Z20" s="36"/>
      <c r="AA20" s="36"/>
      <c r="AB20" s="36"/>
      <c r="AE20" s="1" t="s">
        <v>214</v>
      </c>
      <c r="AF20" s="37">
        <v>0.24</v>
      </c>
    </row>
    <row r="21" spans="1:32" x14ac:dyDescent="0.25">
      <c r="A21" s="10">
        <v>2020</v>
      </c>
      <c r="B21" s="11">
        <v>7</v>
      </c>
      <c r="C21" s="12" t="s">
        <v>37</v>
      </c>
      <c r="D21" s="12"/>
      <c r="E21" s="13"/>
      <c r="F21" s="12"/>
      <c r="G21" s="12" t="s">
        <v>39</v>
      </c>
      <c r="H21" s="12">
        <v>2500</v>
      </c>
      <c r="I21" s="12" t="s">
        <v>39</v>
      </c>
      <c r="J21" s="12" t="s">
        <v>109</v>
      </c>
      <c r="K21" s="12">
        <v>2500</v>
      </c>
      <c r="L21" s="12" t="s">
        <v>19</v>
      </c>
      <c r="M21" s="12" t="s">
        <v>29</v>
      </c>
      <c r="N21" s="25" t="s">
        <v>196</v>
      </c>
      <c r="O21" s="29"/>
      <c r="P21" s="22" t="s">
        <v>91</v>
      </c>
      <c r="Q21" s="35" t="str">
        <f t="shared" si="0"/>
        <v>Env str sf 114x229</v>
      </c>
      <c r="R21" s="33">
        <f t="shared" si="1"/>
        <v>1.03E-2</v>
      </c>
      <c r="S21" s="1">
        <f t="shared" si="2"/>
        <v>25.75</v>
      </c>
      <c r="T21" s="36" t="str">
        <f t="shared" si="7"/>
        <v>0,0056 €</v>
      </c>
      <c r="U21" s="1">
        <f t="shared" si="8"/>
        <v>14</v>
      </c>
      <c r="V21" s="36" t="str">
        <f t="shared" si="5"/>
        <v/>
      </c>
      <c r="W21" s="1">
        <f>+COUNTIF($I$5:I21,$AA$1)</f>
        <v>6</v>
      </c>
      <c r="X21" s="1" t="str">
        <f t="shared" si="3"/>
        <v/>
      </c>
      <c r="Y21" s="36"/>
      <c r="Z21" s="36"/>
      <c r="AA21" s="36"/>
      <c r="AB21" s="36"/>
      <c r="AE21" s="1" t="s">
        <v>215</v>
      </c>
      <c r="AF21" s="37">
        <v>0.24</v>
      </c>
    </row>
    <row r="22" spans="1:32" x14ac:dyDescent="0.25">
      <c r="A22" s="10">
        <v>2020</v>
      </c>
      <c r="B22" s="11">
        <v>7</v>
      </c>
      <c r="C22" s="12" t="s">
        <v>37</v>
      </c>
      <c r="D22" s="12"/>
      <c r="E22" s="13"/>
      <c r="F22" s="12"/>
      <c r="G22" s="12"/>
      <c r="H22" s="12"/>
      <c r="I22" s="12" t="s">
        <v>101</v>
      </c>
      <c r="J22" s="12"/>
      <c r="K22" s="12">
        <v>75</v>
      </c>
      <c r="L22" s="12"/>
      <c r="M22" s="12"/>
      <c r="N22" s="25"/>
      <c r="O22" s="30"/>
      <c r="P22" s="33"/>
      <c r="Q22" s="35" t="str">
        <f t="shared" si="0"/>
        <v xml:space="preserve">Main-d'œuvre </v>
      </c>
      <c r="R22" s="33" t="str">
        <f t="shared" si="1"/>
        <v/>
      </c>
      <c r="S22" s="1" t="str">
        <f t="shared" si="2"/>
        <v/>
      </c>
      <c r="T22" s="36" t="str">
        <f t="shared" si="7"/>
        <v/>
      </c>
      <c r="U22" s="1" t="str">
        <f t="shared" si="8"/>
        <v/>
      </c>
      <c r="V22" s="36">
        <f t="shared" si="5"/>
        <v>26.872500000000002</v>
      </c>
      <c r="W22" s="1">
        <f>+COUNTIF($I$5:I22,$AA$1)</f>
        <v>7</v>
      </c>
      <c r="X22" s="1">
        <f t="shared" si="3"/>
        <v>22</v>
      </c>
      <c r="Y22" s="36"/>
      <c r="Z22" s="36"/>
      <c r="AA22" s="36"/>
      <c r="AB22" s="36"/>
      <c r="AE22" s="1" t="s">
        <v>216</v>
      </c>
      <c r="AF22" s="37">
        <v>1.4E-2</v>
      </c>
    </row>
    <row r="23" spans="1:32" x14ac:dyDescent="0.25">
      <c r="A23" s="14">
        <v>2020</v>
      </c>
      <c r="B23" s="15">
        <v>8</v>
      </c>
      <c r="C23" s="16" t="s">
        <v>43</v>
      </c>
      <c r="D23" s="16" t="s">
        <v>44</v>
      </c>
      <c r="E23" s="17">
        <v>43850</v>
      </c>
      <c r="F23" s="16" t="s">
        <v>139</v>
      </c>
      <c r="G23" s="16" t="s">
        <v>111</v>
      </c>
      <c r="H23" s="16">
        <v>15</v>
      </c>
      <c r="I23" s="16" t="s">
        <v>288</v>
      </c>
      <c r="J23" s="16">
        <v>100</v>
      </c>
      <c r="K23" s="16">
        <v>255</v>
      </c>
      <c r="L23" s="16" t="s">
        <v>15</v>
      </c>
      <c r="M23" s="16" t="s">
        <v>28</v>
      </c>
      <c r="N23" s="26" t="s">
        <v>197</v>
      </c>
      <c r="O23" s="29"/>
      <c r="P23" s="22" t="s">
        <v>98</v>
      </c>
      <c r="Q23" s="35" t="str">
        <f t="shared" si="0"/>
        <v>A4 blanc 100</v>
      </c>
      <c r="R23" s="33">
        <f t="shared" si="1"/>
        <v>1.01E-2</v>
      </c>
      <c r="S23" s="1">
        <f t="shared" si="2"/>
        <v>2.5754999999999999</v>
      </c>
      <c r="T23" s="36" t="str">
        <f t="shared" si="7"/>
        <v>0,0615 €</v>
      </c>
      <c r="U23" s="1">
        <f t="shared" si="8"/>
        <v>15.682499999999999</v>
      </c>
      <c r="V23" s="36" t="str">
        <f t="shared" si="5"/>
        <v/>
      </c>
      <c r="W23" s="1">
        <f>+COUNTIF($I$5:I23,$AA$1)</f>
        <v>7</v>
      </c>
      <c r="X23" s="1" t="str">
        <f t="shared" si="3"/>
        <v/>
      </c>
      <c r="Y23" s="36"/>
      <c r="Z23" s="36"/>
      <c r="AA23" s="36"/>
      <c r="AB23" s="36"/>
      <c r="AE23" s="1" t="s">
        <v>217</v>
      </c>
      <c r="AF23" s="37">
        <v>1.4E-2</v>
      </c>
    </row>
    <row r="24" spans="1:32" x14ac:dyDescent="0.25">
      <c r="A24" s="18">
        <v>2020</v>
      </c>
      <c r="B24" s="19">
        <v>8</v>
      </c>
      <c r="C24" s="20" t="s">
        <v>43</v>
      </c>
      <c r="D24" s="20"/>
      <c r="E24" s="21"/>
      <c r="F24" s="20"/>
      <c r="G24" s="20"/>
      <c r="H24" s="20"/>
      <c r="I24" s="20" t="s">
        <v>101</v>
      </c>
      <c r="J24" s="20"/>
      <c r="K24" s="20">
        <v>30</v>
      </c>
      <c r="L24" s="20"/>
      <c r="M24" s="20"/>
      <c r="N24" s="27"/>
      <c r="O24" s="30"/>
      <c r="P24" s="33"/>
      <c r="Q24" s="35" t="str">
        <f t="shared" si="0"/>
        <v xml:space="preserve">Main-d'œuvre </v>
      </c>
      <c r="R24" s="33" t="str">
        <f t="shared" si="1"/>
        <v/>
      </c>
      <c r="S24" s="1" t="str">
        <f t="shared" si="2"/>
        <v/>
      </c>
      <c r="T24" s="36" t="str">
        <f t="shared" si="7"/>
        <v/>
      </c>
      <c r="U24" s="1" t="str">
        <f t="shared" si="8"/>
        <v/>
      </c>
      <c r="V24" s="36">
        <f t="shared" si="5"/>
        <v>10.749000000000001</v>
      </c>
      <c r="W24" s="1">
        <f>+COUNTIF($I$5:I24,$AA$1)</f>
        <v>8</v>
      </c>
      <c r="X24" s="1">
        <f t="shared" si="3"/>
        <v>24</v>
      </c>
      <c r="Y24" s="36"/>
      <c r="Z24" s="36"/>
      <c r="AA24" s="36"/>
      <c r="AB24" s="36"/>
      <c r="AE24" s="1" t="s">
        <v>218</v>
      </c>
      <c r="AF24" s="37">
        <v>1.4E-2</v>
      </c>
    </row>
    <row r="25" spans="1:32" x14ac:dyDescent="0.25">
      <c r="A25" s="10">
        <v>2020</v>
      </c>
      <c r="B25" s="11">
        <v>9</v>
      </c>
      <c r="C25" s="12" t="s">
        <v>48</v>
      </c>
      <c r="D25" s="12" t="s">
        <v>49</v>
      </c>
      <c r="E25" s="13">
        <v>43851</v>
      </c>
      <c r="F25" s="12" t="s">
        <v>25</v>
      </c>
      <c r="G25" s="12" t="s">
        <v>26</v>
      </c>
      <c r="H25" s="12">
        <v>1500</v>
      </c>
      <c r="I25" s="12" t="s">
        <v>26</v>
      </c>
      <c r="J25" s="12" t="s">
        <v>109</v>
      </c>
      <c r="K25" s="12">
        <v>1500</v>
      </c>
      <c r="L25" s="12" t="s">
        <v>19</v>
      </c>
      <c r="M25" s="12" t="s">
        <v>29</v>
      </c>
      <c r="N25" s="25" t="s">
        <v>196</v>
      </c>
      <c r="O25" s="29"/>
      <c r="P25" s="22" t="s">
        <v>91</v>
      </c>
      <c r="Q25" s="35" t="str">
        <f t="shared" si="0"/>
        <v>Env str fen 114x229</v>
      </c>
      <c r="R25" s="33">
        <f t="shared" si="1"/>
        <v>1.6619999999999999E-2</v>
      </c>
      <c r="S25" s="1">
        <f t="shared" si="2"/>
        <v>24.93</v>
      </c>
      <c r="T25" s="36" t="str">
        <f t="shared" si="7"/>
        <v>0,0056 €</v>
      </c>
      <c r="U25" s="1">
        <f t="shared" si="8"/>
        <v>8.4</v>
      </c>
      <c r="V25" s="36" t="str">
        <f t="shared" si="5"/>
        <v/>
      </c>
      <c r="W25" s="1">
        <f>+COUNTIF($I$5:I25,$AA$1)</f>
        <v>8</v>
      </c>
      <c r="X25" s="1" t="str">
        <f t="shared" si="3"/>
        <v/>
      </c>
      <c r="Y25" s="36"/>
      <c r="Z25" s="36"/>
      <c r="AA25" s="36"/>
      <c r="AB25" s="36"/>
      <c r="AE25" s="1" t="s">
        <v>219</v>
      </c>
      <c r="AF25" s="37">
        <v>1.4E-2</v>
      </c>
    </row>
    <row r="26" spans="1:32" x14ac:dyDescent="0.25">
      <c r="A26" s="10">
        <v>2020</v>
      </c>
      <c r="B26" s="11">
        <v>9</v>
      </c>
      <c r="C26" s="12" t="s">
        <v>48</v>
      </c>
      <c r="D26" s="12"/>
      <c r="E26" s="13"/>
      <c r="F26" s="12"/>
      <c r="G26" s="12"/>
      <c r="H26" s="12"/>
      <c r="I26" s="12" t="s">
        <v>101</v>
      </c>
      <c r="J26" s="12"/>
      <c r="K26" s="12">
        <v>30</v>
      </c>
      <c r="L26" s="12"/>
      <c r="M26" s="12"/>
      <c r="N26" s="25"/>
      <c r="O26" s="30"/>
      <c r="P26" s="33"/>
      <c r="Q26" s="35" t="str">
        <f t="shared" si="0"/>
        <v xml:space="preserve">Main-d'œuvre </v>
      </c>
      <c r="R26" s="33" t="str">
        <f t="shared" si="1"/>
        <v/>
      </c>
      <c r="S26" s="1" t="str">
        <f t="shared" si="2"/>
        <v/>
      </c>
      <c r="T26" s="36" t="str">
        <f t="shared" si="7"/>
        <v/>
      </c>
      <c r="U26" s="1" t="str">
        <f t="shared" si="8"/>
        <v/>
      </c>
      <c r="V26" s="36">
        <f t="shared" si="5"/>
        <v>10.749000000000001</v>
      </c>
      <c r="W26" s="1">
        <f>+COUNTIF($I$5:I26,$AA$1)</f>
        <v>9</v>
      </c>
      <c r="X26" s="1">
        <f t="shared" si="3"/>
        <v>26</v>
      </c>
      <c r="Y26" s="36"/>
      <c r="Z26" s="36"/>
      <c r="AA26" s="36"/>
      <c r="AB26" s="36"/>
      <c r="AE26" s="1" t="s">
        <v>220</v>
      </c>
      <c r="AF26" s="37">
        <v>1.4E-2</v>
      </c>
    </row>
    <row r="27" spans="1:32" x14ac:dyDescent="0.25">
      <c r="A27" s="14">
        <v>2020</v>
      </c>
      <c r="B27" s="15">
        <v>10</v>
      </c>
      <c r="C27" s="16" t="s">
        <v>10</v>
      </c>
      <c r="D27" s="16" t="s">
        <v>11</v>
      </c>
      <c r="E27" s="17">
        <v>43851</v>
      </c>
      <c r="F27" s="16" t="s">
        <v>12</v>
      </c>
      <c r="G27" s="16" t="s">
        <v>113</v>
      </c>
      <c r="H27" s="16">
        <v>30</v>
      </c>
      <c r="I27" s="16" t="s">
        <v>289</v>
      </c>
      <c r="J27" s="16">
        <v>100</v>
      </c>
      <c r="K27" s="16">
        <v>30</v>
      </c>
      <c r="L27" s="16" t="s">
        <v>15</v>
      </c>
      <c r="M27" s="16" t="s">
        <v>28</v>
      </c>
      <c r="N27" s="26" t="s">
        <v>196</v>
      </c>
      <c r="O27" s="29"/>
      <c r="P27" s="22" t="s">
        <v>97</v>
      </c>
      <c r="Q27" s="35" t="str">
        <f t="shared" si="0"/>
        <v>A3 blanc 100</v>
      </c>
      <c r="R27" s="33">
        <f t="shared" si="1"/>
        <v>2.1999999999999999E-2</v>
      </c>
      <c r="S27" s="1">
        <f t="shared" si="2"/>
        <v>0.65999999999999992</v>
      </c>
      <c r="T27" s="36" t="str">
        <f t="shared" si="7"/>
        <v>0,0307 €</v>
      </c>
      <c r="U27" s="1">
        <f t="shared" si="8"/>
        <v>0.92100000000000004</v>
      </c>
      <c r="V27" s="36" t="str">
        <f t="shared" si="5"/>
        <v/>
      </c>
      <c r="W27" s="1">
        <f>+COUNTIF($I$5:I27,$AA$1)</f>
        <v>9</v>
      </c>
      <c r="X27" s="1" t="str">
        <f t="shared" si="3"/>
        <v/>
      </c>
      <c r="Y27" s="36"/>
      <c r="Z27" s="36"/>
      <c r="AA27" s="36"/>
      <c r="AB27" s="36"/>
      <c r="AE27" s="1" t="s">
        <v>221</v>
      </c>
      <c r="AF27" s="37">
        <v>1.4E-2</v>
      </c>
    </row>
    <row r="28" spans="1:32" x14ac:dyDescent="0.25">
      <c r="A28" s="10">
        <v>2020</v>
      </c>
      <c r="B28" s="11">
        <v>10</v>
      </c>
      <c r="C28" s="12" t="s">
        <v>10</v>
      </c>
      <c r="D28" s="12"/>
      <c r="E28" s="13"/>
      <c r="F28" s="12"/>
      <c r="G28" s="12" t="s">
        <v>114</v>
      </c>
      <c r="H28" s="12">
        <v>40</v>
      </c>
      <c r="I28" s="12" t="s">
        <v>288</v>
      </c>
      <c r="J28" s="12">
        <v>100</v>
      </c>
      <c r="K28" s="12">
        <v>40</v>
      </c>
      <c r="L28" s="12" t="s">
        <v>15</v>
      </c>
      <c r="M28" s="12" t="s">
        <v>28</v>
      </c>
      <c r="N28" s="25" t="s">
        <v>196</v>
      </c>
      <c r="O28" s="29"/>
      <c r="P28" s="22" t="s">
        <v>97</v>
      </c>
      <c r="Q28" s="35" t="str">
        <f t="shared" si="0"/>
        <v>A4 blanc 100</v>
      </c>
      <c r="R28" s="33">
        <f t="shared" si="1"/>
        <v>1.01E-2</v>
      </c>
      <c r="S28" s="1">
        <f t="shared" si="2"/>
        <v>0.40399999999999997</v>
      </c>
      <c r="T28" s="36" t="str">
        <f t="shared" si="7"/>
        <v>0,0307 €</v>
      </c>
      <c r="U28" s="1">
        <f t="shared" si="8"/>
        <v>1.228</v>
      </c>
      <c r="V28" s="36" t="str">
        <f t="shared" si="5"/>
        <v/>
      </c>
      <c r="W28" s="1">
        <f>+COUNTIF($I$5:I28,$AA$1)</f>
        <v>9</v>
      </c>
      <c r="X28" s="1" t="str">
        <f t="shared" si="3"/>
        <v/>
      </c>
      <c r="Y28" s="36"/>
      <c r="Z28" s="36"/>
      <c r="AA28" s="36"/>
      <c r="AB28" s="36"/>
      <c r="AE28" s="1" t="s">
        <v>222</v>
      </c>
      <c r="AF28" s="37">
        <v>1.4E-2</v>
      </c>
    </row>
    <row r="29" spans="1:32" x14ac:dyDescent="0.25">
      <c r="A29" s="10">
        <v>2020</v>
      </c>
      <c r="B29" s="11">
        <v>10</v>
      </c>
      <c r="C29" s="12" t="s">
        <v>10</v>
      </c>
      <c r="D29" s="12"/>
      <c r="E29" s="13"/>
      <c r="F29" s="12"/>
      <c r="G29" s="12" t="s">
        <v>110</v>
      </c>
      <c r="H29" s="12">
        <v>2000</v>
      </c>
      <c r="I29" s="12" t="s">
        <v>289</v>
      </c>
      <c r="J29" s="12">
        <v>100</v>
      </c>
      <c r="K29" s="12">
        <v>250</v>
      </c>
      <c r="L29" s="12" t="s">
        <v>15</v>
      </c>
      <c r="M29" s="12" t="s">
        <v>28</v>
      </c>
      <c r="N29" s="25" t="s">
        <v>196</v>
      </c>
      <c r="O29" s="29"/>
      <c r="P29" s="22" t="s">
        <v>97</v>
      </c>
      <c r="Q29" s="35" t="str">
        <f t="shared" si="0"/>
        <v>A3 blanc 100</v>
      </c>
      <c r="R29" s="33">
        <f t="shared" si="1"/>
        <v>2.1999999999999999E-2</v>
      </c>
      <c r="S29" s="1">
        <f t="shared" si="2"/>
        <v>5.5</v>
      </c>
      <c r="T29" s="36" t="str">
        <f t="shared" si="7"/>
        <v>0,0307 €</v>
      </c>
      <c r="U29" s="1">
        <f t="shared" si="8"/>
        <v>7.6750000000000007</v>
      </c>
      <c r="V29" s="36" t="str">
        <f t="shared" si="5"/>
        <v/>
      </c>
      <c r="W29" s="1">
        <f>+COUNTIF($I$5:I29,$AA$1)</f>
        <v>9</v>
      </c>
      <c r="X29" s="1" t="str">
        <f t="shared" si="3"/>
        <v/>
      </c>
      <c r="Y29" s="36"/>
      <c r="Z29" s="36"/>
      <c r="AA29" s="36"/>
      <c r="AB29" s="36"/>
      <c r="AE29" s="1" t="s">
        <v>223</v>
      </c>
      <c r="AF29" s="37">
        <v>1.4E-2</v>
      </c>
    </row>
    <row r="30" spans="1:32" x14ac:dyDescent="0.25">
      <c r="A30" s="18">
        <v>2020</v>
      </c>
      <c r="B30" s="19">
        <v>10</v>
      </c>
      <c r="C30" s="20" t="s">
        <v>10</v>
      </c>
      <c r="D30" s="20"/>
      <c r="E30" s="21"/>
      <c r="F30" s="20"/>
      <c r="G30" s="20"/>
      <c r="H30" s="20"/>
      <c r="I30" s="20" t="s">
        <v>101</v>
      </c>
      <c r="J30" s="20"/>
      <c r="K30" s="20">
        <v>30</v>
      </c>
      <c r="L30" s="20"/>
      <c r="M30" s="20"/>
      <c r="N30" s="27"/>
      <c r="O30" s="30"/>
      <c r="P30" s="33"/>
      <c r="Q30" s="35" t="str">
        <f t="shared" si="0"/>
        <v xml:space="preserve">Main-d'œuvre </v>
      </c>
      <c r="R30" s="33" t="str">
        <f t="shared" si="1"/>
        <v/>
      </c>
      <c r="S30" s="1" t="str">
        <f t="shared" si="2"/>
        <v/>
      </c>
      <c r="T30" s="36" t="str">
        <f t="shared" si="7"/>
        <v/>
      </c>
      <c r="U30" s="1" t="str">
        <f t="shared" si="8"/>
        <v/>
      </c>
      <c r="V30" s="36">
        <f t="shared" si="5"/>
        <v>10.749000000000001</v>
      </c>
      <c r="W30" s="1">
        <f>+COUNTIF($I$5:I30,$AA$1)</f>
        <v>10</v>
      </c>
      <c r="X30" s="1">
        <f t="shared" si="3"/>
        <v>30</v>
      </c>
      <c r="Y30" s="36"/>
      <c r="Z30" s="36"/>
      <c r="AA30" s="36"/>
      <c r="AB30" s="36"/>
      <c r="AE30" s="1" t="s">
        <v>224</v>
      </c>
      <c r="AF30" s="37">
        <v>1.4E-2</v>
      </c>
    </row>
    <row r="31" spans="1:32" x14ac:dyDescent="0.25">
      <c r="A31" s="10">
        <v>2020</v>
      </c>
      <c r="B31" s="11">
        <v>11</v>
      </c>
      <c r="C31" s="12" t="s">
        <v>32</v>
      </c>
      <c r="D31" s="12" t="s">
        <v>33</v>
      </c>
      <c r="E31" s="13">
        <v>43851</v>
      </c>
      <c r="F31" s="12" t="s">
        <v>25</v>
      </c>
      <c r="G31" s="12" t="s">
        <v>26</v>
      </c>
      <c r="H31" s="12">
        <v>1500</v>
      </c>
      <c r="I31" s="12" t="s">
        <v>26</v>
      </c>
      <c r="J31" s="12" t="s">
        <v>109</v>
      </c>
      <c r="K31" s="12">
        <v>1500</v>
      </c>
      <c r="L31" s="12" t="s">
        <v>19</v>
      </c>
      <c r="M31" s="12" t="s">
        <v>29</v>
      </c>
      <c r="N31" s="25" t="s">
        <v>196</v>
      </c>
      <c r="O31" s="29"/>
      <c r="P31" s="22" t="s">
        <v>91</v>
      </c>
      <c r="Q31" s="35" t="str">
        <f t="shared" si="0"/>
        <v>Env str fen 114x229</v>
      </c>
      <c r="R31" s="33">
        <f t="shared" si="1"/>
        <v>1.6619999999999999E-2</v>
      </c>
      <c r="S31" s="1">
        <f t="shared" si="2"/>
        <v>24.93</v>
      </c>
      <c r="T31" s="36" t="str">
        <f t="shared" si="7"/>
        <v>0,0056 €</v>
      </c>
      <c r="U31" s="1">
        <f t="shared" si="8"/>
        <v>8.4</v>
      </c>
      <c r="V31" s="36" t="str">
        <f t="shared" si="5"/>
        <v/>
      </c>
      <c r="W31" s="1">
        <f>+COUNTIF($I$5:I31,$AA$1)</f>
        <v>10</v>
      </c>
      <c r="X31" s="1" t="str">
        <f t="shared" si="3"/>
        <v/>
      </c>
      <c r="Y31" s="36"/>
      <c r="Z31" s="36"/>
      <c r="AA31" s="36"/>
      <c r="AB31" s="36"/>
      <c r="AE31" s="1" t="s">
        <v>225</v>
      </c>
      <c r="AF31" s="37">
        <v>1.4E-2</v>
      </c>
    </row>
    <row r="32" spans="1:32" x14ac:dyDescent="0.25">
      <c r="A32" s="10">
        <v>2020</v>
      </c>
      <c r="B32" s="11">
        <v>11</v>
      </c>
      <c r="C32" s="12" t="s">
        <v>32</v>
      </c>
      <c r="D32" s="12"/>
      <c r="E32" s="13"/>
      <c r="F32" s="12"/>
      <c r="G32" s="12"/>
      <c r="H32" s="12"/>
      <c r="I32" s="12" t="s">
        <v>101</v>
      </c>
      <c r="J32" s="12"/>
      <c r="K32" s="12">
        <v>30</v>
      </c>
      <c r="L32" s="12"/>
      <c r="M32" s="12"/>
      <c r="N32" s="25"/>
      <c r="O32" s="30"/>
      <c r="P32" s="33"/>
      <c r="Q32" s="35" t="str">
        <f t="shared" si="0"/>
        <v xml:space="preserve">Main-d'œuvre </v>
      </c>
      <c r="R32" s="33" t="str">
        <f t="shared" si="1"/>
        <v/>
      </c>
      <c r="S32" s="1" t="str">
        <f t="shared" si="2"/>
        <v/>
      </c>
      <c r="T32" s="36" t="str">
        <f t="shared" si="7"/>
        <v/>
      </c>
      <c r="U32" s="1" t="str">
        <f t="shared" si="8"/>
        <v/>
      </c>
      <c r="V32" s="36">
        <f t="shared" si="5"/>
        <v>10.749000000000001</v>
      </c>
      <c r="W32" s="1">
        <f>+COUNTIF($I$5:I32,$AA$1)</f>
        <v>11</v>
      </c>
      <c r="X32" s="1">
        <f t="shared" si="3"/>
        <v>32</v>
      </c>
      <c r="Y32" s="36"/>
      <c r="Z32" s="36"/>
      <c r="AA32" s="36"/>
      <c r="AB32" s="36"/>
      <c r="AE32" s="1" t="s">
        <v>226</v>
      </c>
      <c r="AF32" s="37">
        <v>1.4E-2</v>
      </c>
    </row>
    <row r="33" spans="1:32" x14ac:dyDescent="0.25">
      <c r="A33" s="14">
        <v>2020</v>
      </c>
      <c r="B33" s="15">
        <v>12</v>
      </c>
      <c r="C33" s="16" t="s">
        <v>40</v>
      </c>
      <c r="D33" s="16" t="s">
        <v>41</v>
      </c>
      <c r="E33" s="17">
        <v>43851</v>
      </c>
      <c r="F33" s="16" t="s">
        <v>42</v>
      </c>
      <c r="G33" s="16" t="s">
        <v>111</v>
      </c>
      <c r="H33" s="16">
        <v>500</v>
      </c>
      <c r="I33" s="16" t="s">
        <v>288</v>
      </c>
      <c r="J33" s="16">
        <v>80</v>
      </c>
      <c r="K33" s="16">
        <v>500</v>
      </c>
      <c r="L33" s="16" t="s">
        <v>15</v>
      </c>
      <c r="M33" s="16" t="s">
        <v>29</v>
      </c>
      <c r="N33" s="26" t="s">
        <v>196</v>
      </c>
      <c r="O33" s="29"/>
      <c r="P33" s="22" t="s">
        <v>94</v>
      </c>
      <c r="Q33" s="35" t="str">
        <f t="shared" si="0"/>
        <v>A4 blanc 80</v>
      </c>
      <c r="R33" s="33">
        <f t="shared" si="1"/>
        <v>5.4000000000000003E-3</v>
      </c>
      <c r="S33" s="1">
        <f t="shared" si="2"/>
        <v>2.7</v>
      </c>
      <c r="T33" s="36" t="str">
        <f t="shared" si="7"/>
        <v>0,0227 €</v>
      </c>
      <c r="U33" s="1">
        <f t="shared" si="8"/>
        <v>11.350000000000001</v>
      </c>
      <c r="V33" s="36" t="str">
        <f t="shared" si="5"/>
        <v/>
      </c>
      <c r="W33" s="1">
        <f>+COUNTIF($I$5:I33,$AA$1)</f>
        <v>11</v>
      </c>
      <c r="X33" s="1" t="str">
        <f t="shared" si="3"/>
        <v/>
      </c>
      <c r="Y33" s="36"/>
      <c r="Z33" s="36"/>
      <c r="AA33" s="36"/>
      <c r="AB33" s="36"/>
      <c r="AE33" s="1" t="s">
        <v>227</v>
      </c>
      <c r="AF33" s="37">
        <v>1.4E-2</v>
      </c>
    </row>
    <row r="34" spans="1:32" x14ac:dyDescent="0.25">
      <c r="A34" s="18">
        <v>2020</v>
      </c>
      <c r="B34" s="19">
        <v>12</v>
      </c>
      <c r="C34" s="20" t="s">
        <v>40</v>
      </c>
      <c r="D34" s="20"/>
      <c r="E34" s="21"/>
      <c r="F34" s="20"/>
      <c r="G34" s="20"/>
      <c r="H34" s="20"/>
      <c r="I34" s="20" t="s">
        <v>101</v>
      </c>
      <c r="J34" s="20"/>
      <c r="K34" s="20">
        <v>15</v>
      </c>
      <c r="L34" s="20"/>
      <c r="M34" s="20"/>
      <c r="N34" s="27"/>
      <c r="O34" s="30"/>
      <c r="P34" s="33"/>
      <c r="Q34" s="35" t="str">
        <f t="shared" si="0"/>
        <v xml:space="preserve">Main-d'œuvre </v>
      </c>
      <c r="R34" s="33" t="str">
        <f t="shared" si="1"/>
        <v/>
      </c>
      <c r="S34" s="1" t="str">
        <f t="shared" si="2"/>
        <v/>
      </c>
      <c r="T34" s="36" t="str">
        <f t="shared" si="7"/>
        <v/>
      </c>
      <c r="U34" s="1" t="str">
        <f t="shared" si="8"/>
        <v/>
      </c>
      <c r="V34" s="36">
        <f t="shared" si="5"/>
        <v>5.3745000000000003</v>
      </c>
      <c r="W34" s="1">
        <f>+COUNTIF($I$5:I34,$AA$1)</f>
        <v>12</v>
      </c>
      <c r="X34" s="1">
        <f t="shared" si="3"/>
        <v>34</v>
      </c>
      <c r="Y34" s="36"/>
      <c r="Z34" s="36"/>
      <c r="AA34" s="36"/>
      <c r="AB34" s="36"/>
      <c r="AE34" s="1" t="s">
        <v>228</v>
      </c>
      <c r="AF34" s="37">
        <v>1.4E-2</v>
      </c>
    </row>
    <row r="35" spans="1:32" x14ac:dyDescent="0.25">
      <c r="A35" s="10">
        <v>2020</v>
      </c>
      <c r="B35" s="11">
        <v>13</v>
      </c>
      <c r="C35" s="12" t="s">
        <v>115</v>
      </c>
      <c r="D35" s="12" t="s">
        <v>116</v>
      </c>
      <c r="E35" s="13">
        <v>43852</v>
      </c>
      <c r="F35" s="12" t="s">
        <v>140</v>
      </c>
      <c r="G35" s="12" t="s">
        <v>108</v>
      </c>
      <c r="H35" s="12">
        <v>2</v>
      </c>
      <c r="I35" s="12" t="s">
        <v>100</v>
      </c>
      <c r="J35" s="12"/>
      <c r="K35" s="12">
        <v>1</v>
      </c>
      <c r="L35" s="12"/>
      <c r="M35" s="12"/>
      <c r="N35" s="25"/>
      <c r="O35" s="29"/>
      <c r="P35" s="33"/>
      <c r="Q35" s="35" t="str">
        <f t="shared" si="0"/>
        <v xml:space="preserve">Carton gris CL </v>
      </c>
      <c r="R35" s="33" t="str">
        <f t="shared" si="1"/>
        <v/>
      </c>
      <c r="S35" s="1" t="str">
        <f t="shared" si="2"/>
        <v/>
      </c>
      <c r="T35" s="36" t="str">
        <f t="shared" si="7"/>
        <v/>
      </c>
      <c r="U35" s="1" t="str">
        <f t="shared" si="8"/>
        <v/>
      </c>
      <c r="V35" s="36" t="str">
        <f t="shared" si="5"/>
        <v/>
      </c>
      <c r="W35" s="1">
        <f>+COUNTIF($I$5:I35,$AA$1)</f>
        <v>12</v>
      </c>
      <c r="X35" s="1" t="str">
        <f t="shared" si="3"/>
        <v/>
      </c>
      <c r="Y35" s="36"/>
      <c r="Z35" s="36"/>
      <c r="AA35" s="36"/>
      <c r="AB35" s="36"/>
      <c r="AE35" s="1" t="s">
        <v>229</v>
      </c>
      <c r="AF35" s="37">
        <v>4.99E-2</v>
      </c>
    </row>
    <row r="36" spans="1:32" x14ac:dyDescent="0.25">
      <c r="A36" s="10">
        <v>2020</v>
      </c>
      <c r="B36" s="11">
        <v>13</v>
      </c>
      <c r="C36" s="12" t="s">
        <v>115</v>
      </c>
      <c r="D36" s="12"/>
      <c r="E36" s="13"/>
      <c r="F36" s="12" t="s">
        <v>141</v>
      </c>
      <c r="G36" s="12"/>
      <c r="H36" s="12"/>
      <c r="I36" s="12" t="s">
        <v>58</v>
      </c>
      <c r="J36" s="12"/>
      <c r="K36" s="12">
        <v>1</v>
      </c>
      <c r="L36" s="12"/>
      <c r="M36" s="12"/>
      <c r="N36" s="25"/>
      <c r="O36" s="29"/>
      <c r="P36" s="33"/>
      <c r="Q36" s="35" t="str">
        <f t="shared" si="0"/>
        <v xml:space="preserve">Carton gris n°6 </v>
      </c>
      <c r="R36" s="33" t="str">
        <f t="shared" si="1"/>
        <v/>
      </c>
      <c r="S36" s="1" t="str">
        <f t="shared" si="2"/>
        <v/>
      </c>
      <c r="T36" s="36" t="str">
        <f t="shared" si="7"/>
        <v/>
      </c>
      <c r="U36" s="1" t="str">
        <f t="shared" si="8"/>
        <v/>
      </c>
      <c r="V36" s="36" t="str">
        <f t="shared" si="5"/>
        <v/>
      </c>
      <c r="W36" s="1">
        <f>+COUNTIF($I$5:I36,$AA$1)</f>
        <v>12</v>
      </c>
      <c r="X36" s="1" t="str">
        <f t="shared" si="3"/>
        <v/>
      </c>
      <c r="Y36" s="36"/>
      <c r="Z36" s="36"/>
      <c r="AA36" s="36"/>
      <c r="AB36" s="36"/>
      <c r="AE36" s="1" t="s">
        <v>230</v>
      </c>
      <c r="AF36" s="37">
        <v>4.5999999999999999E-2</v>
      </c>
    </row>
    <row r="37" spans="1:32" x14ac:dyDescent="0.25">
      <c r="A37" s="10">
        <v>2020</v>
      </c>
      <c r="B37" s="11">
        <v>13</v>
      </c>
      <c r="C37" s="12" t="s">
        <v>115</v>
      </c>
      <c r="D37" s="12"/>
      <c r="E37" s="13"/>
      <c r="F37" s="12"/>
      <c r="G37" s="12"/>
      <c r="H37" s="12"/>
      <c r="I37" s="12" t="s">
        <v>101</v>
      </c>
      <c r="J37" s="12"/>
      <c r="K37" s="12">
        <v>300</v>
      </c>
      <c r="L37" s="12"/>
      <c r="M37" s="12"/>
      <c r="N37" s="25"/>
      <c r="O37" s="30"/>
      <c r="P37" s="33"/>
      <c r="Q37" s="35" t="str">
        <f t="shared" si="0"/>
        <v xml:space="preserve">Main-d'œuvre </v>
      </c>
      <c r="R37" s="33" t="str">
        <f t="shared" si="1"/>
        <v/>
      </c>
      <c r="S37" s="1" t="str">
        <f t="shared" si="2"/>
        <v/>
      </c>
      <c r="T37" s="36" t="str">
        <f t="shared" si="7"/>
        <v/>
      </c>
      <c r="U37" s="1" t="str">
        <f t="shared" si="8"/>
        <v/>
      </c>
      <c r="V37" s="36">
        <f t="shared" si="5"/>
        <v>107.49000000000001</v>
      </c>
      <c r="W37" s="1">
        <f>+COUNTIF($I$5:I37,$AA$1)</f>
        <v>13</v>
      </c>
      <c r="X37" s="1">
        <f t="shared" si="3"/>
        <v>37</v>
      </c>
      <c r="Y37" s="36"/>
      <c r="Z37" s="36"/>
      <c r="AA37" s="36"/>
      <c r="AB37" s="36"/>
      <c r="AE37" s="1" t="s">
        <v>231</v>
      </c>
      <c r="AF37" s="37">
        <v>4.5999999999999999E-2</v>
      </c>
    </row>
    <row r="38" spans="1:32" x14ac:dyDescent="0.25">
      <c r="A38" s="14">
        <v>2020</v>
      </c>
      <c r="B38" s="15">
        <v>14</v>
      </c>
      <c r="C38" s="16" t="s">
        <v>34</v>
      </c>
      <c r="D38" s="16" t="s">
        <v>35</v>
      </c>
      <c r="E38" s="17">
        <v>43852</v>
      </c>
      <c r="F38" s="16" t="s">
        <v>36</v>
      </c>
      <c r="G38" s="16" t="s">
        <v>111</v>
      </c>
      <c r="H38" s="16">
        <v>750</v>
      </c>
      <c r="I38" s="16" t="s">
        <v>288</v>
      </c>
      <c r="J38" s="16">
        <v>80</v>
      </c>
      <c r="K38" s="16">
        <v>2250</v>
      </c>
      <c r="L38" s="16" t="s">
        <v>19</v>
      </c>
      <c r="M38" s="16" t="s">
        <v>29</v>
      </c>
      <c r="N38" s="26" t="s">
        <v>197</v>
      </c>
      <c r="O38" s="29"/>
      <c r="P38" s="22" t="s">
        <v>93</v>
      </c>
      <c r="Q38" s="35" t="str">
        <f t="shared" si="0"/>
        <v>A4 blanc 80</v>
      </c>
      <c r="R38" s="33">
        <f t="shared" si="1"/>
        <v>5.4000000000000003E-3</v>
      </c>
      <c r="S38" s="1">
        <f t="shared" si="2"/>
        <v>12.15</v>
      </c>
      <c r="T38" s="36" t="str">
        <f t="shared" si="7"/>
        <v>0,0079 €</v>
      </c>
      <c r="U38" s="1">
        <f t="shared" si="8"/>
        <v>17.775000000000002</v>
      </c>
      <c r="V38" s="36" t="str">
        <f t="shared" si="5"/>
        <v/>
      </c>
      <c r="W38" s="1">
        <f>+COUNTIF($I$5:I38,$AA$1)</f>
        <v>13</v>
      </c>
      <c r="X38" s="1" t="str">
        <f t="shared" si="3"/>
        <v/>
      </c>
      <c r="Y38" s="36"/>
      <c r="Z38" s="36"/>
      <c r="AA38" s="36"/>
      <c r="AB38" s="36"/>
      <c r="AE38" s="1" t="s">
        <v>232</v>
      </c>
      <c r="AF38" s="37">
        <v>4.5999999999999999E-2</v>
      </c>
    </row>
    <row r="39" spans="1:32" x14ac:dyDescent="0.25">
      <c r="A39" s="10">
        <v>2020</v>
      </c>
      <c r="B39" s="11">
        <v>14</v>
      </c>
      <c r="C39" s="12" t="s">
        <v>34</v>
      </c>
      <c r="D39" s="12"/>
      <c r="E39" s="13"/>
      <c r="F39" s="12"/>
      <c r="G39" s="12"/>
      <c r="H39" s="12"/>
      <c r="I39" s="12" t="s">
        <v>288</v>
      </c>
      <c r="J39" s="12">
        <v>80</v>
      </c>
      <c r="K39" s="12">
        <v>750</v>
      </c>
      <c r="L39" s="12" t="s">
        <v>19</v>
      </c>
      <c r="M39" s="12" t="s">
        <v>29</v>
      </c>
      <c r="N39" s="25" t="s">
        <v>196</v>
      </c>
      <c r="O39" s="29"/>
      <c r="P39" s="22" t="s">
        <v>91</v>
      </c>
      <c r="Q39" s="35" t="str">
        <f t="shared" si="0"/>
        <v>A4 blanc 80</v>
      </c>
      <c r="R39" s="33">
        <f t="shared" si="1"/>
        <v>5.4000000000000003E-3</v>
      </c>
      <c r="S39" s="1">
        <f t="shared" si="2"/>
        <v>4.05</v>
      </c>
      <c r="T39" s="36" t="str">
        <f t="shared" si="7"/>
        <v>0,0056 €</v>
      </c>
      <c r="U39" s="1">
        <f t="shared" si="8"/>
        <v>4.2</v>
      </c>
      <c r="V39" s="36" t="str">
        <f t="shared" si="5"/>
        <v/>
      </c>
      <c r="W39" s="1">
        <f>+COUNTIF($I$5:I39,$AA$1)</f>
        <v>13</v>
      </c>
      <c r="X39" s="1" t="str">
        <f t="shared" si="3"/>
        <v/>
      </c>
      <c r="Y39" s="36"/>
      <c r="Z39" s="36"/>
      <c r="AA39" s="36"/>
      <c r="AB39" s="36"/>
      <c r="AE39" s="1" t="s">
        <v>233</v>
      </c>
      <c r="AF39" s="37">
        <v>4.5999999999999999E-2</v>
      </c>
    </row>
    <row r="40" spans="1:32" x14ac:dyDescent="0.25">
      <c r="A40" s="18">
        <v>2020</v>
      </c>
      <c r="B40" s="20">
        <v>14</v>
      </c>
      <c r="C40" s="20" t="s">
        <v>34</v>
      </c>
      <c r="D40" s="20"/>
      <c r="E40" s="21"/>
      <c r="F40" s="20"/>
      <c r="G40" s="20"/>
      <c r="H40" s="20"/>
      <c r="I40" s="20" t="s">
        <v>101</v>
      </c>
      <c r="J40" s="20"/>
      <c r="K40" s="20">
        <v>75</v>
      </c>
      <c r="L40" s="20"/>
      <c r="M40" s="20"/>
      <c r="N40" s="27"/>
      <c r="O40" s="30"/>
      <c r="P40" s="33"/>
      <c r="Q40" s="35" t="str">
        <f t="shared" si="0"/>
        <v xml:space="preserve">Main-d'œuvre </v>
      </c>
      <c r="R40" s="33" t="str">
        <f t="shared" si="1"/>
        <v/>
      </c>
      <c r="S40" s="1" t="str">
        <f t="shared" si="2"/>
        <v/>
      </c>
      <c r="T40" s="36" t="str">
        <f t="shared" si="7"/>
        <v/>
      </c>
      <c r="U40" s="1" t="str">
        <f t="shared" si="8"/>
        <v/>
      </c>
      <c r="V40" s="36">
        <f t="shared" si="5"/>
        <v>26.872500000000002</v>
      </c>
      <c r="W40" s="1">
        <f>+COUNTIF($I$5:I40,$AA$1)</f>
        <v>14</v>
      </c>
      <c r="X40" s="1">
        <f t="shared" si="3"/>
        <v>40</v>
      </c>
      <c r="Y40" s="36"/>
      <c r="Z40" s="36"/>
      <c r="AA40" s="36"/>
      <c r="AB40" s="36"/>
      <c r="AE40" s="1" t="s">
        <v>234</v>
      </c>
      <c r="AF40" s="37">
        <v>4.5999999999999999E-2</v>
      </c>
    </row>
    <row r="41" spans="1:32" x14ac:dyDescent="0.25">
      <c r="A41" s="10">
        <v>2020</v>
      </c>
      <c r="B41" s="12">
        <v>15</v>
      </c>
      <c r="C41" s="12" t="s">
        <v>16</v>
      </c>
      <c r="D41" s="12" t="s">
        <v>102</v>
      </c>
      <c r="E41" s="13">
        <v>43853</v>
      </c>
      <c r="F41" s="12" t="s">
        <v>31</v>
      </c>
      <c r="G41" s="12" t="s">
        <v>112</v>
      </c>
      <c r="H41" s="12">
        <v>150</v>
      </c>
      <c r="I41" s="12" t="s">
        <v>288</v>
      </c>
      <c r="J41" s="12">
        <v>200</v>
      </c>
      <c r="K41" s="12">
        <v>38</v>
      </c>
      <c r="L41" s="12" t="s">
        <v>15</v>
      </c>
      <c r="M41" s="12" t="s">
        <v>28</v>
      </c>
      <c r="N41" s="25" t="s">
        <v>196</v>
      </c>
      <c r="O41" s="29"/>
      <c r="P41" s="22" t="s">
        <v>97</v>
      </c>
      <c r="Q41" s="35" t="str">
        <f t="shared" si="0"/>
        <v>A4 blanc 200</v>
      </c>
      <c r="R41" s="33">
        <f t="shared" si="1"/>
        <v>2.2499999999999999E-2</v>
      </c>
      <c r="S41" s="1">
        <f t="shared" si="2"/>
        <v>0.85499999999999998</v>
      </c>
      <c r="T41" s="36" t="str">
        <f t="shared" si="7"/>
        <v>0,0307 €</v>
      </c>
      <c r="U41" s="1">
        <f t="shared" si="8"/>
        <v>1.1666000000000001</v>
      </c>
      <c r="V41" s="36" t="str">
        <f t="shared" si="5"/>
        <v/>
      </c>
      <c r="W41" s="1">
        <f>+COUNTIF($I$5:I41,$AA$1)</f>
        <v>14</v>
      </c>
      <c r="X41" s="1" t="str">
        <f t="shared" si="3"/>
        <v/>
      </c>
      <c r="Y41" s="36"/>
      <c r="Z41" s="36"/>
      <c r="AA41" s="36"/>
      <c r="AB41" s="36"/>
      <c r="AE41" s="1" t="s">
        <v>235</v>
      </c>
      <c r="AF41" s="37">
        <v>4.99E-2</v>
      </c>
    </row>
    <row r="42" spans="1:32" x14ac:dyDescent="0.25">
      <c r="A42" s="10">
        <v>2020</v>
      </c>
      <c r="B42" s="12">
        <v>15</v>
      </c>
      <c r="C42" s="12" t="s">
        <v>16</v>
      </c>
      <c r="D42" s="12"/>
      <c r="E42" s="13"/>
      <c r="F42" s="12"/>
      <c r="G42" s="12" t="s">
        <v>117</v>
      </c>
      <c r="H42" s="12">
        <v>500</v>
      </c>
      <c r="I42" s="12" t="s">
        <v>288</v>
      </c>
      <c r="J42" s="12">
        <v>200</v>
      </c>
      <c r="K42" s="12">
        <v>56</v>
      </c>
      <c r="L42" s="12" t="s">
        <v>15</v>
      </c>
      <c r="M42" s="12" t="s">
        <v>28</v>
      </c>
      <c r="N42" s="25" t="s">
        <v>197</v>
      </c>
      <c r="O42" s="29"/>
      <c r="P42" s="22" t="s">
        <v>98</v>
      </c>
      <c r="Q42" s="35" t="str">
        <f t="shared" si="0"/>
        <v>A4 blanc 200</v>
      </c>
      <c r="R42" s="33">
        <f t="shared" si="1"/>
        <v>2.2499999999999999E-2</v>
      </c>
      <c r="S42" s="1">
        <f t="shared" si="2"/>
        <v>1.26</v>
      </c>
      <c r="T42" s="36" t="str">
        <f t="shared" si="7"/>
        <v>0,0615 €</v>
      </c>
      <c r="U42" s="1">
        <f t="shared" si="8"/>
        <v>3.444</v>
      </c>
      <c r="V42" s="36" t="str">
        <f t="shared" si="5"/>
        <v/>
      </c>
      <c r="W42" s="1">
        <f>+COUNTIF($I$5:I42,$AA$1)</f>
        <v>14</v>
      </c>
      <c r="X42" s="1" t="str">
        <f t="shared" si="3"/>
        <v/>
      </c>
      <c r="Y42" s="36"/>
      <c r="Z42" s="36"/>
      <c r="AA42" s="36"/>
      <c r="AB42" s="36"/>
      <c r="AE42" s="1" t="s">
        <v>236</v>
      </c>
      <c r="AF42" s="37">
        <v>4.5999999999999999E-2</v>
      </c>
    </row>
    <row r="43" spans="1:32" x14ac:dyDescent="0.25">
      <c r="A43" s="10">
        <v>2020</v>
      </c>
      <c r="B43" s="12">
        <v>15</v>
      </c>
      <c r="C43" s="12" t="s">
        <v>16</v>
      </c>
      <c r="D43" s="12"/>
      <c r="E43" s="13"/>
      <c r="F43" s="12"/>
      <c r="G43" s="12"/>
      <c r="H43" s="12"/>
      <c r="I43" s="12" t="s">
        <v>101</v>
      </c>
      <c r="J43" s="12"/>
      <c r="K43" s="12">
        <v>30</v>
      </c>
      <c r="L43" s="12"/>
      <c r="M43" s="12"/>
      <c r="N43" s="25"/>
      <c r="O43" s="30"/>
      <c r="P43" s="33"/>
      <c r="Q43" s="35" t="str">
        <f t="shared" si="0"/>
        <v xml:space="preserve">Main-d'œuvre </v>
      </c>
      <c r="R43" s="33" t="str">
        <f t="shared" si="1"/>
        <v/>
      </c>
      <c r="S43" s="1" t="str">
        <f t="shared" si="2"/>
        <v/>
      </c>
      <c r="T43" s="36" t="str">
        <f t="shared" si="7"/>
        <v/>
      </c>
      <c r="U43" s="1" t="str">
        <f t="shared" si="8"/>
        <v/>
      </c>
      <c r="V43" s="36">
        <f t="shared" si="5"/>
        <v>10.749000000000001</v>
      </c>
      <c r="W43" s="1">
        <f>+COUNTIF($I$5:I43,$AA$1)</f>
        <v>15</v>
      </c>
      <c r="X43" s="1">
        <f t="shared" si="3"/>
        <v>43</v>
      </c>
      <c r="Y43" s="36"/>
      <c r="Z43" s="36"/>
      <c r="AA43" s="36"/>
      <c r="AB43" s="36"/>
      <c r="AE43" s="1" t="s">
        <v>237</v>
      </c>
      <c r="AF43" s="37">
        <v>4.5999999999999999E-2</v>
      </c>
    </row>
    <row r="44" spans="1:32" x14ac:dyDescent="0.25">
      <c r="A44" s="14">
        <v>2020</v>
      </c>
      <c r="B44" s="16">
        <v>16</v>
      </c>
      <c r="C44" s="16" t="s">
        <v>16</v>
      </c>
      <c r="D44" s="16" t="s">
        <v>24</v>
      </c>
      <c r="E44" s="17">
        <v>43858</v>
      </c>
      <c r="F44" s="16" t="s">
        <v>25</v>
      </c>
      <c r="G44" s="16" t="s">
        <v>26</v>
      </c>
      <c r="H44" s="16">
        <v>500</v>
      </c>
      <c r="I44" s="16" t="s">
        <v>26</v>
      </c>
      <c r="J44" s="16" t="s">
        <v>109</v>
      </c>
      <c r="K44" s="16">
        <v>500</v>
      </c>
      <c r="L44" s="16" t="s">
        <v>19</v>
      </c>
      <c r="M44" s="16" t="s">
        <v>29</v>
      </c>
      <c r="N44" s="26" t="s">
        <v>196</v>
      </c>
      <c r="O44" s="29"/>
      <c r="P44" s="22" t="s">
        <v>91</v>
      </c>
      <c r="Q44" s="35" t="str">
        <f t="shared" si="0"/>
        <v>Env str fen 114x229</v>
      </c>
      <c r="R44" s="33">
        <f t="shared" si="1"/>
        <v>1.6619999999999999E-2</v>
      </c>
      <c r="S44" s="1">
        <f t="shared" si="2"/>
        <v>8.31</v>
      </c>
      <c r="T44" s="36" t="str">
        <f t="shared" si="7"/>
        <v>0,0056 €</v>
      </c>
      <c r="U44" s="1">
        <f t="shared" si="8"/>
        <v>2.8</v>
      </c>
      <c r="V44" s="36" t="str">
        <f t="shared" si="5"/>
        <v/>
      </c>
      <c r="W44" s="1">
        <f>+COUNTIF($I$5:I44,$AA$1)</f>
        <v>15</v>
      </c>
      <c r="X44" s="1" t="str">
        <f t="shared" si="3"/>
        <v/>
      </c>
      <c r="Y44" s="36"/>
      <c r="Z44" s="36"/>
      <c r="AA44" s="36"/>
      <c r="AB44" s="36"/>
      <c r="AE44" s="1" t="s">
        <v>238</v>
      </c>
      <c r="AF44" s="37">
        <v>4.99E-2</v>
      </c>
    </row>
    <row r="45" spans="1:32" x14ac:dyDescent="0.25">
      <c r="A45" s="10">
        <v>2020</v>
      </c>
      <c r="B45" s="12">
        <v>16</v>
      </c>
      <c r="C45" s="12" t="s">
        <v>16</v>
      </c>
      <c r="D45" s="12"/>
      <c r="E45" s="13"/>
      <c r="F45" s="12"/>
      <c r="G45" s="12" t="s">
        <v>30</v>
      </c>
      <c r="H45" s="12">
        <v>100</v>
      </c>
      <c r="I45" s="12" t="s">
        <v>30</v>
      </c>
      <c r="J45" s="12" t="s">
        <v>121</v>
      </c>
      <c r="K45" s="12">
        <v>100</v>
      </c>
      <c r="L45" s="12" t="s">
        <v>19</v>
      </c>
      <c r="M45" s="12" t="s">
        <v>29</v>
      </c>
      <c r="N45" s="25" t="s">
        <v>196</v>
      </c>
      <c r="O45" s="29"/>
      <c r="P45" s="22" t="s">
        <v>91</v>
      </c>
      <c r="Q45" s="35" t="str">
        <f t="shared" si="0"/>
        <v>Env cham 229x324</v>
      </c>
      <c r="R45" s="33" t="str">
        <f t="shared" si="1"/>
        <v/>
      </c>
      <c r="S45" s="1" t="str">
        <f t="shared" si="2"/>
        <v/>
      </c>
      <c r="T45" s="36" t="str">
        <f t="shared" si="7"/>
        <v>0,0056 €</v>
      </c>
      <c r="U45" s="1">
        <f t="shared" si="8"/>
        <v>0.55999999999999994</v>
      </c>
      <c r="V45" s="36" t="str">
        <f t="shared" si="5"/>
        <v/>
      </c>
      <c r="W45" s="1">
        <f>+COUNTIF($I$5:I45,$AA$1)</f>
        <v>15</v>
      </c>
      <c r="X45" s="1" t="str">
        <f t="shared" si="3"/>
        <v/>
      </c>
      <c r="Y45" s="36"/>
      <c r="Z45" s="36"/>
      <c r="AA45" s="36"/>
      <c r="AB45" s="36"/>
      <c r="AE45" s="1" t="s">
        <v>239</v>
      </c>
      <c r="AF45" s="37">
        <v>4.5999999999999999E-2</v>
      </c>
    </row>
    <row r="46" spans="1:32" x14ac:dyDescent="0.25">
      <c r="A46" s="18">
        <v>2020</v>
      </c>
      <c r="B46" s="20">
        <v>16</v>
      </c>
      <c r="C46" s="20" t="s">
        <v>16</v>
      </c>
      <c r="D46" s="20"/>
      <c r="E46" s="21"/>
      <c r="F46" s="20"/>
      <c r="G46" s="20"/>
      <c r="H46" s="20"/>
      <c r="I46" s="20" t="s">
        <v>101</v>
      </c>
      <c r="J46" s="20"/>
      <c r="K46" s="20">
        <v>30</v>
      </c>
      <c r="L46" s="20"/>
      <c r="M46" s="20"/>
      <c r="N46" s="27"/>
      <c r="O46" s="30"/>
      <c r="P46" s="33"/>
      <c r="Q46" s="35" t="str">
        <f t="shared" si="0"/>
        <v xml:space="preserve">Main-d'œuvre </v>
      </c>
      <c r="R46" s="33" t="str">
        <f t="shared" si="1"/>
        <v/>
      </c>
      <c r="S46" s="1" t="str">
        <f t="shared" si="2"/>
        <v/>
      </c>
      <c r="T46" s="36" t="str">
        <f t="shared" si="7"/>
        <v/>
      </c>
      <c r="U46" s="1" t="str">
        <f t="shared" si="8"/>
        <v/>
      </c>
      <c r="V46" s="36">
        <f t="shared" si="5"/>
        <v>10.749000000000001</v>
      </c>
      <c r="W46" s="1">
        <f>+COUNTIF($I$5:I46,$AA$1)</f>
        <v>16</v>
      </c>
      <c r="X46" s="1">
        <f t="shared" si="3"/>
        <v>46</v>
      </c>
      <c r="Y46" s="36"/>
      <c r="Z46" s="36"/>
      <c r="AA46" s="36"/>
      <c r="AB46" s="36"/>
      <c r="AE46" s="1" t="s">
        <v>240</v>
      </c>
      <c r="AF46" s="37">
        <v>4.99E-2</v>
      </c>
    </row>
    <row r="47" spans="1:32" x14ac:dyDescent="0.25">
      <c r="A47" s="10">
        <v>2020</v>
      </c>
      <c r="B47" s="12">
        <v>17</v>
      </c>
      <c r="C47" s="12" t="s">
        <v>21</v>
      </c>
      <c r="D47" s="12" t="s">
        <v>22</v>
      </c>
      <c r="E47" s="13">
        <v>43858</v>
      </c>
      <c r="F47" s="12" t="s">
        <v>23</v>
      </c>
      <c r="G47" s="12" t="s">
        <v>113</v>
      </c>
      <c r="H47" s="12">
        <v>30</v>
      </c>
      <c r="I47" s="12" t="s">
        <v>289</v>
      </c>
      <c r="J47" s="12">
        <v>100</v>
      </c>
      <c r="K47" s="12">
        <v>30</v>
      </c>
      <c r="L47" s="12" t="s">
        <v>15</v>
      </c>
      <c r="M47" s="12" t="s">
        <v>28</v>
      </c>
      <c r="N47" s="25" t="s">
        <v>196</v>
      </c>
      <c r="O47" s="29"/>
      <c r="P47" s="22" t="s">
        <v>97</v>
      </c>
      <c r="Q47" s="35" t="str">
        <f t="shared" si="0"/>
        <v>A3 blanc 100</v>
      </c>
      <c r="R47" s="33">
        <f t="shared" si="1"/>
        <v>2.1999999999999999E-2</v>
      </c>
      <c r="S47" s="1">
        <f t="shared" si="2"/>
        <v>0.65999999999999992</v>
      </c>
      <c r="T47" s="36" t="str">
        <f t="shared" si="7"/>
        <v>0,0307 €</v>
      </c>
      <c r="U47" s="1">
        <f t="shared" si="8"/>
        <v>0.92100000000000004</v>
      </c>
      <c r="V47" s="36" t="str">
        <f t="shared" si="5"/>
        <v/>
      </c>
      <c r="W47" s="1">
        <f>+COUNTIF($I$5:I47,$AA$1)</f>
        <v>16</v>
      </c>
      <c r="X47" s="1" t="str">
        <f t="shared" si="3"/>
        <v/>
      </c>
      <c r="Y47" s="36"/>
      <c r="Z47" s="36"/>
      <c r="AA47" s="36"/>
      <c r="AB47" s="36"/>
      <c r="AE47" s="1" t="s">
        <v>241</v>
      </c>
      <c r="AF47" s="37">
        <v>8.0999999999999996E-3</v>
      </c>
    </row>
    <row r="48" spans="1:32" x14ac:dyDescent="0.25">
      <c r="A48" s="10">
        <v>2020</v>
      </c>
      <c r="B48" s="12">
        <v>17</v>
      </c>
      <c r="C48" s="12" t="s">
        <v>21</v>
      </c>
      <c r="D48" s="12"/>
      <c r="E48" s="13"/>
      <c r="F48" s="12"/>
      <c r="G48" s="12"/>
      <c r="H48" s="12"/>
      <c r="I48" s="12" t="s">
        <v>101</v>
      </c>
      <c r="J48" s="12"/>
      <c r="K48" s="12">
        <v>15</v>
      </c>
      <c r="L48" s="12"/>
      <c r="M48" s="12"/>
      <c r="N48" s="25"/>
      <c r="O48" s="30"/>
      <c r="P48" s="33"/>
      <c r="Q48" s="35" t="str">
        <f t="shared" si="0"/>
        <v xml:space="preserve">Main-d'œuvre </v>
      </c>
      <c r="R48" s="33" t="str">
        <f t="shared" si="1"/>
        <v/>
      </c>
      <c r="S48" s="1" t="str">
        <f t="shared" si="2"/>
        <v/>
      </c>
      <c r="T48" s="36" t="str">
        <f t="shared" si="7"/>
        <v/>
      </c>
      <c r="U48" s="1" t="str">
        <f t="shared" si="8"/>
        <v/>
      </c>
      <c r="V48" s="36">
        <f t="shared" si="5"/>
        <v>5.3745000000000003</v>
      </c>
      <c r="W48" s="1">
        <f>+COUNTIF($I$5:I48,$AA$1)</f>
        <v>17</v>
      </c>
      <c r="X48" s="1">
        <f t="shared" si="3"/>
        <v>48</v>
      </c>
      <c r="Y48" s="36"/>
      <c r="Z48" s="36"/>
      <c r="AA48" s="36"/>
      <c r="AB48" s="36"/>
      <c r="AE48" s="1" t="s">
        <v>242</v>
      </c>
      <c r="AF48" s="37">
        <v>2.1999999999999999E-2</v>
      </c>
    </row>
    <row r="49" spans="1:32" x14ac:dyDescent="0.25">
      <c r="A49" s="14">
        <v>2020</v>
      </c>
      <c r="B49" s="16">
        <v>18</v>
      </c>
      <c r="C49" s="16" t="s">
        <v>21</v>
      </c>
      <c r="D49" s="16" t="s">
        <v>118</v>
      </c>
      <c r="E49" s="17">
        <v>43858</v>
      </c>
      <c r="F49" s="16" t="s">
        <v>119</v>
      </c>
      <c r="G49" s="16" t="s">
        <v>113</v>
      </c>
      <c r="H49" s="16">
        <v>60</v>
      </c>
      <c r="I49" s="16" t="s">
        <v>289</v>
      </c>
      <c r="J49" s="16">
        <v>100</v>
      </c>
      <c r="K49" s="16">
        <v>60</v>
      </c>
      <c r="L49" s="16" t="s">
        <v>15</v>
      </c>
      <c r="M49" s="16" t="s">
        <v>28</v>
      </c>
      <c r="N49" s="26" t="s">
        <v>196</v>
      </c>
      <c r="O49" s="29"/>
      <c r="P49" s="22" t="s">
        <v>97</v>
      </c>
      <c r="Q49" s="35" t="str">
        <f t="shared" si="0"/>
        <v>A3 blanc 100</v>
      </c>
      <c r="R49" s="33">
        <f t="shared" si="1"/>
        <v>2.1999999999999999E-2</v>
      </c>
      <c r="S49" s="1">
        <f t="shared" si="2"/>
        <v>1.3199999999999998</v>
      </c>
      <c r="T49" s="36" t="str">
        <f t="shared" si="7"/>
        <v>0,0307 €</v>
      </c>
      <c r="U49" s="1">
        <f t="shared" si="8"/>
        <v>1.8420000000000001</v>
      </c>
      <c r="V49" s="36" t="str">
        <f t="shared" si="5"/>
        <v/>
      </c>
      <c r="W49" s="1">
        <f>+COUNTIF($I$5:I49,$AA$1)</f>
        <v>17</v>
      </c>
      <c r="X49" s="1" t="str">
        <f t="shared" si="3"/>
        <v/>
      </c>
      <c r="Y49" s="36"/>
      <c r="Z49" s="36"/>
      <c r="AA49" s="36"/>
      <c r="AB49" s="36"/>
      <c r="AE49" s="1" t="s">
        <v>243</v>
      </c>
      <c r="AF49" s="37">
        <v>4.4499999999999998E-2</v>
      </c>
    </row>
    <row r="50" spans="1:32" x14ac:dyDescent="0.25">
      <c r="A50" s="10">
        <v>2020</v>
      </c>
      <c r="B50" s="12">
        <v>18</v>
      </c>
      <c r="C50" s="12" t="s">
        <v>21</v>
      </c>
      <c r="D50" s="12"/>
      <c r="E50" s="13"/>
      <c r="F50" s="12"/>
      <c r="G50" s="12" t="s">
        <v>114</v>
      </c>
      <c r="H50" s="12">
        <v>80</v>
      </c>
      <c r="I50" s="12" t="s">
        <v>288</v>
      </c>
      <c r="J50" s="12">
        <v>100</v>
      </c>
      <c r="K50" s="12">
        <v>80</v>
      </c>
      <c r="L50" s="12" t="s">
        <v>15</v>
      </c>
      <c r="M50" s="12" t="s">
        <v>28</v>
      </c>
      <c r="N50" s="25" t="s">
        <v>196</v>
      </c>
      <c r="O50" s="29"/>
      <c r="P50" s="22" t="s">
        <v>97</v>
      </c>
      <c r="Q50" s="35" t="str">
        <f t="shared" si="0"/>
        <v>A4 blanc 100</v>
      </c>
      <c r="R50" s="33">
        <f t="shared" si="1"/>
        <v>1.01E-2</v>
      </c>
      <c r="S50" s="1">
        <f t="shared" si="2"/>
        <v>0.80799999999999994</v>
      </c>
      <c r="T50" s="36" t="str">
        <f t="shared" si="7"/>
        <v>0,0307 €</v>
      </c>
      <c r="U50" s="1">
        <f t="shared" si="8"/>
        <v>2.456</v>
      </c>
      <c r="V50" s="36" t="str">
        <f t="shared" si="5"/>
        <v/>
      </c>
      <c r="W50" s="1">
        <f>+COUNTIF($I$5:I50,$AA$1)</f>
        <v>17</v>
      </c>
      <c r="X50" s="1" t="str">
        <f t="shared" si="3"/>
        <v/>
      </c>
      <c r="Y50" s="36"/>
      <c r="Z50" s="36"/>
      <c r="AA50" s="36"/>
      <c r="AB50" s="36"/>
      <c r="AE50" s="1" t="s">
        <v>244</v>
      </c>
      <c r="AF50" s="37">
        <v>7.0000000000000001E-3</v>
      </c>
    </row>
    <row r="51" spans="1:32" x14ac:dyDescent="0.25">
      <c r="A51" s="10">
        <v>2020</v>
      </c>
      <c r="B51" s="12">
        <v>18</v>
      </c>
      <c r="C51" s="12" t="s">
        <v>21</v>
      </c>
      <c r="D51" s="12"/>
      <c r="E51" s="13"/>
      <c r="F51" s="12"/>
      <c r="G51" s="12" t="s">
        <v>120</v>
      </c>
      <c r="H51" s="12">
        <v>900</v>
      </c>
      <c r="I51" s="12" t="s">
        <v>288</v>
      </c>
      <c r="J51" s="12">
        <v>100</v>
      </c>
      <c r="K51" s="12">
        <v>900</v>
      </c>
      <c r="L51" s="12" t="s">
        <v>15</v>
      </c>
      <c r="M51" s="12" t="s">
        <v>28</v>
      </c>
      <c r="N51" s="25" t="s">
        <v>197</v>
      </c>
      <c r="O51" s="29"/>
      <c r="P51" s="22" t="s">
        <v>98</v>
      </c>
      <c r="Q51" s="35" t="str">
        <f t="shared" si="0"/>
        <v>A4 blanc 100</v>
      </c>
      <c r="R51" s="33">
        <f t="shared" si="1"/>
        <v>1.01E-2</v>
      </c>
      <c r="S51" s="1">
        <f t="shared" si="2"/>
        <v>9.09</v>
      </c>
      <c r="T51" s="36" t="str">
        <f t="shared" si="7"/>
        <v>0,0615 €</v>
      </c>
      <c r="U51" s="1">
        <f t="shared" si="8"/>
        <v>55.35</v>
      </c>
      <c r="V51" s="36" t="str">
        <f t="shared" si="5"/>
        <v/>
      </c>
      <c r="W51" s="1">
        <f>+COUNTIF($I$5:I51,$AA$1)</f>
        <v>17</v>
      </c>
      <c r="X51" s="1" t="str">
        <f t="shared" si="3"/>
        <v/>
      </c>
      <c r="Y51" s="36"/>
      <c r="Z51" s="36"/>
      <c r="AA51" s="36"/>
      <c r="AB51" s="36"/>
      <c r="AE51" s="1" t="s">
        <v>245</v>
      </c>
      <c r="AF51" s="37">
        <v>7.0000000000000001E-3</v>
      </c>
    </row>
    <row r="52" spans="1:32" x14ac:dyDescent="0.25">
      <c r="A52" s="18">
        <v>2020</v>
      </c>
      <c r="B52" s="20">
        <v>18</v>
      </c>
      <c r="C52" s="20" t="s">
        <v>21</v>
      </c>
      <c r="D52" s="20"/>
      <c r="E52" s="21"/>
      <c r="F52" s="20"/>
      <c r="G52" s="20"/>
      <c r="H52" s="20"/>
      <c r="I52" s="20" t="s">
        <v>101</v>
      </c>
      <c r="J52" s="20"/>
      <c r="K52" s="20">
        <v>90</v>
      </c>
      <c r="L52" s="20"/>
      <c r="M52" s="20"/>
      <c r="N52" s="27"/>
      <c r="O52" s="30"/>
      <c r="P52" s="33"/>
      <c r="Q52" s="35" t="str">
        <f t="shared" si="0"/>
        <v xml:space="preserve">Main-d'œuvre </v>
      </c>
      <c r="R52" s="33" t="str">
        <f t="shared" si="1"/>
        <v/>
      </c>
      <c r="S52" s="1" t="str">
        <f t="shared" si="2"/>
        <v/>
      </c>
      <c r="T52" s="36" t="str">
        <f t="shared" si="7"/>
        <v/>
      </c>
      <c r="U52" s="1" t="str">
        <f t="shared" si="8"/>
        <v/>
      </c>
      <c r="V52" s="36">
        <f t="shared" si="5"/>
        <v>32.247</v>
      </c>
      <c r="W52" s="1">
        <f>+COUNTIF($I$5:I52,$AA$1)</f>
        <v>18</v>
      </c>
      <c r="X52" s="1">
        <f t="shared" si="3"/>
        <v>52</v>
      </c>
      <c r="Y52" s="36"/>
      <c r="Z52" s="36"/>
      <c r="AA52" s="36"/>
      <c r="AB52" s="36"/>
      <c r="AE52" s="1" t="s">
        <v>246</v>
      </c>
      <c r="AF52" s="37">
        <v>7.0000000000000001E-3</v>
      </c>
    </row>
    <row r="53" spans="1:32" x14ac:dyDescent="0.25">
      <c r="A53" s="10">
        <v>2020</v>
      </c>
      <c r="B53" s="12">
        <v>19</v>
      </c>
      <c r="C53" s="12" t="s">
        <v>16</v>
      </c>
      <c r="D53" s="12" t="s">
        <v>17</v>
      </c>
      <c r="E53" s="13">
        <v>43859</v>
      </c>
      <c r="F53" s="12" t="s">
        <v>18</v>
      </c>
      <c r="G53" s="12" t="s">
        <v>111</v>
      </c>
      <c r="H53" s="12">
        <v>4</v>
      </c>
      <c r="I53" s="12" t="s">
        <v>288</v>
      </c>
      <c r="J53" s="12">
        <v>80</v>
      </c>
      <c r="K53" s="12">
        <v>4</v>
      </c>
      <c r="L53" s="12" t="s">
        <v>19</v>
      </c>
      <c r="M53" s="12" t="s">
        <v>29</v>
      </c>
      <c r="N53" s="25" t="s">
        <v>196</v>
      </c>
      <c r="O53" s="29"/>
      <c r="P53" s="22" t="s">
        <v>91</v>
      </c>
      <c r="Q53" s="35" t="str">
        <f t="shared" si="0"/>
        <v>A4 blanc 80</v>
      </c>
      <c r="R53" s="33">
        <f t="shared" si="1"/>
        <v>5.4000000000000003E-3</v>
      </c>
      <c r="S53" s="1">
        <f t="shared" si="2"/>
        <v>2.1600000000000001E-2</v>
      </c>
      <c r="T53" s="36" t="str">
        <f t="shared" si="7"/>
        <v>0,0056 €</v>
      </c>
      <c r="U53" s="1">
        <f t="shared" si="8"/>
        <v>2.24E-2</v>
      </c>
      <c r="V53" s="36" t="str">
        <f t="shared" si="5"/>
        <v/>
      </c>
      <c r="W53" s="1">
        <f>+COUNTIF($I$5:I53,$AA$1)</f>
        <v>18</v>
      </c>
      <c r="X53" s="1" t="str">
        <f t="shared" si="3"/>
        <v/>
      </c>
      <c r="Y53" s="36"/>
      <c r="Z53" s="36"/>
      <c r="AA53" s="36"/>
      <c r="AB53" s="36"/>
      <c r="AE53" s="1" t="s">
        <v>247</v>
      </c>
      <c r="AF53" s="37">
        <v>1.2999999999999999E-2</v>
      </c>
    </row>
    <row r="54" spans="1:32" x14ac:dyDescent="0.25">
      <c r="A54" s="10">
        <v>2020</v>
      </c>
      <c r="B54" s="12">
        <v>19</v>
      </c>
      <c r="C54" s="12" t="s">
        <v>16</v>
      </c>
      <c r="D54" s="12"/>
      <c r="E54" s="13"/>
      <c r="F54" s="12"/>
      <c r="G54" s="12" t="s">
        <v>20</v>
      </c>
      <c r="H54" s="12">
        <v>4</v>
      </c>
      <c r="I54" s="12" t="s">
        <v>184</v>
      </c>
      <c r="J54" s="12"/>
      <c r="K54" s="12">
        <v>4</v>
      </c>
      <c r="L54" s="12"/>
      <c r="M54" s="12"/>
      <c r="N54" s="25"/>
      <c r="O54" s="29"/>
      <c r="P54" s="33"/>
      <c r="Q54" s="35" t="str">
        <f t="shared" si="0"/>
        <v xml:space="preserve">Pochette plast A4 </v>
      </c>
      <c r="R54" s="33" t="str">
        <f t="shared" si="1"/>
        <v/>
      </c>
      <c r="S54" s="1" t="str">
        <f t="shared" si="2"/>
        <v/>
      </c>
      <c r="T54" s="36" t="str">
        <f t="shared" si="7"/>
        <v/>
      </c>
      <c r="U54" s="1" t="str">
        <f t="shared" si="8"/>
        <v/>
      </c>
      <c r="V54" s="36" t="str">
        <f t="shared" si="5"/>
        <v/>
      </c>
      <c r="W54" s="1">
        <f>+COUNTIF($I$5:I54,$AA$1)</f>
        <v>18</v>
      </c>
      <c r="X54" s="1" t="str">
        <f t="shared" si="3"/>
        <v/>
      </c>
      <c r="Y54" s="36"/>
      <c r="Z54" s="36"/>
      <c r="AA54" s="36"/>
      <c r="AB54" s="36"/>
      <c r="AE54" s="1" t="s">
        <v>248</v>
      </c>
      <c r="AF54" s="37">
        <v>7.0000000000000001E-3</v>
      </c>
    </row>
    <row r="55" spans="1:32" x14ac:dyDescent="0.25">
      <c r="A55" s="10">
        <v>2020</v>
      </c>
      <c r="B55" s="12">
        <v>19</v>
      </c>
      <c r="C55" s="12" t="s">
        <v>16</v>
      </c>
      <c r="D55" s="12"/>
      <c r="E55" s="13"/>
      <c r="F55" s="12"/>
      <c r="G55" s="12"/>
      <c r="H55" s="12"/>
      <c r="I55" s="12" t="s">
        <v>101</v>
      </c>
      <c r="J55" s="12"/>
      <c r="K55" s="12">
        <v>15</v>
      </c>
      <c r="L55" s="12"/>
      <c r="M55" s="12"/>
      <c r="N55" s="25"/>
      <c r="O55" s="30"/>
      <c r="P55" s="33"/>
      <c r="Q55" s="35" t="str">
        <f t="shared" si="0"/>
        <v xml:space="preserve">Main-d'œuvre </v>
      </c>
      <c r="R55" s="33" t="str">
        <f t="shared" si="1"/>
        <v/>
      </c>
      <c r="S55" s="1" t="str">
        <f t="shared" si="2"/>
        <v/>
      </c>
      <c r="T55" s="36" t="str">
        <f t="shared" si="7"/>
        <v/>
      </c>
      <c r="U55" s="1" t="str">
        <f t="shared" si="8"/>
        <v/>
      </c>
      <c r="V55" s="36">
        <f t="shared" si="5"/>
        <v>5.3745000000000003</v>
      </c>
      <c r="W55" s="1">
        <f>+COUNTIF($I$5:I55,$AA$1)</f>
        <v>19</v>
      </c>
      <c r="X55" s="1">
        <f t="shared" si="3"/>
        <v>55</v>
      </c>
      <c r="Y55" s="36"/>
      <c r="Z55" s="36"/>
      <c r="AA55" s="36"/>
      <c r="AB55" s="36"/>
      <c r="AE55" s="1" t="s">
        <v>249</v>
      </c>
      <c r="AF55" s="37">
        <v>7.0000000000000001E-3</v>
      </c>
    </row>
    <row r="56" spans="1:32" x14ac:dyDescent="0.25">
      <c r="A56" s="14">
        <v>2020</v>
      </c>
      <c r="B56" s="16">
        <v>20</v>
      </c>
      <c r="C56" s="16" t="s">
        <v>122</v>
      </c>
      <c r="D56" s="16" t="s">
        <v>123</v>
      </c>
      <c r="E56" s="17">
        <v>43865</v>
      </c>
      <c r="F56" s="16" t="s">
        <v>142</v>
      </c>
      <c r="G56" s="16" t="s">
        <v>26</v>
      </c>
      <c r="H56" s="16">
        <v>500</v>
      </c>
      <c r="I56" s="16" t="s">
        <v>26</v>
      </c>
      <c r="J56" s="16" t="s">
        <v>109</v>
      </c>
      <c r="K56" s="16">
        <v>500</v>
      </c>
      <c r="L56" s="16" t="s">
        <v>19</v>
      </c>
      <c r="M56" s="16" t="s">
        <v>29</v>
      </c>
      <c r="N56" s="26" t="s">
        <v>196</v>
      </c>
      <c r="O56" s="29"/>
      <c r="P56" s="22" t="s">
        <v>91</v>
      </c>
      <c r="Q56" s="35" t="str">
        <f t="shared" si="0"/>
        <v>Env str fen 114x229</v>
      </c>
      <c r="R56" s="33">
        <f t="shared" si="1"/>
        <v>1.6619999999999999E-2</v>
      </c>
      <c r="S56" s="1">
        <f t="shared" si="2"/>
        <v>8.31</v>
      </c>
      <c r="T56" s="36" t="str">
        <f t="shared" si="7"/>
        <v>0,0056 €</v>
      </c>
      <c r="U56" s="1">
        <f t="shared" si="8"/>
        <v>2.8</v>
      </c>
      <c r="V56" s="36" t="str">
        <f t="shared" si="5"/>
        <v/>
      </c>
      <c r="W56" s="1">
        <f>+COUNTIF($I$5:I56,$AA$1)</f>
        <v>19</v>
      </c>
      <c r="X56" s="1" t="str">
        <f t="shared" si="3"/>
        <v/>
      </c>
      <c r="Y56" s="36"/>
      <c r="Z56" s="36"/>
      <c r="AA56" s="36"/>
      <c r="AB56" s="36"/>
      <c r="AE56" s="1" t="s">
        <v>250</v>
      </c>
      <c r="AF56" s="37">
        <v>7.0000000000000001E-3</v>
      </c>
    </row>
    <row r="57" spans="1:32" x14ac:dyDescent="0.25">
      <c r="A57" s="10">
        <v>2020</v>
      </c>
      <c r="B57" s="12">
        <v>20</v>
      </c>
      <c r="C57" s="12" t="s">
        <v>122</v>
      </c>
      <c r="D57" s="12"/>
      <c r="E57" s="13"/>
      <c r="F57" s="12"/>
      <c r="G57" s="12" t="s">
        <v>39</v>
      </c>
      <c r="H57" s="12">
        <v>4500</v>
      </c>
      <c r="I57" s="12" t="s">
        <v>39</v>
      </c>
      <c r="J57" s="12" t="s">
        <v>124</v>
      </c>
      <c r="K57" s="12">
        <v>2500</v>
      </c>
      <c r="L57" s="12" t="s">
        <v>19</v>
      </c>
      <c r="M57" s="12" t="s">
        <v>29</v>
      </c>
      <c r="N57" s="25" t="s">
        <v>196</v>
      </c>
      <c r="O57" s="29"/>
      <c r="P57" s="22" t="s">
        <v>91</v>
      </c>
      <c r="Q57" s="35" t="str">
        <f t="shared" si="0"/>
        <v>Env str sf 114x162</v>
      </c>
      <c r="R57" s="33">
        <f t="shared" si="1"/>
        <v>1.2749999999999999E-2</v>
      </c>
      <c r="S57" s="1">
        <f t="shared" si="2"/>
        <v>31.874999999999996</v>
      </c>
      <c r="T57" s="36" t="str">
        <f t="shared" si="7"/>
        <v>0,0056 €</v>
      </c>
      <c r="U57" s="1">
        <f t="shared" si="8"/>
        <v>14</v>
      </c>
      <c r="V57" s="36" t="str">
        <f t="shared" si="5"/>
        <v/>
      </c>
      <c r="W57" s="1">
        <f>+COUNTIF($I$5:I57,$AA$1)</f>
        <v>19</v>
      </c>
      <c r="X57" s="1" t="str">
        <f t="shared" si="3"/>
        <v/>
      </c>
      <c r="Y57" s="36"/>
      <c r="Z57" s="36"/>
      <c r="AA57" s="36"/>
      <c r="AB57" s="36"/>
      <c r="AE57" s="1" t="s">
        <v>251</v>
      </c>
      <c r="AF57" s="37">
        <v>7.0000000000000001E-3</v>
      </c>
    </row>
    <row r="58" spans="1:32" x14ac:dyDescent="0.25">
      <c r="A58" s="10">
        <v>2020</v>
      </c>
      <c r="B58" s="12">
        <v>20</v>
      </c>
      <c r="C58" s="12" t="s">
        <v>122</v>
      </c>
      <c r="D58" s="12"/>
      <c r="E58" s="13"/>
      <c r="F58" s="12"/>
      <c r="G58" s="12"/>
      <c r="H58" s="12"/>
      <c r="I58" s="12" t="s">
        <v>39</v>
      </c>
      <c r="J58" s="12" t="s">
        <v>109</v>
      </c>
      <c r="K58" s="12">
        <v>2000</v>
      </c>
      <c r="L58" s="12" t="s">
        <v>19</v>
      </c>
      <c r="M58" s="12" t="s">
        <v>29</v>
      </c>
      <c r="N58" s="25" t="s">
        <v>196</v>
      </c>
      <c r="O58" s="29"/>
      <c r="P58" s="22" t="s">
        <v>91</v>
      </c>
      <c r="Q58" s="35" t="str">
        <f t="shared" si="0"/>
        <v>Env str sf 114x229</v>
      </c>
      <c r="R58" s="33">
        <f t="shared" si="1"/>
        <v>1.03E-2</v>
      </c>
      <c r="S58" s="1">
        <f t="shared" si="2"/>
        <v>20.6</v>
      </c>
      <c r="T58" s="36" t="str">
        <f t="shared" si="7"/>
        <v>0,0056 €</v>
      </c>
      <c r="U58" s="1">
        <f t="shared" si="8"/>
        <v>11.2</v>
      </c>
      <c r="V58" s="36" t="str">
        <f t="shared" si="5"/>
        <v/>
      </c>
      <c r="W58" s="1">
        <f>+COUNTIF($I$5:I58,$AA$1)</f>
        <v>19</v>
      </c>
      <c r="X58" s="1" t="str">
        <f t="shared" si="3"/>
        <v/>
      </c>
      <c r="Y58" s="36"/>
      <c r="Z58" s="36"/>
      <c r="AA58" s="36"/>
      <c r="AB58" s="36"/>
      <c r="AE58" s="1" t="s">
        <v>252</v>
      </c>
      <c r="AF58" s="37">
        <v>7.0000000000000001E-3</v>
      </c>
    </row>
    <row r="59" spans="1:32" x14ac:dyDescent="0.25">
      <c r="A59" s="10">
        <v>2020</v>
      </c>
      <c r="B59" s="12">
        <v>20</v>
      </c>
      <c r="C59" s="12" t="s">
        <v>122</v>
      </c>
      <c r="D59" s="12"/>
      <c r="E59" s="13"/>
      <c r="F59" s="12"/>
      <c r="G59" s="12" t="s">
        <v>125</v>
      </c>
      <c r="H59" s="12">
        <v>5420</v>
      </c>
      <c r="I59" s="12" t="s">
        <v>288</v>
      </c>
      <c r="J59" s="12">
        <v>80</v>
      </c>
      <c r="K59" s="12">
        <v>2710</v>
      </c>
      <c r="L59" s="12" t="s">
        <v>19</v>
      </c>
      <c r="M59" s="12" t="s">
        <v>29</v>
      </c>
      <c r="N59" s="25" t="s">
        <v>196</v>
      </c>
      <c r="O59" s="29"/>
      <c r="P59" s="22" t="s">
        <v>91</v>
      </c>
      <c r="Q59" s="35" t="str">
        <f t="shared" si="0"/>
        <v>A4 blanc 80</v>
      </c>
      <c r="R59" s="33">
        <f t="shared" si="1"/>
        <v>5.4000000000000003E-3</v>
      </c>
      <c r="S59" s="1">
        <f t="shared" si="2"/>
        <v>14.634</v>
      </c>
      <c r="T59" s="36" t="str">
        <f t="shared" si="7"/>
        <v>0,0056 €</v>
      </c>
      <c r="U59" s="1">
        <f t="shared" si="8"/>
        <v>15.176</v>
      </c>
      <c r="V59" s="36" t="str">
        <f t="shared" si="5"/>
        <v/>
      </c>
      <c r="W59" s="1">
        <f>+COUNTIF($I$5:I59,$AA$1)</f>
        <v>19</v>
      </c>
      <c r="X59" s="1" t="str">
        <f t="shared" si="3"/>
        <v/>
      </c>
      <c r="Y59" s="36"/>
      <c r="Z59" s="36"/>
      <c r="AA59" s="36"/>
      <c r="AB59" s="36"/>
      <c r="AE59" s="1" t="s">
        <v>253</v>
      </c>
      <c r="AF59" s="37">
        <v>7.0000000000000001E-3</v>
      </c>
    </row>
    <row r="60" spans="1:32" x14ac:dyDescent="0.25">
      <c r="A60" s="10">
        <v>2020</v>
      </c>
      <c r="B60" s="12">
        <v>20</v>
      </c>
      <c r="C60" s="12" t="s">
        <v>122</v>
      </c>
      <c r="D60" s="12"/>
      <c r="E60" s="13"/>
      <c r="F60" s="12"/>
      <c r="G60" s="12" t="s">
        <v>111</v>
      </c>
      <c r="H60" s="12">
        <v>5870</v>
      </c>
      <c r="I60" s="12" t="s">
        <v>288</v>
      </c>
      <c r="J60" s="12">
        <v>80</v>
      </c>
      <c r="K60" s="12">
        <v>5870</v>
      </c>
      <c r="L60" s="12" t="s">
        <v>19</v>
      </c>
      <c r="M60" s="12" t="s">
        <v>29</v>
      </c>
      <c r="N60" s="25" t="s">
        <v>196</v>
      </c>
      <c r="O60" s="29"/>
      <c r="P60" s="22" t="s">
        <v>91</v>
      </c>
      <c r="Q60" s="35" t="str">
        <f t="shared" si="0"/>
        <v>A4 blanc 80</v>
      </c>
      <c r="R60" s="33">
        <f t="shared" si="1"/>
        <v>5.4000000000000003E-3</v>
      </c>
      <c r="S60" s="1">
        <f t="shared" si="2"/>
        <v>31.698</v>
      </c>
      <c r="T60" s="36" t="str">
        <f t="shared" si="7"/>
        <v>0,0056 €</v>
      </c>
      <c r="U60" s="1">
        <f t="shared" si="8"/>
        <v>32.872</v>
      </c>
      <c r="V60" s="36" t="str">
        <f t="shared" si="5"/>
        <v/>
      </c>
      <c r="W60" s="1">
        <f>+COUNTIF($I$5:I60,$AA$1)</f>
        <v>19</v>
      </c>
      <c r="X60" s="1" t="str">
        <f t="shared" si="3"/>
        <v/>
      </c>
      <c r="Y60" s="36"/>
      <c r="Z60" s="36"/>
      <c r="AA60" s="36"/>
      <c r="AB60" s="36"/>
      <c r="AE60" s="1" t="s">
        <v>254</v>
      </c>
      <c r="AF60" s="37">
        <v>7.0000000000000001E-3</v>
      </c>
    </row>
    <row r="61" spans="1:32" x14ac:dyDescent="0.25">
      <c r="A61" s="10">
        <v>2020</v>
      </c>
      <c r="B61" s="12">
        <v>20</v>
      </c>
      <c r="C61" s="12" t="s">
        <v>122</v>
      </c>
      <c r="D61" s="12"/>
      <c r="E61" s="13"/>
      <c r="F61" s="12"/>
      <c r="G61" s="12" t="s">
        <v>111</v>
      </c>
      <c r="H61" s="12">
        <v>385</v>
      </c>
      <c r="I61" s="12" t="s">
        <v>288</v>
      </c>
      <c r="J61" s="12">
        <v>80</v>
      </c>
      <c r="K61" s="12">
        <v>385</v>
      </c>
      <c r="L61" s="12" t="s">
        <v>19</v>
      </c>
      <c r="M61" s="12" t="s">
        <v>29</v>
      </c>
      <c r="N61" s="25" t="s">
        <v>197</v>
      </c>
      <c r="O61" s="29"/>
      <c r="P61" s="22" t="s">
        <v>93</v>
      </c>
      <c r="Q61" s="35" t="str">
        <f t="shared" si="0"/>
        <v>A4 blanc 80</v>
      </c>
      <c r="R61" s="33">
        <f t="shared" si="1"/>
        <v>5.4000000000000003E-3</v>
      </c>
      <c r="S61" s="1">
        <f t="shared" si="2"/>
        <v>2.0790000000000002</v>
      </c>
      <c r="T61" s="36" t="str">
        <f t="shared" si="7"/>
        <v>0,0079 €</v>
      </c>
      <c r="U61" s="1">
        <f t="shared" si="8"/>
        <v>3.0415000000000001</v>
      </c>
      <c r="V61" s="36" t="str">
        <f t="shared" si="5"/>
        <v/>
      </c>
      <c r="W61" s="1">
        <f>+COUNTIF($I$5:I61,$AA$1)</f>
        <v>19</v>
      </c>
      <c r="X61" s="1" t="str">
        <f>IF(ROW(Q61)&lt;=2,0,IF(Q61="Main-d'œuvre ",ROW(Q61),""))</f>
        <v/>
      </c>
      <c r="Y61" s="36"/>
      <c r="Z61" s="36"/>
      <c r="AA61" s="36"/>
      <c r="AB61" s="36"/>
      <c r="AE61" s="1" t="s">
        <v>255</v>
      </c>
      <c r="AF61" s="37">
        <v>7.0000000000000001E-3</v>
      </c>
    </row>
    <row r="62" spans="1:32" x14ac:dyDescent="0.25">
      <c r="A62" s="18">
        <v>2020</v>
      </c>
      <c r="B62" s="20">
        <v>20</v>
      </c>
      <c r="C62" s="20" t="s">
        <v>122</v>
      </c>
      <c r="D62" s="20"/>
      <c r="E62" s="21"/>
      <c r="F62" s="20"/>
      <c r="G62" s="20"/>
      <c r="H62" s="20"/>
      <c r="I62" s="20" t="s">
        <v>101</v>
      </c>
      <c r="J62" s="20"/>
      <c r="K62" s="20">
        <v>360</v>
      </c>
      <c r="L62" s="20"/>
      <c r="M62" s="20"/>
      <c r="N62" s="27"/>
      <c r="O62" s="30"/>
      <c r="P62" s="33"/>
      <c r="Q62" s="35" t="str">
        <f t="shared" si="0"/>
        <v xml:space="preserve">Main-d'œuvre </v>
      </c>
      <c r="R62" s="33" t="str">
        <f t="shared" si="1"/>
        <v/>
      </c>
      <c r="S62" s="1" t="str">
        <f t="shared" si="2"/>
        <v/>
      </c>
      <c r="T62" s="36" t="str">
        <f t="shared" si="7"/>
        <v/>
      </c>
      <c r="U62" s="1" t="str">
        <f t="shared" si="8"/>
        <v/>
      </c>
      <c r="V62" s="36">
        <f t="shared" si="5"/>
        <v>128.988</v>
      </c>
      <c r="W62" s="1">
        <f>+COUNTIF($I$5:I62,$AA$1)</f>
        <v>20</v>
      </c>
      <c r="X62" s="1">
        <f t="shared" si="3"/>
        <v>62</v>
      </c>
      <c r="Y62" s="36"/>
      <c r="Z62" s="36"/>
      <c r="AA62" s="36"/>
      <c r="AB62" s="36"/>
      <c r="AE62" s="1" t="s">
        <v>256</v>
      </c>
      <c r="AF62" s="37">
        <v>7.0000000000000001E-3</v>
      </c>
    </row>
    <row r="63" spans="1:32" x14ac:dyDescent="0.25">
      <c r="A63" s="10">
        <v>2020</v>
      </c>
      <c r="B63" s="12">
        <v>21</v>
      </c>
      <c r="C63" s="12" t="s">
        <v>104</v>
      </c>
      <c r="D63" s="12" t="s">
        <v>105</v>
      </c>
      <c r="E63" s="13">
        <v>43865</v>
      </c>
      <c r="F63" s="12" t="s">
        <v>126</v>
      </c>
      <c r="G63" s="12" t="s">
        <v>127</v>
      </c>
      <c r="H63" s="12">
        <v>2500</v>
      </c>
      <c r="I63" s="12" t="s">
        <v>127</v>
      </c>
      <c r="J63" s="12" t="s">
        <v>109</v>
      </c>
      <c r="K63" s="12">
        <v>2500</v>
      </c>
      <c r="L63" s="12" t="s">
        <v>19</v>
      </c>
      <c r="M63" s="12" t="s">
        <v>29</v>
      </c>
      <c r="N63" s="25" t="s">
        <v>196</v>
      </c>
      <c r="O63" s="29"/>
      <c r="P63" s="22" t="s">
        <v>91</v>
      </c>
      <c r="Q63" s="35" t="str">
        <f t="shared" si="0"/>
        <v>Env gom fen 114x229</v>
      </c>
      <c r="R63" s="33">
        <f t="shared" si="1"/>
        <v>9.3799999999999994E-3</v>
      </c>
      <c r="S63" s="1">
        <f t="shared" si="2"/>
        <v>23.45</v>
      </c>
      <c r="T63" s="36" t="str">
        <f t="shared" si="7"/>
        <v>0,0056 €</v>
      </c>
      <c r="U63" s="1">
        <f t="shared" si="8"/>
        <v>14</v>
      </c>
      <c r="V63" s="36" t="str">
        <f t="shared" si="5"/>
        <v/>
      </c>
      <c r="W63" s="1">
        <f>+COUNTIF($I$5:I63,$AA$1)</f>
        <v>20</v>
      </c>
      <c r="X63" s="1" t="str">
        <f t="shared" si="3"/>
        <v/>
      </c>
      <c r="Y63" s="36"/>
      <c r="Z63" s="36"/>
      <c r="AA63" s="36"/>
      <c r="AB63" s="36"/>
      <c r="AE63" s="1" t="s">
        <v>257</v>
      </c>
      <c r="AF63" s="37">
        <v>7.0000000000000001E-3</v>
      </c>
    </row>
    <row r="64" spans="1:32" x14ac:dyDescent="0.25">
      <c r="A64" s="10">
        <v>2020</v>
      </c>
      <c r="B64" s="12">
        <v>21</v>
      </c>
      <c r="C64" s="12" t="s">
        <v>104</v>
      </c>
      <c r="D64" s="12"/>
      <c r="E64" s="13"/>
      <c r="F64" s="12"/>
      <c r="G64" s="12"/>
      <c r="H64" s="12"/>
      <c r="I64" s="12" t="s">
        <v>101</v>
      </c>
      <c r="J64" s="12"/>
      <c r="K64" s="12">
        <v>45</v>
      </c>
      <c r="L64" s="12"/>
      <c r="M64" s="12"/>
      <c r="N64" s="25"/>
      <c r="O64" s="30"/>
      <c r="P64" s="33"/>
      <c r="Q64" s="35" t="str">
        <f t="shared" si="0"/>
        <v xml:space="preserve">Main-d'œuvre </v>
      </c>
      <c r="R64" s="33" t="str">
        <f t="shared" si="1"/>
        <v/>
      </c>
      <c r="S64" s="1" t="str">
        <f t="shared" si="2"/>
        <v/>
      </c>
      <c r="T64" s="36" t="str">
        <f t="shared" si="7"/>
        <v/>
      </c>
      <c r="U64" s="1" t="str">
        <f t="shared" si="8"/>
        <v/>
      </c>
      <c r="V64" s="36">
        <f t="shared" si="5"/>
        <v>16.1235</v>
      </c>
      <c r="W64" s="1">
        <f>+COUNTIF($I$5:I64,$AA$1)</f>
        <v>21</v>
      </c>
      <c r="X64" s="1">
        <f t="shared" si="3"/>
        <v>64</v>
      </c>
      <c r="Y64" s="36"/>
      <c r="Z64" s="36"/>
      <c r="AA64" s="36"/>
      <c r="AB64" s="36"/>
      <c r="AE64" s="1" t="s">
        <v>258</v>
      </c>
      <c r="AF64" s="37">
        <v>1.6299999999999999E-2</v>
      </c>
    </row>
    <row r="65" spans="1:32" x14ac:dyDescent="0.25">
      <c r="A65" s="14">
        <v>2020</v>
      </c>
      <c r="B65" s="16">
        <v>22</v>
      </c>
      <c r="C65" s="16" t="s">
        <v>128</v>
      </c>
      <c r="D65" s="16" t="s">
        <v>129</v>
      </c>
      <c r="E65" s="17">
        <v>43865</v>
      </c>
      <c r="F65" s="16" t="s">
        <v>42</v>
      </c>
      <c r="G65" s="16" t="s">
        <v>111</v>
      </c>
      <c r="H65" s="16">
        <v>500</v>
      </c>
      <c r="I65" s="16" t="s">
        <v>288</v>
      </c>
      <c r="J65" s="16">
        <v>80</v>
      </c>
      <c r="K65" s="16">
        <v>500</v>
      </c>
      <c r="L65" s="16" t="s">
        <v>15</v>
      </c>
      <c r="M65" s="16" t="s">
        <v>29</v>
      </c>
      <c r="N65" s="26" t="s">
        <v>196</v>
      </c>
      <c r="O65" s="29"/>
      <c r="P65" s="22" t="s">
        <v>94</v>
      </c>
      <c r="Q65" s="35" t="str">
        <f t="shared" si="0"/>
        <v>A4 blanc 80</v>
      </c>
      <c r="R65" s="33">
        <f t="shared" si="1"/>
        <v>5.4000000000000003E-3</v>
      </c>
      <c r="S65" s="1">
        <f t="shared" si="2"/>
        <v>2.7</v>
      </c>
      <c r="T65" s="36" t="str">
        <f t="shared" si="7"/>
        <v>0,0227 €</v>
      </c>
      <c r="U65" s="1">
        <f t="shared" si="8"/>
        <v>11.350000000000001</v>
      </c>
      <c r="V65" s="36" t="str">
        <f t="shared" si="5"/>
        <v/>
      </c>
      <c r="W65" s="1">
        <f>+COUNTIF($I$5:I65,$AA$1)</f>
        <v>21</v>
      </c>
      <c r="X65" s="1" t="str">
        <f t="shared" si="3"/>
        <v/>
      </c>
      <c r="Y65" s="36"/>
      <c r="Z65" s="36"/>
      <c r="AA65" s="36"/>
      <c r="AB65" s="36"/>
      <c r="AE65" s="1" t="s">
        <v>259</v>
      </c>
      <c r="AF65" s="37">
        <v>1.43E-2</v>
      </c>
    </row>
    <row r="66" spans="1:32" x14ac:dyDescent="0.25">
      <c r="A66" s="18">
        <v>2020</v>
      </c>
      <c r="B66" s="20">
        <v>22</v>
      </c>
      <c r="C66" s="20" t="s">
        <v>128</v>
      </c>
      <c r="D66" s="20"/>
      <c r="E66" s="21"/>
      <c r="F66" s="20"/>
      <c r="G66" s="20"/>
      <c r="H66" s="20"/>
      <c r="I66" s="20" t="s">
        <v>101</v>
      </c>
      <c r="J66" s="20"/>
      <c r="K66" s="20">
        <v>15</v>
      </c>
      <c r="L66" s="20"/>
      <c r="M66" s="20"/>
      <c r="N66" s="27"/>
      <c r="O66" s="30"/>
      <c r="P66" s="33"/>
      <c r="Q66" s="35" t="str">
        <f t="shared" si="0"/>
        <v xml:space="preserve">Main-d'œuvre </v>
      </c>
      <c r="R66" s="33" t="str">
        <f t="shared" si="1"/>
        <v/>
      </c>
      <c r="S66" s="1" t="str">
        <f t="shared" si="2"/>
        <v/>
      </c>
      <c r="T66" s="36" t="str">
        <f t="shared" si="7"/>
        <v/>
      </c>
      <c r="U66" s="1" t="str">
        <f t="shared" si="8"/>
        <v/>
      </c>
      <c r="V66" s="36">
        <f t="shared" si="5"/>
        <v>5.3745000000000003</v>
      </c>
      <c r="W66" s="1">
        <f>+COUNTIF($I$5:I66,$AA$1)</f>
        <v>22</v>
      </c>
      <c r="X66" s="1">
        <f t="shared" si="3"/>
        <v>66</v>
      </c>
      <c r="Y66" s="36"/>
      <c r="Z66" s="36"/>
      <c r="AA66" s="36"/>
      <c r="AB66" s="36"/>
      <c r="AE66" s="1" t="s">
        <v>260</v>
      </c>
      <c r="AF66" s="37">
        <v>1.43E-2</v>
      </c>
    </row>
    <row r="67" spans="1:32" x14ac:dyDescent="0.25">
      <c r="A67" s="10">
        <v>2020</v>
      </c>
      <c r="B67" s="12">
        <v>23</v>
      </c>
      <c r="C67" s="12" t="s">
        <v>128</v>
      </c>
      <c r="D67" s="12" t="s">
        <v>129</v>
      </c>
      <c r="E67" s="13">
        <v>43865</v>
      </c>
      <c r="F67" s="12" t="s">
        <v>130</v>
      </c>
      <c r="G67" s="12" t="s">
        <v>110</v>
      </c>
      <c r="H67" s="12">
        <v>500</v>
      </c>
      <c r="I67" s="12" t="s">
        <v>289</v>
      </c>
      <c r="J67" s="12">
        <v>200</v>
      </c>
      <c r="K67" s="12">
        <v>65</v>
      </c>
      <c r="L67" s="12" t="s">
        <v>15</v>
      </c>
      <c r="M67" s="12" t="s">
        <v>28</v>
      </c>
      <c r="N67" s="25" t="s">
        <v>197</v>
      </c>
      <c r="O67" s="29"/>
      <c r="P67" s="22" t="s">
        <v>98</v>
      </c>
      <c r="Q67" s="35" t="str">
        <f t="shared" si="0"/>
        <v>A3 blanc 200</v>
      </c>
      <c r="R67" s="33">
        <f t="shared" si="1"/>
        <v>4.4499999999999998E-2</v>
      </c>
      <c r="S67" s="1">
        <f t="shared" si="2"/>
        <v>2.8925000000000001</v>
      </c>
      <c r="T67" s="36" t="str">
        <f t="shared" si="7"/>
        <v>0,0615 €</v>
      </c>
      <c r="U67" s="1">
        <f t="shared" si="8"/>
        <v>3.9975000000000001</v>
      </c>
      <c r="V67" s="36" t="str">
        <f t="shared" si="5"/>
        <v/>
      </c>
      <c r="W67" s="1">
        <f>+COUNTIF($I$5:I67,$AA$1)</f>
        <v>22</v>
      </c>
      <c r="X67" s="1" t="str">
        <f t="shared" si="3"/>
        <v/>
      </c>
      <c r="Y67" s="36"/>
      <c r="Z67" s="36"/>
      <c r="AA67" s="36"/>
      <c r="AB67" s="36"/>
      <c r="AE67" s="1" t="s">
        <v>261</v>
      </c>
      <c r="AF67" s="37">
        <v>1.43E-2</v>
      </c>
    </row>
    <row r="68" spans="1:32" x14ac:dyDescent="0.25">
      <c r="A68" s="10">
        <v>2020</v>
      </c>
      <c r="B68" s="12">
        <v>23</v>
      </c>
      <c r="C68" s="12" t="s">
        <v>128</v>
      </c>
      <c r="D68" s="12"/>
      <c r="E68" s="13"/>
      <c r="F68" s="12"/>
      <c r="G68" s="12"/>
      <c r="H68" s="12"/>
      <c r="I68" s="12" t="s">
        <v>101</v>
      </c>
      <c r="J68" s="12"/>
      <c r="K68" s="12">
        <v>30</v>
      </c>
      <c r="L68" s="12"/>
      <c r="M68" s="12"/>
      <c r="N68" s="25"/>
      <c r="O68" s="30"/>
      <c r="P68" s="33"/>
      <c r="Q68" s="35" t="str">
        <f t="shared" si="0"/>
        <v xml:space="preserve">Main-d'œuvre </v>
      </c>
      <c r="R68" s="33" t="str">
        <f t="shared" si="1"/>
        <v/>
      </c>
      <c r="S68" s="1" t="str">
        <f t="shared" si="2"/>
        <v/>
      </c>
      <c r="T68" s="36" t="str">
        <f t="shared" si="7"/>
        <v/>
      </c>
      <c r="U68" s="1" t="str">
        <f t="shared" si="8"/>
        <v/>
      </c>
      <c r="V68" s="36">
        <f t="shared" si="5"/>
        <v>10.749000000000001</v>
      </c>
      <c r="W68" s="1">
        <f>+COUNTIF($I$5:I68,$AA$1)</f>
        <v>23</v>
      </c>
      <c r="X68" s="1">
        <f t="shared" si="3"/>
        <v>68</v>
      </c>
      <c r="Y68" s="36"/>
      <c r="Z68" s="36"/>
      <c r="AA68" s="36"/>
      <c r="AB68" s="36"/>
      <c r="AE68" s="1" t="s">
        <v>262</v>
      </c>
      <c r="AF68" s="37">
        <v>1.6299999999999999E-2</v>
      </c>
    </row>
    <row r="69" spans="1:32" x14ac:dyDescent="0.25">
      <c r="A69" s="14">
        <v>2020</v>
      </c>
      <c r="B69" s="16">
        <v>24</v>
      </c>
      <c r="C69" s="16" t="s">
        <v>48</v>
      </c>
      <c r="D69" s="16" t="s">
        <v>49</v>
      </c>
      <c r="E69" s="17">
        <v>43866</v>
      </c>
      <c r="F69" s="16" t="s">
        <v>131</v>
      </c>
      <c r="G69" s="16" t="s">
        <v>26</v>
      </c>
      <c r="H69" s="16">
        <v>500</v>
      </c>
      <c r="I69" s="16" t="s">
        <v>26</v>
      </c>
      <c r="J69" s="16" t="s">
        <v>109</v>
      </c>
      <c r="K69" s="16">
        <v>500</v>
      </c>
      <c r="L69" s="16" t="s">
        <v>19</v>
      </c>
      <c r="M69" s="16" t="s">
        <v>29</v>
      </c>
      <c r="N69" s="26" t="s">
        <v>196</v>
      </c>
      <c r="O69" s="29"/>
      <c r="P69" s="22" t="s">
        <v>91</v>
      </c>
      <c r="Q69" s="35" t="str">
        <f t="shared" si="0"/>
        <v>Env str fen 114x229</v>
      </c>
      <c r="R69" s="33">
        <f t="shared" si="1"/>
        <v>1.6619999999999999E-2</v>
      </c>
      <c r="S69" s="1">
        <f t="shared" si="2"/>
        <v>8.31</v>
      </c>
      <c r="T69" s="36" t="str">
        <f t="shared" si="7"/>
        <v>0,0056 €</v>
      </c>
      <c r="U69" s="1">
        <f t="shared" si="8"/>
        <v>2.8</v>
      </c>
      <c r="V69" s="36" t="str">
        <f t="shared" si="5"/>
        <v/>
      </c>
      <c r="W69" s="1">
        <f>+COUNTIF($I$5:I69,$AA$1)</f>
        <v>23</v>
      </c>
      <c r="X69" s="1" t="str">
        <f t="shared" si="3"/>
        <v/>
      </c>
      <c r="Y69" s="36"/>
      <c r="Z69" s="36"/>
      <c r="AA69" s="36"/>
      <c r="AB69" s="36"/>
      <c r="AE69" s="1" t="s">
        <v>263</v>
      </c>
      <c r="AF69" s="37">
        <v>1.43E-2</v>
      </c>
    </row>
    <row r="70" spans="1:32" x14ac:dyDescent="0.25">
      <c r="A70" s="10">
        <v>2020</v>
      </c>
      <c r="B70" s="12">
        <v>24</v>
      </c>
      <c r="C70" s="12" t="s">
        <v>48</v>
      </c>
      <c r="D70" s="12"/>
      <c r="E70" s="13"/>
      <c r="F70" s="12"/>
      <c r="G70" s="12" t="s">
        <v>39</v>
      </c>
      <c r="H70" s="12">
        <v>1500</v>
      </c>
      <c r="I70" s="12" t="s">
        <v>39</v>
      </c>
      <c r="J70" s="12" t="s">
        <v>109</v>
      </c>
      <c r="K70" s="12">
        <v>1500</v>
      </c>
      <c r="L70" s="12" t="s">
        <v>19</v>
      </c>
      <c r="M70" s="12" t="s">
        <v>29</v>
      </c>
      <c r="N70" s="25" t="s">
        <v>196</v>
      </c>
      <c r="O70" s="29"/>
      <c r="P70" s="22" t="s">
        <v>91</v>
      </c>
      <c r="Q70" s="35" t="str">
        <f t="shared" ref="Q70:Q133" si="9">I70&amp;" "&amp;J70</f>
        <v>Env str sf 114x229</v>
      </c>
      <c r="R70" s="33">
        <f t="shared" ref="R70:R133" si="10">IFERROR(VLOOKUP(Q70,$AE$4:$AF$111,2,FALSE),"")</f>
        <v>1.03E-2</v>
      </c>
      <c r="S70" s="1">
        <f t="shared" ref="S70:S133" si="11">IFERROR(K70*R70,"")</f>
        <v>15.450000000000001</v>
      </c>
      <c r="T70" s="36" t="str">
        <f t="shared" si="7"/>
        <v>0,0056 €</v>
      </c>
      <c r="U70" s="1">
        <f t="shared" si="8"/>
        <v>8.4</v>
      </c>
      <c r="V70" s="36" t="str">
        <f t="shared" si="5"/>
        <v/>
      </c>
      <c r="W70" s="1">
        <f>+COUNTIF($I$5:I70,$AA$1)</f>
        <v>23</v>
      </c>
      <c r="X70" s="1" t="str">
        <f t="shared" ref="X70:X92" si="12">IF(ROW(Q70)&lt;=2,0,IF(Q70="Main-d'œuvre ",ROW(Q70),""))</f>
        <v/>
      </c>
      <c r="Y70" s="36"/>
      <c r="Z70" s="36"/>
      <c r="AA70" s="36"/>
      <c r="AB70" s="36"/>
      <c r="AE70" s="1" t="s">
        <v>264</v>
      </c>
      <c r="AF70" s="37">
        <v>1.43E-2</v>
      </c>
    </row>
    <row r="71" spans="1:32" x14ac:dyDescent="0.25">
      <c r="A71" s="18">
        <v>2020</v>
      </c>
      <c r="B71" s="20">
        <v>24</v>
      </c>
      <c r="C71" s="20" t="s">
        <v>48</v>
      </c>
      <c r="D71" s="20"/>
      <c r="E71" s="21"/>
      <c r="F71" s="20"/>
      <c r="G71" s="20"/>
      <c r="H71" s="20"/>
      <c r="I71" s="20" t="s">
        <v>101</v>
      </c>
      <c r="J71" s="20"/>
      <c r="K71" s="20">
        <v>30</v>
      </c>
      <c r="L71" s="20"/>
      <c r="M71" s="20"/>
      <c r="N71" s="27"/>
      <c r="O71" s="30"/>
      <c r="P71" s="33"/>
      <c r="Q71" s="35" t="str">
        <f t="shared" si="9"/>
        <v xml:space="preserve">Main-d'œuvre </v>
      </c>
      <c r="R71" s="33" t="str">
        <f t="shared" si="10"/>
        <v/>
      </c>
      <c r="S71" s="1" t="str">
        <f t="shared" si="11"/>
        <v/>
      </c>
      <c r="T71" s="36" t="str">
        <f t="shared" si="7"/>
        <v/>
      </c>
      <c r="U71" s="1" t="str">
        <f t="shared" si="8"/>
        <v/>
      </c>
      <c r="V71" s="36">
        <f t="shared" si="5"/>
        <v>10.749000000000001</v>
      </c>
      <c r="W71" s="1">
        <f>+COUNTIF($I$5:I71,$AA$1)</f>
        <v>24</v>
      </c>
      <c r="X71" s="1">
        <f t="shared" si="12"/>
        <v>71</v>
      </c>
      <c r="Y71" s="36"/>
      <c r="Z71" s="36"/>
      <c r="AA71" s="36"/>
      <c r="AB71" s="36"/>
      <c r="AE71" s="1" t="s">
        <v>265</v>
      </c>
      <c r="AF71" s="37">
        <v>1.6299999999999999E-2</v>
      </c>
    </row>
    <row r="72" spans="1:32" x14ac:dyDescent="0.25">
      <c r="A72" s="10">
        <v>2020</v>
      </c>
      <c r="B72" s="12">
        <v>25</v>
      </c>
      <c r="C72" s="12" t="s">
        <v>37</v>
      </c>
      <c r="D72" s="12" t="s">
        <v>38</v>
      </c>
      <c r="E72" s="13">
        <v>43871</v>
      </c>
      <c r="F72" s="12" t="s">
        <v>132</v>
      </c>
      <c r="G72" s="12" t="s">
        <v>108</v>
      </c>
      <c r="H72" s="12">
        <v>120</v>
      </c>
      <c r="I72" s="12" t="s">
        <v>288</v>
      </c>
      <c r="J72" s="12">
        <v>80</v>
      </c>
      <c r="K72" s="12">
        <v>120</v>
      </c>
      <c r="L72" s="12"/>
      <c r="M72" s="12"/>
      <c r="N72" s="25"/>
      <c r="O72" s="29"/>
      <c r="P72" s="33"/>
      <c r="Q72" s="35" t="str">
        <f t="shared" si="9"/>
        <v>A4 blanc 80</v>
      </c>
      <c r="R72" s="33">
        <f t="shared" si="10"/>
        <v>5.4000000000000003E-3</v>
      </c>
      <c r="S72" s="1">
        <f t="shared" si="11"/>
        <v>0.64800000000000002</v>
      </c>
      <c r="T72" s="36" t="str">
        <f t="shared" si="7"/>
        <v/>
      </c>
      <c r="U72" s="1" t="str">
        <f t="shared" si="8"/>
        <v/>
      </c>
      <c r="V72" s="36" t="str">
        <f t="shared" ref="V72:V135" si="13">IF(I72="Main-d'œuvre",K72*$AF$112,"")</f>
        <v/>
      </c>
      <c r="W72" s="1">
        <f>+COUNTIF($I$5:I72,$AA$1)</f>
        <v>24</v>
      </c>
      <c r="X72" s="1" t="str">
        <f t="shared" si="12"/>
        <v/>
      </c>
      <c r="Y72" s="36"/>
      <c r="Z72" s="36"/>
      <c r="AA72" s="36"/>
      <c r="AB72" s="36"/>
      <c r="AE72" s="1" t="s">
        <v>266</v>
      </c>
      <c r="AF72" s="37">
        <v>1.6299999999999999E-2</v>
      </c>
    </row>
    <row r="73" spans="1:32" x14ac:dyDescent="0.25">
      <c r="A73" s="10">
        <v>2020</v>
      </c>
      <c r="B73" s="12">
        <v>25</v>
      </c>
      <c r="C73" s="12" t="s">
        <v>37</v>
      </c>
      <c r="D73" s="12"/>
      <c r="E73" s="13"/>
      <c r="F73" s="12"/>
      <c r="G73" s="12" t="s">
        <v>111</v>
      </c>
      <c r="H73" s="12">
        <v>1500</v>
      </c>
      <c r="I73" s="12" t="s">
        <v>288</v>
      </c>
      <c r="J73" s="12">
        <v>80</v>
      </c>
      <c r="K73" s="12">
        <v>1500</v>
      </c>
      <c r="L73" s="12" t="s">
        <v>15</v>
      </c>
      <c r="M73" s="12" t="s">
        <v>29</v>
      </c>
      <c r="N73" s="25" t="s">
        <v>196</v>
      </c>
      <c r="O73" s="29"/>
      <c r="P73" s="22" t="s">
        <v>94</v>
      </c>
      <c r="Q73" s="35" t="str">
        <f t="shared" si="9"/>
        <v>A4 blanc 80</v>
      </c>
      <c r="R73" s="33">
        <f t="shared" si="10"/>
        <v>5.4000000000000003E-3</v>
      </c>
      <c r="S73" s="1">
        <f t="shared" si="11"/>
        <v>8.1</v>
      </c>
      <c r="T73" s="36" t="str">
        <f t="shared" ref="T73:T136" si="14">IFERROR(VLOOKUP(P73,$AH$4:$AJ$11,3,FALSE),"")</f>
        <v>0,0227 €</v>
      </c>
      <c r="U73" s="1">
        <f t="shared" ref="U73:U136" si="15">IFERROR(K73*T73,"")</f>
        <v>34.050000000000004</v>
      </c>
      <c r="V73" s="36" t="str">
        <f t="shared" si="13"/>
        <v/>
      </c>
      <c r="W73" s="1">
        <f>+COUNTIF($I$5:I73,$AA$1)</f>
        <v>24</v>
      </c>
      <c r="X73" s="1" t="str">
        <f t="shared" si="12"/>
        <v/>
      </c>
      <c r="Y73" s="36"/>
      <c r="Z73" s="36"/>
      <c r="AA73" s="36"/>
      <c r="AB73" s="36"/>
      <c r="AE73" s="1" t="s">
        <v>267</v>
      </c>
      <c r="AF73" s="37">
        <v>1.43E-2</v>
      </c>
    </row>
    <row r="74" spans="1:32" x14ac:dyDescent="0.25">
      <c r="A74" s="10">
        <v>2020</v>
      </c>
      <c r="B74" s="12">
        <v>25</v>
      </c>
      <c r="C74" s="12" t="s">
        <v>37</v>
      </c>
      <c r="D74" s="12"/>
      <c r="E74" s="13"/>
      <c r="F74" s="12"/>
      <c r="G74" s="12" t="s">
        <v>108</v>
      </c>
      <c r="H74" s="12">
        <v>500</v>
      </c>
      <c r="I74" s="12" t="s">
        <v>288</v>
      </c>
      <c r="J74" s="12">
        <v>160</v>
      </c>
      <c r="K74" s="12">
        <v>500</v>
      </c>
      <c r="L74" s="12"/>
      <c r="M74" s="12"/>
      <c r="N74" s="25"/>
      <c r="O74" s="29"/>
      <c r="P74" s="33"/>
      <c r="Q74" s="35" t="str">
        <f t="shared" si="9"/>
        <v>A4 blanc 160</v>
      </c>
      <c r="R74" s="33">
        <f t="shared" si="10"/>
        <v>1.9099999999999999E-2</v>
      </c>
      <c r="S74" s="1">
        <f t="shared" si="11"/>
        <v>9.5499999999999989</v>
      </c>
      <c r="T74" s="36" t="str">
        <f t="shared" si="14"/>
        <v/>
      </c>
      <c r="U74" s="1" t="str">
        <f t="shared" si="15"/>
        <v/>
      </c>
      <c r="V74" s="36" t="str">
        <f t="shared" si="13"/>
        <v/>
      </c>
      <c r="W74" s="1">
        <f>+COUNTIF($I$5:I74,$AA$1)</f>
        <v>24</v>
      </c>
      <c r="X74" s="1" t="str">
        <f t="shared" si="12"/>
        <v/>
      </c>
      <c r="Y74" s="36"/>
      <c r="Z74" s="36"/>
      <c r="AA74" s="36"/>
      <c r="AB74" s="36"/>
      <c r="AE74" s="1" t="s">
        <v>268</v>
      </c>
      <c r="AF74" s="37">
        <v>1.6299999999999999E-2</v>
      </c>
    </row>
    <row r="75" spans="1:32" x14ac:dyDescent="0.25">
      <c r="A75" s="10">
        <v>2020</v>
      </c>
      <c r="B75" s="12">
        <v>25</v>
      </c>
      <c r="C75" s="12" t="s">
        <v>37</v>
      </c>
      <c r="D75" s="12"/>
      <c r="E75" s="13"/>
      <c r="F75" s="12"/>
      <c r="G75" s="12"/>
      <c r="H75" s="12"/>
      <c r="I75" s="12" t="s">
        <v>101</v>
      </c>
      <c r="J75" s="12"/>
      <c r="K75" s="12">
        <v>30</v>
      </c>
      <c r="L75" s="12"/>
      <c r="M75" s="12"/>
      <c r="N75" s="25"/>
      <c r="O75" s="30"/>
      <c r="P75" s="33"/>
      <c r="Q75" s="35" t="str">
        <f t="shared" si="9"/>
        <v xml:space="preserve">Main-d'œuvre </v>
      </c>
      <c r="R75" s="33" t="str">
        <f t="shared" si="10"/>
        <v/>
      </c>
      <c r="S75" s="1" t="str">
        <f t="shared" si="11"/>
        <v/>
      </c>
      <c r="T75" s="36" t="str">
        <f t="shared" si="14"/>
        <v/>
      </c>
      <c r="U75" s="1" t="str">
        <f t="shared" si="15"/>
        <v/>
      </c>
      <c r="V75" s="36">
        <f t="shared" si="13"/>
        <v>10.749000000000001</v>
      </c>
      <c r="W75" s="1">
        <f>+COUNTIF($I$5:I75,$AA$1)</f>
        <v>25</v>
      </c>
      <c r="X75" s="1">
        <f t="shared" si="12"/>
        <v>75</v>
      </c>
      <c r="Y75" s="36"/>
      <c r="Z75" s="36"/>
      <c r="AA75" s="36"/>
      <c r="AB75" s="36"/>
      <c r="AE75" s="1" t="s">
        <v>269</v>
      </c>
      <c r="AF75" s="37">
        <v>7.0000000000000001E-3</v>
      </c>
    </row>
    <row r="76" spans="1:32" x14ac:dyDescent="0.25">
      <c r="A76" s="14">
        <v>2020</v>
      </c>
      <c r="B76" s="16">
        <v>26</v>
      </c>
      <c r="C76" s="16" t="s">
        <v>133</v>
      </c>
      <c r="D76" s="16" t="s">
        <v>134</v>
      </c>
      <c r="E76" s="17">
        <v>43873</v>
      </c>
      <c r="F76" s="16" t="s">
        <v>135</v>
      </c>
      <c r="G76" s="16" t="s">
        <v>111</v>
      </c>
      <c r="H76" s="16">
        <v>2500</v>
      </c>
      <c r="I76" s="16" t="s">
        <v>288</v>
      </c>
      <c r="J76" s="16">
        <v>80</v>
      </c>
      <c r="K76" s="16">
        <v>2500</v>
      </c>
      <c r="L76" s="16" t="s">
        <v>15</v>
      </c>
      <c r="M76" s="16" t="s">
        <v>29</v>
      </c>
      <c r="N76" s="26" t="s">
        <v>196</v>
      </c>
      <c r="O76" s="29"/>
      <c r="P76" s="22" t="s">
        <v>94</v>
      </c>
      <c r="Q76" s="35" t="str">
        <f t="shared" si="9"/>
        <v>A4 blanc 80</v>
      </c>
      <c r="R76" s="33">
        <f t="shared" si="10"/>
        <v>5.4000000000000003E-3</v>
      </c>
      <c r="S76" s="1">
        <f t="shared" si="11"/>
        <v>13.5</v>
      </c>
      <c r="T76" s="36" t="str">
        <f>IFERROR(VLOOKUP(P76,$AH$4:$AJ$11,3,FALSE),"")</f>
        <v>0,0227 €</v>
      </c>
      <c r="U76" s="1">
        <f t="shared" si="15"/>
        <v>56.750000000000007</v>
      </c>
      <c r="V76" s="36" t="str">
        <f t="shared" si="13"/>
        <v/>
      </c>
      <c r="W76" s="1">
        <f>+COUNTIF($I$5:I76,$AA$1)</f>
        <v>25</v>
      </c>
      <c r="X76" s="1" t="str">
        <f t="shared" si="12"/>
        <v/>
      </c>
      <c r="Y76" s="36"/>
      <c r="Z76" s="36"/>
      <c r="AA76" s="36"/>
      <c r="AB76" s="36"/>
      <c r="AE76" s="1" t="s">
        <v>270</v>
      </c>
      <c r="AF76" s="37">
        <v>7.0000000000000001E-3</v>
      </c>
    </row>
    <row r="77" spans="1:32" x14ac:dyDescent="0.25">
      <c r="A77" s="10">
        <v>2020</v>
      </c>
      <c r="B77" s="12">
        <v>26</v>
      </c>
      <c r="C77" s="12" t="s">
        <v>133</v>
      </c>
      <c r="D77" s="12"/>
      <c r="E77" s="13"/>
      <c r="F77" s="12"/>
      <c r="G77" s="12" t="s">
        <v>26</v>
      </c>
      <c r="H77" s="12">
        <v>2500</v>
      </c>
      <c r="I77" s="12" t="s">
        <v>26</v>
      </c>
      <c r="J77" s="12" t="s">
        <v>109</v>
      </c>
      <c r="K77" s="12">
        <v>2500</v>
      </c>
      <c r="L77" s="12" t="s">
        <v>15</v>
      </c>
      <c r="M77" s="12" t="s">
        <v>29</v>
      </c>
      <c r="N77" s="25" t="s">
        <v>196</v>
      </c>
      <c r="O77" s="29"/>
      <c r="P77" s="22" t="s">
        <v>94</v>
      </c>
      <c r="Q77" s="35" t="str">
        <f t="shared" si="9"/>
        <v>Env str fen 114x229</v>
      </c>
      <c r="R77" s="33">
        <f t="shared" si="10"/>
        <v>1.6619999999999999E-2</v>
      </c>
      <c r="S77" s="1">
        <f t="shared" si="11"/>
        <v>41.55</v>
      </c>
      <c r="T77" s="36" t="str">
        <f>IFERROR(VLOOKUP(P77,$AH$4:$AJ$11,3,FALSE),"")</f>
        <v>0,0227 €</v>
      </c>
      <c r="U77" s="1">
        <f t="shared" si="15"/>
        <v>56.750000000000007</v>
      </c>
      <c r="V77" s="36" t="str">
        <f t="shared" si="13"/>
        <v/>
      </c>
      <c r="W77" s="1">
        <f>+COUNTIF($I$5:I77,$AA$1)</f>
        <v>25</v>
      </c>
      <c r="X77" s="1" t="str">
        <f t="shared" si="12"/>
        <v/>
      </c>
      <c r="Y77" s="36"/>
      <c r="Z77" s="36"/>
      <c r="AA77" s="36"/>
      <c r="AB77" s="36"/>
      <c r="AE77" s="1" t="s">
        <v>271</v>
      </c>
      <c r="AF77" s="37">
        <v>1.43E-2</v>
      </c>
    </row>
    <row r="78" spans="1:32" x14ac:dyDescent="0.25">
      <c r="A78" s="18">
        <v>2020</v>
      </c>
      <c r="B78" s="20">
        <v>26</v>
      </c>
      <c r="C78" s="20" t="s">
        <v>133</v>
      </c>
      <c r="D78" s="20"/>
      <c r="E78" s="21"/>
      <c r="F78" s="20"/>
      <c r="G78" s="20"/>
      <c r="H78" s="20"/>
      <c r="I78" s="20" t="s">
        <v>101</v>
      </c>
      <c r="J78" s="20"/>
      <c r="K78" s="20">
        <v>90</v>
      </c>
      <c r="L78" s="20"/>
      <c r="M78" s="20"/>
      <c r="N78" s="27"/>
      <c r="O78" s="30"/>
      <c r="P78" s="33"/>
      <c r="Q78" s="35" t="str">
        <f t="shared" si="9"/>
        <v xml:space="preserve">Main-d'œuvre </v>
      </c>
      <c r="R78" s="33" t="str">
        <f t="shared" si="10"/>
        <v/>
      </c>
      <c r="S78" s="1" t="str">
        <f t="shared" si="11"/>
        <v/>
      </c>
      <c r="T78" s="36" t="str">
        <f t="shared" si="14"/>
        <v/>
      </c>
      <c r="U78" s="1" t="str">
        <f t="shared" si="15"/>
        <v/>
      </c>
      <c r="V78" s="36">
        <f t="shared" si="13"/>
        <v>32.247</v>
      </c>
      <c r="W78" s="1">
        <f>+COUNTIF($I$5:I78,$AA$1)</f>
        <v>26</v>
      </c>
      <c r="X78" s="1">
        <f t="shared" si="12"/>
        <v>78</v>
      </c>
      <c r="Y78" s="36"/>
      <c r="Z78" s="36"/>
      <c r="AA78" s="36"/>
      <c r="AB78" s="36"/>
      <c r="AE78" s="1" t="s">
        <v>272</v>
      </c>
      <c r="AF78" s="37">
        <v>1.43E-2</v>
      </c>
    </row>
    <row r="79" spans="1:32" x14ac:dyDescent="0.25">
      <c r="A79" s="10">
        <v>2020</v>
      </c>
      <c r="B79" s="12">
        <v>27</v>
      </c>
      <c r="C79" s="12" t="s">
        <v>136</v>
      </c>
      <c r="D79" s="12" t="s">
        <v>137</v>
      </c>
      <c r="E79" s="13">
        <v>43873</v>
      </c>
      <c r="F79" s="12" t="s">
        <v>138</v>
      </c>
      <c r="G79" s="12" t="s">
        <v>125</v>
      </c>
      <c r="H79" s="12">
        <v>1800</v>
      </c>
      <c r="I79" s="12" t="s">
        <v>288</v>
      </c>
      <c r="J79" s="12">
        <v>100</v>
      </c>
      <c r="K79" s="12">
        <v>900</v>
      </c>
      <c r="L79" s="12" t="s">
        <v>15</v>
      </c>
      <c r="M79" s="12" t="s">
        <v>28</v>
      </c>
      <c r="N79" s="25" t="s">
        <v>196</v>
      </c>
      <c r="O79" s="29"/>
      <c r="P79" s="22" t="s">
        <v>97</v>
      </c>
      <c r="Q79" s="35" t="str">
        <f t="shared" si="9"/>
        <v>A4 blanc 100</v>
      </c>
      <c r="R79" s="33">
        <f t="shared" si="10"/>
        <v>1.01E-2</v>
      </c>
      <c r="S79" s="1">
        <f t="shared" si="11"/>
        <v>9.09</v>
      </c>
      <c r="T79" s="36" t="str">
        <f t="shared" si="14"/>
        <v>0,0307 €</v>
      </c>
      <c r="U79" s="1">
        <f t="shared" si="15"/>
        <v>27.630000000000003</v>
      </c>
      <c r="V79" s="36" t="str">
        <f t="shared" si="13"/>
        <v/>
      </c>
      <c r="W79" s="1">
        <f>+COUNTIF($I$5:I79,$AA$1)</f>
        <v>26</v>
      </c>
      <c r="X79" s="1" t="str">
        <f t="shared" si="12"/>
        <v/>
      </c>
      <c r="Y79" s="36"/>
      <c r="Z79" s="36"/>
      <c r="AA79" s="36"/>
      <c r="AB79" s="36"/>
      <c r="AE79" s="1" t="s">
        <v>273</v>
      </c>
      <c r="AF79" s="37">
        <v>5.4000000000000003E-3</v>
      </c>
    </row>
    <row r="80" spans="1:32" x14ac:dyDescent="0.25">
      <c r="A80" s="10">
        <v>2020</v>
      </c>
      <c r="B80" s="12">
        <v>27</v>
      </c>
      <c r="C80" s="12" t="s">
        <v>136</v>
      </c>
      <c r="D80" s="12"/>
      <c r="E80" s="13"/>
      <c r="F80" s="12"/>
      <c r="G80" s="12"/>
      <c r="H80" s="12"/>
      <c r="I80" s="12" t="s">
        <v>101</v>
      </c>
      <c r="J80" s="12"/>
      <c r="K80" s="12">
        <v>30</v>
      </c>
      <c r="L80" s="12"/>
      <c r="M80" s="12"/>
      <c r="N80" s="25"/>
      <c r="O80" s="30"/>
      <c r="P80" s="33"/>
      <c r="Q80" s="35" t="str">
        <f t="shared" si="9"/>
        <v xml:space="preserve">Main-d'œuvre </v>
      </c>
      <c r="R80" s="33" t="str">
        <f t="shared" si="10"/>
        <v/>
      </c>
      <c r="S80" s="1" t="str">
        <f t="shared" si="11"/>
        <v/>
      </c>
      <c r="T80" s="36" t="str">
        <f t="shared" si="14"/>
        <v/>
      </c>
      <c r="U80" s="1" t="str">
        <f t="shared" si="15"/>
        <v/>
      </c>
      <c r="V80" s="36">
        <f t="shared" si="13"/>
        <v>10.749000000000001</v>
      </c>
      <c r="W80" s="1">
        <f>+COUNTIF($I$5:I80,$AA$1)</f>
        <v>27</v>
      </c>
      <c r="X80" s="1">
        <f t="shared" si="12"/>
        <v>80</v>
      </c>
      <c r="Y80" s="36"/>
      <c r="Z80" s="36"/>
      <c r="AA80" s="36"/>
      <c r="AB80" s="36"/>
      <c r="AE80" s="1" t="s">
        <v>274</v>
      </c>
      <c r="AF80" s="37">
        <v>1.01E-2</v>
      </c>
    </row>
    <row r="81" spans="1:32" x14ac:dyDescent="0.25">
      <c r="A81" s="14">
        <v>2020</v>
      </c>
      <c r="B81" s="16">
        <v>28</v>
      </c>
      <c r="C81" s="16" t="s">
        <v>43</v>
      </c>
      <c r="D81" s="16" t="s">
        <v>44</v>
      </c>
      <c r="E81" s="17">
        <v>43873</v>
      </c>
      <c r="F81" s="16" t="s">
        <v>143</v>
      </c>
      <c r="G81" s="16" t="s">
        <v>111</v>
      </c>
      <c r="H81" s="16">
        <v>23</v>
      </c>
      <c r="I81" s="16" t="s">
        <v>288</v>
      </c>
      <c r="J81" s="16">
        <v>100</v>
      </c>
      <c r="K81" s="16">
        <v>299</v>
      </c>
      <c r="L81" s="16" t="s">
        <v>15</v>
      </c>
      <c r="M81" s="16" t="s">
        <v>28</v>
      </c>
      <c r="N81" s="26" t="s">
        <v>197</v>
      </c>
      <c r="O81" s="29"/>
      <c r="P81" s="22" t="s">
        <v>98</v>
      </c>
      <c r="Q81" s="35" t="str">
        <f t="shared" si="9"/>
        <v>A4 blanc 100</v>
      </c>
      <c r="R81" s="33">
        <f t="shared" si="10"/>
        <v>1.01E-2</v>
      </c>
      <c r="S81" s="1">
        <f t="shared" si="11"/>
        <v>3.0198999999999998</v>
      </c>
      <c r="T81" s="36" t="str">
        <f t="shared" si="14"/>
        <v>0,0615 €</v>
      </c>
      <c r="U81" s="1">
        <f t="shared" si="15"/>
        <v>18.388500000000001</v>
      </c>
      <c r="V81" s="36" t="str">
        <f t="shared" si="13"/>
        <v/>
      </c>
      <c r="W81" s="1">
        <f>+COUNTIF($I$5:I81,$AA$1)</f>
        <v>27</v>
      </c>
      <c r="X81" s="1" t="str">
        <f t="shared" si="12"/>
        <v/>
      </c>
      <c r="Y81" s="36"/>
      <c r="Z81" s="36"/>
      <c r="AA81" s="36"/>
      <c r="AB81" s="36"/>
      <c r="AE81" s="1" t="s">
        <v>275</v>
      </c>
      <c r="AF81" s="37">
        <v>1.9099999999999999E-2</v>
      </c>
    </row>
    <row r="82" spans="1:32" x14ac:dyDescent="0.25">
      <c r="A82" s="18">
        <v>2020</v>
      </c>
      <c r="B82" s="20">
        <v>28</v>
      </c>
      <c r="C82" s="20" t="s">
        <v>43</v>
      </c>
      <c r="D82" s="20"/>
      <c r="E82" s="21"/>
      <c r="F82" s="20" t="s">
        <v>144</v>
      </c>
      <c r="G82" s="20"/>
      <c r="H82" s="20"/>
      <c r="I82" s="20" t="s">
        <v>101</v>
      </c>
      <c r="J82" s="20"/>
      <c r="K82" s="20">
        <v>15</v>
      </c>
      <c r="L82" s="20"/>
      <c r="M82" s="20"/>
      <c r="N82" s="27"/>
      <c r="O82" s="30"/>
      <c r="P82" s="33"/>
      <c r="Q82" s="35" t="str">
        <f t="shared" si="9"/>
        <v xml:space="preserve">Main-d'œuvre </v>
      </c>
      <c r="R82" s="33" t="str">
        <f t="shared" si="10"/>
        <v/>
      </c>
      <c r="S82" s="1" t="str">
        <f t="shared" si="11"/>
        <v/>
      </c>
      <c r="T82" s="36" t="str">
        <f t="shared" si="14"/>
        <v/>
      </c>
      <c r="U82" s="1" t="str">
        <f t="shared" si="15"/>
        <v/>
      </c>
      <c r="V82" s="36">
        <f t="shared" si="13"/>
        <v>5.3745000000000003</v>
      </c>
      <c r="W82" s="1">
        <f>+COUNTIF($I$5:I82,$AA$1)</f>
        <v>28</v>
      </c>
      <c r="X82" s="1">
        <f t="shared" si="12"/>
        <v>82</v>
      </c>
      <c r="Y82" s="36"/>
      <c r="Z82" s="36"/>
      <c r="AA82" s="36"/>
      <c r="AB82" s="36"/>
      <c r="AE82" s="1" t="s">
        <v>276</v>
      </c>
      <c r="AF82" s="37">
        <v>2.2499999999999999E-2</v>
      </c>
    </row>
    <row r="83" spans="1:32" x14ac:dyDescent="0.25">
      <c r="A83" s="10">
        <v>2020</v>
      </c>
      <c r="B83" s="12">
        <v>29</v>
      </c>
      <c r="C83" s="12" t="s">
        <v>43</v>
      </c>
      <c r="D83" s="12" t="s">
        <v>44</v>
      </c>
      <c r="E83" s="13">
        <v>43874</v>
      </c>
      <c r="F83" s="12" t="s">
        <v>145</v>
      </c>
      <c r="G83" s="12" t="s">
        <v>111</v>
      </c>
      <c r="H83" s="12">
        <v>255</v>
      </c>
      <c r="I83" s="12" t="s">
        <v>288</v>
      </c>
      <c r="J83" s="12">
        <v>160</v>
      </c>
      <c r="K83" s="12">
        <v>255</v>
      </c>
      <c r="L83" s="12" t="s">
        <v>15</v>
      </c>
      <c r="M83" s="12" t="s">
        <v>28</v>
      </c>
      <c r="N83" s="25" t="s">
        <v>197</v>
      </c>
      <c r="O83" s="29"/>
      <c r="P83" s="22" t="s">
        <v>98</v>
      </c>
      <c r="Q83" s="35" t="str">
        <f t="shared" si="9"/>
        <v>A4 blanc 160</v>
      </c>
      <c r="R83" s="33">
        <f t="shared" si="10"/>
        <v>1.9099999999999999E-2</v>
      </c>
      <c r="S83" s="1">
        <f t="shared" si="11"/>
        <v>4.8704999999999998</v>
      </c>
      <c r="T83" s="36" t="str">
        <f t="shared" si="14"/>
        <v>0,0615 €</v>
      </c>
      <c r="U83" s="1">
        <f t="shared" si="15"/>
        <v>15.682499999999999</v>
      </c>
      <c r="V83" s="36" t="str">
        <f t="shared" si="13"/>
        <v/>
      </c>
      <c r="W83" s="1">
        <f>+COUNTIF($I$5:I83,$AA$1)</f>
        <v>28</v>
      </c>
      <c r="X83" s="1" t="str">
        <f t="shared" si="12"/>
        <v/>
      </c>
      <c r="Y83" s="36"/>
      <c r="Z83" s="36"/>
      <c r="AA83" s="36"/>
      <c r="AB83" s="36"/>
      <c r="AE83" s="1" t="s">
        <v>71</v>
      </c>
      <c r="AF83" s="37">
        <v>1.8499999999999999E-2</v>
      </c>
    </row>
    <row r="84" spans="1:32" x14ac:dyDescent="0.25">
      <c r="A84" s="10">
        <v>2020</v>
      </c>
      <c r="B84" s="12">
        <v>29</v>
      </c>
      <c r="C84" s="12" t="s">
        <v>43</v>
      </c>
      <c r="D84" s="12"/>
      <c r="E84" s="13"/>
      <c r="F84" s="12"/>
      <c r="G84" s="12"/>
      <c r="H84" s="12"/>
      <c r="I84" s="12" t="s">
        <v>288</v>
      </c>
      <c r="J84" s="12">
        <v>100</v>
      </c>
      <c r="K84" s="12">
        <v>765</v>
      </c>
      <c r="L84" s="12" t="s">
        <v>15</v>
      </c>
      <c r="M84" s="12" t="s">
        <v>28</v>
      </c>
      <c r="N84" s="25" t="s">
        <v>197</v>
      </c>
      <c r="O84" s="29"/>
      <c r="P84" s="22" t="s">
        <v>98</v>
      </c>
      <c r="Q84" s="35" t="str">
        <f t="shared" si="9"/>
        <v>A4 blanc 100</v>
      </c>
      <c r="R84" s="33">
        <f t="shared" si="10"/>
        <v>1.01E-2</v>
      </c>
      <c r="S84" s="1">
        <f t="shared" si="11"/>
        <v>7.7264999999999997</v>
      </c>
      <c r="T84" s="36" t="str">
        <f t="shared" si="14"/>
        <v>0,0615 €</v>
      </c>
      <c r="U84" s="1">
        <f t="shared" si="15"/>
        <v>47.047499999999999</v>
      </c>
      <c r="V84" s="36" t="str">
        <f t="shared" si="13"/>
        <v/>
      </c>
      <c r="W84" s="1">
        <f>+COUNTIF($I$5:I84,$AA$1)</f>
        <v>28</v>
      </c>
      <c r="X84" s="1" t="str">
        <f t="shared" si="12"/>
        <v/>
      </c>
      <c r="Y84" s="36"/>
      <c r="Z84" s="36"/>
      <c r="AA84" s="36"/>
      <c r="AB84" s="36"/>
      <c r="AE84" s="1" t="s">
        <v>72</v>
      </c>
      <c r="AF84" s="37">
        <v>1.8499999999999999E-2</v>
      </c>
    </row>
    <row r="85" spans="1:32" x14ac:dyDescent="0.25">
      <c r="A85" s="10">
        <v>2020</v>
      </c>
      <c r="B85" s="12">
        <v>29</v>
      </c>
      <c r="C85" s="12" t="s">
        <v>43</v>
      </c>
      <c r="D85" s="12"/>
      <c r="E85" s="13"/>
      <c r="F85" s="12"/>
      <c r="G85" s="12"/>
      <c r="H85" s="12"/>
      <c r="I85" s="12" t="s">
        <v>101</v>
      </c>
      <c r="J85" s="12"/>
      <c r="K85" s="12">
        <v>45</v>
      </c>
      <c r="L85" s="12"/>
      <c r="M85" s="12"/>
      <c r="N85" s="25"/>
      <c r="O85" s="30"/>
      <c r="P85" s="33"/>
      <c r="Q85" s="35" t="str">
        <f t="shared" si="9"/>
        <v xml:space="preserve">Main-d'œuvre </v>
      </c>
      <c r="R85" s="33" t="str">
        <f t="shared" si="10"/>
        <v/>
      </c>
      <c r="S85" s="1" t="str">
        <f t="shared" si="11"/>
        <v/>
      </c>
      <c r="T85" s="36" t="str">
        <f t="shared" si="14"/>
        <v/>
      </c>
      <c r="U85" s="1" t="str">
        <f t="shared" si="15"/>
        <v/>
      </c>
      <c r="V85" s="36">
        <f t="shared" si="13"/>
        <v>16.1235</v>
      </c>
      <c r="W85" s="1">
        <f>+COUNTIF($I$5:I85,$AA$1)</f>
        <v>29</v>
      </c>
      <c r="X85" s="1">
        <f t="shared" si="12"/>
        <v>85</v>
      </c>
      <c r="Y85" s="36"/>
      <c r="Z85" s="36"/>
      <c r="AA85" s="36"/>
      <c r="AB85" s="36"/>
      <c r="AE85" s="1" t="s">
        <v>73</v>
      </c>
      <c r="AF85" s="37">
        <v>1.8499999999999999E-2</v>
      </c>
    </row>
    <row r="86" spans="1:32" x14ac:dyDescent="0.25">
      <c r="A86" s="14">
        <v>2020</v>
      </c>
      <c r="B86" s="16">
        <v>30</v>
      </c>
      <c r="C86" s="16" t="s">
        <v>48</v>
      </c>
      <c r="D86" s="16" t="s">
        <v>146</v>
      </c>
      <c r="E86" s="17">
        <v>43875</v>
      </c>
      <c r="F86" s="16" t="s">
        <v>147</v>
      </c>
      <c r="G86" s="16" t="s">
        <v>111</v>
      </c>
      <c r="H86" s="16">
        <v>90</v>
      </c>
      <c r="I86" s="16" t="s">
        <v>288</v>
      </c>
      <c r="J86" s="16">
        <v>80</v>
      </c>
      <c r="K86" s="16">
        <v>90</v>
      </c>
      <c r="L86" s="16" t="s">
        <v>15</v>
      </c>
      <c r="M86" s="16" t="s">
        <v>29</v>
      </c>
      <c r="N86" s="26" t="s">
        <v>196</v>
      </c>
      <c r="O86" s="29"/>
      <c r="P86" s="22" t="s">
        <v>94</v>
      </c>
      <c r="Q86" s="35" t="str">
        <f t="shared" si="9"/>
        <v>A4 blanc 80</v>
      </c>
      <c r="R86" s="33">
        <f t="shared" si="10"/>
        <v>5.4000000000000003E-3</v>
      </c>
      <c r="S86" s="1">
        <f t="shared" si="11"/>
        <v>0.48600000000000004</v>
      </c>
      <c r="T86" s="36" t="str">
        <f t="shared" si="14"/>
        <v>0,0227 €</v>
      </c>
      <c r="U86" s="1">
        <f t="shared" si="15"/>
        <v>2.0430000000000001</v>
      </c>
      <c r="V86" s="36" t="str">
        <f t="shared" si="13"/>
        <v/>
      </c>
      <c r="W86" s="1">
        <f>+COUNTIF($I$5:I86,$AA$1)</f>
        <v>29</v>
      </c>
      <c r="X86" s="1" t="str">
        <f t="shared" si="12"/>
        <v/>
      </c>
      <c r="Y86" s="36"/>
      <c r="Z86" s="36"/>
      <c r="AA86" s="36"/>
      <c r="AB86" s="36"/>
      <c r="AE86" s="1" t="s">
        <v>74</v>
      </c>
      <c r="AF86" s="37">
        <v>1.8499999999999999E-2</v>
      </c>
    </row>
    <row r="87" spans="1:32" x14ac:dyDescent="0.25">
      <c r="A87" s="18">
        <v>2020</v>
      </c>
      <c r="B87" s="20">
        <v>30</v>
      </c>
      <c r="C87" s="20" t="s">
        <v>48</v>
      </c>
      <c r="D87" s="20"/>
      <c r="E87" s="21"/>
      <c r="F87" s="20"/>
      <c r="G87" s="20"/>
      <c r="H87" s="20"/>
      <c r="I87" s="20" t="s">
        <v>101</v>
      </c>
      <c r="J87" s="20"/>
      <c r="K87" s="20">
        <v>15</v>
      </c>
      <c r="L87" s="20"/>
      <c r="M87" s="20"/>
      <c r="N87" s="27"/>
      <c r="O87" s="30"/>
      <c r="P87" s="33"/>
      <c r="Q87" s="35" t="str">
        <f t="shared" si="9"/>
        <v xml:space="preserve">Main-d'œuvre </v>
      </c>
      <c r="R87" s="33" t="str">
        <f t="shared" si="10"/>
        <v/>
      </c>
      <c r="S87" s="1" t="str">
        <f t="shared" si="11"/>
        <v/>
      </c>
      <c r="T87" s="36" t="str">
        <f t="shared" si="14"/>
        <v/>
      </c>
      <c r="U87" s="1" t="str">
        <f t="shared" si="15"/>
        <v/>
      </c>
      <c r="V87" s="36">
        <f t="shared" si="13"/>
        <v>5.3745000000000003</v>
      </c>
      <c r="W87" s="1">
        <f>+COUNTIF($I$5:I87,$AA$1)</f>
        <v>30</v>
      </c>
      <c r="X87" s="1">
        <f t="shared" si="12"/>
        <v>87</v>
      </c>
      <c r="Y87" s="36"/>
      <c r="Z87" s="36"/>
      <c r="AA87" s="36"/>
      <c r="AB87" s="36"/>
      <c r="AE87" s="1" t="s">
        <v>75</v>
      </c>
      <c r="AF87" s="37">
        <v>1.8499999999999999E-2</v>
      </c>
    </row>
    <row r="88" spans="1:32" x14ac:dyDescent="0.25">
      <c r="A88" s="10">
        <v>2020</v>
      </c>
      <c r="B88" s="12">
        <v>31</v>
      </c>
      <c r="C88" s="12" t="s">
        <v>48</v>
      </c>
      <c r="D88" s="12" t="s">
        <v>49</v>
      </c>
      <c r="E88" s="13">
        <v>43880</v>
      </c>
      <c r="F88" s="12" t="s">
        <v>148</v>
      </c>
      <c r="G88" s="12" t="s">
        <v>26</v>
      </c>
      <c r="H88" s="12">
        <v>2000</v>
      </c>
      <c r="I88" s="12" t="s">
        <v>26</v>
      </c>
      <c r="J88" s="12" t="s">
        <v>109</v>
      </c>
      <c r="K88" s="12">
        <v>2000</v>
      </c>
      <c r="L88" s="12" t="s">
        <v>19</v>
      </c>
      <c r="M88" s="12" t="s">
        <v>29</v>
      </c>
      <c r="N88" s="25" t="s">
        <v>196</v>
      </c>
      <c r="O88" s="29"/>
      <c r="P88" s="22" t="s">
        <v>91</v>
      </c>
      <c r="Q88" s="35" t="str">
        <f t="shared" si="9"/>
        <v>Env str fen 114x229</v>
      </c>
      <c r="R88" s="33">
        <f t="shared" si="10"/>
        <v>1.6619999999999999E-2</v>
      </c>
      <c r="S88" s="1">
        <f t="shared" si="11"/>
        <v>33.24</v>
      </c>
      <c r="T88" s="36" t="str">
        <f t="shared" si="14"/>
        <v>0,0056 €</v>
      </c>
      <c r="U88" s="1">
        <f t="shared" si="15"/>
        <v>11.2</v>
      </c>
      <c r="V88" s="36" t="str">
        <f t="shared" si="13"/>
        <v/>
      </c>
      <c r="W88" s="1">
        <f>+COUNTIF($I$5:I88,$AA$1)</f>
        <v>30</v>
      </c>
      <c r="X88" s="1" t="str">
        <f t="shared" si="12"/>
        <v/>
      </c>
      <c r="Y88" s="36"/>
      <c r="Z88" s="36"/>
      <c r="AA88" s="36"/>
      <c r="AB88" s="36"/>
      <c r="AE88" s="1" t="s">
        <v>277</v>
      </c>
      <c r="AF88" s="37">
        <v>0.26960000000000001</v>
      </c>
    </row>
    <row r="89" spans="1:32" x14ac:dyDescent="0.25">
      <c r="A89" s="10">
        <v>2020</v>
      </c>
      <c r="B89" s="12">
        <v>31</v>
      </c>
      <c r="C89" s="12" t="s">
        <v>48</v>
      </c>
      <c r="D89" s="12"/>
      <c r="E89" s="13"/>
      <c r="F89" s="12"/>
      <c r="G89" s="12"/>
      <c r="H89" s="12"/>
      <c r="I89" s="12" t="s">
        <v>101</v>
      </c>
      <c r="J89" s="12"/>
      <c r="K89" s="12">
        <v>30</v>
      </c>
      <c r="L89" s="12"/>
      <c r="M89" s="12"/>
      <c r="N89" s="25"/>
      <c r="O89" s="30"/>
      <c r="P89" s="33"/>
      <c r="Q89" s="35" t="str">
        <f t="shared" si="9"/>
        <v xml:space="preserve">Main-d'œuvre </v>
      </c>
      <c r="R89" s="33" t="str">
        <f t="shared" si="10"/>
        <v/>
      </c>
      <c r="S89" s="1" t="str">
        <f t="shared" si="11"/>
        <v/>
      </c>
      <c r="T89" s="36" t="str">
        <f t="shared" si="14"/>
        <v/>
      </c>
      <c r="U89" s="1" t="str">
        <f t="shared" si="15"/>
        <v/>
      </c>
      <c r="V89" s="36">
        <f t="shared" si="13"/>
        <v>10.749000000000001</v>
      </c>
      <c r="W89" s="1">
        <f>+COUNTIF($I$5:I89,$AA$1)</f>
        <v>31</v>
      </c>
      <c r="X89" s="1">
        <f t="shared" si="12"/>
        <v>89</v>
      </c>
      <c r="Y89" s="36"/>
      <c r="Z89" s="36"/>
      <c r="AA89" s="36"/>
      <c r="AB89" s="36"/>
      <c r="AE89" s="1" t="s">
        <v>278</v>
      </c>
      <c r="AF89" s="37">
        <v>1.43E-2</v>
      </c>
    </row>
    <row r="90" spans="1:32" x14ac:dyDescent="0.25">
      <c r="A90" s="14">
        <v>2020</v>
      </c>
      <c r="B90" s="16">
        <v>32</v>
      </c>
      <c r="C90" s="16" t="s">
        <v>40</v>
      </c>
      <c r="D90" s="16" t="s">
        <v>41</v>
      </c>
      <c r="E90" s="17">
        <v>43880</v>
      </c>
      <c r="F90" s="16" t="s">
        <v>149</v>
      </c>
      <c r="G90" s="16" t="s">
        <v>113</v>
      </c>
      <c r="H90" s="16">
        <v>100</v>
      </c>
      <c r="I90" s="16" t="s">
        <v>289</v>
      </c>
      <c r="J90" s="16">
        <v>100</v>
      </c>
      <c r="K90" s="16">
        <v>100</v>
      </c>
      <c r="L90" s="16" t="s">
        <v>15</v>
      </c>
      <c r="M90" s="16" t="s">
        <v>28</v>
      </c>
      <c r="N90" s="26" t="s">
        <v>196</v>
      </c>
      <c r="O90" s="29"/>
      <c r="P90" s="22" t="s">
        <v>97</v>
      </c>
      <c r="Q90" s="35" t="str">
        <f t="shared" si="9"/>
        <v>A3 blanc 100</v>
      </c>
      <c r="R90" s="33">
        <f t="shared" si="10"/>
        <v>2.1999999999999999E-2</v>
      </c>
      <c r="S90" s="1">
        <f t="shared" si="11"/>
        <v>2.1999999999999997</v>
      </c>
      <c r="T90" s="36" t="str">
        <f t="shared" si="14"/>
        <v>0,0307 €</v>
      </c>
      <c r="U90" s="1">
        <f t="shared" si="15"/>
        <v>3.0700000000000003</v>
      </c>
      <c r="V90" s="36" t="str">
        <f t="shared" si="13"/>
        <v/>
      </c>
      <c r="W90" s="1">
        <f>+COUNTIF($I$5:I90,$AA$1)</f>
        <v>31</v>
      </c>
      <c r="X90" s="1" t="str">
        <f t="shared" si="12"/>
        <v/>
      </c>
      <c r="Y90" s="36"/>
      <c r="Z90" s="36"/>
      <c r="AA90" s="36"/>
      <c r="AB90" s="36"/>
      <c r="AE90" s="1" t="s">
        <v>279</v>
      </c>
      <c r="AF90" s="37">
        <v>7.0000000000000001E-3</v>
      </c>
    </row>
    <row r="91" spans="1:32" x14ac:dyDescent="0.25">
      <c r="A91" s="10">
        <v>2020</v>
      </c>
      <c r="B91" s="12">
        <v>32</v>
      </c>
      <c r="C91" s="12" t="s">
        <v>40</v>
      </c>
      <c r="D91" s="12"/>
      <c r="E91" s="13"/>
      <c r="F91" s="12"/>
      <c r="G91" s="12" t="s">
        <v>114</v>
      </c>
      <c r="H91" s="12">
        <v>100</v>
      </c>
      <c r="I91" s="12" t="s">
        <v>288</v>
      </c>
      <c r="J91" s="12">
        <v>100</v>
      </c>
      <c r="K91" s="12">
        <v>100</v>
      </c>
      <c r="L91" s="12" t="s">
        <v>15</v>
      </c>
      <c r="M91" s="12" t="s">
        <v>28</v>
      </c>
      <c r="N91" s="25" t="s">
        <v>196</v>
      </c>
      <c r="O91" s="29"/>
      <c r="P91" s="22" t="s">
        <v>97</v>
      </c>
      <c r="Q91" s="35" t="str">
        <f t="shared" si="9"/>
        <v>A4 blanc 100</v>
      </c>
      <c r="R91" s="33">
        <f t="shared" si="10"/>
        <v>1.01E-2</v>
      </c>
      <c r="S91" s="1">
        <f t="shared" si="11"/>
        <v>1.01</v>
      </c>
      <c r="T91" s="36" t="str">
        <f t="shared" si="14"/>
        <v>0,0307 €</v>
      </c>
      <c r="U91" s="1">
        <f t="shared" si="15"/>
        <v>3.0700000000000003</v>
      </c>
      <c r="V91" s="36" t="str">
        <f t="shared" si="13"/>
        <v/>
      </c>
      <c r="W91" s="1">
        <f>+COUNTIF($I$5:I91,$AA$1)</f>
        <v>31</v>
      </c>
      <c r="X91" s="1" t="str">
        <f t="shared" si="12"/>
        <v/>
      </c>
      <c r="Y91" s="36"/>
      <c r="Z91" s="36"/>
      <c r="AA91" s="36"/>
      <c r="AB91" s="36"/>
      <c r="AE91" s="1" t="s">
        <v>280</v>
      </c>
      <c r="AF91" s="37">
        <v>7.0000000000000001E-3</v>
      </c>
    </row>
    <row r="92" spans="1:32" x14ac:dyDescent="0.25">
      <c r="A92" s="10">
        <v>2020</v>
      </c>
      <c r="B92" s="12">
        <v>32</v>
      </c>
      <c r="C92" s="12" t="s">
        <v>40</v>
      </c>
      <c r="D92" s="12"/>
      <c r="E92" s="13"/>
      <c r="F92" s="12"/>
      <c r="G92" s="12" t="s">
        <v>110</v>
      </c>
      <c r="H92" s="12">
        <v>300</v>
      </c>
      <c r="I92" s="12" t="s">
        <v>289</v>
      </c>
      <c r="J92" s="12">
        <v>100</v>
      </c>
      <c r="K92" s="12">
        <v>40</v>
      </c>
      <c r="L92" s="12" t="s">
        <v>15</v>
      </c>
      <c r="M92" s="12" t="s">
        <v>28</v>
      </c>
      <c r="N92" s="25" t="s">
        <v>196</v>
      </c>
      <c r="O92" s="29"/>
      <c r="P92" s="22" t="s">
        <v>97</v>
      </c>
      <c r="Q92" s="35" t="str">
        <f t="shared" si="9"/>
        <v>A3 blanc 100</v>
      </c>
      <c r="R92" s="33">
        <f t="shared" si="10"/>
        <v>2.1999999999999999E-2</v>
      </c>
      <c r="S92" s="1">
        <f t="shared" si="11"/>
        <v>0.87999999999999989</v>
      </c>
      <c r="T92" s="36" t="str">
        <f t="shared" si="14"/>
        <v>0,0307 €</v>
      </c>
      <c r="U92" s="1">
        <f t="shared" si="15"/>
        <v>1.228</v>
      </c>
      <c r="V92" s="36" t="str">
        <f t="shared" si="13"/>
        <v/>
      </c>
      <c r="W92" s="1">
        <f>+COUNTIF($I$5:I92,$AA$1)</f>
        <v>31</v>
      </c>
      <c r="X92" s="1" t="str">
        <f t="shared" si="12"/>
        <v/>
      </c>
      <c r="Y92" s="36"/>
      <c r="Z92" s="36"/>
      <c r="AA92" s="36"/>
      <c r="AB92" s="36"/>
      <c r="AE92" s="1" t="s">
        <v>60</v>
      </c>
      <c r="AF92" s="37">
        <v>1.2</v>
      </c>
    </row>
    <row r="93" spans="1:32" x14ac:dyDescent="0.25">
      <c r="A93" s="10">
        <v>2020</v>
      </c>
      <c r="B93" s="12">
        <v>32</v>
      </c>
      <c r="C93" s="12" t="s">
        <v>40</v>
      </c>
      <c r="D93" s="12"/>
      <c r="E93" s="13"/>
      <c r="F93" s="12"/>
      <c r="G93" s="12" t="s">
        <v>108</v>
      </c>
      <c r="H93" s="12">
        <v>360</v>
      </c>
      <c r="I93" s="12" t="s">
        <v>288</v>
      </c>
      <c r="J93" s="12">
        <v>160</v>
      </c>
      <c r="K93" s="12">
        <v>40</v>
      </c>
      <c r="L93" s="12" t="s">
        <v>15</v>
      </c>
      <c r="M93" s="12" t="s">
        <v>28</v>
      </c>
      <c r="N93" s="25" t="s">
        <v>196</v>
      </c>
      <c r="O93" s="29"/>
      <c r="P93" s="22" t="s">
        <v>97</v>
      </c>
      <c r="Q93" s="35" t="str">
        <f t="shared" si="9"/>
        <v>A4 blanc 160</v>
      </c>
      <c r="R93" s="33">
        <f t="shared" si="10"/>
        <v>1.9099999999999999E-2</v>
      </c>
      <c r="S93" s="1">
        <f t="shared" si="11"/>
        <v>0.76400000000000001</v>
      </c>
      <c r="T93" s="36" t="str">
        <f t="shared" si="14"/>
        <v>0,0307 €</v>
      </c>
      <c r="U93" s="1">
        <f t="shared" si="15"/>
        <v>1.228</v>
      </c>
      <c r="V93" s="36" t="str">
        <f t="shared" si="13"/>
        <v/>
      </c>
      <c r="W93" s="1">
        <f>+COUNTIF($I$5:I93,$AA$1)</f>
        <v>31</v>
      </c>
      <c r="X93" s="1" t="str">
        <f>IF(ROW(Q93)&lt;=2,0,IF(Q93="Main-d'œuvre ",ROW(Q93),""))</f>
        <v/>
      </c>
      <c r="Y93" s="36"/>
      <c r="Z93" s="36"/>
      <c r="AA93" s="36"/>
      <c r="AB93" s="36"/>
      <c r="AE93" s="1" t="s">
        <v>61</v>
      </c>
      <c r="AF93" s="37">
        <v>44.93</v>
      </c>
    </row>
    <row r="94" spans="1:32" x14ac:dyDescent="0.25">
      <c r="A94" s="18">
        <v>2020</v>
      </c>
      <c r="B94" s="20">
        <v>32</v>
      </c>
      <c r="C94" s="20" t="s">
        <v>40</v>
      </c>
      <c r="D94" s="20"/>
      <c r="E94" s="21"/>
      <c r="F94" s="20"/>
      <c r="G94" s="20"/>
      <c r="H94" s="20"/>
      <c r="I94" s="20" t="s">
        <v>101</v>
      </c>
      <c r="J94" s="20"/>
      <c r="K94" s="20">
        <v>30</v>
      </c>
      <c r="L94" s="20"/>
      <c r="M94" s="20"/>
      <c r="N94" s="27"/>
      <c r="O94" s="30"/>
      <c r="P94" s="33"/>
      <c r="Q94" s="35" t="str">
        <f t="shared" si="9"/>
        <v xml:space="preserve">Main-d'œuvre </v>
      </c>
      <c r="R94" s="33" t="str">
        <f t="shared" si="10"/>
        <v/>
      </c>
      <c r="S94" s="1" t="str">
        <f t="shared" si="11"/>
        <v/>
      </c>
      <c r="T94" s="36" t="str">
        <f t="shared" si="14"/>
        <v/>
      </c>
      <c r="U94" s="1" t="str">
        <f t="shared" si="15"/>
        <v/>
      </c>
      <c r="V94" s="36">
        <f t="shared" si="13"/>
        <v>10.749000000000001</v>
      </c>
      <c r="W94" s="1">
        <f>+COUNTIF($I$5:I94,$AA$1)</f>
        <v>32</v>
      </c>
      <c r="X94" s="1">
        <f t="shared" ref="X94:X122" si="16">IF(ROW(Q94)&lt;=2,0,IF(Q94="Main-d'œuvre ",ROW(Q94),""))</f>
        <v>94</v>
      </c>
      <c r="Y94" s="36"/>
      <c r="Z94" s="36"/>
      <c r="AA94" s="36"/>
      <c r="AB94" s="36"/>
      <c r="AE94" s="1" t="s">
        <v>185</v>
      </c>
      <c r="AF94" s="37">
        <v>0.10489999999999999</v>
      </c>
    </row>
    <row r="95" spans="1:32" x14ac:dyDescent="0.25">
      <c r="A95" s="10">
        <v>2020</v>
      </c>
      <c r="B95" s="12">
        <v>33</v>
      </c>
      <c r="C95" s="12" t="s">
        <v>21</v>
      </c>
      <c r="D95" s="12" t="s">
        <v>118</v>
      </c>
      <c r="E95" s="13">
        <v>43880</v>
      </c>
      <c r="F95" s="12" t="s">
        <v>150</v>
      </c>
      <c r="G95" s="12" t="s">
        <v>108</v>
      </c>
      <c r="H95" s="12">
        <v>600</v>
      </c>
      <c r="I95" s="12" t="s">
        <v>288</v>
      </c>
      <c r="J95" s="12">
        <v>200</v>
      </c>
      <c r="K95" s="12">
        <v>200</v>
      </c>
      <c r="L95" s="12" t="s">
        <v>15</v>
      </c>
      <c r="M95" s="12" t="s">
        <v>28</v>
      </c>
      <c r="N95" s="25" t="s">
        <v>196</v>
      </c>
      <c r="O95" s="29"/>
      <c r="P95" s="22" t="s">
        <v>97</v>
      </c>
      <c r="Q95" s="35" t="str">
        <f t="shared" si="9"/>
        <v>A4 blanc 200</v>
      </c>
      <c r="R95" s="33">
        <f t="shared" si="10"/>
        <v>2.2499999999999999E-2</v>
      </c>
      <c r="S95" s="1">
        <f t="shared" si="11"/>
        <v>4.5</v>
      </c>
      <c r="T95" s="36" t="str">
        <f t="shared" si="14"/>
        <v>0,0307 €</v>
      </c>
      <c r="U95" s="1">
        <f t="shared" si="15"/>
        <v>6.1400000000000006</v>
      </c>
      <c r="V95" s="36" t="str">
        <f t="shared" si="13"/>
        <v/>
      </c>
      <c r="W95" s="1">
        <f>+COUNTIF($I$5:I95,$AA$1)</f>
        <v>32</v>
      </c>
      <c r="X95" s="1" t="str">
        <f t="shared" si="16"/>
        <v/>
      </c>
      <c r="Y95" s="36"/>
      <c r="Z95" s="36"/>
      <c r="AA95" s="36"/>
      <c r="AB95" s="36"/>
      <c r="AE95" s="1" t="s">
        <v>184</v>
      </c>
      <c r="AF95" s="37">
        <v>0.05</v>
      </c>
    </row>
    <row r="96" spans="1:32" x14ac:dyDescent="0.25">
      <c r="A96" s="10">
        <v>2020</v>
      </c>
      <c r="B96" s="12">
        <v>33</v>
      </c>
      <c r="C96" s="12" t="s">
        <v>21</v>
      </c>
      <c r="D96" s="12"/>
      <c r="E96" s="13"/>
      <c r="F96" s="12"/>
      <c r="G96" s="12" t="s">
        <v>113</v>
      </c>
      <c r="H96" s="12">
        <v>45</v>
      </c>
      <c r="I96" s="12" t="s">
        <v>289</v>
      </c>
      <c r="J96" s="12">
        <v>100</v>
      </c>
      <c r="K96" s="12">
        <v>45</v>
      </c>
      <c r="L96" s="12" t="s">
        <v>15</v>
      </c>
      <c r="M96" s="12" t="s">
        <v>28</v>
      </c>
      <c r="N96" s="25" t="s">
        <v>196</v>
      </c>
      <c r="O96" s="29"/>
      <c r="P96" s="22" t="s">
        <v>97</v>
      </c>
      <c r="Q96" s="35" t="str">
        <f t="shared" si="9"/>
        <v>A3 blanc 100</v>
      </c>
      <c r="R96" s="33">
        <f t="shared" si="10"/>
        <v>2.1999999999999999E-2</v>
      </c>
      <c r="S96" s="1">
        <f t="shared" si="11"/>
        <v>0.99</v>
      </c>
      <c r="T96" s="36" t="str">
        <f t="shared" si="14"/>
        <v>0,0307 €</v>
      </c>
      <c r="U96" s="1">
        <f t="shared" si="15"/>
        <v>1.3815000000000002</v>
      </c>
      <c r="V96" s="36" t="str">
        <f t="shared" si="13"/>
        <v/>
      </c>
      <c r="W96" s="1">
        <f>+COUNTIF($I$5:I96,$AA$1)</f>
        <v>32</v>
      </c>
      <c r="X96" s="1" t="str">
        <f t="shared" si="16"/>
        <v/>
      </c>
      <c r="Y96" s="36"/>
      <c r="Z96" s="36"/>
      <c r="AA96" s="36"/>
      <c r="AB96" s="36"/>
      <c r="AE96" s="1" t="s">
        <v>62</v>
      </c>
      <c r="AF96" s="37">
        <v>0</v>
      </c>
    </row>
    <row r="97" spans="1:32" x14ac:dyDescent="0.25">
      <c r="A97" s="10">
        <v>2020</v>
      </c>
      <c r="B97" s="12">
        <v>33</v>
      </c>
      <c r="C97" s="12" t="s">
        <v>21</v>
      </c>
      <c r="D97" s="12"/>
      <c r="E97" s="13"/>
      <c r="F97" s="12"/>
      <c r="G97" s="12" t="s">
        <v>114</v>
      </c>
      <c r="H97" s="12">
        <v>45</v>
      </c>
      <c r="I97" s="12" t="s">
        <v>288</v>
      </c>
      <c r="J97" s="12">
        <v>100</v>
      </c>
      <c r="K97" s="12">
        <v>45</v>
      </c>
      <c r="L97" s="12" t="s">
        <v>15</v>
      </c>
      <c r="M97" s="12" t="s">
        <v>28</v>
      </c>
      <c r="N97" s="25" t="s">
        <v>196</v>
      </c>
      <c r="O97" s="29"/>
      <c r="P97" s="22" t="s">
        <v>97</v>
      </c>
      <c r="Q97" s="35" t="str">
        <f t="shared" si="9"/>
        <v>A4 blanc 100</v>
      </c>
      <c r="R97" s="33">
        <f t="shared" si="10"/>
        <v>1.01E-2</v>
      </c>
      <c r="S97" s="1">
        <f t="shared" si="11"/>
        <v>0.45449999999999996</v>
      </c>
      <c r="T97" s="36" t="str">
        <f t="shared" si="14"/>
        <v>0,0307 €</v>
      </c>
      <c r="U97" s="1">
        <f t="shared" si="15"/>
        <v>1.3815000000000002</v>
      </c>
      <c r="V97" s="36" t="str">
        <f t="shared" si="13"/>
        <v/>
      </c>
      <c r="W97" s="1">
        <f>+COUNTIF($I$5:I97,$AA$1)</f>
        <v>32</v>
      </c>
      <c r="X97" s="1" t="str">
        <f t="shared" si="16"/>
        <v/>
      </c>
      <c r="Y97" s="36"/>
      <c r="Z97" s="36"/>
      <c r="AA97" s="36"/>
      <c r="AB97" s="36"/>
      <c r="AE97" s="1" t="s">
        <v>281</v>
      </c>
      <c r="AF97" s="37">
        <v>1.2749999999999999E-2</v>
      </c>
    </row>
    <row r="98" spans="1:32" x14ac:dyDescent="0.25">
      <c r="A98" s="10">
        <v>2020</v>
      </c>
      <c r="B98" s="12">
        <v>33</v>
      </c>
      <c r="C98" s="12" t="s">
        <v>21</v>
      </c>
      <c r="D98" s="12"/>
      <c r="E98" s="13"/>
      <c r="F98" s="12"/>
      <c r="G98" s="12"/>
      <c r="H98" s="12"/>
      <c r="I98" s="12" t="s">
        <v>101</v>
      </c>
      <c r="J98" s="12"/>
      <c r="K98" s="12">
        <v>45</v>
      </c>
      <c r="L98" s="12"/>
      <c r="M98" s="12"/>
      <c r="N98" s="25"/>
      <c r="O98" s="30"/>
      <c r="P98" s="33"/>
      <c r="Q98" s="35" t="str">
        <f t="shared" si="9"/>
        <v xml:space="preserve">Main-d'œuvre </v>
      </c>
      <c r="R98" s="33" t="str">
        <f t="shared" si="10"/>
        <v/>
      </c>
      <c r="S98" s="1" t="str">
        <f t="shared" si="11"/>
        <v/>
      </c>
      <c r="T98" s="36" t="str">
        <f t="shared" si="14"/>
        <v/>
      </c>
      <c r="U98" s="1" t="str">
        <f t="shared" si="15"/>
        <v/>
      </c>
      <c r="V98" s="36">
        <f t="shared" si="13"/>
        <v>16.1235</v>
      </c>
      <c r="W98" s="1">
        <f>+COUNTIF($I$5:I98,$AA$1)</f>
        <v>33</v>
      </c>
      <c r="X98" s="1">
        <f t="shared" si="16"/>
        <v>98</v>
      </c>
      <c r="Y98" s="36"/>
      <c r="Z98" s="36"/>
      <c r="AA98" s="36"/>
      <c r="AB98" s="36"/>
      <c r="AE98" s="1" t="s">
        <v>282</v>
      </c>
      <c r="AF98" s="37">
        <v>1.294E-2</v>
      </c>
    </row>
    <row r="99" spans="1:32" x14ac:dyDescent="0.25">
      <c r="A99" s="14">
        <v>2020</v>
      </c>
      <c r="B99" s="16">
        <v>34</v>
      </c>
      <c r="C99" s="16" t="s">
        <v>151</v>
      </c>
      <c r="D99" s="16" t="s">
        <v>152</v>
      </c>
      <c r="E99" s="17">
        <v>43880</v>
      </c>
      <c r="F99" s="16" t="s">
        <v>153</v>
      </c>
      <c r="G99" s="16" t="s">
        <v>111</v>
      </c>
      <c r="H99" s="16">
        <v>1</v>
      </c>
      <c r="I99" s="16" t="s">
        <v>288</v>
      </c>
      <c r="J99" s="16">
        <v>100</v>
      </c>
      <c r="K99" s="16">
        <v>8</v>
      </c>
      <c r="L99" s="16" t="s">
        <v>15</v>
      </c>
      <c r="M99" s="16" t="s">
        <v>28</v>
      </c>
      <c r="N99" s="26" t="s">
        <v>197</v>
      </c>
      <c r="O99" s="29"/>
      <c r="P99" s="22" t="s">
        <v>98</v>
      </c>
      <c r="Q99" s="35" t="str">
        <f t="shared" si="9"/>
        <v>A4 blanc 100</v>
      </c>
      <c r="R99" s="33">
        <f t="shared" si="10"/>
        <v>1.01E-2</v>
      </c>
      <c r="S99" s="1">
        <f t="shared" si="11"/>
        <v>8.0799999999999997E-2</v>
      </c>
      <c r="T99" s="36" t="str">
        <f t="shared" si="14"/>
        <v>0,0615 €</v>
      </c>
      <c r="U99" s="1">
        <f t="shared" si="15"/>
        <v>0.49199999999999999</v>
      </c>
      <c r="V99" s="36" t="str">
        <f t="shared" si="13"/>
        <v/>
      </c>
      <c r="W99" s="1">
        <f>+COUNTIF($I$5:I99,$AA$1)</f>
        <v>33</v>
      </c>
      <c r="X99" s="1" t="str">
        <f t="shared" si="16"/>
        <v/>
      </c>
      <c r="Y99" s="36"/>
      <c r="Z99" s="36"/>
      <c r="AA99" s="36"/>
      <c r="AB99" s="36"/>
      <c r="AE99" s="1" t="s">
        <v>283</v>
      </c>
      <c r="AF99" s="37">
        <v>1.6619999999999999E-2</v>
      </c>
    </row>
    <row r="100" spans="1:32" x14ac:dyDescent="0.25">
      <c r="A100" s="18">
        <v>2020</v>
      </c>
      <c r="B100" s="20">
        <v>34</v>
      </c>
      <c r="C100" s="20" t="s">
        <v>151</v>
      </c>
      <c r="D100" s="20"/>
      <c r="E100" s="21"/>
      <c r="F100" s="20"/>
      <c r="G100" s="20"/>
      <c r="H100" s="20"/>
      <c r="I100" s="20" t="s">
        <v>101</v>
      </c>
      <c r="J100" s="20"/>
      <c r="K100" s="20">
        <v>15</v>
      </c>
      <c r="L100" s="20"/>
      <c r="M100" s="20"/>
      <c r="N100" s="27"/>
      <c r="O100" s="30"/>
      <c r="P100" s="33"/>
      <c r="Q100" s="35" t="str">
        <f t="shared" si="9"/>
        <v xml:space="preserve">Main-d'œuvre </v>
      </c>
      <c r="R100" s="33" t="str">
        <f t="shared" si="10"/>
        <v/>
      </c>
      <c r="S100" s="1" t="str">
        <f t="shared" si="11"/>
        <v/>
      </c>
      <c r="T100" s="36" t="str">
        <f t="shared" si="14"/>
        <v/>
      </c>
      <c r="U100" s="1" t="str">
        <f t="shared" si="15"/>
        <v/>
      </c>
      <c r="V100" s="36">
        <f t="shared" si="13"/>
        <v>5.3745000000000003</v>
      </c>
      <c r="W100" s="1">
        <f>+COUNTIF($I$5:I100,$AA$1)</f>
        <v>34</v>
      </c>
      <c r="X100" s="1">
        <f t="shared" si="16"/>
        <v>100</v>
      </c>
      <c r="Y100" s="36"/>
      <c r="Z100" s="36"/>
      <c r="AA100" s="36"/>
      <c r="AB100" s="36"/>
      <c r="AE100" s="1" t="s">
        <v>284</v>
      </c>
      <c r="AF100" s="37">
        <v>1.03E-2</v>
      </c>
    </row>
    <row r="101" spans="1:32" x14ac:dyDescent="0.25">
      <c r="A101" s="10">
        <v>2020</v>
      </c>
      <c r="B101" s="12">
        <v>35</v>
      </c>
      <c r="C101" s="12" t="s">
        <v>43</v>
      </c>
      <c r="D101" s="12" t="s">
        <v>44</v>
      </c>
      <c r="E101" s="13">
        <v>43881</v>
      </c>
      <c r="F101" s="12" t="s">
        <v>154</v>
      </c>
      <c r="G101" s="12" t="s">
        <v>111</v>
      </c>
      <c r="H101" s="12">
        <v>10</v>
      </c>
      <c r="I101" s="12" t="s">
        <v>288</v>
      </c>
      <c r="J101" s="12">
        <v>100</v>
      </c>
      <c r="K101" s="12">
        <v>60</v>
      </c>
      <c r="L101" s="12" t="s">
        <v>15</v>
      </c>
      <c r="M101" s="12" t="s">
        <v>28</v>
      </c>
      <c r="N101" s="25" t="s">
        <v>197</v>
      </c>
      <c r="O101" s="29"/>
      <c r="P101" s="22" t="s">
        <v>98</v>
      </c>
      <c r="Q101" s="35" t="str">
        <f t="shared" si="9"/>
        <v>A4 blanc 100</v>
      </c>
      <c r="R101" s="33">
        <f t="shared" si="10"/>
        <v>1.01E-2</v>
      </c>
      <c r="S101" s="1">
        <f t="shared" si="11"/>
        <v>0.60599999999999998</v>
      </c>
      <c r="T101" s="36" t="str">
        <f t="shared" si="14"/>
        <v>0,0615 €</v>
      </c>
      <c r="U101" s="1">
        <f t="shared" si="15"/>
        <v>3.69</v>
      </c>
      <c r="V101" s="36" t="str">
        <f t="shared" si="13"/>
        <v/>
      </c>
      <c r="W101" s="1">
        <f>+COUNTIF($I$5:I101,$AA$1)</f>
        <v>34</v>
      </c>
      <c r="X101" s="1" t="str">
        <f t="shared" si="16"/>
        <v/>
      </c>
      <c r="Y101" s="36"/>
      <c r="Z101" s="36"/>
      <c r="AA101" s="36"/>
      <c r="AB101" s="36"/>
      <c r="AE101" s="1" t="s">
        <v>285</v>
      </c>
      <c r="AF101" s="37">
        <v>9.1900000000000003E-3</v>
      </c>
    </row>
    <row r="102" spans="1:32" x14ac:dyDescent="0.25">
      <c r="A102" s="10">
        <v>2020</v>
      </c>
      <c r="B102" s="12">
        <v>35</v>
      </c>
      <c r="C102" s="12" t="s">
        <v>43</v>
      </c>
      <c r="D102" s="12"/>
      <c r="E102" s="13"/>
      <c r="F102" s="12"/>
      <c r="G102" s="12"/>
      <c r="H102" s="12"/>
      <c r="I102" s="12" t="s">
        <v>101</v>
      </c>
      <c r="J102" s="12"/>
      <c r="K102" s="12">
        <v>15</v>
      </c>
      <c r="L102" s="12"/>
      <c r="M102" s="12"/>
      <c r="N102" s="25"/>
      <c r="O102" s="30"/>
      <c r="P102" s="33"/>
      <c r="Q102" s="35" t="str">
        <f t="shared" si="9"/>
        <v xml:space="preserve">Main-d'œuvre </v>
      </c>
      <c r="R102" s="33" t="str">
        <f t="shared" si="10"/>
        <v/>
      </c>
      <c r="S102" s="1" t="str">
        <f t="shared" si="11"/>
        <v/>
      </c>
      <c r="T102" s="36" t="str">
        <f t="shared" si="14"/>
        <v/>
      </c>
      <c r="U102" s="1" t="str">
        <f t="shared" si="15"/>
        <v/>
      </c>
      <c r="V102" s="36">
        <f t="shared" si="13"/>
        <v>5.3745000000000003</v>
      </c>
      <c r="W102" s="1">
        <f>+COUNTIF($I$5:I102,$AA$1)</f>
        <v>35</v>
      </c>
      <c r="X102" s="1">
        <f t="shared" si="16"/>
        <v>102</v>
      </c>
      <c r="Y102" s="36"/>
      <c r="Z102" s="36"/>
      <c r="AA102" s="36"/>
      <c r="AB102" s="36"/>
      <c r="AE102" s="1" t="s">
        <v>286</v>
      </c>
      <c r="AF102" s="37">
        <v>9.3799999999999994E-3</v>
      </c>
    </row>
    <row r="103" spans="1:32" x14ac:dyDescent="0.25">
      <c r="A103" s="14">
        <v>2020</v>
      </c>
      <c r="B103" s="16">
        <v>36</v>
      </c>
      <c r="C103" s="16" t="s">
        <v>16</v>
      </c>
      <c r="D103" s="16" t="s">
        <v>17</v>
      </c>
      <c r="E103" s="17">
        <v>43882</v>
      </c>
      <c r="F103" s="16" t="s">
        <v>155</v>
      </c>
      <c r="G103" s="16" t="s">
        <v>111</v>
      </c>
      <c r="H103" s="16">
        <v>1</v>
      </c>
      <c r="I103" s="16" t="s">
        <v>288</v>
      </c>
      <c r="J103" s="16">
        <v>80</v>
      </c>
      <c r="K103" s="16">
        <v>912</v>
      </c>
      <c r="L103" s="16" t="s">
        <v>15</v>
      </c>
      <c r="M103" s="16" t="s">
        <v>29</v>
      </c>
      <c r="N103" s="26" t="s">
        <v>197</v>
      </c>
      <c r="O103" s="29"/>
      <c r="P103" s="22" t="s">
        <v>96</v>
      </c>
      <c r="Q103" s="35" t="str">
        <f t="shared" si="9"/>
        <v>A4 blanc 80</v>
      </c>
      <c r="R103" s="33">
        <f t="shared" si="10"/>
        <v>5.4000000000000003E-3</v>
      </c>
      <c r="S103" s="1">
        <f t="shared" si="11"/>
        <v>4.9248000000000003</v>
      </c>
      <c r="T103" s="36" t="str">
        <f t="shared" si="14"/>
        <v>0,0318 €</v>
      </c>
      <c r="U103" s="1">
        <f t="shared" si="15"/>
        <v>29.001600000000003</v>
      </c>
      <c r="V103" s="36" t="str">
        <f t="shared" si="13"/>
        <v/>
      </c>
      <c r="W103" s="1">
        <f>+COUNTIF($I$5:I103,$AA$1)</f>
        <v>35</v>
      </c>
      <c r="X103" s="1" t="str">
        <f t="shared" si="16"/>
        <v/>
      </c>
      <c r="Y103" s="36"/>
      <c r="Z103" s="36"/>
      <c r="AA103" s="36"/>
      <c r="AB103" s="36"/>
      <c r="AE103" s="1" t="s">
        <v>287</v>
      </c>
      <c r="AF103" s="37">
        <v>3.9E-2</v>
      </c>
    </row>
    <row r="104" spans="1:32" x14ac:dyDescent="0.25">
      <c r="A104" s="18">
        <v>2020</v>
      </c>
      <c r="B104" s="20">
        <v>36</v>
      </c>
      <c r="C104" s="20" t="s">
        <v>16</v>
      </c>
      <c r="D104" s="20"/>
      <c r="E104" s="21"/>
      <c r="F104" s="20"/>
      <c r="G104" s="20"/>
      <c r="H104" s="20"/>
      <c r="I104" s="20" t="s">
        <v>101</v>
      </c>
      <c r="J104" s="20"/>
      <c r="K104" s="20">
        <v>30</v>
      </c>
      <c r="L104" s="20"/>
      <c r="M104" s="20"/>
      <c r="N104" s="27"/>
      <c r="O104" s="30"/>
      <c r="P104" s="33"/>
      <c r="Q104" s="35" t="str">
        <f t="shared" si="9"/>
        <v xml:space="preserve">Main-d'œuvre </v>
      </c>
      <c r="R104" s="33" t="str">
        <f t="shared" si="10"/>
        <v/>
      </c>
      <c r="S104" s="1" t="str">
        <f t="shared" si="11"/>
        <v/>
      </c>
      <c r="T104" s="36" t="str">
        <f t="shared" si="14"/>
        <v/>
      </c>
      <c r="U104" s="1" t="str">
        <f t="shared" si="15"/>
        <v/>
      </c>
      <c r="V104" s="36">
        <f t="shared" si="13"/>
        <v>10.749000000000001</v>
      </c>
      <c r="W104" s="1">
        <f>+COUNTIF($I$5:I104,$AA$1)</f>
        <v>36</v>
      </c>
      <c r="X104" s="1">
        <f t="shared" si="16"/>
        <v>104</v>
      </c>
      <c r="Y104" s="36"/>
      <c r="Z104" s="36"/>
      <c r="AA104" s="36"/>
      <c r="AB104" s="36"/>
      <c r="AE104" s="1" t="s">
        <v>63</v>
      </c>
      <c r="AF104" s="37">
        <v>0.82499999999999996</v>
      </c>
    </row>
    <row r="105" spans="1:32" x14ac:dyDescent="0.25">
      <c r="A105" s="10">
        <v>2020</v>
      </c>
      <c r="B105" s="12">
        <v>37</v>
      </c>
      <c r="C105" s="12" t="s">
        <v>156</v>
      </c>
      <c r="D105" s="12" t="s">
        <v>157</v>
      </c>
      <c r="E105" s="13">
        <v>43882</v>
      </c>
      <c r="F105" s="12" t="s">
        <v>158</v>
      </c>
      <c r="G105" s="12" t="s">
        <v>111</v>
      </c>
      <c r="H105" s="12">
        <v>50</v>
      </c>
      <c r="I105" s="12" t="s">
        <v>289</v>
      </c>
      <c r="J105" s="12">
        <v>100</v>
      </c>
      <c r="K105" s="12">
        <v>50</v>
      </c>
      <c r="L105" s="12" t="s">
        <v>15</v>
      </c>
      <c r="M105" s="12" t="s">
        <v>28</v>
      </c>
      <c r="N105" s="25" t="s">
        <v>197</v>
      </c>
      <c r="O105" s="29"/>
      <c r="P105" s="22" t="s">
        <v>98</v>
      </c>
      <c r="Q105" s="35" t="str">
        <f t="shared" si="9"/>
        <v>A3 blanc 100</v>
      </c>
      <c r="R105" s="33">
        <f t="shared" si="10"/>
        <v>2.1999999999999999E-2</v>
      </c>
      <c r="S105" s="1">
        <f t="shared" si="11"/>
        <v>1.0999999999999999</v>
      </c>
      <c r="T105" s="36" t="str">
        <f t="shared" si="14"/>
        <v>0,0615 €</v>
      </c>
      <c r="U105" s="1">
        <f t="shared" si="15"/>
        <v>3.0750000000000002</v>
      </c>
      <c r="V105" s="36" t="str">
        <f t="shared" si="13"/>
        <v/>
      </c>
      <c r="W105" s="1">
        <f>+COUNTIF($I$5:I105,$AA$1)</f>
        <v>36</v>
      </c>
      <c r="X105" s="1" t="str">
        <f t="shared" si="16"/>
        <v/>
      </c>
      <c r="Y105" s="36"/>
      <c r="Z105" s="36"/>
      <c r="AA105" s="36"/>
      <c r="AB105" s="36"/>
      <c r="AE105" s="1" t="s">
        <v>64</v>
      </c>
      <c r="AF105" s="37">
        <v>8.2500000000000004E-2</v>
      </c>
    </row>
    <row r="106" spans="1:32" x14ac:dyDescent="0.25">
      <c r="A106" s="10">
        <v>2020</v>
      </c>
      <c r="B106" s="12">
        <v>37</v>
      </c>
      <c r="C106" s="12" t="s">
        <v>156</v>
      </c>
      <c r="D106" s="12"/>
      <c r="E106" s="13"/>
      <c r="F106" s="12"/>
      <c r="G106" s="12"/>
      <c r="H106" s="12"/>
      <c r="I106" s="12" t="s">
        <v>101</v>
      </c>
      <c r="J106" s="12"/>
      <c r="K106" s="12">
        <v>15</v>
      </c>
      <c r="L106" s="12"/>
      <c r="M106" s="12"/>
      <c r="N106" s="25"/>
      <c r="O106" s="30"/>
      <c r="P106" s="33"/>
      <c r="Q106" s="35" t="str">
        <f t="shared" si="9"/>
        <v xml:space="preserve">Main-d'œuvre </v>
      </c>
      <c r="R106" s="33" t="str">
        <f t="shared" si="10"/>
        <v/>
      </c>
      <c r="S106" s="1" t="str">
        <f t="shared" si="11"/>
        <v/>
      </c>
      <c r="T106" s="36" t="str">
        <f t="shared" si="14"/>
        <v/>
      </c>
      <c r="U106" s="1" t="str">
        <f t="shared" si="15"/>
        <v/>
      </c>
      <c r="V106" s="36">
        <f t="shared" si="13"/>
        <v>5.3745000000000003</v>
      </c>
      <c r="W106" s="1">
        <f>+COUNTIF($I$5:I106,$AA$1)</f>
        <v>37</v>
      </c>
      <c r="X106" s="1">
        <f t="shared" si="16"/>
        <v>106</v>
      </c>
      <c r="Y106" s="36"/>
      <c r="Z106" s="36"/>
      <c r="AA106" s="36"/>
      <c r="AB106" s="36"/>
      <c r="AE106" s="1" t="s">
        <v>65</v>
      </c>
      <c r="AF106" s="37">
        <v>0</v>
      </c>
    </row>
    <row r="107" spans="1:32" x14ac:dyDescent="0.25">
      <c r="A107" s="14">
        <v>2020</v>
      </c>
      <c r="B107" s="16">
        <v>38</v>
      </c>
      <c r="C107" s="16" t="s">
        <v>40</v>
      </c>
      <c r="D107" s="16" t="s">
        <v>41</v>
      </c>
      <c r="E107" s="17">
        <v>43882</v>
      </c>
      <c r="F107" s="16" t="s">
        <v>159</v>
      </c>
      <c r="G107" s="16" t="s">
        <v>113</v>
      </c>
      <c r="H107" s="16">
        <v>100</v>
      </c>
      <c r="I107" s="16" t="s">
        <v>289</v>
      </c>
      <c r="J107" s="16">
        <v>100</v>
      </c>
      <c r="K107" s="16">
        <v>100</v>
      </c>
      <c r="L107" s="16" t="s">
        <v>15</v>
      </c>
      <c r="M107" s="16" t="s">
        <v>28</v>
      </c>
      <c r="N107" s="26" t="s">
        <v>196</v>
      </c>
      <c r="O107" s="29"/>
      <c r="P107" s="22" t="s">
        <v>97</v>
      </c>
      <c r="Q107" s="35" t="str">
        <f t="shared" si="9"/>
        <v>A3 blanc 100</v>
      </c>
      <c r="R107" s="33">
        <f t="shared" si="10"/>
        <v>2.1999999999999999E-2</v>
      </c>
      <c r="S107" s="1">
        <f t="shared" si="11"/>
        <v>2.1999999999999997</v>
      </c>
      <c r="T107" s="36" t="str">
        <f t="shared" si="14"/>
        <v>0,0307 €</v>
      </c>
      <c r="U107" s="1">
        <f t="shared" si="15"/>
        <v>3.0700000000000003</v>
      </c>
      <c r="V107" s="36" t="str">
        <f t="shared" si="13"/>
        <v/>
      </c>
      <c r="W107" s="1">
        <f>+COUNTIF($I$5:I107,$AA$1)</f>
        <v>37</v>
      </c>
      <c r="X107" s="1" t="str">
        <f t="shared" si="16"/>
        <v/>
      </c>
      <c r="Y107" s="36"/>
      <c r="Z107" s="36"/>
      <c r="AA107" s="36"/>
      <c r="AB107" s="36"/>
      <c r="AE107" s="1" t="s">
        <v>66</v>
      </c>
      <c r="AF107" s="37">
        <v>8.2500000000000004E-2</v>
      </c>
    </row>
    <row r="108" spans="1:32" x14ac:dyDescent="0.25">
      <c r="A108" s="10">
        <v>2020</v>
      </c>
      <c r="B108" s="12">
        <v>38</v>
      </c>
      <c r="C108" s="12" t="s">
        <v>40</v>
      </c>
      <c r="D108" s="12"/>
      <c r="E108" s="13"/>
      <c r="F108" s="12"/>
      <c r="G108" s="12" t="s">
        <v>110</v>
      </c>
      <c r="H108" s="12">
        <v>1800</v>
      </c>
      <c r="I108" s="12" t="s">
        <v>289</v>
      </c>
      <c r="J108" s="12">
        <v>100</v>
      </c>
      <c r="K108" s="12">
        <v>25</v>
      </c>
      <c r="L108" s="12" t="s">
        <v>15</v>
      </c>
      <c r="M108" s="12" t="s">
        <v>28</v>
      </c>
      <c r="N108" s="25" t="s">
        <v>196</v>
      </c>
      <c r="O108" s="29"/>
      <c r="P108" s="22" t="s">
        <v>97</v>
      </c>
      <c r="Q108" s="35" t="str">
        <f t="shared" si="9"/>
        <v>A3 blanc 100</v>
      </c>
      <c r="R108" s="33">
        <f t="shared" si="10"/>
        <v>2.1999999999999999E-2</v>
      </c>
      <c r="S108" s="1">
        <f t="shared" si="11"/>
        <v>0.54999999999999993</v>
      </c>
      <c r="T108" s="36" t="str">
        <f t="shared" si="14"/>
        <v>0,0307 €</v>
      </c>
      <c r="U108" s="1">
        <f t="shared" si="15"/>
        <v>0.76750000000000007</v>
      </c>
      <c r="V108" s="36" t="str">
        <f t="shared" si="13"/>
        <v/>
      </c>
      <c r="W108" s="1">
        <f>+COUNTIF($I$5:I108,$AA$1)</f>
        <v>37</v>
      </c>
      <c r="X108" s="1" t="str">
        <f t="shared" si="16"/>
        <v/>
      </c>
      <c r="Y108" s="36"/>
      <c r="Z108" s="36"/>
      <c r="AA108" s="36"/>
      <c r="AB108" s="36"/>
      <c r="AE108" s="1" t="s">
        <v>67</v>
      </c>
      <c r="AF108" s="37">
        <v>8.2500000000000004E-2</v>
      </c>
    </row>
    <row r="109" spans="1:32" x14ac:dyDescent="0.25">
      <c r="A109" s="10">
        <v>2020</v>
      </c>
      <c r="B109" s="12">
        <v>38</v>
      </c>
      <c r="C109" s="12" t="s">
        <v>40</v>
      </c>
      <c r="D109" s="12"/>
      <c r="E109" s="13"/>
      <c r="F109" s="12"/>
      <c r="G109" s="12"/>
      <c r="H109" s="12"/>
      <c r="I109" s="12" t="s">
        <v>289</v>
      </c>
      <c r="J109" s="12">
        <v>100</v>
      </c>
      <c r="K109" s="12">
        <v>200</v>
      </c>
      <c r="L109" s="12" t="s">
        <v>15</v>
      </c>
      <c r="M109" s="12" t="s">
        <v>28</v>
      </c>
      <c r="N109" s="25" t="s">
        <v>197</v>
      </c>
      <c r="O109" s="29"/>
      <c r="P109" s="22" t="s">
        <v>98</v>
      </c>
      <c r="Q109" s="35" t="str">
        <f t="shared" si="9"/>
        <v>A3 blanc 100</v>
      </c>
      <c r="R109" s="33">
        <f t="shared" si="10"/>
        <v>2.1999999999999999E-2</v>
      </c>
      <c r="S109" s="1">
        <f t="shared" si="11"/>
        <v>4.3999999999999995</v>
      </c>
      <c r="T109" s="36" t="str">
        <f t="shared" si="14"/>
        <v>0,0615 €</v>
      </c>
      <c r="U109" s="1">
        <f t="shared" si="15"/>
        <v>12.3</v>
      </c>
      <c r="V109" s="36" t="str">
        <f t="shared" si="13"/>
        <v/>
      </c>
      <c r="W109" s="1">
        <f>+COUNTIF($I$5:I109,$AA$1)</f>
        <v>37</v>
      </c>
      <c r="X109" s="1" t="str">
        <f t="shared" si="16"/>
        <v/>
      </c>
      <c r="Y109" s="36"/>
      <c r="Z109" s="36"/>
      <c r="AA109" s="36"/>
      <c r="AB109" s="36"/>
      <c r="AE109" s="1" t="s">
        <v>68</v>
      </c>
      <c r="AF109" s="37">
        <v>3.2399999999999998E-2</v>
      </c>
    </row>
    <row r="110" spans="1:32" x14ac:dyDescent="0.25">
      <c r="A110" s="10">
        <v>2020</v>
      </c>
      <c r="B110" s="12">
        <v>38</v>
      </c>
      <c r="C110" s="12" t="s">
        <v>40</v>
      </c>
      <c r="D110" s="12"/>
      <c r="E110" s="13"/>
      <c r="F110" s="12"/>
      <c r="G110" s="12" t="s">
        <v>108</v>
      </c>
      <c r="H110" s="12">
        <v>264</v>
      </c>
      <c r="I110" s="12" t="s">
        <v>288</v>
      </c>
      <c r="J110" s="12">
        <v>200</v>
      </c>
      <c r="K110" s="12">
        <v>45</v>
      </c>
      <c r="L110" s="12" t="s">
        <v>15</v>
      </c>
      <c r="M110" s="12" t="s">
        <v>28</v>
      </c>
      <c r="N110" s="25" t="s">
        <v>196</v>
      </c>
      <c r="O110" s="29"/>
      <c r="P110" s="33"/>
      <c r="Q110" s="35" t="str">
        <f t="shared" si="9"/>
        <v>A4 blanc 200</v>
      </c>
      <c r="R110" s="33">
        <f t="shared" si="10"/>
        <v>2.2499999999999999E-2</v>
      </c>
      <c r="S110" s="1">
        <f t="shared" si="11"/>
        <v>1.0125</v>
      </c>
      <c r="T110" s="36" t="str">
        <f t="shared" si="14"/>
        <v/>
      </c>
      <c r="U110" s="1" t="str">
        <f t="shared" si="15"/>
        <v/>
      </c>
      <c r="V110" s="36" t="str">
        <f t="shared" si="13"/>
        <v/>
      </c>
      <c r="W110" s="1">
        <f>+COUNTIF($I$5:I110,$AA$1)</f>
        <v>37</v>
      </c>
      <c r="X110" s="1" t="str">
        <f t="shared" si="16"/>
        <v/>
      </c>
      <c r="Y110" s="36"/>
      <c r="Z110" s="36"/>
      <c r="AA110" s="36"/>
      <c r="AB110" s="36"/>
      <c r="AE110" s="1" t="s">
        <v>69</v>
      </c>
      <c r="AF110" s="37">
        <v>0.82499999999999996</v>
      </c>
    </row>
    <row r="111" spans="1:32" x14ac:dyDescent="0.25">
      <c r="A111" s="18">
        <v>2020</v>
      </c>
      <c r="B111" s="20">
        <v>38</v>
      </c>
      <c r="C111" s="20" t="s">
        <v>40</v>
      </c>
      <c r="D111" s="20"/>
      <c r="E111" s="21"/>
      <c r="F111" s="20"/>
      <c r="G111" s="20"/>
      <c r="H111" s="20"/>
      <c r="I111" s="20" t="s">
        <v>101</v>
      </c>
      <c r="J111" s="20"/>
      <c r="K111" s="20">
        <v>60</v>
      </c>
      <c r="L111" s="20"/>
      <c r="M111" s="20"/>
      <c r="N111" s="27"/>
      <c r="O111" s="30"/>
      <c r="P111" s="33"/>
      <c r="Q111" s="35" t="str">
        <f t="shared" si="9"/>
        <v xml:space="preserve">Main-d'œuvre </v>
      </c>
      <c r="R111" s="33" t="str">
        <f t="shared" si="10"/>
        <v/>
      </c>
      <c r="S111" s="1" t="str">
        <f t="shared" si="11"/>
        <v/>
      </c>
      <c r="T111" s="36" t="str">
        <f t="shared" si="14"/>
        <v/>
      </c>
      <c r="U111" s="1" t="str">
        <f t="shared" si="15"/>
        <v/>
      </c>
      <c r="V111" s="36">
        <f t="shared" si="13"/>
        <v>21.498000000000001</v>
      </c>
      <c r="W111" s="1">
        <f>+COUNTIF($I$5:I111,$AA$1)</f>
        <v>38</v>
      </c>
      <c r="X111" s="1">
        <f t="shared" si="16"/>
        <v>111</v>
      </c>
      <c r="Y111" s="36"/>
      <c r="Z111" s="36"/>
      <c r="AA111" s="36"/>
      <c r="AB111" s="36"/>
      <c r="AE111" s="1" t="s">
        <v>70</v>
      </c>
      <c r="AF111" s="37">
        <v>0</v>
      </c>
    </row>
    <row r="112" spans="1:32" x14ac:dyDescent="0.25">
      <c r="A112" s="10">
        <v>2020</v>
      </c>
      <c r="B112" s="12">
        <v>39</v>
      </c>
      <c r="C112" s="12" t="s">
        <v>48</v>
      </c>
      <c r="D112" s="12" t="s">
        <v>49</v>
      </c>
      <c r="E112" s="13">
        <v>43885</v>
      </c>
      <c r="F112" s="12" t="s">
        <v>160</v>
      </c>
      <c r="G112" s="12" t="s">
        <v>111</v>
      </c>
      <c r="H112" s="12">
        <v>40</v>
      </c>
      <c r="I112" s="12" t="s">
        <v>288</v>
      </c>
      <c r="J112" s="12">
        <v>80</v>
      </c>
      <c r="K112" s="12">
        <v>2000</v>
      </c>
      <c r="L112" s="12" t="s">
        <v>19</v>
      </c>
      <c r="M112" s="12" t="s">
        <v>29</v>
      </c>
      <c r="N112" s="25" t="s">
        <v>197</v>
      </c>
      <c r="O112" s="29"/>
      <c r="P112" s="22" t="s">
        <v>93</v>
      </c>
      <c r="Q112" s="35" t="str">
        <f t="shared" si="9"/>
        <v>A4 blanc 80</v>
      </c>
      <c r="R112" s="33">
        <f t="shared" si="10"/>
        <v>5.4000000000000003E-3</v>
      </c>
      <c r="S112" s="1">
        <f t="shared" si="11"/>
        <v>10.8</v>
      </c>
      <c r="T112" s="36" t="str">
        <f t="shared" si="14"/>
        <v>0,0079 €</v>
      </c>
      <c r="U112" s="1">
        <f t="shared" si="15"/>
        <v>15.8</v>
      </c>
      <c r="V112" s="36" t="str">
        <f t="shared" si="13"/>
        <v/>
      </c>
      <c r="W112" s="1">
        <f>+COUNTIF($I$5:I112,$AA$1)</f>
        <v>38</v>
      </c>
      <c r="X112" s="1" t="str">
        <f t="shared" si="16"/>
        <v/>
      </c>
      <c r="Y112" s="36"/>
      <c r="Z112" s="36"/>
      <c r="AA112" s="36"/>
      <c r="AB112" s="36"/>
      <c r="AE112" s="1" t="s">
        <v>290</v>
      </c>
      <c r="AF112" s="37">
        <v>0.35830000000000001</v>
      </c>
    </row>
    <row r="113" spans="1:28" x14ac:dyDescent="0.25">
      <c r="A113" s="10">
        <v>2020</v>
      </c>
      <c r="B113" s="12">
        <v>39</v>
      </c>
      <c r="C113" s="12" t="s">
        <v>48</v>
      </c>
      <c r="D113" s="12"/>
      <c r="E113" s="13"/>
      <c r="F113" s="12"/>
      <c r="G113" s="12"/>
      <c r="H113" s="12"/>
      <c r="I113" s="12" t="s">
        <v>161</v>
      </c>
      <c r="J113" s="12">
        <v>160</v>
      </c>
      <c r="K113" s="12">
        <v>40</v>
      </c>
      <c r="L113" s="12"/>
      <c r="M113" s="12"/>
      <c r="N113" s="25"/>
      <c r="O113" s="29"/>
      <c r="P113" s="33"/>
      <c r="Q113" s="35" t="str">
        <f t="shared" si="9"/>
        <v>A4 chamois 160</v>
      </c>
      <c r="R113" s="33">
        <f t="shared" si="10"/>
        <v>1.43E-2</v>
      </c>
      <c r="S113" s="1">
        <f t="shared" si="11"/>
        <v>0.57200000000000006</v>
      </c>
      <c r="T113" s="36" t="str">
        <f t="shared" si="14"/>
        <v/>
      </c>
      <c r="U113" s="1" t="str">
        <f t="shared" si="15"/>
        <v/>
      </c>
      <c r="V113" s="36" t="str">
        <f t="shared" si="13"/>
        <v/>
      </c>
      <c r="W113" s="1">
        <f>+COUNTIF($I$5:I113,$AA$1)</f>
        <v>38</v>
      </c>
      <c r="X113" s="1" t="str">
        <f t="shared" si="16"/>
        <v/>
      </c>
      <c r="Y113" s="36"/>
      <c r="Z113" s="36"/>
      <c r="AA113" s="36"/>
      <c r="AB113" s="36"/>
    </row>
    <row r="114" spans="1:28" x14ac:dyDescent="0.25">
      <c r="A114" s="10">
        <v>2020</v>
      </c>
      <c r="B114" s="12">
        <v>39</v>
      </c>
      <c r="C114" s="12" t="s">
        <v>48</v>
      </c>
      <c r="D114" s="12"/>
      <c r="E114" s="13"/>
      <c r="F114" s="12"/>
      <c r="G114" s="12"/>
      <c r="H114" s="12"/>
      <c r="I114" s="12" t="s">
        <v>101</v>
      </c>
      <c r="J114" s="12"/>
      <c r="K114" s="12">
        <v>45</v>
      </c>
      <c r="L114" s="12"/>
      <c r="M114" s="12"/>
      <c r="N114" s="25"/>
      <c r="O114" s="30"/>
      <c r="P114" s="33"/>
      <c r="Q114" s="35" t="str">
        <f t="shared" si="9"/>
        <v xml:space="preserve">Main-d'œuvre </v>
      </c>
      <c r="R114" s="33" t="str">
        <f t="shared" si="10"/>
        <v/>
      </c>
      <c r="S114" s="1" t="str">
        <f t="shared" si="11"/>
        <v/>
      </c>
      <c r="T114" s="36" t="str">
        <f t="shared" si="14"/>
        <v/>
      </c>
      <c r="U114" s="1" t="str">
        <f t="shared" si="15"/>
        <v/>
      </c>
      <c r="V114" s="36">
        <f t="shared" si="13"/>
        <v>16.1235</v>
      </c>
      <c r="W114" s="1">
        <f>+COUNTIF($I$5:I114,$AA$1)</f>
        <v>39</v>
      </c>
      <c r="X114" s="1">
        <f t="shared" si="16"/>
        <v>114</v>
      </c>
      <c r="Y114" s="36"/>
      <c r="Z114" s="36"/>
      <c r="AA114" s="36"/>
      <c r="AB114" s="36"/>
    </row>
    <row r="115" spans="1:28" x14ac:dyDescent="0.25">
      <c r="A115" s="14">
        <v>2020</v>
      </c>
      <c r="B115" s="16">
        <v>40</v>
      </c>
      <c r="C115" s="16" t="s">
        <v>162</v>
      </c>
      <c r="D115" s="16" t="s">
        <v>163</v>
      </c>
      <c r="E115" s="17">
        <v>43885</v>
      </c>
      <c r="F115" s="16" t="s">
        <v>164</v>
      </c>
      <c r="G115" s="16" t="s">
        <v>108</v>
      </c>
      <c r="H115" s="16">
        <v>80</v>
      </c>
      <c r="I115" s="16" t="s">
        <v>165</v>
      </c>
      <c r="J115" s="16">
        <v>160</v>
      </c>
      <c r="K115" s="16">
        <v>20</v>
      </c>
      <c r="L115" s="16" t="s">
        <v>19</v>
      </c>
      <c r="M115" s="16" t="s">
        <v>29</v>
      </c>
      <c r="N115" s="26" t="s">
        <v>196</v>
      </c>
      <c r="O115" s="29"/>
      <c r="P115" s="22" t="s">
        <v>91</v>
      </c>
      <c r="Q115" s="35" t="str">
        <f t="shared" si="9"/>
        <v>A4 canari 160</v>
      </c>
      <c r="R115" s="33">
        <f t="shared" si="10"/>
        <v>1.43E-2</v>
      </c>
      <c r="S115" s="1">
        <f t="shared" si="11"/>
        <v>0.28600000000000003</v>
      </c>
      <c r="T115" s="36" t="str">
        <f t="shared" si="14"/>
        <v>0,0056 €</v>
      </c>
      <c r="U115" s="1">
        <f t="shared" si="15"/>
        <v>0.112</v>
      </c>
      <c r="V115" s="36" t="str">
        <f t="shared" si="13"/>
        <v/>
      </c>
      <c r="W115" s="1">
        <f>+COUNTIF($I$5:I115,$AA$1)</f>
        <v>39</v>
      </c>
      <c r="X115" s="1" t="str">
        <f t="shared" si="16"/>
        <v/>
      </c>
      <c r="Y115" s="36"/>
      <c r="Z115" s="36"/>
      <c r="AA115" s="36"/>
      <c r="AB115" s="36"/>
    </row>
    <row r="116" spans="1:28" x14ac:dyDescent="0.25">
      <c r="A116" s="18">
        <v>2020</v>
      </c>
      <c r="B116" s="20">
        <v>40</v>
      </c>
      <c r="C116" s="20" t="s">
        <v>162</v>
      </c>
      <c r="D116" s="20"/>
      <c r="E116" s="21"/>
      <c r="F116" s="20"/>
      <c r="G116" s="20"/>
      <c r="H116" s="20"/>
      <c r="I116" s="20" t="s">
        <v>101</v>
      </c>
      <c r="J116" s="20"/>
      <c r="K116" s="20">
        <v>15</v>
      </c>
      <c r="L116" s="20"/>
      <c r="M116" s="20"/>
      <c r="N116" s="27"/>
      <c r="O116" s="30"/>
      <c r="P116" s="33"/>
      <c r="Q116" s="35" t="str">
        <f t="shared" si="9"/>
        <v xml:space="preserve">Main-d'œuvre </v>
      </c>
      <c r="R116" s="33" t="str">
        <f t="shared" si="10"/>
        <v/>
      </c>
      <c r="S116" s="1" t="str">
        <f t="shared" si="11"/>
        <v/>
      </c>
      <c r="T116" s="36" t="str">
        <f t="shared" si="14"/>
        <v/>
      </c>
      <c r="U116" s="1" t="str">
        <f t="shared" si="15"/>
        <v/>
      </c>
      <c r="V116" s="36">
        <f t="shared" si="13"/>
        <v>5.3745000000000003</v>
      </c>
      <c r="W116" s="1">
        <f>+COUNTIF($I$5:I116,$AA$1)</f>
        <v>40</v>
      </c>
      <c r="X116" s="1">
        <f t="shared" si="16"/>
        <v>116</v>
      </c>
      <c r="Y116" s="36"/>
      <c r="Z116" s="36"/>
      <c r="AA116" s="36"/>
      <c r="AB116" s="36"/>
    </row>
    <row r="117" spans="1:28" x14ac:dyDescent="0.25">
      <c r="A117" s="10">
        <v>2020</v>
      </c>
      <c r="B117" s="12">
        <v>41</v>
      </c>
      <c r="C117" s="12" t="s">
        <v>16</v>
      </c>
      <c r="D117" s="12" t="s">
        <v>17</v>
      </c>
      <c r="E117" s="13">
        <v>43885</v>
      </c>
      <c r="F117" s="12" t="s">
        <v>25</v>
      </c>
      <c r="G117" s="12" t="s">
        <v>26</v>
      </c>
      <c r="H117" s="12">
        <v>500</v>
      </c>
      <c r="I117" s="12" t="s">
        <v>26</v>
      </c>
      <c r="J117" s="12" t="s">
        <v>109</v>
      </c>
      <c r="K117" s="12">
        <v>500</v>
      </c>
      <c r="L117" s="12" t="s">
        <v>19</v>
      </c>
      <c r="M117" s="12" t="s">
        <v>29</v>
      </c>
      <c r="N117" s="25" t="s">
        <v>196</v>
      </c>
      <c r="O117" s="29"/>
      <c r="P117" s="22" t="s">
        <v>91</v>
      </c>
      <c r="Q117" s="35" t="str">
        <f t="shared" si="9"/>
        <v>Env str fen 114x229</v>
      </c>
      <c r="R117" s="33">
        <f t="shared" si="10"/>
        <v>1.6619999999999999E-2</v>
      </c>
      <c r="S117" s="1">
        <f t="shared" si="11"/>
        <v>8.31</v>
      </c>
      <c r="T117" s="36" t="str">
        <f t="shared" si="14"/>
        <v>0,0056 €</v>
      </c>
      <c r="U117" s="1">
        <f t="shared" si="15"/>
        <v>2.8</v>
      </c>
      <c r="V117" s="36" t="str">
        <f t="shared" si="13"/>
        <v/>
      </c>
      <c r="W117" s="1">
        <f>+COUNTIF($I$5:I117,$AA$1)</f>
        <v>40</v>
      </c>
      <c r="X117" s="1" t="str">
        <f t="shared" si="16"/>
        <v/>
      </c>
      <c r="Y117" s="36"/>
      <c r="Z117" s="36"/>
      <c r="AA117" s="36"/>
      <c r="AB117" s="36"/>
    </row>
    <row r="118" spans="1:28" x14ac:dyDescent="0.25">
      <c r="A118" s="10">
        <v>2020</v>
      </c>
      <c r="B118" s="12">
        <v>41</v>
      </c>
      <c r="C118" s="12" t="s">
        <v>16</v>
      </c>
      <c r="D118" s="12"/>
      <c r="E118" s="13"/>
      <c r="F118" s="12"/>
      <c r="G118" s="12" t="s">
        <v>39</v>
      </c>
      <c r="H118" s="12">
        <v>250</v>
      </c>
      <c r="I118" s="12" t="s">
        <v>39</v>
      </c>
      <c r="J118" s="12" t="s">
        <v>121</v>
      </c>
      <c r="K118" s="12">
        <v>250</v>
      </c>
      <c r="L118" s="12" t="s">
        <v>19</v>
      </c>
      <c r="M118" s="12" t="s">
        <v>29</v>
      </c>
      <c r="N118" s="25" t="s">
        <v>196</v>
      </c>
      <c r="O118" s="29"/>
      <c r="P118" s="22" t="s">
        <v>91</v>
      </c>
      <c r="Q118" s="35" t="str">
        <f t="shared" si="9"/>
        <v>Env str sf 229x324</v>
      </c>
      <c r="R118" s="33">
        <f t="shared" si="10"/>
        <v>3.9E-2</v>
      </c>
      <c r="S118" s="1">
        <f t="shared" si="11"/>
        <v>9.75</v>
      </c>
      <c r="T118" s="36" t="str">
        <f t="shared" si="14"/>
        <v>0,0056 €</v>
      </c>
      <c r="U118" s="1">
        <f t="shared" si="15"/>
        <v>1.4</v>
      </c>
      <c r="V118" s="36" t="str">
        <f t="shared" si="13"/>
        <v/>
      </c>
      <c r="W118" s="1">
        <f>+COUNTIF($I$5:I118,$AA$1)</f>
        <v>40</v>
      </c>
      <c r="X118" s="1" t="str">
        <f t="shared" si="16"/>
        <v/>
      </c>
      <c r="Y118" s="36"/>
      <c r="Z118" s="36"/>
      <c r="AA118" s="36"/>
      <c r="AB118" s="36"/>
    </row>
    <row r="119" spans="1:28" x14ac:dyDescent="0.25">
      <c r="A119" s="10">
        <v>2020</v>
      </c>
      <c r="B119" s="12">
        <v>41</v>
      </c>
      <c r="C119" s="12" t="s">
        <v>16</v>
      </c>
      <c r="D119" s="12"/>
      <c r="E119" s="13"/>
      <c r="F119" s="12"/>
      <c r="G119" s="12"/>
      <c r="H119" s="12"/>
      <c r="I119" s="12" t="s">
        <v>101</v>
      </c>
      <c r="J119" s="12"/>
      <c r="K119" s="12">
        <v>30</v>
      </c>
      <c r="L119" s="12"/>
      <c r="M119" s="12"/>
      <c r="N119" s="25"/>
      <c r="O119" s="30"/>
      <c r="P119" s="33"/>
      <c r="Q119" s="35" t="str">
        <f t="shared" si="9"/>
        <v xml:space="preserve">Main-d'œuvre </v>
      </c>
      <c r="R119" s="33" t="str">
        <f t="shared" si="10"/>
        <v/>
      </c>
      <c r="S119" s="1" t="str">
        <f t="shared" si="11"/>
        <v/>
      </c>
      <c r="T119" s="36" t="str">
        <f t="shared" si="14"/>
        <v/>
      </c>
      <c r="U119" s="1" t="str">
        <f t="shared" si="15"/>
        <v/>
      </c>
      <c r="V119" s="36">
        <f t="shared" si="13"/>
        <v>10.749000000000001</v>
      </c>
      <c r="W119" s="1">
        <f>+COUNTIF($I$5:I119,$AA$1)</f>
        <v>41</v>
      </c>
      <c r="X119" s="1">
        <f t="shared" si="16"/>
        <v>119</v>
      </c>
      <c r="Y119" s="36"/>
      <c r="Z119" s="36"/>
      <c r="AA119" s="36"/>
      <c r="AB119" s="36"/>
    </row>
    <row r="120" spans="1:28" x14ac:dyDescent="0.25">
      <c r="A120" s="14">
        <v>2020</v>
      </c>
      <c r="B120" s="16">
        <v>42</v>
      </c>
      <c r="C120" s="16" t="s">
        <v>53</v>
      </c>
      <c r="D120" s="16" t="s">
        <v>54</v>
      </c>
      <c r="E120" s="17">
        <v>43886</v>
      </c>
      <c r="F120" s="16" t="s">
        <v>166</v>
      </c>
      <c r="G120" s="16" t="s">
        <v>39</v>
      </c>
      <c r="H120" s="16">
        <v>1000</v>
      </c>
      <c r="I120" s="16" t="s">
        <v>39</v>
      </c>
      <c r="J120" s="16" t="s">
        <v>121</v>
      </c>
      <c r="K120" s="16">
        <v>1000</v>
      </c>
      <c r="L120" s="16" t="s">
        <v>19</v>
      </c>
      <c r="M120" s="16" t="s">
        <v>29</v>
      </c>
      <c r="N120" s="26" t="s">
        <v>196</v>
      </c>
      <c r="O120" s="29"/>
      <c r="P120" s="22" t="s">
        <v>91</v>
      </c>
      <c r="Q120" s="35" t="str">
        <f t="shared" si="9"/>
        <v>Env str sf 229x324</v>
      </c>
      <c r="R120" s="33">
        <f t="shared" si="10"/>
        <v>3.9E-2</v>
      </c>
      <c r="S120" s="1">
        <f t="shared" si="11"/>
        <v>39</v>
      </c>
      <c r="T120" s="36" t="str">
        <f t="shared" si="14"/>
        <v>0,0056 €</v>
      </c>
      <c r="U120" s="1">
        <f t="shared" si="15"/>
        <v>5.6</v>
      </c>
      <c r="V120" s="36" t="str">
        <f t="shared" si="13"/>
        <v/>
      </c>
      <c r="W120" s="1">
        <f>+COUNTIF($I$5:I120,$AA$1)</f>
        <v>41</v>
      </c>
      <c r="X120" s="1" t="str">
        <f t="shared" si="16"/>
        <v/>
      </c>
      <c r="Y120" s="36"/>
      <c r="Z120" s="36"/>
      <c r="AA120" s="36"/>
      <c r="AB120" s="36"/>
    </row>
    <row r="121" spans="1:28" x14ac:dyDescent="0.25">
      <c r="A121" s="18">
        <v>2020</v>
      </c>
      <c r="B121" s="20">
        <v>42</v>
      </c>
      <c r="C121" s="20" t="s">
        <v>53</v>
      </c>
      <c r="D121" s="20"/>
      <c r="E121" s="21"/>
      <c r="F121" s="20"/>
      <c r="G121" s="20"/>
      <c r="H121" s="20"/>
      <c r="I121" s="20" t="s">
        <v>101</v>
      </c>
      <c r="J121" s="20"/>
      <c r="K121" s="20">
        <v>60</v>
      </c>
      <c r="L121" s="20"/>
      <c r="M121" s="20"/>
      <c r="N121" s="27"/>
      <c r="O121" s="30"/>
      <c r="P121" s="33"/>
      <c r="Q121" s="35" t="str">
        <f t="shared" si="9"/>
        <v xml:space="preserve">Main-d'œuvre </v>
      </c>
      <c r="R121" s="33" t="str">
        <f t="shared" si="10"/>
        <v/>
      </c>
      <c r="S121" s="1" t="str">
        <f t="shared" si="11"/>
        <v/>
      </c>
      <c r="T121" s="36" t="str">
        <f t="shared" si="14"/>
        <v/>
      </c>
      <c r="U121" s="1" t="str">
        <f t="shared" si="15"/>
        <v/>
      </c>
      <c r="V121" s="36">
        <f t="shared" si="13"/>
        <v>21.498000000000001</v>
      </c>
      <c r="W121" s="1">
        <f>+COUNTIF($I$5:I121,$AA$1)</f>
        <v>42</v>
      </c>
      <c r="X121" s="1">
        <f t="shared" si="16"/>
        <v>121</v>
      </c>
      <c r="Y121" s="36"/>
      <c r="Z121" s="36"/>
      <c r="AA121" s="36"/>
      <c r="AB121" s="36"/>
    </row>
    <row r="122" spans="1:28" x14ac:dyDescent="0.25">
      <c r="A122" s="10">
        <v>2020</v>
      </c>
      <c r="B122" s="12">
        <v>43</v>
      </c>
      <c r="C122" s="12" t="s">
        <v>43</v>
      </c>
      <c r="D122" s="12" t="s">
        <v>44</v>
      </c>
      <c r="E122" s="13">
        <v>43887</v>
      </c>
      <c r="F122" s="12" t="s">
        <v>167</v>
      </c>
      <c r="G122" s="12" t="s">
        <v>111</v>
      </c>
      <c r="H122" s="12">
        <v>8</v>
      </c>
      <c r="I122" s="12" t="s">
        <v>288</v>
      </c>
      <c r="J122" s="12">
        <v>100</v>
      </c>
      <c r="K122" s="12">
        <v>80</v>
      </c>
      <c r="L122" s="12" t="s">
        <v>15</v>
      </c>
      <c r="M122" s="12" t="s">
        <v>28</v>
      </c>
      <c r="N122" s="25" t="s">
        <v>196</v>
      </c>
      <c r="O122" s="29"/>
      <c r="P122" s="22" t="s">
        <v>97</v>
      </c>
      <c r="Q122" s="35" t="str">
        <f t="shared" si="9"/>
        <v>A4 blanc 100</v>
      </c>
      <c r="R122" s="33">
        <f t="shared" si="10"/>
        <v>1.01E-2</v>
      </c>
      <c r="S122" s="1">
        <f t="shared" si="11"/>
        <v>0.80799999999999994</v>
      </c>
      <c r="T122" s="36" t="str">
        <f t="shared" si="14"/>
        <v>0,0307 €</v>
      </c>
      <c r="U122" s="1">
        <f t="shared" si="15"/>
        <v>2.456</v>
      </c>
      <c r="V122" s="36" t="str">
        <f t="shared" si="13"/>
        <v/>
      </c>
      <c r="W122" s="1">
        <f>+COUNTIF($I$5:I122,$AA$1)</f>
        <v>42</v>
      </c>
      <c r="X122" s="1" t="str">
        <f t="shared" si="16"/>
        <v/>
      </c>
      <c r="Y122" s="36"/>
      <c r="Z122" s="36"/>
      <c r="AA122" s="36"/>
      <c r="AB122" s="36"/>
    </row>
    <row r="123" spans="1:28" x14ac:dyDescent="0.25">
      <c r="A123" s="10">
        <v>2020</v>
      </c>
      <c r="B123" s="12">
        <v>43</v>
      </c>
      <c r="C123" s="12" t="s">
        <v>43</v>
      </c>
      <c r="D123" s="12"/>
      <c r="E123" s="13"/>
      <c r="F123" s="12"/>
      <c r="G123" s="12"/>
      <c r="H123" s="12"/>
      <c r="I123" s="12" t="s">
        <v>101</v>
      </c>
      <c r="J123" s="12"/>
      <c r="K123" s="12">
        <v>15</v>
      </c>
      <c r="L123" s="12"/>
      <c r="M123" s="12"/>
      <c r="N123" s="25"/>
      <c r="O123" s="30"/>
      <c r="P123" s="33"/>
      <c r="Q123" s="35" t="str">
        <f t="shared" si="9"/>
        <v xml:space="preserve">Main-d'œuvre </v>
      </c>
      <c r="R123" s="33" t="str">
        <f t="shared" si="10"/>
        <v/>
      </c>
      <c r="S123" s="1" t="str">
        <f t="shared" si="11"/>
        <v/>
      </c>
      <c r="T123" s="36" t="str">
        <f t="shared" si="14"/>
        <v/>
      </c>
      <c r="U123" s="1" t="str">
        <f t="shared" si="15"/>
        <v/>
      </c>
      <c r="V123" s="36">
        <f t="shared" si="13"/>
        <v>5.3745000000000003</v>
      </c>
      <c r="W123" s="1">
        <f>+COUNTIF($I$5:I123,$AA$1)</f>
        <v>43</v>
      </c>
      <c r="X123" s="1">
        <f>IF(ROW(Q123)&lt;=2,0,IF(Q123="Main-d'œuvre ",ROW(Q123),""))</f>
        <v>123</v>
      </c>
      <c r="Y123" s="36"/>
      <c r="Z123" s="36"/>
      <c r="AA123" s="36"/>
      <c r="AB123" s="36"/>
    </row>
    <row r="124" spans="1:28" x14ac:dyDescent="0.25">
      <c r="A124" s="14">
        <v>2020</v>
      </c>
      <c r="B124" s="16">
        <v>44</v>
      </c>
      <c r="C124" s="16" t="s">
        <v>104</v>
      </c>
      <c r="D124" s="16" t="s">
        <v>105</v>
      </c>
      <c r="E124" s="17">
        <v>43888</v>
      </c>
      <c r="F124" s="16" t="s">
        <v>168</v>
      </c>
      <c r="G124" s="16" t="s">
        <v>127</v>
      </c>
      <c r="H124" s="16">
        <v>500</v>
      </c>
      <c r="I124" s="16" t="s">
        <v>127</v>
      </c>
      <c r="J124" s="16" t="s">
        <v>109</v>
      </c>
      <c r="K124" s="16">
        <v>500</v>
      </c>
      <c r="L124" s="16" t="s">
        <v>19</v>
      </c>
      <c r="M124" s="16" t="s">
        <v>29</v>
      </c>
      <c r="N124" s="26" t="s">
        <v>196</v>
      </c>
      <c r="O124" s="29"/>
      <c r="P124" s="22" t="s">
        <v>91</v>
      </c>
      <c r="Q124" s="35" t="str">
        <f t="shared" si="9"/>
        <v>Env gom fen 114x229</v>
      </c>
      <c r="R124" s="33">
        <f t="shared" si="10"/>
        <v>9.3799999999999994E-3</v>
      </c>
      <c r="S124" s="1">
        <f t="shared" si="11"/>
        <v>4.6899999999999995</v>
      </c>
      <c r="T124" s="36" t="str">
        <f t="shared" si="14"/>
        <v>0,0056 €</v>
      </c>
      <c r="U124" s="1">
        <f t="shared" si="15"/>
        <v>2.8</v>
      </c>
      <c r="V124" s="36" t="str">
        <f t="shared" si="13"/>
        <v/>
      </c>
      <c r="W124" s="1">
        <f>+COUNTIF($I$5:I124,$AA$1)</f>
        <v>43</v>
      </c>
      <c r="X124" s="1" t="str">
        <f t="shared" ref="X124:X161" si="17">IF(ROW(Q124)&lt;=2,0,IF(Q124="Main-d'œuvre ",ROW(Q124),""))</f>
        <v/>
      </c>
      <c r="Y124" s="36"/>
      <c r="Z124" s="36"/>
      <c r="AA124" s="36"/>
      <c r="AB124" s="36"/>
    </row>
    <row r="125" spans="1:28" x14ac:dyDescent="0.25">
      <c r="A125" s="18">
        <v>2020</v>
      </c>
      <c r="B125" s="20">
        <v>44</v>
      </c>
      <c r="C125" s="20" t="s">
        <v>104</v>
      </c>
      <c r="D125" s="20"/>
      <c r="E125" s="21"/>
      <c r="F125" s="20"/>
      <c r="G125" s="20"/>
      <c r="H125" s="20"/>
      <c r="I125" s="20" t="s">
        <v>101</v>
      </c>
      <c r="J125" s="20"/>
      <c r="K125" s="20">
        <v>15</v>
      </c>
      <c r="L125" s="20"/>
      <c r="M125" s="20"/>
      <c r="N125" s="27"/>
      <c r="O125" s="30"/>
      <c r="P125" s="33"/>
      <c r="Q125" s="35" t="str">
        <f t="shared" si="9"/>
        <v xml:space="preserve">Main-d'œuvre </v>
      </c>
      <c r="R125" s="33" t="str">
        <f t="shared" si="10"/>
        <v/>
      </c>
      <c r="S125" s="1" t="str">
        <f t="shared" si="11"/>
        <v/>
      </c>
      <c r="T125" s="36" t="str">
        <f t="shared" si="14"/>
        <v/>
      </c>
      <c r="U125" s="1" t="str">
        <f t="shared" si="15"/>
        <v/>
      </c>
      <c r="V125" s="36">
        <f t="shared" si="13"/>
        <v>5.3745000000000003</v>
      </c>
      <c r="W125" s="1">
        <f>+COUNTIF($I$5:I125,$AA$1)</f>
        <v>44</v>
      </c>
      <c r="X125" s="1">
        <f t="shared" si="17"/>
        <v>125</v>
      </c>
      <c r="Y125" s="36"/>
      <c r="Z125" s="36"/>
      <c r="AA125" s="36"/>
      <c r="AB125" s="36"/>
    </row>
    <row r="126" spans="1:28" x14ac:dyDescent="0.25">
      <c r="A126" s="10">
        <v>2020</v>
      </c>
      <c r="B126" s="12">
        <v>45</v>
      </c>
      <c r="C126" s="12" t="s">
        <v>34</v>
      </c>
      <c r="D126" s="12" t="s">
        <v>11</v>
      </c>
      <c r="E126" s="13">
        <v>43889</v>
      </c>
      <c r="F126" s="12" t="s">
        <v>169</v>
      </c>
      <c r="G126" s="12" t="s">
        <v>114</v>
      </c>
      <c r="H126" s="12">
        <v>40</v>
      </c>
      <c r="I126" s="12" t="s">
        <v>288</v>
      </c>
      <c r="J126" s="12">
        <v>100</v>
      </c>
      <c r="K126" s="12">
        <v>40</v>
      </c>
      <c r="L126" s="12" t="s">
        <v>15</v>
      </c>
      <c r="M126" s="12" t="s">
        <v>28</v>
      </c>
      <c r="N126" s="25" t="s">
        <v>196</v>
      </c>
      <c r="O126" s="29"/>
      <c r="P126" s="22" t="s">
        <v>97</v>
      </c>
      <c r="Q126" s="35" t="str">
        <f t="shared" si="9"/>
        <v>A4 blanc 100</v>
      </c>
      <c r="R126" s="33">
        <f t="shared" si="10"/>
        <v>1.01E-2</v>
      </c>
      <c r="S126" s="1">
        <f t="shared" si="11"/>
        <v>0.40399999999999997</v>
      </c>
      <c r="T126" s="36" t="str">
        <f t="shared" si="14"/>
        <v>0,0307 €</v>
      </c>
      <c r="U126" s="1">
        <f t="shared" si="15"/>
        <v>1.228</v>
      </c>
      <c r="V126" s="36" t="str">
        <f t="shared" si="13"/>
        <v/>
      </c>
      <c r="W126" s="1">
        <f>+COUNTIF($I$5:I126,$AA$1)</f>
        <v>44</v>
      </c>
      <c r="X126" s="1" t="str">
        <f t="shared" si="17"/>
        <v/>
      </c>
      <c r="Y126" s="36"/>
      <c r="Z126" s="36"/>
      <c r="AA126" s="36"/>
      <c r="AB126" s="36"/>
    </row>
    <row r="127" spans="1:28" x14ac:dyDescent="0.25">
      <c r="A127" s="10">
        <v>2020</v>
      </c>
      <c r="B127" s="12">
        <v>45</v>
      </c>
      <c r="C127" s="12" t="s">
        <v>34</v>
      </c>
      <c r="D127" s="12"/>
      <c r="E127" s="13"/>
      <c r="F127" s="12"/>
      <c r="G127" s="12" t="s">
        <v>110</v>
      </c>
      <c r="H127" s="12">
        <v>6300</v>
      </c>
      <c r="I127" s="12" t="s">
        <v>289</v>
      </c>
      <c r="J127" s="12">
        <v>100</v>
      </c>
      <c r="K127" s="12">
        <v>790</v>
      </c>
      <c r="L127" s="12" t="s">
        <v>15</v>
      </c>
      <c r="M127" s="12" t="s">
        <v>28</v>
      </c>
      <c r="N127" s="25" t="s">
        <v>196</v>
      </c>
      <c r="O127" s="29"/>
      <c r="P127" s="22" t="s">
        <v>97</v>
      </c>
      <c r="Q127" s="35" t="str">
        <f t="shared" si="9"/>
        <v>A3 blanc 100</v>
      </c>
      <c r="R127" s="33">
        <f t="shared" si="10"/>
        <v>2.1999999999999999E-2</v>
      </c>
      <c r="S127" s="1">
        <f t="shared" si="11"/>
        <v>17.38</v>
      </c>
      <c r="T127" s="36" t="str">
        <f t="shared" si="14"/>
        <v>0,0307 €</v>
      </c>
      <c r="U127" s="1">
        <f t="shared" si="15"/>
        <v>24.253</v>
      </c>
      <c r="V127" s="36" t="str">
        <f t="shared" si="13"/>
        <v/>
      </c>
      <c r="W127" s="1">
        <f>+COUNTIF($I$5:I127,$AA$1)</f>
        <v>44</v>
      </c>
      <c r="X127" s="1" t="str">
        <f t="shared" si="17"/>
        <v/>
      </c>
      <c r="Y127" s="36"/>
      <c r="Z127" s="36"/>
      <c r="AA127" s="36"/>
      <c r="AB127" s="36"/>
    </row>
    <row r="128" spans="1:28" x14ac:dyDescent="0.25">
      <c r="A128" s="10">
        <v>2020</v>
      </c>
      <c r="B128" s="12">
        <v>45</v>
      </c>
      <c r="C128" s="12" t="s">
        <v>34</v>
      </c>
      <c r="D128" s="12"/>
      <c r="E128" s="13"/>
      <c r="F128" s="12"/>
      <c r="G128" s="12"/>
      <c r="H128" s="12"/>
      <c r="I128" s="12" t="s">
        <v>101</v>
      </c>
      <c r="J128" s="12"/>
      <c r="K128" s="12">
        <v>45</v>
      </c>
      <c r="L128" s="12"/>
      <c r="M128" s="12"/>
      <c r="N128" s="25"/>
      <c r="O128" s="30"/>
      <c r="P128" s="33"/>
      <c r="Q128" s="35" t="str">
        <f t="shared" si="9"/>
        <v xml:space="preserve">Main-d'œuvre </v>
      </c>
      <c r="R128" s="33" t="str">
        <f t="shared" si="10"/>
        <v/>
      </c>
      <c r="S128" s="1" t="str">
        <f t="shared" si="11"/>
        <v/>
      </c>
      <c r="T128" s="36" t="str">
        <f t="shared" si="14"/>
        <v/>
      </c>
      <c r="U128" s="1" t="str">
        <f t="shared" si="15"/>
        <v/>
      </c>
      <c r="V128" s="36">
        <f t="shared" si="13"/>
        <v>16.1235</v>
      </c>
      <c r="W128" s="1">
        <f>+COUNTIF($I$5:I128,$AA$1)</f>
        <v>45</v>
      </c>
      <c r="X128" s="1">
        <f t="shared" si="17"/>
        <v>128</v>
      </c>
      <c r="Y128" s="36"/>
      <c r="Z128" s="36"/>
      <c r="AA128" s="36"/>
      <c r="AB128" s="36"/>
    </row>
    <row r="129" spans="1:28" x14ac:dyDescent="0.25">
      <c r="A129" s="14">
        <v>2020</v>
      </c>
      <c r="B129" s="16">
        <v>46</v>
      </c>
      <c r="C129" s="16" t="s">
        <v>170</v>
      </c>
      <c r="D129" s="16" t="s">
        <v>171</v>
      </c>
      <c r="E129" s="17">
        <v>43893</v>
      </c>
      <c r="F129" s="16" t="s">
        <v>172</v>
      </c>
      <c r="G129" s="16" t="s">
        <v>114</v>
      </c>
      <c r="H129" s="16">
        <v>24</v>
      </c>
      <c r="I129" s="16" t="s">
        <v>288</v>
      </c>
      <c r="J129" s="16">
        <v>100</v>
      </c>
      <c r="K129" s="16">
        <v>24</v>
      </c>
      <c r="L129" s="16" t="s">
        <v>15</v>
      </c>
      <c r="M129" s="16" t="s">
        <v>28</v>
      </c>
      <c r="N129" s="26" t="s">
        <v>196</v>
      </c>
      <c r="O129" s="29"/>
      <c r="P129" s="22" t="s">
        <v>97</v>
      </c>
      <c r="Q129" s="35" t="str">
        <f t="shared" si="9"/>
        <v>A4 blanc 100</v>
      </c>
      <c r="R129" s="33">
        <f t="shared" si="10"/>
        <v>1.01E-2</v>
      </c>
      <c r="S129" s="1">
        <f t="shared" si="11"/>
        <v>0.2424</v>
      </c>
      <c r="T129" s="36" t="str">
        <f t="shared" si="14"/>
        <v>0,0307 €</v>
      </c>
      <c r="U129" s="1">
        <f t="shared" si="15"/>
        <v>0.73680000000000001</v>
      </c>
      <c r="V129" s="36" t="str">
        <f t="shared" si="13"/>
        <v/>
      </c>
      <c r="W129" s="1">
        <f>+COUNTIF($I$5:I129,$AA$1)</f>
        <v>45</v>
      </c>
      <c r="X129" s="1" t="str">
        <f t="shared" si="17"/>
        <v/>
      </c>
      <c r="Y129" s="36"/>
      <c r="Z129" s="36"/>
      <c r="AA129" s="36"/>
      <c r="AB129" s="36"/>
    </row>
    <row r="130" spans="1:28" x14ac:dyDescent="0.25">
      <c r="A130" s="18">
        <v>2020</v>
      </c>
      <c r="B130" s="20">
        <v>46</v>
      </c>
      <c r="C130" s="20" t="s">
        <v>170</v>
      </c>
      <c r="D130" s="20"/>
      <c r="E130" s="21"/>
      <c r="F130" s="20"/>
      <c r="G130" s="20"/>
      <c r="H130" s="20"/>
      <c r="I130" s="20" t="s">
        <v>101</v>
      </c>
      <c r="J130" s="20"/>
      <c r="K130" s="20">
        <v>15</v>
      </c>
      <c r="L130" s="20"/>
      <c r="M130" s="20"/>
      <c r="N130" s="27"/>
      <c r="O130" s="30"/>
      <c r="P130" s="33"/>
      <c r="Q130" s="35" t="str">
        <f t="shared" si="9"/>
        <v xml:space="preserve">Main-d'œuvre </v>
      </c>
      <c r="R130" s="33" t="str">
        <f t="shared" si="10"/>
        <v/>
      </c>
      <c r="S130" s="1" t="str">
        <f t="shared" si="11"/>
        <v/>
      </c>
      <c r="T130" s="36" t="str">
        <f t="shared" si="14"/>
        <v/>
      </c>
      <c r="U130" s="1" t="str">
        <f t="shared" si="15"/>
        <v/>
      </c>
      <c r="V130" s="36">
        <f t="shared" si="13"/>
        <v>5.3745000000000003</v>
      </c>
      <c r="W130" s="1">
        <f>+COUNTIF($I$5:I130,$AA$1)</f>
        <v>46</v>
      </c>
      <c r="X130" s="1">
        <f t="shared" si="17"/>
        <v>130</v>
      </c>
      <c r="Y130" s="36"/>
      <c r="Z130" s="36"/>
      <c r="AA130" s="36"/>
      <c r="AB130" s="36"/>
    </row>
    <row r="131" spans="1:28" x14ac:dyDescent="0.25">
      <c r="A131" s="10">
        <v>2020</v>
      </c>
      <c r="B131" s="12">
        <v>47</v>
      </c>
      <c r="C131" s="12" t="s">
        <v>173</v>
      </c>
      <c r="D131" s="12" t="s">
        <v>174</v>
      </c>
      <c r="E131" s="13">
        <v>43894</v>
      </c>
      <c r="F131" s="12" t="s">
        <v>175</v>
      </c>
      <c r="G131" s="12" t="s">
        <v>26</v>
      </c>
      <c r="H131" s="12">
        <v>1000</v>
      </c>
      <c r="I131" s="12" t="s">
        <v>26</v>
      </c>
      <c r="J131" s="12" t="s">
        <v>109</v>
      </c>
      <c r="K131" s="12">
        <v>1000</v>
      </c>
      <c r="L131" s="12" t="s">
        <v>19</v>
      </c>
      <c r="M131" s="12" t="s">
        <v>29</v>
      </c>
      <c r="N131" s="25" t="s">
        <v>196</v>
      </c>
      <c r="O131" s="29"/>
      <c r="P131" s="22" t="s">
        <v>91</v>
      </c>
      <c r="Q131" s="35" t="str">
        <f t="shared" si="9"/>
        <v>Env str fen 114x229</v>
      </c>
      <c r="R131" s="33">
        <f t="shared" si="10"/>
        <v>1.6619999999999999E-2</v>
      </c>
      <c r="S131" s="1">
        <f t="shared" si="11"/>
        <v>16.62</v>
      </c>
      <c r="T131" s="36" t="str">
        <f t="shared" si="14"/>
        <v>0,0056 €</v>
      </c>
      <c r="U131" s="1">
        <f t="shared" si="15"/>
        <v>5.6</v>
      </c>
      <c r="V131" s="36" t="str">
        <f t="shared" si="13"/>
        <v/>
      </c>
      <c r="W131" s="1">
        <f>+COUNTIF($I$5:I131,$AA$1)</f>
        <v>46</v>
      </c>
      <c r="X131" s="1" t="str">
        <f t="shared" si="17"/>
        <v/>
      </c>
      <c r="Y131" s="36"/>
      <c r="Z131" s="36"/>
      <c r="AA131" s="36"/>
      <c r="AB131" s="36"/>
    </row>
    <row r="132" spans="1:28" x14ac:dyDescent="0.25">
      <c r="A132" s="10">
        <v>2020</v>
      </c>
      <c r="B132" s="12">
        <v>47</v>
      </c>
      <c r="C132" s="12" t="s">
        <v>173</v>
      </c>
      <c r="D132" s="12"/>
      <c r="E132" s="13"/>
      <c r="F132" s="12"/>
      <c r="G132" s="12"/>
      <c r="H132" s="12"/>
      <c r="I132" s="12" t="s">
        <v>101</v>
      </c>
      <c r="J132" s="12"/>
      <c r="K132" s="12">
        <v>30</v>
      </c>
      <c r="L132" s="12"/>
      <c r="M132" s="12"/>
      <c r="N132" s="25"/>
      <c r="O132" s="30"/>
      <c r="P132" s="33"/>
      <c r="Q132" s="35" t="str">
        <f t="shared" si="9"/>
        <v xml:space="preserve">Main-d'œuvre </v>
      </c>
      <c r="R132" s="33" t="str">
        <f t="shared" si="10"/>
        <v/>
      </c>
      <c r="S132" s="1" t="str">
        <f t="shared" si="11"/>
        <v/>
      </c>
      <c r="T132" s="36" t="str">
        <f t="shared" si="14"/>
        <v/>
      </c>
      <c r="U132" s="1" t="str">
        <f t="shared" si="15"/>
        <v/>
      </c>
      <c r="V132" s="36">
        <f t="shared" si="13"/>
        <v>10.749000000000001</v>
      </c>
      <c r="W132" s="1">
        <f>+COUNTIF($I$5:I132,$AA$1)</f>
        <v>47</v>
      </c>
      <c r="X132" s="1">
        <f t="shared" si="17"/>
        <v>132</v>
      </c>
      <c r="Y132" s="36"/>
      <c r="Z132" s="36"/>
      <c r="AA132" s="36"/>
      <c r="AB132" s="36"/>
    </row>
    <row r="133" spans="1:28" x14ac:dyDescent="0.25">
      <c r="A133" s="14">
        <v>2020</v>
      </c>
      <c r="B133" s="16">
        <v>48</v>
      </c>
      <c r="C133" s="16" t="s">
        <v>162</v>
      </c>
      <c r="D133" s="16" t="s">
        <v>163</v>
      </c>
      <c r="E133" s="17">
        <v>43896</v>
      </c>
      <c r="F133" s="16" t="s">
        <v>176</v>
      </c>
      <c r="G133" s="16" t="s">
        <v>110</v>
      </c>
      <c r="H133" s="16">
        <v>100</v>
      </c>
      <c r="I133" s="16" t="s">
        <v>288</v>
      </c>
      <c r="J133" s="16">
        <v>100</v>
      </c>
      <c r="K133" s="16">
        <v>25</v>
      </c>
      <c r="L133" s="16" t="s">
        <v>15</v>
      </c>
      <c r="M133" s="16" t="s">
        <v>28</v>
      </c>
      <c r="N133" s="26" t="s">
        <v>196</v>
      </c>
      <c r="O133" s="29"/>
      <c r="P133" s="22" t="s">
        <v>97</v>
      </c>
      <c r="Q133" s="35" t="str">
        <f t="shared" si="9"/>
        <v>A4 blanc 100</v>
      </c>
      <c r="R133" s="33">
        <f t="shared" si="10"/>
        <v>1.01E-2</v>
      </c>
      <c r="S133" s="1">
        <f t="shared" si="11"/>
        <v>0.2525</v>
      </c>
      <c r="T133" s="36" t="str">
        <f t="shared" si="14"/>
        <v>0,0307 €</v>
      </c>
      <c r="U133" s="1">
        <f t="shared" si="15"/>
        <v>0.76750000000000007</v>
      </c>
      <c r="V133" s="36" t="str">
        <f t="shared" si="13"/>
        <v/>
      </c>
      <c r="W133" s="1">
        <f>+COUNTIF($I$5:I133,$AA$1)</f>
        <v>47</v>
      </c>
      <c r="X133" s="1" t="str">
        <f t="shared" si="17"/>
        <v/>
      </c>
      <c r="Y133" s="36"/>
      <c r="Z133" s="36"/>
      <c r="AA133" s="36"/>
      <c r="AB133" s="36"/>
    </row>
    <row r="134" spans="1:28" x14ac:dyDescent="0.25">
      <c r="A134" s="18">
        <v>2020</v>
      </c>
      <c r="B134" s="20">
        <v>48</v>
      </c>
      <c r="C134" s="20" t="s">
        <v>162</v>
      </c>
      <c r="D134" s="20"/>
      <c r="E134" s="21"/>
      <c r="F134" s="20"/>
      <c r="G134" s="20"/>
      <c r="H134" s="20"/>
      <c r="I134" s="20" t="s">
        <v>101</v>
      </c>
      <c r="J134" s="20"/>
      <c r="K134" s="20">
        <v>15</v>
      </c>
      <c r="L134" s="20"/>
      <c r="M134" s="20"/>
      <c r="N134" s="27"/>
      <c r="O134" s="30"/>
      <c r="P134" s="33"/>
      <c r="Q134" s="35" t="str">
        <f t="shared" ref="Q134:Q170" si="18">I134&amp;" "&amp;J134</f>
        <v xml:space="preserve">Main-d'œuvre </v>
      </c>
      <c r="R134" s="33" t="str">
        <f t="shared" ref="R134:R161" si="19">IFERROR(VLOOKUP(Q134,$AE$4:$AF$111,2,FALSE),"")</f>
        <v/>
      </c>
      <c r="S134" s="1" t="str">
        <f t="shared" ref="S134:S161" si="20">IFERROR(K134*R134,"")</f>
        <v/>
      </c>
      <c r="T134" s="36" t="str">
        <f t="shared" si="14"/>
        <v/>
      </c>
      <c r="U134" s="1" t="str">
        <f t="shared" si="15"/>
        <v/>
      </c>
      <c r="V134" s="36">
        <f t="shared" si="13"/>
        <v>5.3745000000000003</v>
      </c>
      <c r="W134" s="1">
        <f>+COUNTIF($I$5:I134,$AA$1)</f>
        <v>48</v>
      </c>
      <c r="X134" s="1">
        <f t="shared" si="17"/>
        <v>134</v>
      </c>
      <c r="Y134" s="36"/>
      <c r="Z134" s="36"/>
      <c r="AA134" s="36"/>
      <c r="AB134" s="36"/>
    </row>
    <row r="135" spans="1:28" x14ac:dyDescent="0.25">
      <c r="A135" s="10">
        <v>2020</v>
      </c>
      <c r="B135" s="12">
        <v>49</v>
      </c>
      <c r="C135" s="12" t="s">
        <v>173</v>
      </c>
      <c r="D135" s="12" t="s">
        <v>174</v>
      </c>
      <c r="E135" s="13">
        <v>43896</v>
      </c>
      <c r="F135" s="12" t="s">
        <v>177</v>
      </c>
      <c r="G135" s="12" t="s">
        <v>108</v>
      </c>
      <c r="H135" s="12">
        <v>33000</v>
      </c>
      <c r="I135" s="12" t="s">
        <v>288</v>
      </c>
      <c r="J135" s="12">
        <v>80</v>
      </c>
      <c r="K135" s="12">
        <v>1000</v>
      </c>
      <c r="L135" s="12" t="s">
        <v>19</v>
      </c>
      <c r="M135" s="12" t="s">
        <v>29</v>
      </c>
      <c r="N135" s="25" t="s">
        <v>196</v>
      </c>
      <c r="O135" s="29"/>
      <c r="P135" s="22" t="s">
        <v>91</v>
      </c>
      <c r="Q135" s="35" t="str">
        <f t="shared" si="18"/>
        <v>A4 blanc 80</v>
      </c>
      <c r="R135" s="33">
        <f t="shared" si="19"/>
        <v>5.4000000000000003E-3</v>
      </c>
      <c r="S135" s="1">
        <f t="shared" si="20"/>
        <v>5.4</v>
      </c>
      <c r="T135" s="36" t="str">
        <f t="shared" si="14"/>
        <v>0,0056 €</v>
      </c>
      <c r="U135" s="1">
        <f t="shared" si="15"/>
        <v>5.6</v>
      </c>
      <c r="V135" s="36" t="str">
        <f t="shared" si="13"/>
        <v/>
      </c>
      <c r="W135" s="1">
        <f>+COUNTIF($I$5:I135,$AA$1)</f>
        <v>48</v>
      </c>
      <c r="X135" s="1" t="str">
        <f t="shared" si="17"/>
        <v/>
      </c>
      <c r="Y135" s="36"/>
      <c r="Z135" s="36"/>
      <c r="AA135" s="36"/>
      <c r="AB135" s="36"/>
    </row>
    <row r="136" spans="1:28" x14ac:dyDescent="0.25">
      <c r="A136" s="10">
        <v>2020</v>
      </c>
      <c r="B136" s="12">
        <v>49</v>
      </c>
      <c r="C136" s="12" t="s">
        <v>173</v>
      </c>
      <c r="D136" s="12"/>
      <c r="E136" s="13"/>
      <c r="F136" s="12"/>
      <c r="G136" s="12"/>
      <c r="H136" s="12"/>
      <c r="I136" s="12" t="s">
        <v>165</v>
      </c>
      <c r="J136" s="12">
        <v>80</v>
      </c>
      <c r="K136" s="12">
        <v>1500</v>
      </c>
      <c r="L136" s="12" t="s">
        <v>19</v>
      </c>
      <c r="M136" s="12" t="s">
        <v>29</v>
      </c>
      <c r="N136" s="25" t="s">
        <v>196</v>
      </c>
      <c r="O136" s="29"/>
      <c r="P136" s="22" t="s">
        <v>91</v>
      </c>
      <c r="Q136" s="35" t="str">
        <f t="shared" si="18"/>
        <v>A4 canari 80</v>
      </c>
      <c r="R136" s="33">
        <f t="shared" si="19"/>
        <v>7.0000000000000001E-3</v>
      </c>
      <c r="S136" s="1">
        <f t="shared" si="20"/>
        <v>10.5</v>
      </c>
      <c r="T136" s="36" t="str">
        <f t="shared" si="14"/>
        <v>0,0056 €</v>
      </c>
      <c r="U136" s="1">
        <f t="shared" si="15"/>
        <v>8.4</v>
      </c>
      <c r="V136" s="36" t="str">
        <f t="shared" ref="V136:V161" si="21">IF(I136="Main-d'œuvre",K136*$AF$112,"")</f>
        <v/>
      </c>
      <c r="W136" s="1">
        <f>+COUNTIF($I$5:I136,$AA$1)</f>
        <v>48</v>
      </c>
      <c r="X136" s="1" t="str">
        <f t="shared" si="17"/>
        <v/>
      </c>
      <c r="Y136" s="36"/>
      <c r="Z136" s="36"/>
      <c r="AA136" s="36"/>
      <c r="AB136" s="36"/>
    </row>
    <row r="137" spans="1:28" x14ac:dyDescent="0.25">
      <c r="A137" s="10">
        <v>2020</v>
      </c>
      <c r="B137" s="12">
        <v>49</v>
      </c>
      <c r="C137" s="12" t="s">
        <v>173</v>
      </c>
      <c r="D137" s="12"/>
      <c r="E137" s="13"/>
      <c r="F137" s="12"/>
      <c r="G137" s="12"/>
      <c r="H137" s="12"/>
      <c r="I137" s="12" t="s">
        <v>178</v>
      </c>
      <c r="J137" s="12">
        <v>80</v>
      </c>
      <c r="K137" s="12">
        <v>1500</v>
      </c>
      <c r="L137" s="12" t="s">
        <v>19</v>
      </c>
      <c r="M137" s="12" t="s">
        <v>29</v>
      </c>
      <c r="N137" s="25" t="s">
        <v>196</v>
      </c>
      <c r="O137" s="29"/>
      <c r="P137" s="22" t="s">
        <v>91</v>
      </c>
      <c r="Q137" s="35" t="str">
        <f t="shared" si="18"/>
        <v>A4 vert 80</v>
      </c>
      <c r="R137" s="33">
        <f t="shared" si="19"/>
        <v>7.0000000000000001E-3</v>
      </c>
      <c r="S137" s="1">
        <f t="shared" si="20"/>
        <v>10.5</v>
      </c>
      <c r="T137" s="36" t="str">
        <f t="shared" ref="T137:T161" si="22">IFERROR(VLOOKUP(P137,$AH$4:$AJ$11,3,FALSE),"")</f>
        <v>0,0056 €</v>
      </c>
      <c r="U137" s="1">
        <f t="shared" ref="U137:U161" si="23">IFERROR(K137*T137,"")</f>
        <v>8.4</v>
      </c>
      <c r="V137" s="36" t="str">
        <f t="shared" si="21"/>
        <v/>
      </c>
      <c r="W137" s="1">
        <f>+COUNTIF($I$5:I137,$AA$1)</f>
        <v>48</v>
      </c>
      <c r="X137" s="1" t="str">
        <f t="shared" si="17"/>
        <v/>
      </c>
      <c r="Y137" s="36"/>
      <c r="Z137" s="36"/>
      <c r="AA137" s="36"/>
      <c r="AB137" s="36"/>
    </row>
    <row r="138" spans="1:28" x14ac:dyDescent="0.25">
      <c r="A138" s="10">
        <v>2020</v>
      </c>
      <c r="B138" s="12">
        <v>49</v>
      </c>
      <c r="C138" s="12" t="s">
        <v>173</v>
      </c>
      <c r="D138" s="12"/>
      <c r="E138" s="13"/>
      <c r="F138" s="12"/>
      <c r="G138" s="12"/>
      <c r="H138" s="12"/>
      <c r="I138" s="12" t="s">
        <v>179</v>
      </c>
      <c r="J138" s="12">
        <v>80</v>
      </c>
      <c r="K138" s="12">
        <v>1500</v>
      </c>
      <c r="L138" s="12" t="s">
        <v>19</v>
      </c>
      <c r="M138" s="12" t="s">
        <v>29</v>
      </c>
      <c r="N138" s="25" t="s">
        <v>196</v>
      </c>
      <c r="O138" s="29"/>
      <c r="P138" s="22" t="s">
        <v>91</v>
      </c>
      <c r="Q138" s="35" t="str">
        <f t="shared" si="18"/>
        <v>A4 rose 80</v>
      </c>
      <c r="R138" s="33">
        <f t="shared" si="19"/>
        <v>7.0000000000000001E-3</v>
      </c>
      <c r="S138" s="1">
        <f t="shared" si="20"/>
        <v>10.5</v>
      </c>
      <c r="T138" s="36" t="str">
        <f t="shared" si="22"/>
        <v>0,0056 €</v>
      </c>
      <c r="U138" s="1">
        <f t="shared" si="23"/>
        <v>8.4</v>
      </c>
      <c r="V138" s="36" t="str">
        <f t="shared" si="21"/>
        <v/>
      </c>
      <c r="W138" s="1">
        <f>+COUNTIF($I$5:I138,$AA$1)</f>
        <v>48</v>
      </c>
      <c r="X138" s="1" t="str">
        <f t="shared" si="17"/>
        <v/>
      </c>
      <c r="Y138" s="36"/>
      <c r="Z138" s="36"/>
      <c r="AA138" s="36"/>
      <c r="AB138" s="36"/>
    </row>
    <row r="139" spans="1:28" x14ac:dyDescent="0.25">
      <c r="A139" s="10">
        <v>2020</v>
      </c>
      <c r="B139" s="12">
        <v>49</v>
      </c>
      <c r="C139" s="12" t="s">
        <v>173</v>
      </c>
      <c r="D139" s="12"/>
      <c r="E139" s="13"/>
      <c r="F139" s="12"/>
      <c r="G139" s="12"/>
      <c r="H139" s="12"/>
      <c r="I139" s="12" t="s">
        <v>101</v>
      </c>
      <c r="J139" s="12"/>
      <c r="K139" s="12">
        <v>105</v>
      </c>
      <c r="L139" s="12"/>
      <c r="M139" s="12"/>
      <c r="N139" s="25"/>
      <c r="O139" s="30"/>
      <c r="P139" s="33"/>
      <c r="Q139" s="35" t="str">
        <f t="shared" si="18"/>
        <v xml:space="preserve">Main-d'œuvre </v>
      </c>
      <c r="R139" s="33" t="str">
        <f t="shared" si="19"/>
        <v/>
      </c>
      <c r="S139" s="1" t="str">
        <f t="shared" si="20"/>
        <v/>
      </c>
      <c r="T139" s="36" t="str">
        <f t="shared" si="22"/>
        <v/>
      </c>
      <c r="U139" s="1" t="str">
        <f t="shared" si="23"/>
        <v/>
      </c>
      <c r="V139" s="36">
        <f t="shared" si="21"/>
        <v>37.621499999999997</v>
      </c>
      <c r="W139" s="1">
        <f>+COUNTIF($I$5:I139,$AA$1)</f>
        <v>49</v>
      </c>
      <c r="X139" s="1">
        <f t="shared" si="17"/>
        <v>139</v>
      </c>
      <c r="Y139" s="36"/>
      <c r="Z139" s="36"/>
      <c r="AA139" s="36"/>
      <c r="AB139" s="36"/>
    </row>
    <row r="140" spans="1:28" x14ac:dyDescent="0.25">
      <c r="A140" s="14">
        <v>2020</v>
      </c>
      <c r="B140" s="16">
        <v>50</v>
      </c>
      <c r="C140" s="16" t="s">
        <v>43</v>
      </c>
      <c r="D140" s="16" t="s">
        <v>44</v>
      </c>
      <c r="E140" s="17">
        <v>43896</v>
      </c>
      <c r="F140" s="16" t="s">
        <v>180</v>
      </c>
      <c r="G140" s="16" t="s">
        <v>111</v>
      </c>
      <c r="H140" s="16">
        <v>6</v>
      </c>
      <c r="I140" s="16" t="s">
        <v>288</v>
      </c>
      <c r="J140" s="16">
        <v>100</v>
      </c>
      <c r="K140" s="16">
        <v>54</v>
      </c>
      <c r="L140" s="16" t="s">
        <v>15</v>
      </c>
      <c r="M140" s="16" t="s">
        <v>28</v>
      </c>
      <c r="N140" s="26" t="s">
        <v>196</v>
      </c>
      <c r="O140" s="29"/>
      <c r="P140" s="22" t="s">
        <v>97</v>
      </c>
      <c r="Q140" s="35" t="str">
        <f t="shared" si="18"/>
        <v>A4 blanc 100</v>
      </c>
      <c r="R140" s="33">
        <f t="shared" si="19"/>
        <v>1.01E-2</v>
      </c>
      <c r="S140" s="1">
        <f t="shared" si="20"/>
        <v>0.5454</v>
      </c>
      <c r="T140" s="36" t="str">
        <f t="shared" si="22"/>
        <v>0,0307 €</v>
      </c>
      <c r="U140" s="1">
        <f t="shared" si="23"/>
        <v>1.6578000000000002</v>
      </c>
      <c r="V140" s="36" t="str">
        <f t="shared" si="21"/>
        <v/>
      </c>
      <c r="W140" s="1">
        <f>+COUNTIF($I$5:I140,$AA$1)</f>
        <v>49</v>
      </c>
      <c r="X140" s="1" t="str">
        <f t="shared" si="17"/>
        <v/>
      </c>
      <c r="Y140" s="36"/>
      <c r="Z140" s="36"/>
      <c r="AA140" s="36"/>
      <c r="AB140" s="36"/>
    </row>
    <row r="141" spans="1:28" x14ac:dyDescent="0.25">
      <c r="A141" s="18">
        <v>2020</v>
      </c>
      <c r="B141" s="20">
        <v>50</v>
      </c>
      <c r="C141" s="20" t="s">
        <v>43</v>
      </c>
      <c r="D141" s="20"/>
      <c r="E141" s="21"/>
      <c r="F141" s="20"/>
      <c r="G141" s="20"/>
      <c r="H141" s="20"/>
      <c r="I141" s="20" t="s">
        <v>101</v>
      </c>
      <c r="J141" s="20"/>
      <c r="K141" s="20">
        <v>15</v>
      </c>
      <c r="L141" s="20"/>
      <c r="M141" s="20"/>
      <c r="N141" s="27"/>
      <c r="O141" s="30"/>
      <c r="P141" s="33"/>
      <c r="Q141" s="35" t="str">
        <f t="shared" si="18"/>
        <v xml:space="preserve">Main-d'œuvre </v>
      </c>
      <c r="R141" s="33" t="str">
        <f t="shared" si="19"/>
        <v/>
      </c>
      <c r="S141" s="1" t="str">
        <f t="shared" si="20"/>
        <v/>
      </c>
      <c r="T141" s="36" t="str">
        <f t="shared" si="22"/>
        <v/>
      </c>
      <c r="U141" s="1" t="str">
        <f t="shared" si="23"/>
        <v/>
      </c>
      <c r="V141" s="36">
        <f t="shared" si="21"/>
        <v>5.3745000000000003</v>
      </c>
      <c r="W141" s="1">
        <f>+COUNTIF($I$5:I141,$AA$1)</f>
        <v>50</v>
      </c>
      <c r="X141" s="1">
        <f t="shared" si="17"/>
        <v>141</v>
      </c>
      <c r="Y141" s="36"/>
      <c r="Z141" s="36"/>
      <c r="AA141" s="36"/>
      <c r="AB141" s="36"/>
    </row>
    <row r="142" spans="1:28" x14ac:dyDescent="0.25">
      <c r="A142" s="10">
        <v>2020</v>
      </c>
      <c r="B142" s="12">
        <v>51</v>
      </c>
      <c r="C142" s="12" t="s">
        <v>128</v>
      </c>
      <c r="D142" s="12" t="s">
        <v>129</v>
      </c>
      <c r="E142" s="13">
        <v>43900</v>
      </c>
      <c r="F142" s="12" t="s">
        <v>181</v>
      </c>
      <c r="G142" s="12" t="s">
        <v>117</v>
      </c>
      <c r="H142" s="12">
        <v>50</v>
      </c>
      <c r="I142" s="12" t="s">
        <v>288</v>
      </c>
      <c r="J142" s="12">
        <v>200</v>
      </c>
      <c r="K142" s="12">
        <v>6</v>
      </c>
      <c r="L142" s="12" t="s">
        <v>15</v>
      </c>
      <c r="M142" s="12" t="s">
        <v>28</v>
      </c>
      <c r="N142" s="25" t="s">
        <v>197</v>
      </c>
      <c r="O142" s="29"/>
      <c r="P142" s="22" t="s">
        <v>98</v>
      </c>
      <c r="Q142" s="35" t="str">
        <f t="shared" si="18"/>
        <v>A4 blanc 200</v>
      </c>
      <c r="R142" s="33">
        <f t="shared" si="19"/>
        <v>2.2499999999999999E-2</v>
      </c>
      <c r="S142" s="1">
        <f t="shared" si="20"/>
        <v>0.13500000000000001</v>
      </c>
      <c r="T142" s="36" t="str">
        <f t="shared" si="22"/>
        <v>0,0615 €</v>
      </c>
      <c r="U142" s="1">
        <f t="shared" si="23"/>
        <v>0.36899999999999999</v>
      </c>
      <c r="V142" s="36" t="str">
        <f t="shared" si="21"/>
        <v/>
      </c>
      <c r="W142" s="1">
        <f>+COUNTIF($I$5:I142,$AA$1)</f>
        <v>50</v>
      </c>
      <c r="X142" s="1" t="str">
        <f t="shared" si="17"/>
        <v/>
      </c>
      <c r="Y142" s="36"/>
      <c r="Z142" s="36"/>
      <c r="AA142" s="36"/>
      <c r="AB142" s="36"/>
    </row>
    <row r="143" spans="1:28" x14ac:dyDescent="0.25">
      <c r="A143" s="10">
        <v>2020</v>
      </c>
      <c r="B143" s="12">
        <v>51</v>
      </c>
      <c r="C143" s="12" t="s">
        <v>128</v>
      </c>
      <c r="D143" s="12"/>
      <c r="E143" s="13"/>
      <c r="F143" s="12"/>
      <c r="G143" s="12" t="s">
        <v>113</v>
      </c>
      <c r="H143" s="12">
        <v>30</v>
      </c>
      <c r="I143" s="12" t="s">
        <v>289</v>
      </c>
      <c r="J143" s="12">
        <v>100</v>
      </c>
      <c r="K143" s="12">
        <v>30</v>
      </c>
      <c r="L143" s="12" t="s">
        <v>15</v>
      </c>
      <c r="M143" s="12" t="s">
        <v>28</v>
      </c>
      <c r="N143" s="25" t="s">
        <v>196</v>
      </c>
      <c r="O143" s="29"/>
      <c r="P143" s="22" t="s">
        <v>97</v>
      </c>
      <c r="Q143" s="35" t="str">
        <f t="shared" si="18"/>
        <v>A3 blanc 100</v>
      </c>
      <c r="R143" s="33">
        <f t="shared" si="19"/>
        <v>2.1999999999999999E-2</v>
      </c>
      <c r="S143" s="1">
        <f t="shared" si="20"/>
        <v>0.65999999999999992</v>
      </c>
      <c r="T143" s="36" t="str">
        <f t="shared" si="22"/>
        <v>0,0307 €</v>
      </c>
      <c r="U143" s="1">
        <f t="shared" si="23"/>
        <v>0.92100000000000004</v>
      </c>
      <c r="V143" s="36" t="str">
        <f t="shared" si="21"/>
        <v/>
      </c>
      <c r="W143" s="1">
        <f>+COUNTIF($I$5:I143,$AA$1)</f>
        <v>50</v>
      </c>
      <c r="X143" s="1" t="str">
        <f t="shared" si="17"/>
        <v/>
      </c>
      <c r="Y143" s="36"/>
      <c r="Z143" s="36"/>
      <c r="AA143" s="36"/>
      <c r="AB143" s="36"/>
    </row>
    <row r="144" spans="1:28" x14ac:dyDescent="0.25">
      <c r="A144" s="10">
        <v>2020</v>
      </c>
      <c r="B144" s="12">
        <v>51</v>
      </c>
      <c r="C144" s="12" t="s">
        <v>128</v>
      </c>
      <c r="D144" s="12"/>
      <c r="E144" s="13"/>
      <c r="F144" s="12"/>
      <c r="G144" s="12" t="s">
        <v>110</v>
      </c>
      <c r="H144" s="12">
        <v>85</v>
      </c>
      <c r="I144" s="12" t="s">
        <v>289</v>
      </c>
      <c r="J144" s="12">
        <v>100</v>
      </c>
      <c r="K144" s="12">
        <v>11</v>
      </c>
      <c r="L144" s="12" t="s">
        <v>15</v>
      </c>
      <c r="M144" s="12" t="s">
        <v>28</v>
      </c>
      <c r="N144" s="25" t="s">
        <v>197</v>
      </c>
      <c r="O144" s="29"/>
      <c r="P144" s="22" t="s">
        <v>98</v>
      </c>
      <c r="Q144" s="35" t="str">
        <f t="shared" si="18"/>
        <v>A3 blanc 100</v>
      </c>
      <c r="R144" s="33">
        <f t="shared" si="19"/>
        <v>2.1999999999999999E-2</v>
      </c>
      <c r="S144" s="1">
        <f t="shared" si="20"/>
        <v>0.24199999999999999</v>
      </c>
      <c r="T144" s="36" t="str">
        <f t="shared" si="22"/>
        <v>0,0615 €</v>
      </c>
      <c r="U144" s="1">
        <f t="shared" si="23"/>
        <v>0.67649999999999999</v>
      </c>
      <c r="V144" s="36" t="str">
        <f t="shared" si="21"/>
        <v/>
      </c>
      <c r="W144" s="1">
        <f>+COUNTIF($I$5:I144,$AA$1)</f>
        <v>50</v>
      </c>
      <c r="X144" s="1" t="str">
        <f t="shared" si="17"/>
        <v/>
      </c>
      <c r="Y144" s="36"/>
      <c r="Z144" s="36"/>
      <c r="AA144" s="36"/>
      <c r="AB144" s="36"/>
    </row>
    <row r="145" spans="1:28" x14ac:dyDescent="0.25">
      <c r="A145" s="10">
        <v>2020</v>
      </c>
      <c r="B145" s="12">
        <v>51</v>
      </c>
      <c r="C145" s="12" t="s">
        <v>128</v>
      </c>
      <c r="D145" s="12"/>
      <c r="E145" s="13"/>
      <c r="F145" s="12"/>
      <c r="G145" s="12"/>
      <c r="H145" s="12"/>
      <c r="I145" s="12" t="s">
        <v>101</v>
      </c>
      <c r="J145" s="12"/>
      <c r="K145" s="12">
        <v>30</v>
      </c>
      <c r="L145" s="12"/>
      <c r="M145" s="12"/>
      <c r="N145" s="25"/>
      <c r="O145" s="30"/>
      <c r="P145" s="33"/>
      <c r="Q145" s="35" t="str">
        <f t="shared" si="18"/>
        <v xml:space="preserve">Main-d'œuvre </v>
      </c>
      <c r="R145" s="33" t="str">
        <f t="shared" si="19"/>
        <v/>
      </c>
      <c r="S145" s="1" t="str">
        <f t="shared" si="20"/>
        <v/>
      </c>
      <c r="T145" s="36" t="str">
        <f t="shared" si="22"/>
        <v/>
      </c>
      <c r="U145" s="1" t="str">
        <f t="shared" si="23"/>
        <v/>
      </c>
      <c r="V145" s="36">
        <f t="shared" si="21"/>
        <v>10.749000000000001</v>
      </c>
      <c r="W145" s="1">
        <f>+COUNTIF($I$5:I145,$AA$1)</f>
        <v>51</v>
      </c>
      <c r="X145" s="1">
        <f t="shared" si="17"/>
        <v>145</v>
      </c>
      <c r="Y145" s="36"/>
      <c r="Z145" s="36"/>
      <c r="AA145" s="36"/>
      <c r="AB145" s="36"/>
    </row>
    <row r="146" spans="1:28" x14ac:dyDescent="0.25">
      <c r="A146" s="14">
        <v>2020</v>
      </c>
      <c r="B146" s="16">
        <v>52</v>
      </c>
      <c r="C146" s="16" t="s">
        <v>128</v>
      </c>
      <c r="D146" s="16" t="s">
        <v>182</v>
      </c>
      <c r="E146" s="17">
        <v>43900</v>
      </c>
      <c r="F146" s="16" t="s">
        <v>183</v>
      </c>
      <c r="G146" s="16" t="s">
        <v>113</v>
      </c>
      <c r="H146" s="16">
        <v>6</v>
      </c>
      <c r="I146" s="16" t="s">
        <v>289</v>
      </c>
      <c r="J146" s="16">
        <v>100</v>
      </c>
      <c r="K146" s="16">
        <v>6</v>
      </c>
      <c r="L146" s="16" t="s">
        <v>15</v>
      </c>
      <c r="M146" s="16" t="s">
        <v>28</v>
      </c>
      <c r="N146" s="26" t="s">
        <v>196</v>
      </c>
      <c r="O146" s="29"/>
      <c r="P146" s="22" t="s">
        <v>97</v>
      </c>
      <c r="Q146" s="35" t="str">
        <f t="shared" si="18"/>
        <v>A3 blanc 100</v>
      </c>
      <c r="R146" s="33">
        <f t="shared" si="19"/>
        <v>2.1999999999999999E-2</v>
      </c>
      <c r="S146" s="1">
        <f t="shared" si="20"/>
        <v>0.13200000000000001</v>
      </c>
      <c r="T146" s="36" t="str">
        <f t="shared" si="22"/>
        <v>0,0307 €</v>
      </c>
      <c r="U146" s="1">
        <f t="shared" si="23"/>
        <v>0.1842</v>
      </c>
      <c r="V146" s="36" t="str">
        <f t="shared" si="21"/>
        <v/>
      </c>
      <c r="W146" s="1">
        <f>+COUNTIF($I$5:I146,$AA$1)</f>
        <v>51</v>
      </c>
      <c r="X146" s="1" t="str">
        <f t="shared" si="17"/>
        <v/>
      </c>
      <c r="Y146" s="36"/>
      <c r="Z146" s="36"/>
      <c r="AA146" s="36"/>
      <c r="AB146" s="36"/>
    </row>
    <row r="147" spans="1:28" x14ac:dyDescent="0.25">
      <c r="A147" s="10">
        <v>2020</v>
      </c>
      <c r="B147" s="12">
        <v>52</v>
      </c>
      <c r="C147" s="12" t="s">
        <v>128</v>
      </c>
      <c r="D147" s="12"/>
      <c r="E147" s="13"/>
      <c r="F147" s="12"/>
      <c r="G147" s="12"/>
      <c r="H147" s="12"/>
      <c r="I147" s="12" t="s">
        <v>296</v>
      </c>
      <c r="J147" s="12" t="s">
        <v>13</v>
      </c>
      <c r="K147" s="12">
        <v>6</v>
      </c>
      <c r="L147" s="12"/>
      <c r="M147" s="12"/>
      <c r="N147" s="25"/>
      <c r="O147" s="29"/>
      <c r="P147" s="33"/>
      <c r="Q147" s="35" t="str">
        <f t="shared" si="18"/>
        <v>Pochette plast A3</v>
      </c>
      <c r="R147" s="33">
        <f t="shared" si="19"/>
        <v>0.10489999999999999</v>
      </c>
      <c r="S147" s="1">
        <f t="shared" si="20"/>
        <v>0.62939999999999996</v>
      </c>
      <c r="T147" s="36" t="str">
        <f t="shared" si="22"/>
        <v/>
      </c>
      <c r="U147" s="1" t="str">
        <f t="shared" si="23"/>
        <v/>
      </c>
      <c r="V147" s="36" t="str">
        <f t="shared" si="21"/>
        <v/>
      </c>
      <c r="W147" s="1">
        <f>+COUNTIF($I$5:I147,$AA$1)</f>
        <v>51</v>
      </c>
      <c r="X147" s="1" t="str">
        <f t="shared" si="17"/>
        <v/>
      </c>
      <c r="Y147" s="36"/>
      <c r="Z147" s="36"/>
      <c r="AA147" s="36"/>
      <c r="AB147" s="36"/>
    </row>
    <row r="148" spans="1:28" x14ac:dyDescent="0.25">
      <c r="A148" s="18">
        <v>2020</v>
      </c>
      <c r="B148" s="20">
        <v>52</v>
      </c>
      <c r="C148" s="20" t="s">
        <v>128</v>
      </c>
      <c r="D148" s="20"/>
      <c r="E148" s="21"/>
      <c r="F148" s="20"/>
      <c r="G148" s="20"/>
      <c r="H148" s="20"/>
      <c r="I148" s="20" t="s">
        <v>101</v>
      </c>
      <c r="J148" s="20"/>
      <c r="K148" s="20">
        <v>15</v>
      </c>
      <c r="L148" s="20"/>
      <c r="M148" s="20"/>
      <c r="N148" s="27"/>
      <c r="O148" s="30"/>
      <c r="P148" s="33"/>
      <c r="Q148" s="35" t="str">
        <f t="shared" si="18"/>
        <v xml:space="preserve">Main-d'œuvre </v>
      </c>
      <c r="R148" s="33" t="str">
        <f t="shared" si="19"/>
        <v/>
      </c>
      <c r="S148" s="1" t="str">
        <f t="shared" si="20"/>
        <v/>
      </c>
      <c r="T148" s="36" t="str">
        <f t="shared" si="22"/>
        <v/>
      </c>
      <c r="U148" s="1" t="str">
        <f t="shared" si="23"/>
        <v/>
      </c>
      <c r="V148" s="36">
        <f t="shared" si="21"/>
        <v>5.3745000000000003</v>
      </c>
      <c r="W148" s="1">
        <f>+COUNTIF($I$5:I148,$AA$1)</f>
        <v>52</v>
      </c>
      <c r="X148" s="1">
        <f t="shared" si="17"/>
        <v>148</v>
      </c>
      <c r="Y148" s="36"/>
      <c r="Z148" s="36"/>
      <c r="AA148" s="36"/>
      <c r="AB148" s="36"/>
    </row>
    <row r="149" spans="1:28" x14ac:dyDescent="0.25">
      <c r="A149" s="10">
        <v>2020</v>
      </c>
      <c r="B149" s="12">
        <v>53</v>
      </c>
      <c r="C149" s="12" t="s">
        <v>48</v>
      </c>
      <c r="D149" s="12" t="s">
        <v>49</v>
      </c>
      <c r="E149" s="13">
        <v>43900</v>
      </c>
      <c r="F149" s="12" t="s">
        <v>186</v>
      </c>
      <c r="G149" s="12" t="s">
        <v>39</v>
      </c>
      <c r="H149" s="12">
        <v>500</v>
      </c>
      <c r="I149" s="12" t="s">
        <v>39</v>
      </c>
      <c r="J149" s="12" t="s">
        <v>121</v>
      </c>
      <c r="K149" s="12">
        <v>500</v>
      </c>
      <c r="L149" s="12" t="s">
        <v>19</v>
      </c>
      <c r="M149" s="12" t="s">
        <v>29</v>
      </c>
      <c r="N149" s="25" t="s">
        <v>196</v>
      </c>
      <c r="O149" s="29"/>
      <c r="P149" s="22" t="s">
        <v>91</v>
      </c>
      <c r="Q149" s="35" t="str">
        <f t="shared" si="18"/>
        <v>Env str sf 229x324</v>
      </c>
      <c r="R149" s="33">
        <f t="shared" si="19"/>
        <v>3.9E-2</v>
      </c>
      <c r="S149" s="1">
        <f t="shared" si="20"/>
        <v>19.5</v>
      </c>
      <c r="T149" s="36" t="str">
        <f t="shared" si="22"/>
        <v>0,0056 €</v>
      </c>
      <c r="U149" s="1">
        <f t="shared" si="23"/>
        <v>2.8</v>
      </c>
      <c r="V149" s="36" t="str">
        <f t="shared" si="21"/>
        <v/>
      </c>
      <c r="W149" s="1">
        <f>+COUNTIF($I$5:I149,$AA$1)</f>
        <v>52</v>
      </c>
      <c r="X149" s="1" t="str">
        <f t="shared" si="17"/>
        <v/>
      </c>
      <c r="Y149" s="36"/>
      <c r="Z149" s="36"/>
      <c r="AA149" s="36"/>
      <c r="AB149" s="36"/>
    </row>
    <row r="150" spans="1:28" x14ac:dyDescent="0.25">
      <c r="A150" s="10">
        <v>2020</v>
      </c>
      <c r="B150" s="12">
        <v>53</v>
      </c>
      <c r="C150" s="12" t="s">
        <v>48</v>
      </c>
      <c r="D150" s="12"/>
      <c r="E150" s="13"/>
      <c r="F150" s="12"/>
      <c r="G150" s="12"/>
      <c r="H150" s="12"/>
      <c r="I150" s="12" t="s">
        <v>101</v>
      </c>
      <c r="J150" s="12"/>
      <c r="K150" s="12">
        <v>30</v>
      </c>
      <c r="L150" s="12"/>
      <c r="M150" s="12"/>
      <c r="N150" s="25"/>
      <c r="O150" s="30"/>
      <c r="P150" s="33"/>
      <c r="Q150" s="35" t="str">
        <f t="shared" si="18"/>
        <v xml:space="preserve">Main-d'œuvre </v>
      </c>
      <c r="R150" s="33" t="str">
        <f t="shared" si="19"/>
        <v/>
      </c>
      <c r="S150" s="1" t="str">
        <f t="shared" si="20"/>
        <v/>
      </c>
      <c r="T150" s="36" t="str">
        <f t="shared" si="22"/>
        <v/>
      </c>
      <c r="U150" s="1" t="str">
        <f t="shared" si="23"/>
        <v/>
      </c>
      <c r="V150" s="36">
        <f t="shared" si="21"/>
        <v>10.749000000000001</v>
      </c>
      <c r="W150" s="1">
        <f>+COUNTIF($I$5:I150,$AA$1)</f>
        <v>53</v>
      </c>
      <c r="X150" s="1">
        <f t="shared" si="17"/>
        <v>150</v>
      </c>
      <c r="Y150" s="36"/>
      <c r="Z150" s="36"/>
      <c r="AA150" s="36"/>
      <c r="AB150" s="36"/>
    </row>
    <row r="151" spans="1:28" x14ac:dyDescent="0.25">
      <c r="A151" s="14">
        <v>2020</v>
      </c>
      <c r="B151" s="16">
        <v>54</v>
      </c>
      <c r="C151" s="16" t="s">
        <v>37</v>
      </c>
      <c r="D151" s="16" t="s">
        <v>38</v>
      </c>
      <c r="E151" s="17">
        <v>43902</v>
      </c>
      <c r="F151" s="16" t="s">
        <v>187</v>
      </c>
      <c r="G151" s="16" t="s">
        <v>110</v>
      </c>
      <c r="H151" s="16">
        <v>2000</v>
      </c>
      <c r="I151" s="16" t="s">
        <v>289</v>
      </c>
      <c r="J151" s="16">
        <v>100</v>
      </c>
      <c r="K151" s="16">
        <v>250</v>
      </c>
      <c r="L151" s="16" t="s">
        <v>15</v>
      </c>
      <c r="M151" s="16" t="s">
        <v>28</v>
      </c>
      <c r="N151" s="26" t="s">
        <v>197</v>
      </c>
      <c r="O151" s="29"/>
      <c r="P151" s="22" t="s">
        <v>98</v>
      </c>
      <c r="Q151" s="35" t="str">
        <f t="shared" si="18"/>
        <v>A3 blanc 100</v>
      </c>
      <c r="R151" s="33">
        <f t="shared" si="19"/>
        <v>2.1999999999999999E-2</v>
      </c>
      <c r="S151" s="1">
        <f t="shared" si="20"/>
        <v>5.5</v>
      </c>
      <c r="T151" s="36" t="str">
        <f t="shared" si="22"/>
        <v>0,0615 €</v>
      </c>
      <c r="U151" s="1">
        <f t="shared" si="23"/>
        <v>15.375</v>
      </c>
      <c r="V151" s="36" t="str">
        <f t="shared" si="21"/>
        <v/>
      </c>
      <c r="W151" s="1">
        <f>+COUNTIF($I$5:I151,$AA$1)</f>
        <v>53</v>
      </c>
      <c r="X151" s="1" t="str">
        <f t="shared" si="17"/>
        <v/>
      </c>
      <c r="Y151" s="36"/>
      <c r="Z151" s="36"/>
      <c r="AA151" s="36"/>
      <c r="AB151" s="36"/>
    </row>
    <row r="152" spans="1:28" x14ac:dyDescent="0.25">
      <c r="A152" s="18">
        <v>2020</v>
      </c>
      <c r="B152" s="20">
        <v>54</v>
      </c>
      <c r="C152" s="20" t="s">
        <v>37</v>
      </c>
      <c r="D152" s="20"/>
      <c r="E152" s="21"/>
      <c r="F152" s="20"/>
      <c r="G152" s="20"/>
      <c r="H152" s="20"/>
      <c r="I152" s="20" t="s">
        <v>101</v>
      </c>
      <c r="J152" s="20"/>
      <c r="K152" s="20">
        <v>30</v>
      </c>
      <c r="L152" s="20"/>
      <c r="M152" s="20"/>
      <c r="N152" s="27"/>
      <c r="O152" s="30"/>
      <c r="P152" s="33"/>
      <c r="Q152" s="35" t="str">
        <f t="shared" si="18"/>
        <v xml:space="preserve">Main-d'œuvre </v>
      </c>
      <c r="R152" s="33" t="str">
        <f t="shared" si="19"/>
        <v/>
      </c>
      <c r="S152" s="1" t="str">
        <f t="shared" si="20"/>
        <v/>
      </c>
      <c r="T152" s="36" t="str">
        <f t="shared" si="22"/>
        <v/>
      </c>
      <c r="U152" s="1" t="str">
        <f t="shared" si="23"/>
        <v/>
      </c>
      <c r="V152" s="36">
        <f t="shared" si="21"/>
        <v>10.749000000000001</v>
      </c>
      <c r="W152" s="1">
        <f>+COUNTIF($I$5:I152,$AA$1)</f>
        <v>54</v>
      </c>
      <c r="X152" s="1">
        <f t="shared" si="17"/>
        <v>152</v>
      </c>
      <c r="Y152" s="36"/>
      <c r="Z152" s="36"/>
      <c r="AA152" s="36"/>
      <c r="AB152" s="36"/>
    </row>
    <row r="153" spans="1:28" x14ac:dyDescent="0.25">
      <c r="A153" s="10">
        <v>2020</v>
      </c>
      <c r="B153" s="12">
        <v>55</v>
      </c>
      <c r="C153" s="12" t="s">
        <v>188</v>
      </c>
      <c r="D153" s="12" t="s">
        <v>189</v>
      </c>
      <c r="E153" s="13">
        <v>43902</v>
      </c>
      <c r="F153" s="12" t="s">
        <v>190</v>
      </c>
      <c r="G153" s="12" t="s">
        <v>111</v>
      </c>
      <c r="H153" s="12">
        <v>2500</v>
      </c>
      <c r="I153" s="12" t="s">
        <v>14</v>
      </c>
      <c r="J153" s="12">
        <v>80</v>
      </c>
      <c r="K153" s="12">
        <v>2500</v>
      </c>
      <c r="L153" s="12" t="s">
        <v>15</v>
      </c>
      <c r="M153" s="12" t="s">
        <v>29</v>
      </c>
      <c r="N153" s="25" t="s">
        <v>196</v>
      </c>
      <c r="O153" s="29"/>
      <c r="P153" s="22" t="s">
        <v>94</v>
      </c>
      <c r="Q153" s="35" t="str">
        <f t="shared" si="18"/>
        <v>A4 80</v>
      </c>
      <c r="R153" s="33" t="str">
        <f t="shared" si="19"/>
        <v/>
      </c>
      <c r="S153" s="1" t="str">
        <f t="shared" si="20"/>
        <v/>
      </c>
      <c r="T153" s="36" t="str">
        <f t="shared" si="22"/>
        <v>0,0227 €</v>
      </c>
      <c r="U153" s="1">
        <f t="shared" si="23"/>
        <v>56.750000000000007</v>
      </c>
      <c r="V153" s="36" t="str">
        <f t="shared" si="21"/>
        <v/>
      </c>
      <c r="W153" s="1">
        <f>+COUNTIF($I$5:I153,$AA$1)</f>
        <v>54</v>
      </c>
      <c r="X153" s="1" t="str">
        <f t="shared" si="17"/>
        <v/>
      </c>
      <c r="Y153" s="36"/>
      <c r="Z153" s="36"/>
      <c r="AA153" s="36"/>
      <c r="AB153" s="36"/>
    </row>
    <row r="154" spans="1:28" x14ac:dyDescent="0.25">
      <c r="A154" s="10">
        <v>2020</v>
      </c>
      <c r="B154" s="12">
        <v>55</v>
      </c>
      <c r="C154" s="12" t="s">
        <v>188</v>
      </c>
      <c r="D154" s="12"/>
      <c r="E154" s="13"/>
      <c r="F154" s="12"/>
      <c r="G154" s="12"/>
      <c r="H154" s="12"/>
      <c r="I154" s="12" t="s">
        <v>101</v>
      </c>
      <c r="J154" s="12"/>
      <c r="K154" s="12">
        <v>45</v>
      </c>
      <c r="L154" s="12"/>
      <c r="M154" s="12"/>
      <c r="N154" s="25"/>
      <c r="O154" s="30"/>
      <c r="P154" s="33"/>
      <c r="Q154" s="35" t="str">
        <f t="shared" si="18"/>
        <v xml:space="preserve">Main-d'œuvre </v>
      </c>
      <c r="R154" s="33" t="str">
        <f t="shared" si="19"/>
        <v/>
      </c>
      <c r="S154" s="1" t="str">
        <f t="shared" si="20"/>
        <v/>
      </c>
      <c r="T154" s="36" t="str">
        <f t="shared" si="22"/>
        <v/>
      </c>
      <c r="U154" s="1" t="str">
        <f t="shared" si="23"/>
        <v/>
      </c>
      <c r="V154" s="36">
        <f t="shared" si="21"/>
        <v>16.1235</v>
      </c>
      <c r="W154" s="1">
        <f>+COUNTIF($I$5:I154,$AA$1)</f>
        <v>55</v>
      </c>
      <c r="X154" s="1">
        <f t="shared" si="17"/>
        <v>154</v>
      </c>
      <c r="Y154" s="36"/>
      <c r="Z154" s="36"/>
      <c r="AA154" s="36"/>
      <c r="AB154" s="36"/>
    </row>
    <row r="155" spans="1:28" x14ac:dyDescent="0.25">
      <c r="A155" s="14">
        <v>2020</v>
      </c>
      <c r="B155" s="16">
        <v>56</v>
      </c>
      <c r="C155" s="16" t="s">
        <v>43</v>
      </c>
      <c r="D155" s="16" t="s">
        <v>191</v>
      </c>
      <c r="E155" s="17">
        <v>43902</v>
      </c>
      <c r="F155" s="16" t="s">
        <v>183</v>
      </c>
      <c r="G155" s="16" t="s">
        <v>113</v>
      </c>
      <c r="H155" s="16">
        <v>12</v>
      </c>
      <c r="I155" s="16" t="s">
        <v>289</v>
      </c>
      <c r="J155" s="16">
        <v>100</v>
      </c>
      <c r="K155" s="16">
        <v>12</v>
      </c>
      <c r="L155" s="16" t="s">
        <v>15</v>
      </c>
      <c r="M155" s="16" t="s">
        <v>28</v>
      </c>
      <c r="N155" s="26" t="s">
        <v>196</v>
      </c>
      <c r="O155" s="29"/>
      <c r="P155" s="22" t="s">
        <v>97</v>
      </c>
      <c r="Q155" s="35" t="str">
        <f t="shared" si="18"/>
        <v>A3 blanc 100</v>
      </c>
      <c r="R155" s="33">
        <f t="shared" si="19"/>
        <v>2.1999999999999999E-2</v>
      </c>
      <c r="S155" s="1">
        <f t="shared" si="20"/>
        <v>0.26400000000000001</v>
      </c>
      <c r="T155" s="36" t="str">
        <f t="shared" si="22"/>
        <v>0,0307 €</v>
      </c>
      <c r="U155" s="1">
        <f t="shared" si="23"/>
        <v>0.36840000000000001</v>
      </c>
      <c r="V155" s="36" t="str">
        <f t="shared" si="21"/>
        <v/>
      </c>
      <c r="W155" s="1">
        <f>+COUNTIF($I$5:I155,$AA$1)</f>
        <v>55</v>
      </c>
      <c r="X155" s="1" t="str">
        <f t="shared" si="17"/>
        <v/>
      </c>
      <c r="Y155" s="36"/>
      <c r="Z155" s="36"/>
      <c r="AA155" s="36"/>
      <c r="AB155" s="36"/>
    </row>
    <row r="156" spans="1:28" x14ac:dyDescent="0.25">
      <c r="A156" s="10">
        <v>2020</v>
      </c>
      <c r="B156" s="12">
        <v>56</v>
      </c>
      <c r="C156" s="12" t="s">
        <v>43</v>
      </c>
      <c r="D156" s="12"/>
      <c r="E156" s="13"/>
      <c r="F156" s="12"/>
      <c r="G156" s="12"/>
      <c r="H156" s="12"/>
      <c r="I156" s="12" t="s">
        <v>296</v>
      </c>
      <c r="J156" s="12" t="s">
        <v>13</v>
      </c>
      <c r="K156" s="12">
        <v>12</v>
      </c>
      <c r="L156" s="12"/>
      <c r="M156" s="12"/>
      <c r="N156" s="25"/>
      <c r="O156" s="29"/>
      <c r="P156" s="33"/>
      <c r="Q156" s="35" t="str">
        <f t="shared" si="18"/>
        <v>Pochette plast A3</v>
      </c>
      <c r="R156" s="33">
        <f t="shared" si="19"/>
        <v>0.10489999999999999</v>
      </c>
      <c r="S156" s="1">
        <f t="shared" si="20"/>
        <v>1.2587999999999999</v>
      </c>
      <c r="T156" s="36" t="str">
        <f t="shared" si="22"/>
        <v/>
      </c>
      <c r="U156" s="1" t="str">
        <f t="shared" si="23"/>
        <v/>
      </c>
      <c r="V156" s="36" t="str">
        <f t="shared" si="21"/>
        <v/>
      </c>
      <c r="W156" s="1">
        <f>+COUNTIF($I$5:I156,$AA$1)</f>
        <v>55</v>
      </c>
      <c r="X156" s="1" t="str">
        <f t="shared" si="17"/>
        <v/>
      </c>
      <c r="Y156" s="36"/>
      <c r="Z156" s="36"/>
      <c r="AA156" s="36"/>
      <c r="AB156" s="36"/>
    </row>
    <row r="157" spans="1:28" x14ac:dyDescent="0.25">
      <c r="A157" s="18">
        <v>2020</v>
      </c>
      <c r="B157" s="20">
        <v>56</v>
      </c>
      <c r="C157" s="20" t="s">
        <v>43</v>
      </c>
      <c r="D157" s="20"/>
      <c r="E157" s="21"/>
      <c r="F157" s="20"/>
      <c r="G157" s="20"/>
      <c r="H157" s="20"/>
      <c r="I157" s="20" t="s">
        <v>101</v>
      </c>
      <c r="J157" s="20"/>
      <c r="K157" s="20">
        <v>15</v>
      </c>
      <c r="L157" s="20"/>
      <c r="M157" s="20"/>
      <c r="N157" s="27"/>
      <c r="O157" s="30"/>
      <c r="P157" s="33"/>
      <c r="Q157" s="35" t="str">
        <f t="shared" si="18"/>
        <v xml:space="preserve">Main-d'œuvre </v>
      </c>
      <c r="R157" s="33" t="str">
        <f t="shared" si="19"/>
        <v/>
      </c>
      <c r="S157" s="1" t="str">
        <f t="shared" si="20"/>
        <v/>
      </c>
      <c r="T157" s="36" t="str">
        <f t="shared" si="22"/>
        <v/>
      </c>
      <c r="U157" s="1" t="str">
        <f t="shared" si="23"/>
        <v/>
      </c>
      <c r="V157" s="36">
        <f t="shared" si="21"/>
        <v>5.3745000000000003</v>
      </c>
      <c r="W157" s="1">
        <f>+COUNTIF($I$5:I157,$AA$1)</f>
        <v>56</v>
      </c>
      <c r="X157" s="1">
        <f t="shared" si="17"/>
        <v>157</v>
      </c>
      <c r="Y157" s="36"/>
      <c r="Z157" s="36"/>
      <c r="AA157" s="36"/>
      <c r="AB157" s="36"/>
    </row>
    <row r="158" spans="1:28" x14ac:dyDescent="0.25">
      <c r="A158" s="10">
        <v>2020</v>
      </c>
      <c r="B158" s="12">
        <v>57</v>
      </c>
      <c r="C158" s="12" t="s">
        <v>43</v>
      </c>
      <c r="D158" s="12" t="s">
        <v>191</v>
      </c>
      <c r="E158" s="13">
        <v>43906</v>
      </c>
      <c r="F158" s="12" t="s">
        <v>192</v>
      </c>
      <c r="G158" s="12" t="s">
        <v>113</v>
      </c>
      <c r="H158" s="12">
        <v>5</v>
      </c>
      <c r="I158" s="12" t="s">
        <v>13</v>
      </c>
      <c r="J158" s="12">
        <v>100</v>
      </c>
      <c r="K158" s="12">
        <v>5</v>
      </c>
      <c r="L158" s="12" t="s">
        <v>15</v>
      </c>
      <c r="M158" s="12" t="s">
        <v>28</v>
      </c>
      <c r="N158" s="25" t="s">
        <v>196</v>
      </c>
      <c r="O158" s="29"/>
      <c r="P158" s="22" t="s">
        <v>97</v>
      </c>
      <c r="Q158" s="35" t="str">
        <f t="shared" si="18"/>
        <v>A3 100</v>
      </c>
      <c r="R158" s="33" t="str">
        <f t="shared" si="19"/>
        <v/>
      </c>
      <c r="S158" s="1" t="str">
        <f t="shared" si="20"/>
        <v/>
      </c>
      <c r="T158" s="36" t="str">
        <f t="shared" si="22"/>
        <v>0,0307 €</v>
      </c>
      <c r="U158" s="1">
        <f t="shared" si="23"/>
        <v>0.1535</v>
      </c>
      <c r="V158" s="36" t="str">
        <f t="shared" si="21"/>
        <v/>
      </c>
      <c r="W158" s="1">
        <f>+COUNTIF($I$5:I158,$AA$1)</f>
        <v>56</v>
      </c>
      <c r="X158" s="1" t="str">
        <f t="shared" si="17"/>
        <v/>
      </c>
      <c r="Y158" s="36"/>
      <c r="Z158" s="36"/>
      <c r="AA158" s="36"/>
      <c r="AB158" s="36"/>
    </row>
    <row r="159" spans="1:28" x14ac:dyDescent="0.25">
      <c r="A159" s="10">
        <v>2020</v>
      </c>
      <c r="B159" s="12">
        <v>57</v>
      </c>
      <c r="C159" s="12" t="s">
        <v>43</v>
      </c>
      <c r="D159" s="12"/>
      <c r="E159" s="13"/>
      <c r="F159" s="12"/>
      <c r="G159" s="12"/>
      <c r="H159" s="12"/>
      <c r="I159" s="12" t="s">
        <v>101</v>
      </c>
      <c r="J159" s="12"/>
      <c r="K159" s="12">
        <v>15</v>
      </c>
      <c r="L159" s="12"/>
      <c r="M159" s="12"/>
      <c r="N159" s="25"/>
      <c r="O159" s="30"/>
      <c r="P159" s="33"/>
      <c r="Q159" s="35" t="str">
        <f t="shared" si="18"/>
        <v xml:space="preserve">Main-d'œuvre </v>
      </c>
      <c r="R159" s="33" t="str">
        <f t="shared" si="19"/>
        <v/>
      </c>
      <c r="S159" s="1" t="str">
        <f t="shared" si="20"/>
        <v/>
      </c>
      <c r="T159" s="36" t="str">
        <f t="shared" si="22"/>
        <v/>
      </c>
      <c r="U159" s="1" t="str">
        <f t="shared" si="23"/>
        <v/>
      </c>
      <c r="V159" s="36">
        <f t="shared" si="21"/>
        <v>5.3745000000000003</v>
      </c>
      <c r="W159" s="1">
        <f>+COUNTIF($I$5:I159,$AA$1)</f>
        <v>57</v>
      </c>
      <c r="X159" s="1">
        <f t="shared" si="17"/>
        <v>159</v>
      </c>
      <c r="Y159" s="36"/>
      <c r="Z159" s="36"/>
      <c r="AA159" s="36"/>
      <c r="AB159" s="36"/>
    </row>
    <row r="160" spans="1:28" x14ac:dyDescent="0.25">
      <c r="A160" s="14">
        <v>2020</v>
      </c>
      <c r="B160" s="16">
        <v>58</v>
      </c>
      <c r="C160" s="16" t="s">
        <v>43</v>
      </c>
      <c r="D160" s="16" t="s">
        <v>191</v>
      </c>
      <c r="E160" s="17">
        <v>43906</v>
      </c>
      <c r="F160" s="16" t="s">
        <v>193</v>
      </c>
      <c r="G160" s="16" t="s">
        <v>113</v>
      </c>
      <c r="H160" s="16">
        <v>40</v>
      </c>
      <c r="I160" s="16" t="s">
        <v>289</v>
      </c>
      <c r="J160" s="16">
        <v>100</v>
      </c>
      <c r="K160" s="16">
        <v>40</v>
      </c>
      <c r="L160" s="16" t="s">
        <v>15</v>
      </c>
      <c r="M160" s="16" t="s">
        <v>28</v>
      </c>
      <c r="N160" s="26" t="s">
        <v>196</v>
      </c>
      <c r="O160" s="29"/>
      <c r="P160" s="22" t="s">
        <v>97</v>
      </c>
      <c r="Q160" s="35" t="str">
        <f t="shared" si="18"/>
        <v>A3 blanc 100</v>
      </c>
      <c r="R160" s="33">
        <f t="shared" si="19"/>
        <v>2.1999999999999999E-2</v>
      </c>
      <c r="S160" s="1">
        <f t="shared" si="20"/>
        <v>0.87999999999999989</v>
      </c>
      <c r="T160" s="36" t="str">
        <f t="shared" si="22"/>
        <v>0,0307 €</v>
      </c>
      <c r="U160" s="1">
        <f t="shared" si="23"/>
        <v>1.228</v>
      </c>
      <c r="V160" s="36" t="str">
        <f t="shared" si="21"/>
        <v/>
      </c>
      <c r="W160" s="1">
        <f>+COUNTIF($I$5:I160,$AA$1)</f>
        <v>57</v>
      </c>
      <c r="X160" s="1" t="str">
        <f t="shared" si="17"/>
        <v/>
      </c>
      <c r="Y160" s="36"/>
      <c r="Z160" s="36"/>
      <c r="AA160" s="36"/>
      <c r="AB160" s="36"/>
    </row>
    <row r="161" spans="1:28" x14ac:dyDescent="0.25">
      <c r="A161" s="18">
        <v>2020</v>
      </c>
      <c r="B161" s="20">
        <v>58</v>
      </c>
      <c r="C161" s="20" t="s">
        <v>43</v>
      </c>
      <c r="D161" s="20"/>
      <c r="E161" s="21"/>
      <c r="F161" s="20"/>
      <c r="G161" s="20"/>
      <c r="H161" s="20"/>
      <c r="I161" s="20" t="s">
        <v>101</v>
      </c>
      <c r="J161" s="20"/>
      <c r="K161" s="20">
        <v>15</v>
      </c>
      <c r="L161" s="20"/>
      <c r="M161" s="20"/>
      <c r="N161" s="27"/>
      <c r="O161" s="30"/>
      <c r="P161" s="33"/>
      <c r="Q161" s="35" t="str">
        <f t="shared" si="18"/>
        <v xml:space="preserve">Main-d'œuvre </v>
      </c>
      <c r="R161" s="33" t="str">
        <f t="shared" si="19"/>
        <v/>
      </c>
      <c r="S161" s="1" t="str">
        <f t="shared" si="20"/>
        <v/>
      </c>
      <c r="T161" s="36" t="str">
        <f t="shared" si="22"/>
        <v/>
      </c>
      <c r="U161" s="1" t="str">
        <f t="shared" si="23"/>
        <v/>
      </c>
      <c r="V161" s="36">
        <f t="shared" si="21"/>
        <v>5.3745000000000003</v>
      </c>
      <c r="W161" s="1">
        <f>+COUNTIF($I$5:I161,$AA$1)</f>
        <v>58</v>
      </c>
      <c r="X161" s="1">
        <f t="shared" si="17"/>
        <v>161</v>
      </c>
      <c r="Y161" s="36"/>
      <c r="Z161" s="36"/>
      <c r="AA161" s="36"/>
      <c r="AB161" s="36"/>
    </row>
    <row r="162" spans="1:28" x14ac:dyDescent="0.25">
      <c r="A162" s="1">
        <v>2020</v>
      </c>
      <c r="Q162" s="35" t="str">
        <f t="shared" si="18"/>
        <v xml:space="preserve"> </v>
      </c>
    </row>
    <row r="163" spans="1:28" x14ac:dyDescent="0.25">
      <c r="A163" s="1">
        <v>2020</v>
      </c>
      <c r="Q163" s="35" t="str">
        <f t="shared" si="18"/>
        <v xml:space="preserve"> </v>
      </c>
    </row>
    <row r="164" spans="1:28" x14ac:dyDescent="0.25">
      <c r="A164" s="1">
        <v>2020</v>
      </c>
      <c r="Q164" s="35" t="str">
        <f t="shared" si="18"/>
        <v xml:space="preserve"> </v>
      </c>
    </row>
    <row r="165" spans="1:28" x14ac:dyDescent="0.25">
      <c r="A165" s="1">
        <v>2020</v>
      </c>
      <c r="Q165" s="35" t="str">
        <f t="shared" si="18"/>
        <v xml:space="preserve"> </v>
      </c>
    </row>
    <row r="166" spans="1:28" x14ac:dyDescent="0.25">
      <c r="A166" s="1">
        <v>2020</v>
      </c>
      <c r="Q166" s="35" t="str">
        <f t="shared" si="18"/>
        <v xml:space="preserve"> </v>
      </c>
    </row>
    <row r="167" spans="1:28" x14ac:dyDescent="0.25">
      <c r="A167" s="1">
        <v>2020</v>
      </c>
      <c r="Q167" s="35" t="str">
        <f t="shared" si="18"/>
        <v xml:space="preserve"> </v>
      </c>
    </row>
    <row r="168" spans="1:28" x14ac:dyDescent="0.25">
      <c r="A168" s="1">
        <v>2020</v>
      </c>
      <c r="Q168" s="35" t="str">
        <f t="shared" si="18"/>
        <v xml:space="preserve"> </v>
      </c>
    </row>
    <row r="169" spans="1:28" x14ac:dyDescent="0.25">
      <c r="A169" s="1">
        <v>2020</v>
      </c>
      <c r="Q169" s="35" t="str">
        <f t="shared" si="18"/>
        <v xml:space="preserve"> </v>
      </c>
    </row>
    <row r="170" spans="1:28" x14ac:dyDescent="0.25">
      <c r="A170" s="1">
        <v>2020</v>
      </c>
      <c r="Q170" s="35" t="str">
        <f t="shared" si="18"/>
        <v xml:space="preserve"> </v>
      </c>
    </row>
    <row r="171" spans="1:28" x14ac:dyDescent="0.25">
      <c r="A171" s="1">
        <v>2020</v>
      </c>
    </row>
    <row r="172" spans="1:28" x14ac:dyDescent="0.25">
      <c r="A172" s="1">
        <v>2020</v>
      </c>
    </row>
    <row r="173" spans="1:28" x14ac:dyDescent="0.25">
      <c r="A173" s="1">
        <v>2020</v>
      </c>
    </row>
    <row r="174" spans="1:28" x14ac:dyDescent="0.25">
      <c r="A174" s="1">
        <v>2020</v>
      </c>
    </row>
    <row r="175" spans="1:28" x14ac:dyDescent="0.25">
      <c r="A175" s="1">
        <v>2020</v>
      </c>
    </row>
    <row r="176" spans="1:28" x14ac:dyDescent="0.25">
      <c r="A176" s="1">
        <v>2020</v>
      </c>
    </row>
    <row r="177" spans="1:1" x14ac:dyDescent="0.25">
      <c r="A177" s="1">
        <v>2020</v>
      </c>
    </row>
    <row r="178" spans="1:1" x14ac:dyDescent="0.25">
      <c r="A178" s="1">
        <v>2020</v>
      </c>
    </row>
    <row r="179" spans="1:1" x14ac:dyDescent="0.25">
      <c r="A179" s="1">
        <v>2020</v>
      </c>
    </row>
    <row r="180" spans="1:1" x14ac:dyDescent="0.25">
      <c r="A180" s="1">
        <v>2020</v>
      </c>
    </row>
    <row r="181" spans="1:1" x14ac:dyDescent="0.25">
      <c r="A181" s="1">
        <v>2020</v>
      </c>
    </row>
    <row r="182" spans="1:1" x14ac:dyDescent="0.25">
      <c r="A182" s="1">
        <v>2020</v>
      </c>
    </row>
    <row r="183" spans="1:1" x14ac:dyDescent="0.25">
      <c r="A183" s="1">
        <v>2020</v>
      </c>
    </row>
    <row r="184" spans="1:1" x14ac:dyDescent="0.25">
      <c r="A184" s="1">
        <v>2020</v>
      </c>
    </row>
    <row r="185" spans="1:1" x14ac:dyDescent="0.25">
      <c r="A185" s="1">
        <v>2020</v>
      </c>
    </row>
    <row r="186" spans="1:1" x14ac:dyDescent="0.25">
      <c r="A186" s="1">
        <v>2020</v>
      </c>
    </row>
    <row r="187" spans="1:1" x14ac:dyDescent="0.25">
      <c r="A187" s="1">
        <v>2020</v>
      </c>
    </row>
    <row r="188" spans="1:1" x14ac:dyDescent="0.25">
      <c r="A188" s="1">
        <v>2020</v>
      </c>
    </row>
    <row r="189" spans="1:1" x14ac:dyDescent="0.25">
      <c r="A189" s="1">
        <v>2020</v>
      </c>
    </row>
    <row r="190" spans="1:1" x14ac:dyDescent="0.25">
      <c r="A190" s="1">
        <v>2020</v>
      </c>
    </row>
    <row r="191" spans="1:1" x14ac:dyDescent="0.25">
      <c r="A191" s="1">
        <v>2020</v>
      </c>
    </row>
    <row r="192" spans="1:1" x14ac:dyDescent="0.25">
      <c r="A192" s="1">
        <v>2020</v>
      </c>
    </row>
    <row r="193" spans="1:1" x14ac:dyDescent="0.25">
      <c r="A193" s="1">
        <v>2020</v>
      </c>
    </row>
    <row r="194" spans="1:1" x14ac:dyDescent="0.25">
      <c r="A194" s="1">
        <v>2020</v>
      </c>
    </row>
    <row r="195" spans="1:1" x14ac:dyDescent="0.25">
      <c r="A195" s="1">
        <v>2020</v>
      </c>
    </row>
    <row r="196" spans="1:1" x14ac:dyDescent="0.25">
      <c r="A196" s="1">
        <v>2020</v>
      </c>
    </row>
    <row r="197" spans="1:1" x14ac:dyDescent="0.25">
      <c r="A197" s="1">
        <v>2020</v>
      </c>
    </row>
    <row r="198" spans="1:1" x14ac:dyDescent="0.25">
      <c r="A198" s="1">
        <v>2020</v>
      </c>
    </row>
    <row r="199" spans="1:1" x14ac:dyDescent="0.25">
      <c r="A199" s="1">
        <v>2020</v>
      </c>
    </row>
    <row r="200" spans="1:1" x14ac:dyDescent="0.25">
      <c r="A200" s="1">
        <v>2020</v>
      </c>
    </row>
    <row r="201" spans="1:1" x14ac:dyDescent="0.25">
      <c r="A201" s="1">
        <v>2020</v>
      </c>
    </row>
    <row r="202" spans="1:1" x14ac:dyDescent="0.25">
      <c r="A202" s="1">
        <v>2020</v>
      </c>
    </row>
    <row r="203" spans="1:1" x14ac:dyDescent="0.25">
      <c r="A203" s="1">
        <v>2020</v>
      </c>
    </row>
    <row r="204" spans="1:1" x14ac:dyDescent="0.25">
      <c r="A204" s="1">
        <v>2020</v>
      </c>
    </row>
    <row r="205" spans="1:1" x14ac:dyDescent="0.25">
      <c r="A205" s="1">
        <v>2020</v>
      </c>
    </row>
    <row r="206" spans="1:1" x14ac:dyDescent="0.25">
      <c r="A206" s="1">
        <v>2020</v>
      </c>
    </row>
    <row r="207" spans="1:1" x14ac:dyDescent="0.25">
      <c r="A207" s="1">
        <v>2020</v>
      </c>
    </row>
    <row r="208" spans="1:1" x14ac:dyDescent="0.25">
      <c r="A208" s="1">
        <v>2020</v>
      </c>
    </row>
    <row r="209" spans="1:1" x14ac:dyDescent="0.25">
      <c r="A209" s="1">
        <v>2020</v>
      </c>
    </row>
    <row r="210" spans="1:1" x14ac:dyDescent="0.25">
      <c r="A210" s="1">
        <v>2020</v>
      </c>
    </row>
    <row r="211" spans="1:1" x14ac:dyDescent="0.25">
      <c r="A211" s="1">
        <v>2020</v>
      </c>
    </row>
    <row r="212" spans="1:1" x14ac:dyDescent="0.25">
      <c r="A212" s="1">
        <v>2020</v>
      </c>
    </row>
    <row r="213" spans="1:1" x14ac:dyDescent="0.25">
      <c r="A213" s="1">
        <v>2020</v>
      </c>
    </row>
    <row r="214" spans="1:1" x14ac:dyDescent="0.25">
      <c r="A214" s="1">
        <v>2020</v>
      </c>
    </row>
    <row r="215" spans="1:1" x14ac:dyDescent="0.25">
      <c r="A215" s="1">
        <v>2020</v>
      </c>
    </row>
    <row r="216" spans="1:1" x14ac:dyDescent="0.25">
      <c r="A216" s="1">
        <v>2020</v>
      </c>
    </row>
    <row r="217" spans="1:1" x14ac:dyDescent="0.25">
      <c r="A217" s="1">
        <v>2020</v>
      </c>
    </row>
    <row r="218" spans="1:1" x14ac:dyDescent="0.25">
      <c r="A218" s="1">
        <v>2020</v>
      </c>
    </row>
    <row r="219" spans="1:1" x14ac:dyDescent="0.25">
      <c r="A219" s="1">
        <v>2020</v>
      </c>
    </row>
    <row r="220" spans="1:1" x14ac:dyDescent="0.25">
      <c r="A220" s="1">
        <v>2020</v>
      </c>
    </row>
    <row r="221" spans="1:1" x14ac:dyDescent="0.25">
      <c r="A221" s="1">
        <v>2020</v>
      </c>
    </row>
    <row r="222" spans="1:1" x14ac:dyDescent="0.25">
      <c r="A222" s="1">
        <v>2020</v>
      </c>
    </row>
    <row r="223" spans="1:1" x14ac:dyDescent="0.25">
      <c r="A223" s="1">
        <v>2020</v>
      </c>
    </row>
    <row r="224" spans="1:1" x14ac:dyDescent="0.25">
      <c r="A224" s="1">
        <v>2020</v>
      </c>
    </row>
    <row r="225" spans="1:1" x14ac:dyDescent="0.25">
      <c r="A225" s="1">
        <v>2020</v>
      </c>
    </row>
    <row r="226" spans="1:1" x14ac:dyDescent="0.25">
      <c r="A226" s="1">
        <v>2020</v>
      </c>
    </row>
    <row r="227" spans="1:1" x14ac:dyDescent="0.25">
      <c r="A227" s="1">
        <v>2020</v>
      </c>
    </row>
    <row r="228" spans="1:1" x14ac:dyDescent="0.25">
      <c r="A228" s="1">
        <v>2020</v>
      </c>
    </row>
    <row r="229" spans="1:1" x14ac:dyDescent="0.25">
      <c r="A229" s="1">
        <v>2020</v>
      </c>
    </row>
    <row r="230" spans="1:1" x14ac:dyDescent="0.25">
      <c r="A230" s="1">
        <v>2020</v>
      </c>
    </row>
    <row r="231" spans="1:1" x14ac:dyDescent="0.25">
      <c r="A231" s="1">
        <v>2020</v>
      </c>
    </row>
    <row r="232" spans="1:1" x14ac:dyDescent="0.25">
      <c r="A232" s="1">
        <v>2020</v>
      </c>
    </row>
    <row r="233" spans="1:1" x14ac:dyDescent="0.25">
      <c r="A233" s="1">
        <v>2020</v>
      </c>
    </row>
    <row r="234" spans="1:1" x14ac:dyDescent="0.25">
      <c r="A234" s="1">
        <v>2020</v>
      </c>
    </row>
    <row r="235" spans="1:1" x14ac:dyDescent="0.25">
      <c r="A235" s="1">
        <v>2020</v>
      </c>
    </row>
    <row r="236" spans="1:1" x14ac:dyDescent="0.25">
      <c r="A236" s="1">
        <v>2020</v>
      </c>
    </row>
    <row r="237" spans="1:1" x14ac:dyDescent="0.25">
      <c r="A237" s="1">
        <v>2020</v>
      </c>
    </row>
    <row r="238" spans="1:1" x14ac:dyDescent="0.25">
      <c r="A238" s="1">
        <v>2020</v>
      </c>
    </row>
    <row r="239" spans="1:1" x14ac:dyDescent="0.25">
      <c r="A239" s="1">
        <v>2020</v>
      </c>
    </row>
    <row r="240" spans="1:1" x14ac:dyDescent="0.25">
      <c r="A240" s="1">
        <v>2020</v>
      </c>
    </row>
    <row r="241" spans="1:1" x14ac:dyDescent="0.25">
      <c r="A241" s="1">
        <v>2020</v>
      </c>
    </row>
    <row r="242" spans="1:1" x14ac:dyDescent="0.25">
      <c r="A242" s="1">
        <v>2020</v>
      </c>
    </row>
    <row r="243" spans="1:1" x14ac:dyDescent="0.25">
      <c r="A243" s="1">
        <v>2020</v>
      </c>
    </row>
    <row r="244" spans="1:1" x14ac:dyDescent="0.25">
      <c r="A244" s="1">
        <v>2020</v>
      </c>
    </row>
    <row r="245" spans="1:1" x14ac:dyDescent="0.25">
      <c r="A245" s="1">
        <v>2020</v>
      </c>
    </row>
    <row r="246" spans="1:1" x14ac:dyDescent="0.25">
      <c r="A246" s="1">
        <v>2020</v>
      </c>
    </row>
    <row r="247" spans="1:1" x14ac:dyDescent="0.25">
      <c r="A247" s="1">
        <v>2020</v>
      </c>
    </row>
    <row r="248" spans="1:1" x14ac:dyDescent="0.25">
      <c r="A248" s="1">
        <v>2020</v>
      </c>
    </row>
    <row r="249" spans="1:1" x14ac:dyDescent="0.25">
      <c r="A249" s="1">
        <v>2020</v>
      </c>
    </row>
    <row r="250" spans="1:1" x14ac:dyDescent="0.25">
      <c r="A250" s="1">
        <v>2020</v>
      </c>
    </row>
    <row r="251" spans="1:1" x14ac:dyDescent="0.25">
      <c r="A251" s="1">
        <v>2020</v>
      </c>
    </row>
    <row r="252" spans="1:1" x14ac:dyDescent="0.25">
      <c r="A252" s="1">
        <v>2020</v>
      </c>
    </row>
    <row r="253" spans="1:1" x14ac:dyDescent="0.25">
      <c r="A253" s="1">
        <v>2020</v>
      </c>
    </row>
    <row r="254" spans="1:1" x14ac:dyDescent="0.25">
      <c r="A254" s="1">
        <v>2020</v>
      </c>
    </row>
    <row r="255" spans="1:1" x14ac:dyDescent="0.25">
      <c r="A255" s="1">
        <v>2020</v>
      </c>
    </row>
    <row r="256" spans="1:1" x14ac:dyDescent="0.25">
      <c r="A256" s="1">
        <v>2020</v>
      </c>
    </row>
    <row r="257" spans="1:1" x14ac:dyDescent="0.25">
      <c r="A257" s="1">
        <v>2020</v>
      </c>
    </row>
    <row r="258" spans="1:1" x14ac:dyDescent="0.25">
      <c r="A258" s="1">
        <v>2020</v>
      </c>
    </row>
    <row r="259" spans="1:1" x14ac:dyDescent="0.25">
      <c r="A259" s="1">
        <v>2020</v>
      </c>
    </row>
    <row r="260" spans="1:1" x14ac:dyDescent="0.25">
      <c r="A260" s="1">
        <v>2020</v>
      </c>
    </row>
    <row r="261" spans="1:1" x14ac:dyDescent="0.25">
      <c r="A261" s="1">
        <v>2020</v>
      </c>
    </row>
    <row r="262" spans="1:1" x14ac:dyDescent="0.25">
      <c r="A262" s="1">
        <v>2020</v>
      </c>
    </row>
    <row r="263" spans="1:1" x14ac:dyDescent="0.25">
      <c r="A263" s="1">
        <v>2020</v>
      </c>
    </row>
    <row r="264" spans="1:1" x14ac:dyDescent="0.25">
      <c r="A264" s="1">
        <v>2020</v>
      </c>
    </row>
    <row r="265" spans="1:1" x14ac:dyDescent="0.25">
      <c r="A265" s="1">
        <v>2020</v>
      </c>
    </row>
    <row r="266" spans="1:1" x14ac:dyDescent="0.25">
      <c r="A266" s="1">
        <v>2020</v>
      </c>
    </row>
    <row r="267" spans="1:1" x14ac:dyDescent="0.25">
      <c r="A267" s="1">
        <v>2020</v>
      </c>
    </row>
    <row r="268" spans="1:1" x14ac:dyDescent="0.25">
      <c r="A268" s="1">
        <v>2020</v>
      </c>
    </row>
    <row r="269" spans="1:1" x14ac:dyDescent="0.25">
      <c r="A269" s="1">
        <v>2020</v>
      </c>
    </row>
    <row r="270" spans="1:1" x14ac:dyDescent="0.25">
      <c r="A270" s="1">
        <v>2020</v>
      </c>
    </row>
    <row r="271" spans="1:1" x14ac:dyDescent="0.25">
      <c r="A271" s="1">
        <v>2020</v>
      </c>
    </row>
    <row r="272" spans="1:1" x14ac:dyDescent="0.25">
      <c r="A272" s="1">
        <v>2020</v>
      </c>
    </row>
    <row r="273" spans="1:1" x14ac:dyDescent="0.25">
      <c r="A273" s="1">
        <v>2020</v>
      </c>
    </row>
    <row r="274" spans="1:1" x14ac:dyDescent="0.25">
      <c r="A274" s="1">
        <v>2020</v>
      </c>
    </row>
    <row r="275" spans="1:1" x14ac:dyDescent="0.25">
      <c r="A275" s="1">
        <v>2020</v>
      </c>
    </row>
    <row r="276" spans="1:1" x14ac:dyDescent="0.25">
      <c r="A276" s="1">
        <v>2020</v>
      </c>
    </row>
    <row r="277" spans="1:1" x14ac:dyDescent="0.25">
      <c r="A277" s="1">
        <v>2020</v>
      </c>
    </row>
    <row r="278" spans="1:1" x14ac:dyDescent="0.25">
      <c r="A278" s="1">
        <v>2020</v>
      </c>
    </row>
    <row r="279" spans="1:1" x14ac:dyDescent="0.25">
      <c r="A279" s="1">
        <v>2020</v>
      </c>
    </row>
    <row r="280" spans="1:1" x14ac:dyDescent="0.25">
      <c r="A280" s="1">
        <v>2020</v>
      </c>
    </row>
    <row r="281" spans="1:1" x14ac:dyDescent="0.25">
      <c r="A281" s="1">
        <v>2020</v>
      </c>
    </row>
    <row r="282" spans="1:1" x14ac:dyDescent="0.25">
      <c r="A282" s="1">
        <v>2020</v>
      </c>
    </row>
    <row r="283" spans="1:1" x14ac:dyDescent="0.25">
      <c r="A283" s="1">
        <v>2020</v>
      </c>
    </row>
    <row r="284" spans="1:1" x14ac:dyDescent="0.25">
      <c r="A284" s="1">
        <v>2020</v>
      </c>
    </row>
    <row r="285" spans="1:1" x14ac:dyDescent="0.25">
      <c r="A285" s="1">
        <v>2020</v>
      </c>
    </row>
    <row r="286" spans="1:1" x14ac:dyDescent="0.25">
      <c r="A286" s="1">
        <v>2020</v>
      </c>
    </row>
    <row r="287" spans="1:1" x14ac:dyDescent="0.25">
      <c r="A287" s="1">
        <v>2020</v>
      </c>
    </row>
    <row r="288" spans="1:1" x14ac:dyDescent="0.25">
      <c r="A288" s="1">
        <v>2020</v>
      </c>
    </row>
    <row r="289" spans="1:1" x14ac:dyDescent="0.25">
      <c r="A289" s="1">
        <v>2020</v>
      </c>
    </row>
    <row r="290" spans="1:1" x14ac:dyDescent="0.25">
      <c r="A290" s="1">
        <v>2020</v>
      </c>
    </row>
    <row r="291" spans="1:1" x14ac:dyDescent="0.25">
      <c r="A291" s="1">
        <v>2020</v>
      </c>
    </row>
    <row r="292" spans="1:1" x14ac:dyDescent="0.25">
      <c r="A292" s="1">
        <v>2020</v>
      </c>
    </row>
    <row r="293" spans="1:1" x14ac:dyDescent="0.25">
      <c r="A293" s="1">
        <v>2020</v>
      </c>
    </row>
    <row r="294" spans="1:1" x14ac:dyDescent="0.25">
      <c r="A294" s="1">
        <v>2020</v>
      </c>
    </row>
    <row r="295" spans="1:1" x14ac:dyDescent="0.25">
      <c r="A295" s="1">
        <v>2020</v>
      </c>
    </row>
    <row r="296" spans="1:1" x14ac:dyDescent="0.25">
      <c r="A296" s="1">
        <v>2020</v>
      </c>
    </row>
    <row r="297" spans="1:1" x14ac:dyDescent="0.25">
      <c r="A297" s="1">
        <v>2020</v>
      </c>
    </row>
    <row r="298" spans="1:1" x14ac:dyDescent="0.25">
      <c r="A298" s="1">
        <v>2020</v>
      </c>
    </row>
    <row r="299" spans="1:1" x14ac:dyDescent="0.25">
      <c r="A299" s="1">
        <v>2020</v>
      </c>
    </row>
    <row r="300" spans="1:1" x14ac:dyDescent="0.25">
      <c r="A300" s="1">
        <v>2020</v>
      </c>
    </row>
    <row r="301" spans="1:1" x14ac:dyDescent="0.25">
      <c r="A301" s="1">
        <v>2020</v>
      </c>
    </row>
    <row r="302" spans="1:1" x14ac:dyDescent="0.25">
      <c r="A302" s="1">
        <v>2020</v>
      </c>
    </row>
    <row r="303" spans="1:1" x14ac:dyDescent="0.25">
      <c r="A303" s="1">
        <v>2020</v>
      </c>
    </row>
    <row r="304" spans="1:1" x14ac:dyDescent="0.25">
      <c r="A304" s="1">
        <v>2020</v>
      </c>
    </row>
    <row r="305" spans="1:1" x14ac:dyDescent="0.25">
      <c r="A305" s="1">
        <v>2020</v>
      </c>
    </row>
    <row r="306" spans="1:1" x14ac:dyDescent="0.25">
      <c r="A306" s="1">
        <v>2020</v>
      </c>
    </row>
    <row r="307" spans="1:1" x14ac:dyDescent="0.25">
      <c r="A307" s="1">
        <v>2020</v>
      </c>
    </row>
    <row r="308" spans="1:1" x14ac:dyDescent="0.25">
      <c r="A308" s="1">
        <v>2020</v>
      </c>
    </row>
    <row r="309" spans="1:1" x14ac:dyDescent="0.25">
      <c r="A309" s="1">
        <v>2020</v>
      </c>
    </row>
    <row r="310" spans="1:1" x14ac:dyDescent="0.25">
      <c r="A310" s="1">
        <v>2020</v>
      </c>
    </row>
    <row r="311" spans="1:1" x14ac:dyDescent="0.25">
      <c r="A311" s="1">
        <v>2020</v>
      </c>
    </row>
    <row r="312" spans="1:1" x14ac:dyDescent="0.25">
      <c r="A312" s="1">
        <v>2020</v>
      </c>
    </row>
    <row r="313" spans="1:1" x14ac:dyDescent="0.25">
      <c r="A313" s="1">
        <v>2020</v>
      </c>
    </row>
    <row r="314" spans="1:1" x14ac:dyDescent="0.25">
      <c r="A314" s="1">
        <v>2020</v>
      </c>
    </row>
    <row r="315" spans="1:1" x14ac:dyDescent="0.25">
      <c r="A315" s="1">
        <v>2020</v>
      </c>
    </row>
    <row r="316" spans="1:1" x14ac:dyDescent="0.25">
      <c r="A316" s="1">
        <v>2020</v>
      </c>
    </row>
    <row r="317" spans="1:1" x14ac:dyDescent="0.25">
      <c r="A317" s="1">
        <v>2020</v>
      </c>
    </row>
    <row r="318" spans="1:1" x14ac:dyDescent="0.25">
      <c r="A318" s="1">
        <v>2020</v>
      </c>
    </row>
    <row r="319" spans="1:1" x14ac:dyDescent="0.25">
      <c r="A319" s="1">
        <v>2020</v>
      </c>
    </row>
    <row r="320" spans="1:1" x14ac:dyDescent="0.25">
      <c r="A320" s="1">
        <v>2020</v>
      </c>
    </row>
    <row r="321" spans="1:1" x14ac:dyDescent="0.25">
      <c r="A321" s="1">
        <v>2020</v>
      </c>
    </row>
    <row r="322" spans="1:1" x14ac:dyDescent="0.25">
      <c r="A322" s="1">
        <v>2020</v>
      </c>
    </row>
    <row r="323" spans="1:1" x14ac:dyDescent="0.25">
      <c r="A323" s="1">
        <v>2020</v>
      </c>
    </row>
    <row r="324" spans="1:1" x14ac:dyDescent="0.25">
      <c r="A324" s="1">
        <v>2020</v>
      </c>
    </row>
    <row r="325" spans="1:1" x14ac:dyDescent="0.25">
      <c r="A325" s="1">
        <v>2020</v>
      </c>
    </row>
    <row r="326" spans="1:1" x14ac:dyDescent="0.25">
      <c r="A326" s="1">
        <v>2020</v>
      </c>
    </row>
    <row r="327" spans="1:1" x14ac:dyDescent="0.25">
      <c r="A327" s="1">
        <v>2020</v>
      </c>
    </row>
    <row r="328" spans="1:1" x14ac:dyDescent="0.25">
      <c r="A328" s="1">
        <v>2020</v>
      </c>
    </row>
    <row r="329" spans="1:1" x14ac:dyDescent="0.25">
      <c r="A329" s="1">
        <v>2020</v>
      </c>
    </row>
    <row r="330" spans="1:1" x14ac:dyDescent="0.25">
      <c r="A330" s="1">
        <v>2020</v>
      </c>
    </row>
    <row r="331" spans="1:1" x14ac:dyDescent="0.25">
      <c r="A331" s="1">
        <v>2020</v>
      </c>
    </row>
    <row r="332" spans="1:1" x14ac:dyDescent="0.25">
      <c r="A332" s="1">
        <v>2020</v>
      </c>
    </row>
    <row r="333" spans="1:1" x14ac:dyDescent="0.25">
      <c r="A333" s="1">
        <v>2020</v>
      </c>
    </row>
    <row r="334" spans="1:1" x14ac:dyDescent="0.25">
      <c r="A334" s="1">
        <v>2020</v>
      </c>
    </row>
    <row r="335" spans="1:1" x14ac:dyDescent="0.25">
      <c r="A335" s="1">
        <v>2020</v>
      </c>
    </row>
    <row r="336" spans="1:1" x14ac:dyDescent="0.25">
      <c r="A336" s="1">
        <v>2020</v>
      </c>
    </row>
    <row r="337" spans="1:1" x14ac:dyDescent="0.25">
      <c r="A337" s="1">
        <v>2020</v>
      </c>
    </row>
    <row r="338" spans="1:1" x14ac:dyDescent="0.25">
      <c r="A338" s="1">
        <v>2020</v>
      </c>
    </row>
    <row r="339" spans="1:1" x14ac:dyDescent="0.25">
      <c r="A339" s="1">
        <v>2020</v>
      </c>
    </row>
    <row r="340" spans="1:1" x14ac:dyDescent="0.25">
      <c r="A340" s="1">
        <v>2020</v>
      </c>
    </row>
    <row r="341" spans="1:1" x14ac:dyDescent="0.25">
      <c r="A341" s="1">
        <v>2020</v>
      </c>
    </row>
    <row r="342" spans="1:1" x14ac:dyDescent="0.25">
      <c r="A342" s="1">
        <v>2020</v>
      </c>
    </row>
    <row r="343" spans="1:1" x14ac:dyDescent="0.25">
      <c r="A343" s="1">
        <v>2020</v>
      </c>
    </row>
    <row r="344" spans="1:1" x14ac:dyDescent="0.25">
      <c r="A344" s="1">
        <v>2020</v>
      </c>
    </row>
    <row r="345" spans="1:1" x14ac:dyDescent="0.25">
      <c r="A345" s="1">
        <v>2020</v>
      </c>
    </row>
    <row r="346" spans="1:1" x14ac:dyDescent="0.25">
      <c r="A346" s="1">
        <v>2020</v>
      </c>
    </row>
    <row r="347" spans="1:1" x14ac:dyDescent="0.25">
      <c r="A347" s="1">
        <v>2020</v>
      </c>
    </row>
    <row r="348" spans="1:1" x14ac:dyDescent="0.25">
      <c r="A348" s="1">
        <v>2020</v>
      </c>
    </row>
    <row r="349" spans="1:1" x14ac:dyDescent="0.25">
      <c r="A349" s="1">
        <v>2020</v>
      </c>
    </row>
    <row r="350" spans="1:1" x14ac:dyDescent="0.25">
      <c r="A350" s="1">
        <v>2020</v>
      </c>
    </row>
    <row r="351" spans="1:1" x14ac:dyDescent="0.25">
      <c r="A351" s="1">
        <v>2020</v>
      </c>
    </row>
    <row r="352" spans="1:1" x14ac:dyDescent="0.25">
      <c r="A352" s="1">
        <v>2020</v>
      </c>
    </row>
    <row r="353" spans="1:1" x14ac:dyDescent="0.25">
      <c r="A353" s="1">
        <v>2020</v>
      </c>
    </row>
    <row r="354" spans="1:1" x14ac:dyDescent="0.25">
      <c r="A354" s="1">
        <v>2020</v>
      </c>
    </row>
    <row r="355" spans="1:1" x14ac:dyDescent="0.25">
      <c r="A355" s="1">
        <v>2020</v>
      </c>
    </row>
    <row r="356" spans="1:1" x14ac:dyDescent="0.25">
      <c r="A356" s="1">
        <v>2020</v>
      </c>
    </row>
    <row r="357" spans="1:1" x14ac:dyDescent="0.25">
      <c r="A357" s="1">
        <v>2020</v>
      </c>
    </row>
    <row r="358" spans="1:1" x14ac:dyDescent="0.25">
      <c r="A358" s="1">
        <v>2020</v>
      </c>
    </row>
    <row r="359" spans="1:1" x14ac:dyDescent="0.25">
      <c r="A359" s="1">
        <v>2020</v>
      </c>
    </row>
    <row r="360" spans="1:1" x14ac:dyDescent="0.25">
      <c r="A360" s="1">
        <v>2020</v>
      </c>
    </row>
    <row r="361" spans="1:1" x14ac:dyDescent="0.25">
      <c r="A361" s="1">
        <v>2020</v>
      </c>
    </row>
    <row r="362" spans="1:1" x14ac:dyDescent="0.25">
      <c r="A362" s="1">
        <v>2020</v>
      </c>
    </row>
    <row r="363" spans="1:1" x14ac:dyDescent="0.25">
      <c r="A363" s="1">
        <v>2020</v>
      </c>
    </row>
    <row r="364" spans="1:1" x14ac:dyDescent="0.25">
      <c r="A364" s="1">
        <v>2020</v>
      </c>
    </row>
    <row r="365" spans="1:1" x14ac:dyDescent="0.25">
      <c r="A365" s="1">
        <v>2020</v>
      </c>
    </row>
    <row r="366" spans="1:1" x14ac:dyDescent="0.25">
      <c r="A366" s="1">
        <v>2020</v>
      </c>
    </row>
    <row r="367" spans="1:1" x14ac:dyDescent="0.25">
      <c r="A367" s="1">
        <v>2020</v>
      </c>
    </row>
    <row r="368" spans="1:1" x14ac:dyDescent="0.25">
      <c r="A368" s="1">
        <v>2020</v>
      </c>
    </row>
    <row r="369" spans="1:1" x14ac:dyDescent="0.25">
      <c r="A369" s="1">
        <v>2020</v>
      </c>
    </row>
    <row r="370" spans="1:1" x14ac:dyDescent="0.25">
      <c r="A370" s="1">
        <v>2020</v>
      </c>
    </row>
    <row r="371" spans="1:1" x14ac:dyDescent="0.25">
      <c r="A371" s="1">
        <v>2020</v>
      </c>
    </row>
    <row r="372" spans="1:1" x14ac:dyDescent="0.25">
      <c r="A372" s="1">
        <v>2020</v>
      </c>
    </row>
    <row r="373" spans="1:1" x14ac:dyDescent="0.25">
      <c r="A373" s="1">
        <v>2020</v>
      </c>
    </row>
    <row r="374" spans="1:1" x14ac:dyDescent="0.25">
      <c r="A374" s="1">
        <v>2020</v>
      </c>
    </row>
    <row r="375" spans="1:1" x14ac:dyDescent="0.25">
      <c r="A375" s="1">
        <v>2020</v>
      </c>
    </row>
    <row r="376" spans="1:1" x14ac:dyDescent="0.25">
      <c r="A376" s="1">
        <v>2020</v>
      </c>
    </row>
    <row r="377" spans="1:1" x14ac:dyDescent="0.25">
      <c r="A377" s="1">
        <v>2020</v>
      </c>
    </row>
    <row r="378" spans="1:1" x14ac:dyDescent="0.25">
      <c r="A378" s="1">
        <v>2020</v>
      </c>
    </row>
    <row r="379" spans="1:1" x14ac:dyDescent="0.25">
      <c r="A379" s="1">
        <v>2020</v>
      </c>
    </row>
    <row r="380" spans="1:1" x14ac:dyDescent="0.25">
      <c r="A380" s="1">
        <v>2020</v>
      </c>
    </row>
    <row r="381" spans="1:1" x14ac:dyDescent="0.25">
      <c r="A381" s="1">
        <v>2020</v>
      </c>
    </row>
    <row r="382" spans="1:1" x14ac:dyDescent="0.25">
      <c r="A382" s="1">
        <v>2020</v>
      </c>
    </row>
    <row r="383" spans="1:1" x14ac:dyDescent="0.25">
      <c r="A383" s="1">
        <v>2020</v>
      </c>
    </row>
    <row r="384" spans="1:1" x14ac:dyDescent="0.25">
      <c r="A384" s="1">
        <v>2020</v>
      </c>
    </row>
    <row r="385" spans="1:1" x14ac:dyDescent="0.25">
      <c r="A385" s="1">
        <v>2020</v>
      </c>
    </row>
    <row r="386" spans="1:1" x14ac:dyDescent="0.25">
      <c r="A386" s="1">
        <v>2020</v>
      </c>
    </row>
    <row r="387" spans="1:1" x14ac:dyDescent="0.25">
      <c r="A387" s="1">
        <v>2020</v>
      </c>
    </row>
    <row r="388" spans="1:1" x14ac:dyDescent="0.25">
      <c r="A388" s="1">
        <v>2020</v>
      </c>
    </row>
    <row r="389" spans="1:1" x14ac:dyDescent="0.25">
      <c r="A389" s="1">
        <v>2020</v>
      </c>
    </row>
    <row r="390" spans="1:1" x14ac:dyDescent="0.25">
      <c r="A390" s="1">
        <v>2020</v>
      </c>
    </row>
    <row r="391" spans="1:1" x14ac:dyDescent="0.25">
      <c r="A391" s="1">
        <v>2020</v>
      </c>
    </row>
    <row r="392" spans="1:1" x14ac:dyDescent="0.25">
      <c r="A392" s="1">
        <v>2020</v>
      </c>
    </row>
    <row r="393" spans="1:1" x14ac:dyDescent="0.25">
      <c r="A393" s="1">
        <v>2020</v>
      </c>
    </row>
    <row r="394" spans="1:1" x14ac:dyDescent="0.25">
      <c r="A394" s="1">
        <v>2020</v>
      </c>
    </row>
    <row r="395" spans="1:1" x14ac:dyDescent="0.25">
      <c r="A395" s="1">
        <v>2020</v>
      </c>
    </row>
    <row r="396" spans="1:1" x14ac:dyDescent="0.25">
      <c r="A396" s="1">
        <v>2020</v>
      </c>
    </row>
    <row r="397" spans="1:1" x14ac:dyDescent="0.25">
      <c r="A397" s="1">
        <v>2020</v>
      </c>
    </row>
    <row r="398" spans="1:1" x14ac:dyDescent="0.25">
      <c r="A398" s="1">
        <v>2020</v>
      </c>
    </row>
    <row r="399" spans="1:1" x14ac:dyDescent="0.25">
      <c r="A399" s="1">
        <v>2020</v>
      </c>
    </row>
    <row r="400" spans="1:1" x14ac:dyDescent="0.25">
      <c r="A400" s="1">
        <v>2020</v>
      </c>
    </row>
    <row r="401" spans="1:1" x14ac:dyDescent="0.25">
      <c r="A401" s="1">
        <v>2020</v>
      </c>
    </row>
    <row r="402" spans="1:1" x14ac:dyDescent="0.25">
      <c r="A402" s="1">
        <v>2020</v>
      </c>
    </row>
    <row r="403" spans="1:1" x14ac:dyDescent="0.25">
      <c r="A403" s="1">
        <v>2020</v>
      </c>
    </row>
    <row r="404" spans="1:1" x14ac:dyDescent="0.25">
      <c r="A404" s="1">
        <v>2020</v>
      </c>
    </row>
    <row r="405" spans="1:1" x14ac:dyDescent="0.25">
      <c r="A405" s="1">
        <v>2020</v>
      </c>
    </row>
    <row r="406" spans="1:1" x14ac:dyDescent="0.25">
      <c r="A406" s="1">
        <v>2020</v>
      </c>
    </row>
    <row r="407" spans="1:1" x14ac:dyDescent="0.25">
      <c r="A407" s="1">
        <v>2020</v>
      </c>
    </row>
    <row r="408" spans="1:1" x14ac:dyDescent="0.25">
      <c r="A408" s="1">
        <v>2020</v>
      </c>
    </row>
    <row r="409" spans="1:1" x14ac:dyDescent="0.25">
      <c r="A409" s="1">
        <v>2020</v>
      </c>
    </row>
    <row r="410" spans="1:1" x14ac:dyDescent="0.25">
      <c r="A410" s="1">
        <v>2020</v>
      </c>
    </row>
    <row r="411" spans="1:1" x14ac:dyDescent="0.25">
      <c r="A411" s="1">
        <v>2020</v>
      </c>
    </row>
    <row r="412" spans="1:1" x14ac:dyDescent="0.25">
      <c r="A412" s="1">
        <v>2020</v>
      </c>
    </row>
    <row r="413" spans="1:1" x14ac:dyDescent="0.25">
      <c r="A413" s="1">
        <v>2020</v>
      </c>
    </row>
    <row r="414" spans="1:1" x14ac:dyDescent="0.25">
      <c r="A414" s="1">
        <v>2020</v>
      </c>
    </row>
    <row r="415" spans="1:1" x14ac:dyDescent="0.25">
      <c r="A415" s="1">
        <v>2020</v>
      </c>
    </row>
    <row r="416" spans="1:1" x14ac:dyDescent="0.25">
      <c r="A416" s="1">
        <v>2020</v>
      </c>
    </row>
    <row r="417" spans="1:1" x14ac:dyDescent="0.25">
      <c r="A417" s="1">
        <v>2020</v>
      </c>
    </row>
  </sheetData>
  <mergeCells count="1">
    <mergeCell ref="A1:N2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8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C87B8-5534-4873-8828-4727A420B014}">
  <dimension ref="A1:O161"/>
  <sheetViews>
    <sheetView showGridLines="0" workbookViewId="0">
      <selection activeCell="I34" sqref="I34"/>
    </sheetView>
  </sheetViews>
  <sheetFormatPr baseColWidth="10" defaultRowHeight="15" x14ac:dyDescent="0.25"/>
  <cols>
    <col min="4" max="4" width="25.85546875" bestFit="1" customWidth="1"/>
    <col min="6" max="6" width="16" customWidth="1"/>
    <col min="7" max="7" width="18.28515625" customWidth="1"/>
    <col min="8" max="8" width="16.42578125" customWidth="1"/>
    <col min="9" max="9" width="16.5703125" bestFit="1" customWidth="1"/>
    <col min="10" max="11" width="13.5703125" customWidth="1"/>
    <col min="12" max="12" width="12.140625" customWidth="1"/>
    <col min="15" max="15" width="18.140625" bestFit="1" customWidth="1"/>
  </cols>
  <sheetData>
    <row r="1" spans="1:15" x14ac:dyDescent="0.25">
      <c r="A1" t="s">
        <v>0</v>
      </c>
    </row>
    <row r="4" spans="1:15" x14ac:dyDescent="0.25">
      <c r="A4" t="s">
        <v>56</v>
      </c>
      <c r="B4" t="s">
        <v>57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8</v>
      </c>
      <c r="I4" t="s">
        <v>7</v>
      </c>
      <c r="J4" t="s">
        <v>194</v>
      </c>
      <c r="K4" t="s">
        <v>9</v>
      </c>
      <c r="L4" t="s">
        <v>6</v>
      </c>
      <c r="M4" t="s">
        <v>27</v>
      </c>
      <c r="N4" t="s">
        <v>195</v>
      </c>
      <c r="O4" t="s">
        <v>198</v>
      </c>
    </row>
    <row r="5" spans="1:15" x14ac:dyDescent="0.25">
      <c r="A5">
        <v>2020</v>
      </c>
      <c r="B5">
        <v>1</v>
      </c>
      <c r="C5" t="s">
        <v>50</v>
      </c>
      <c r="D5" t="s">
        <v>51</v>
      </c>
      <c r="E5" s="38">
        <v>43837</v>
      </c>
      <c r="F5" t="s">
        <v>99</v>
      </c>
      <c r="G5" t="s">
        <v>108</v>
      </c>
      <c r="H5">
        <v>2</v>
      </c>
      <c r="I5" t="s">
        <v>291</v>
      </c>
      <c r="J5" t="s">
        <v>292</v>
      </c>
      <c r="K5">
        <v>1</v>
      </c>
    </row>
    <row r="6" spans="1:15" x14ac:dyDescent="0.25">
      <c r="A6">
        <v>2020</v>
      </c>
      <c r="B6">
        <v>1</v>
      </c>
      <c r="C6" t="s">
        <v>50</v>
      </c>
      <c r="E6" s="38"/>
      <c r="I6" t="s">
        <v>291</v>
      </c>
      <c r="J6" t="s">
        <v>293</v>
      </c>
      <c r="K6">
        <v>1</v>
      </c>
    </row>
    <row r="7" spans="1:15" x14ac:dyDescent="0.25">
      <c r="A7">
        <v>2020</v>
      </c>
      <c r="B7">
        <v>1</v>
      </c>
      <c r="C7" t="s">
        <v>50</v>
      </c>
      <c r="E7" s="38"/>
      <c r="I7" t="s">
        <v>101</v>
      </c>
      <c r="K7">
        <v>360</v>
      </c>
    </row>
    <row r="8" spans="1:15" x14ac:dyDescent="0.25">
      <c r="A8">
        <v>2020</v>
      </c>
      <c r="B8">
        <v>2</v>
      </c>
      <c r="C8" t="s">
        <v>53</v>
      </c>
      <c r="D8" t="s">
        <v>54</v>
      </c>
      <c r="E8" s="38">
        <v>43837</v>
      </c>
      <c r="F8" t="s">
        <v>55</v>
      </c>
      <c r="G8" t="s">
        <v>39</v>
      </c>
      <c r="H8">
        <v>2000</v>
      </c>
      <c r="I8" t="s">
        <v>39</v>
      </c>
      <c r="J8" t="s">
        <v>109</v>
      </c>
      <c r="K8">
        <v>2000</v>
      </c>
      <c r="L8" t="s">
        <v>19</v>
      </c>
      <c r="M8" t="s">
        <v>29</v>
      </c>
      <c r="N8" t="s">
        <v>196</v>
      </c>
    </row>
    <row r="9" spans="1:15" x14ac:dyDescent="0.25">
      <c r="A9">
        <v>2020</v>
      </c>
      <c r="B9">
        <v>2</v>
      </c>
      <c r="C9" t="s">
        <v>53</v>
      </c>
      <c r="E9" s="38"/>
      <c r="G9" t="s">
        <v>26</v>
      </c>
      <c r="H9">
        <v>5000</v>
      </c>
      <c r="I9" t="s">
        <v>26</v>
      </c>
      <c r="J9" t="s">
        <v>109</v>
      </c>
      <c r="K9">
        <v>5000</v>
      </c>
      <c r="L9" t="s">
        <v>19</v>
      </c>
      <c r="M9" t="s">
        <v>29</v>
      </c>
      <c r="N9" t="s">
        <v>196</v>
      </c>
    </row>
    <row r="10" spans="1:15" x14ac:dyDescent="0.25">
      <c r="A10">
        <v>2020</v>
      </c>
      <c r="B10">
        <v>2</v>
      </c>
      <c r="C10" t="s">
        <v>53</v>
      </c>
      <c r="E10" s="38"/>
      <c r="I10" t="s">
        <v>101</v>
      </c>
      <c r="K10">
        <v>75</v>
      </c>
    </row>
    <row r="11" spans="1:15" x14ac:dyDescent="0.25">
      <c r="A11">
        <v>2020</v>
      </c>
      <c r="B11">
        <v>3</v>
      </c>
      <c r="C11" t="s">
        <v>16</v>
      </c>
      <c r="D11" t="s">
        <v>102</v>
      </c>
      <c r="E11" s="38">
        <v>43853</v>
      </c>
      <c r="F11" t="s">
        <v>103</v>
      </c>
      <c r="G11" t="s">
        <v>112</v>
      </c>
      <c r="H11">
        <v>150</v>
      </c>
      <c r="I11" t="s">
        <v>288</v>
      </c>
      <c r="J11">
        <v>200</v>
      </c>
      <c r="K11">
        <v>13</v>
      </c>
      <c r="L11" t="s">
        <v>15</v>
      </c>
      <c r="M11" t="s">
        <v>28</v>
      </c>
      <c r="N11" t="s">
        <v>196</v>
      </c>
    </row>
    <row r="12" spans="1:15" x14ac:dyDescent="0.25">
      <c r="A12">
        <v>2020</v>
      </c>
      <c r="B12">
        <v>3</v>
      </c>
      <c r="C12" t="s">
        <v>16</v>
      </c>
      <c r="E12" s="38"/>
      <c r="I12" t="s">
        <v>101</v>
      </c>
      <c r="K12">
        <v>15</v>
      </c>
    </row>
    <row r="13" spans="1:15" x14ac:dyDescent="0.25">
      <c r="A13">
        <v>2020</v>
      </c>
      <c r="B13">
        <v>4</v>
      </c>
      <c r="C13" t="s">
        <v>50</v>
      </c>
      <c r="D13" t="s">
        <v>51</v>
      </c>
      <c r="E13" s="38">
        <v>43839</v>
      </c>
      <c r="F13" t="s">
        <v>52</v>
      </c>
      <c r="G13" t="s">
        <v>111</v>
      </c>
      <c r="H13">
        <v>660</v>
      </c>
      <c r="I13" t="s">
        <v>288</v>
      </c>
      <c r="J13">
        <v>100</v>
      </c>
      <c r="K13">
        <v>660</v>
      </c>
      <c r="L13" t="s">
        <v>19</v>
      </c>
      <c r="M13" t="s">
        <v>28</v>
      </c>
      <c r="N13" t="s">
        <v>197</v>
      </c>
    </row>
    <row r="14" spans="1:15" x14ac:dyDescent="0.25">
      <c r="A14">
        <v>2020</v>
      </c>
      <c r="B14">
        <v>4</v>
      </c>
      <c r="C14" t="s">
        <v>50</v>
      </c>
      <c r="E14" s="38"/>
      <c r="I14" t="s">
        <v>101</v>
      </c>
      <c r="K14">
        <v>30</v>
      </c>
    </row>
    <row r="15" spans="1:15" x14ac:dyDescent="0.25">
      <c r="A15">
        <v>2020</v>
      </c>
      <c r="B15">
        <v>5</v>
      </c>
      <c r="C15" t="s">
        <v>104</v>
      </c>
      <c r="D15" t="s">
        <v>105</v>
      </c>
      <c r="E15" s="38">
        <v>43840</v>
      </c>
      <c r="F15" t="s">
        <v>106</v>
      </c>
      <c r="G15" t="s">
        <v>107</v>
      </c>
      <c r="H15">
        <v>360</v>
      </c>
      <c r="K15">
        <v>15</v>
      </c>
      <c r="L15" t="s">
        <v>19</v>
      </c>
      <c r="M15" t="s">
        <v>28</v>
      </c>
      <c r="N15" t="s">
        <v>196</v>
      </c>
      <c r="O15" t="s">
        <v>199</v>
      </c>
    </row>
    <row r="16" spans="1:15" x14ac:dyDescent="0.25">
      <c r="A16">
        <v>2020</v>
      </c>
      <c r="B16">
        <v>5</v>
      </c>
      <c r="C16" t="s">
        <v>104</v>
      </c>
      <c r="E16" s="38"/>
      <c r="I16" t="s">
        <v>101</v>
      </c>
      <c r="K16">
        <v>15</v>
      </c>
    </row>
    <row r="17" spans="1:14" x14ac:dyDescent="0.25">
      <c r="A17">
        <v>2020</v>
      </c>
      <c r="B17">
        <v>6</v>
      </c>
      <c r="C17" t="s">
        <v>45</v>
      </c>
      <c r="D17" t="s">
        <v>46</v>
      </c>
      <c r="E17" s="38">
        <v>43840</v>
      </c>
      <c r="F17" t="s">
        <v>47</v>
      </c>
      <c r="G17" t="s">
        <v>111</v>
      </c>
      <c r="H17">
        <v>400</v>
      </c>
      <c r="I17" t="s">
        <v>294</v>
      </c>
      <c r="J17">
        <v>160</v>
      </c>
      <c r="K17">
        <v>400</v>
      </c>
      <c r="L17" t="s">
        <v>19</v>
      </c>
      <c r="M17" t="s">
        <v>29</v>
      </c>
      <c r="N17" t="s">
        <v>196</v>
      </c>
    </row>
    <row r="18" spans="1:14" x14ac:dyDescent="0.25">
      <c r="A18">
        <v>2020</v>
      </c>
      <c r="B18">
        <v>6</v>
      </c>
      <c r="C18" t="s">
        <v>45</v>
      </c>
      <c r="E18" s="38"/>
      <c r="H18">
        <v>500</v>
      </c>
      <c r="I18" t="s">
        <v>295</v>
      </c>
      <c r="J18">
        <v>160</v>
      </c>
      <c r="K18">
        <v>506</v>
      </c>
      <c r="L18" t="s">
        <v>19</v>
      </c>
      <c r="M18" t="s">
        <v>29</v>
      </c>
      <c r="N18" t="s">
        <v>196</v>
      </c>
    </row>
    <row r="19" spans="1:14" x14ac:dyDescent="0.25">
      <c r="A19">
        <v>2020</v>
      </c>
      <c r="B19">
        <v>6</v>
      </c>
      <c r="C19" t="s">
        <v>45</v>
      </c>
      <c r="E19" s="38"/>
      <c r="I19" t="s">
        <v>101</v>
      </c>
      <c r="K19">
        <v>30</v>
      </c>
    </row>
    <row r="20" spans="1:14" x14ac:dyDescent="0.25">
      <c r="A20">
        <v>2020</v>
      </c>
      <c r="B20">
        <v>7</v>
      </c>
      <c r="C20" t="s">
        <v>37</v>
      </c>
      <c r="D20" t="s">
        <v>38</v>
      </c>
      <c r="E20" s="38">
        <v>43847</v>
      </c>
      <c r="F20" t="s">
        <v>25</v>
      </c>
      <c r="G20" t="s">
        <v>26</v>
      </c>
      <c r="H20">
        <v>2500</v>
      </c>
      <c r="I20" t="s">
        <v>26</v>
      </c>
      <c r="J20" t="s">
        <v>109</v>
      </c>
      <c r="K20">
        <v>2500</v>
      </c>
      <c r="L20" t="s">
        <v>19</v>
      </c>
      <c r="M20" t="s">
        <v>29</v>
      </c>
      <c r="N20" t="s">
        <v>196</v>
      </c>
    </row>
    <row r="21" spans="1:14" x14ac:dyDescent="0.25">
      <c r="A21">
        <v>2020</v>
      </c>
      <c r="B21">
        <v>7</v>
      </c>
      <c r="C21" t="s">
        <v>37</v>
      </c>
      <c r="E21" s="38"/>
      <c r="G21" t="s">
        <v>39</v>
      </c>
      <c r="H21">
        <v>2500</v>
      </c>
      <c r="I21" t="s">
        <v>39</v>
      </c>
      <c r="J21" t="s">
        <v>109</v>
      </c>
      <c r="K21">
        <v>2500</v>
      </c>
      <c r="L21" t="s">
        <v>19</v>
      </c>
      <c r="M21" t="s">
        <v>29</v>
      </c>
      <c r="N21" t="s">
        <v>196</v>
      </c>
    </row>
    <row r="22" spans="1:14" x14ac:dyDescent="0.25">
      <c r="A22">
        <v>2020</v>
      </c>
      <c r="B22">
        <v>7</v>
      </c>
      <c r="C22" t="s">
        <v>37</v>
      </c>
      <c r="E22" s="38"/>
      <c r="I22" t="s">
        <v>101</v>
      </c>
      <c r="K22">
        <v>75</v>
      </c>
    </row>
    <row r="23" spans="1:14" x14ac:dyDescent="0.25">
      <c r="A23">
        <v>2020</v>
      </c>
      <c r="B23">
        <v>8</v>
      </c>
      <c r="C23" t="s">
        <v>43</v>
      </c>
      <c r="D23" t="s">
        <v>44</v>
      </c>
      <c r="E23" s="38">
        <v>43850</v>
      </c>
      <c r="F23" t="s">
        <v>139</v>
      </c>
      <c r="G23" t="s">
        <v>111</v>
      </c>
      <c r="H23">
        <v>15</v>
      </c>
      <c r="I23" t="s">
        <v>288</v>
      </c>
      <c r="J23">
        <v>100</v>
      </c>
      <c r="K23">
        <v>255</v>
      </c>
      <c r="L23" t="s">
        <v>15</v>
      </c>
      <c r="M23" t="s">
        <v>28</v>
      </c>
      <c r="N23" t="s">
        <v>197</v>
      </c>
    </row>
    <row r="24" spans="1:14" x14ac:dyDescent="0.25">
      <c r="A24">
        <v>2020</v>
      </c>
      <c r="B24">
        <v>8</v>
      </c>
      <c r="C24" t="s">
        <v>43</v>
      </c>
      <c r="E24" s="38"/>
      <c r="I24" t="s">
        <v>101</v>
      </c>
      <c r="K24">
        <v>30</v>
      </c>
    </row>
    <row r="25" spans="1:14" x14ac:dyDescent="0.25">
      <c r="A25">
        <v>2020</v>
      </c>
      <c r="B25">
        <v>9</v>
      </c>
      <c r="C25" t="s">
        <v>48</v>
      </c>
      <c r="D25" t="s">
        <v>49</v>
      </c>
      <c r="E25" s="38">
        <v>43851</v>
      </c>
      <c r="F25" t="s">
        <v>25</v>
      </c>
      <c r="G25" t="s">
        <v>26</v>
      </c>
      <c r="H25">
        <v>1500</v>
      </c>
      <c r="I25" t="s">
        <v>26</v>
      </c>
      <c r="J25" t="s">
        <v>109</v>
      </c>
      <c r="K25">
        <v>1500</v>
      </c>
      <c r="L25" t="s">
        <v>19</v>
      </c>
      <c r="M25" t="s">
        <v>29</v>
      </c>
      <c r="N25" t="s">
        <v>196</v>
      </c>
    </row>
    <row r="26" spans="1:14" x14ac:dyDescent="0.25">
      <c r="A26">
        <v>2020</v>
      </c>
      <c r="B26">
        <v>9</v>
      </c>
      <c r="C26" t="s">
        <v>48</v>
      </c>
      <c r="E26" s="38"/>
      <c r="I26" t="s">
        <v>101</v>
      </c>
      <c r="K26">
        <v>30</v>
      </c>
    </row>
    <row r="27" spans="1:14" x14ac:dyDescent="0.25">
      <c r="A27">
        <v>2020</v>
      </c>
      <c r="B27">
        <v>10</v>
      </c>
      <c r="C27" t="s">
        <v>10</v>
      </c>
      <c r="D27" t="s">
        <v>11</v>
      </c>
      <c r="E27" s="38">
        <v>43851</v>
      </c>
      <c r="F27" t="s">
        <v>12</v>
      </c>
      <c r="G27" t="s">
        <v>113</v>
      </c>
      <c r="H27">
        <v>30</v>
      </c>
      <c r="I27" t="s">
        <v>289</v>
      </c>
      <c r="J27">
        <v>100</v>
      </c>
      <c r="K27">
        <v>30</v>
      </c>
      <c r="L27" t="s">
        <v>15</v>
      </c>
      <c r="M27" t="s">
        <v>28</v>
      </c>
      <c r="N27" t="s">
        <v>196</v>
      </c>
    </row>
    <row r="28" spans="1:14" x14ac:dyDescent="0.25">
      <c r="A28">
        <v>2020</v>
      </c>
      <c r="B28">
        <v>10</v>
      </c>
      <c r="C28" t="s">
        <v>10</v>
      </c>
      <c r="E28" s="38"/>
      <c r="G28" t="s">
        <v>114</v>
      </c>
      <c r="H28">
        <v>40</v>
      </c>
      <c r="I28" t="s">
        <v>288</v>
      </c>
      <c r="J28">
        <v>100</v>
      </c>
      <c r="K28">
        <v>40</v>
      </c>
      <c r="L28" t="s">
        <v>15</v>
      </c>
      <c r="M28" t="s">
        <v>28</v>
      </c>
      <c r="N28" t="s">
        <v>196</v>
      </c>
    </row>
    <row r="29" spans="1:14" x14ac:dyDescent="0.25">
      <c r="A29">
        <v>2020</v>
      </c>
      <c r="B29">
        <v>10</v>
      </c>
      <c r="C29" t="s">
        <v>10</v>
      </c>
      <c r="E29" s="38"/>
      <c r="G29" t="s">
        <v>110</v>
      </c>
      <c r="H29">
        <v>2000</v>
      </c>
      <c r="I29" t="s">
        <v>289</v>
      </c>
      <c r="J29">
        <v>100</v>
      </c>
      <c r="K29">
        <v>250</v>
      </c>
      <c r="L29" t="s">
        <v>15</v>
      </c>
      <c r="M29" t="s">
        <v>28</v>
      </c>
      <c r="N29" t="s">
        <v>196</v>
      </c>
    </row>
    <row r="30" spans="1:14" x14ac:dyDescent="0.25">
      <c r="A30">
        <v>2020</v>
      </c>
      <c r="B30">
        <v>10</v>
      </c>
      <c r="C30" t="s">
        <v>10</v>
      </c>
      <c r="E30" s="38"/>
      <c r="I30" t="s">
        <v>101</v>
      </c>
      <c r="K30">
        <v>30</v>
      </c>
    </row>
    <row r="31" spans="1:14" x14ac:dyDescent="0.25">
      <c r="A31">
        <v>2020</v>
      </c>
      <c r="B31">
        <v>11</v>
      </c>
      <c r="C31" t="s">
        <v>32</v>
      </c>
      <c r="D31" t="s">
        <v>33</v>
      </c>
      <c r="E31" s="38">
        <v>43851</v>
      </c>
      <c r="F31" t="s">
        <v>25</v>
      </c>
      <c r="G31" t="s">
        <v>26</v>
      </c>
      <c r="H31">
        <v>1500</v>
      </c>
      <c r="I31" t="s">
        <v>26</v>
      </c>
      <c r="J31" t="s">
        <v>109</v>
      </c>
      <c r="K31">
        <v>1500</v>
      </c>
      <c r="L31" t="s">
        <v>19</v>
      </c>
      <c r="M31" t="s">
        <v>29</v>
      </c>
      <c r="N31" t="s">
        <v>196</v>
      </c>
    </row>
    <row r="32" spans="1:14" x14ac:dyDescent="0.25">
      <c r="A32">
        <v>2020</v>
      </c>
      <c r="B32">
        <v>11</v>
      </c>
      <c r="C32" t="s">
        <v>32</v>
      </c>
      <c r="E32" s="38"/>
      <c r="I32" t="s">
        <v>101</v>
      </c>
      <c r="K32">
        <v>30</v>
      </c>
    </row>
    <row r="33" spans="1:14" x14ac:dyDescent="0.25">
      <c r="A33">
        <v>2020</v>
      </c>
      <c r="B33">
        <v>12</v>
      </c>
      <c r="C33" t="s">
        <v>40</v>
      </c>
      <c r="D33" t="s">
        <v>41</v>
      </c>
      <c r="E33" s="38">
        <v>43851</v>
      </c>
      <c r="F33" t="s">
        <v>42</v>
      </c>
      <c r="G33" t="s">
        <v>111</v>
      </c>
      <c r="H33">
        <v>500</v>
      </c>
      <c r="I33" t="s">
        <v>288</v>
      </c>
      <c r="J33">
        <v>80</v>
      </c>
      <c r="K33">
        <v>500</v>
      </c>
      <c r="L33" t="s">
        <v>15</v>
      </c>
      <c r="M33" t="s">
        <v>29</v>
      </c>
      <c r="N33" t="s">
        <v>196</v>
      </c>
    </row>
    <row r="34" spans="1:14" x14ac:dyDescent="0.25">
      <c r="A34">
        <v>2020</v>
      </c>
      <c r="B34">
        <v>12</v>
      </c>
      <c r="C34" t="s">
        <v>40</v>
      </c>
      <c r="E34" s="38"/>
      <c r="I34" t="s">
        <v>101</v>
      </c>
      <c r="K34">
        <v>15</v>
      </c>
    </row>
    <row r="35" spans="1:14" x14ac:dyDescent="0.25">
      <c r="A35">
        <v>2020</v>
      </c>
      <c r="B35">
        <v>13</v>
      </c>
      <c r="C35" t="s">
        <v>115</v>
      </c>
      <c r="D35" t="s">
        <v>116</v>
      </c>
      <c r="E35" s="38">
        <v>43852</v>
      </c>
      <c r="F35" t="s">
        <v>140</v>
      </c>
      <c r="G35" t="s">
        <v>108</v>
      </c>
      <c r="H35">
        <v>2</v>
      </c>
      <c r="I35" t="s">
        <v>100</v>
      </c>
      <c r="K35">
        <v>1</v>
      </c>
    </row>
    <row r="36" spans="1:14" x14ac:dyDescent="0.25">
      <c r="A36">
        <v>2020</v>
      </c>
      <c r="B36">
        <v>13</v>
      </c>
      <c r="C36" t="s">
        <v>115</v>
      </c>
      <c r="E36" s="38"/>
      <c r="F36" t="s">
        <v>141</v>
      </c>
      <c r="I36" t="s">
        <v>58</v>
      </c>
      <c r="K36">
        <v>1</v>
      </c>
    </row>
    <row r="37" spans="1:14" x14ac:dyDescent="0.25">
      <c r="A37">
        <v>2020</v>
      </c>
      <c r="B37">
        <v>13</v>
      </c>
      <c r="C37" t="s">
        <v>115</v>
      </c>
      <c r="E37" s="38"/>
      <c r="I37" t="s">
        <v>101</v>
      </c>
      <c r="K37">
        <v>300</v>
      </c>
    </row>
    <row r="38" spans="1:14" x14ac:dyDescent="0.25">
      <c r="A38">
        <v>2020</v>
      </c>
      <c r="B38">
        <v>14</v>
      </c>
      <c r="C38" t="s">
        <v>34</v>
      </c>
      <c r="D38" t="s">
        <v>35</v>
      </c>
      <c r="E38" s="38">
        <v>43852</v>
      </c>
      <c r="F38" t="s">
        <v>36</v>
      </c>
      <c r="G38" t="s">
        <v>111</v>
      </c>
      <c r="H38">
        <v>750</v>
      </c>
      <c r="I38" t="s">
        <v>288</v>
      </c>
      <c r="J38">
        <v>80</v>
      </c>
      <c r="K38">
        <v>2250</v>
      </c>
      <c r="L38" t="s">
        <v>19</v>
      </c>
      <c r="M38" t="s">
        <v>29</v>
      </c>
      <c r="N38" t="s">
        <v>197</v>
      </c>
    </row>
    <row r="39" spans="1:14" x14ac:dyDescent="0.25">
      <c r="A39">
        <v>2020</v>
      </c>
      <c r="B39">
        <v>14</v>
      </c>
      <c r="C39" t="s">
        <v>34</v>
      </c>
      <c r="E39" s="38"/>
      <c r="I39" t="s">
        <v>288</v>
      </c>
      <c r="J39">
        <v>80</v>
      </c>
      <c r="K39">
        <v>750</v>
      </c>
      <c r="L39" t="s">
        <v>19</v>
      </c>
      <c r="M39" t="s">
        <v>29</v>
      </c>
      <c r="N39" t="s">
        <v>196</v>
      </c>
    </row>
    <row r="40" spans="1:14" x14ac:dyDescent="0.25">
      <c r="A40">
        <v>2020</v>
      </c>
      <c r="B40">
        <v>14</v>
      </c>
      <c r="C40" t="s">
        <v>34</v>
      </c>
      <c r="E40" s="38"/>
      <c r="I40" t="s">
        <v>101</v>
      </c>
      <c r="K40">
        <v>75</v>
      </c>
    </row>
    <row r="41" spans="1:14" x14ac:dyDescent="0.25">
      <c r="A41">
        <v>2020</v>
      </c>
      <c r="B41">
        <v>15</v>
      </c>
      <c r="C41" t="s">
        <v>16</v>
      </c>
      <c r="D41" t="s">
        <v>102</v>
      </c>
      <c r="E41" s="38">
        <v>43853</v>
      </c>
      <c r="F41" t="s">
        <v>31</v>
      </c>
      <c r="G41" t="s">
        <v>112</v>
      </c>
      <c r="H41">
        <v>150</v>
      </c>
      <c r="I41" t="s">
        <v>288</v>
      </c>
      <c r="J41">
        <v>200</v>
      </c>
      <c r="K41">
        <v>38</v>
      </c>
      <c r="L41" t="s">
        <v>15</v>
      </c>
      <c r="M41" t="s">
        <v>28</v>
      </c>
      <c r="N41" t="s">
        <v>196</v>
      </c>
    </row>
    <row r="42" spans="1:14" x14ac:dyDescent="0.25">
      <c r="A42">
        <v>2020</v>
      </c>
      <c r="B42">
        <v>15</v>
      </c>
      <c r="C42" t="s">
        <v>16</v>
      </c>
      <c r="E42" s="38"/>
      <c r="G42" t="s">
        <v>117</v>
      </c>
      <c r="H42">
        <v>500</v>
      </c>
      <c r="I42" t="s">
        <v>288</v>
      </c>
      <c r="J42">
        <v>200</v>
      </c>
      <c r="K42">
        <v>56</v>
      </c>
      <c r="L42" t="s">
        <v>15</v>
      </c>
      <c r="M42" t="s">
        <v>28</v>
      </c>
      <c r="N42" t="s">
        <v>197</v>
      </c>
    </row>
    <row r="43" spans="1:14" x14ac:dyDescent="0.25">
      <c r="A43">
        <v>2020</v>
      </c>
      <c r="B43">
        <v>15</v>
      </c>
      <c r="C43" t="s">
        <v>16</v>
      </c>
      <c r="E43" s="38"/>
      <c r="I43" t="s">
        <v>101</v>
      </c>
      <c r="K43">
        <v>30</v>
      </c>
    </row>
    <row r="44" spans="1:14" x14ac:dyDescent="0.25">
      <c r="A44">
        <v>2020</v>
      </c>
      <c r="B44">
        <v>16</v>
      </c>
      <c r="C44" t="s">
        <v>16</v>
      </c>
      <c r="D44" t="s">
        <v>24</v>
      </c>
      <c r="E44" s="38">
        <v>43858</v>
      </c>
      <c r="F44" t="s">
        <v>25</v>
      </c>
      <c r="G44" t="s">
        <v>26</v>
      </c>
      <c r="H44">
        <v>500</v>
      </c>
      <c r="I44" t="s">
        <v>26</v>
      </c>
      <c r="J44" t="s">
        <v>109</v>
      </c>
      <c r="K44">
        <v>500</v>
      </c>
      <c r="L44" t="s">
        <v>19</v>
      </c>
      <c r="M44" t="s">
        <v>29</v>
      </c>
      <c r="N44" t="s">
        <v>196</v>
      </c>
    </row>
    <row r="45" spans="1:14" x14ac:dyDescent="0.25">
      <c r="A45">
        <v>2020</v>
      </c>
      <c r="B45">
        <v>16</v>
      </c>
      <c r="C45" t="s">
        <v>16</v>
      </c>
      <c r="E45" s="38"/>
      <c r="G45" t="s">
        <v>30</v>
      </c>
      <c r="H45">
        <v>100</v>
      </c>
      <c r="I45" t="s">
        <v>30</v>
      </c>
      <c r="J45" t="s">
        <v>121</v>
      </c>
      <c r="K45">
        <v>100</v>
      </c>
      <c r="L45" t="s">
        <v>19</v>
      </c>
      <c r="M45" t="s">
        <v>29</v>
      </c>
      <c r="N45" t="s">
        <v>196</v>
      </c>
    </row>
    <row r="46" spans="1:14" x14ac:dyDescent="0.25">
      <c r="A46">
        <v>2020</v>
      </c>
      <c r="B46">
        <v>16</v>
      </c>
      <c r="C46" t="s">
        <v>16</v>
      </c>
      <c r="E46" s="38"/>
      <c r="I46" t="s">
        <v>101</v>
      </c>
      <c r="K46">
        <v>30</v>
      </c>
    </row>
    <row r="47" spans="1:14" x14ac:dyDescent="0.25">
      <c r="A47">
        <v>2020</v>
      </c>
      <c r="B47">
        <v>17</v>
      </c>
      <c r="C47" t="s">
        <v>21</v>
      </c>
      <c r="D47" t="s">
        <v>22</v>
      </c>
      <c r="E47" s="38">
        <v>43858</v>
      </c>
      <c r="F47" t="s">
        <v>23</v>
      </c>
      <c r="G47" t="s">
        <v>113</v>
      </c>
      <c r="H47">
        <v>30</v>
      </c>
      <c r="I47" t="s">
        <v>289</v>
      </c>
      <c r="J47">
        <v>100</v>
      </c>
      <c r="K47">
        <v>30</v>
      </c>
      <c r="L47" t="s">
        <v>15</v>
      </c>
      <c r="M47" t="s">
        <v>28</v>
      </c>
      <c r="N47" t="s">
        <v>196</v>
      </c>
    </row>
    <row r="48" spans="1:14" x14ac:dyDescent="0.25">
      <c r="A48">
        <v>2020</v>
      </c>
      <c r="B48">
        <v>17</v>
      </c>
      <c r="C48" t="s">
        <v>21</v>
      </c>
      <c r="E48" s="38"/>
      <c r="I48" t="s">
        <v>101</v>
      </c>
      <c r="K48">
        <v>15</v>
      </c>
    </row>
    <row r="49" spans="1:14" x14ac:dyDescent="0.25">
      <c r="A49">
        <v>2020</v>
      </c>
      <c r="B49">
        <v>18</v>
      </c>
      <c r="C49" t="s">
        <v>21</v>
      </c>
      <c r="D49" t="s">
        <v>118</v>
      </c>
      <c r="E49" s="38">
        <v>43858</v>
      </c>
      <c r="F49" t="s">
        <v>119</v>
      </c>
      <c r="G49" t="s">
        <v>113</v>
      </c>
      <c r="H49">
        <v>60</v>
      </c>
      <c r="I49" t="s">
        <v>289</v>
      </c>
      <c r="J49">
        <v>100</v>
      </c>
      <c r="K49">
        <v>60</v>
      </c>
      <c r="L49" t="s">
        <v>15</v>
      </c>
      <c r="M49" t="s">
        <v>28</v>
      </c>
      <c r="N49" t="s">
        <v>196</v>
      </c>
    </row>
    <row r="50" spans="1:14" x14ac:dyDescent="0.25">
      <c r="A50">
        <v>2020</v>
      </c>
      <c r="B50">
        <v>18</v>
      </c>
      <c r="C50" t="s">
        <v>21</v>
      </c>
      <c r="E50" s="38"/>
      <c r="G50" t="s">
        <v>114</v>
      </c>
      <c r="H50">
        <v>80</v>
      </c>
      <c r="I50" t="s">
        <v>288</v>
      </c>
      <c r="J50">
        <v>100</v>
      </c>
      <c r="K50">
        <v>80</v>
      </c>
      <c r="L50" t="s">
        <v>15</v>
      </c>
      <c r="M50" t="s">
        <v>28</v>
      </c>
      <c r="N50" t="s">
        <v>196</v>
      </c>
    </row>
    <row r="51" spans="1:14" x14ac:dyDescent="0.25">
      <c r="A51">
        <v>2020</v>
      </c>
      <c r="B51">
        <v>18</v>
      </c>
      <c r="C51" t="s">
        <v>21</v>
      </c>
      <c r="E51" s="38"/>
      <c r="G51" t="s">
        <v>120</v>
      </c>
      <c r="H51">
        <v>900</v>
      </c>
      <c r="I51" t="s">
        <v>288</v>
      </c>
      <c r="J51">
        <v>100</v>
      </c>
      <c r="K51">
        <v>900</v>
      </c>
      <c r="L51" t="s">
        <v>15</v>
      </c>
      <c r="M51" t="s">
        <v>28</v>
      </c>
      <c r="N51" t="s">
        <v>197</v>
      </c>
    </row>
    <row r="52" spans="1:14" x14ac:dyDescent="0.25">
      <c r="A52">
        <v>2020</v>
      </c>
      <c r="B52">
        <v>18</v>
      </c>
      <c r="C52" t="s">
        <v>21</v>
      </c>
      <c r="E52" s="38"/>
      <c r="I52" t="s">
        <v>101</v>
      </c>
      <c r="K52">
        <v>90</v>
      </c>
    </row>
    <row r="53" spans="1:14" x14ac:dyDescent="0.25">
      <c r="A53">
        <v>2020</v>
      </c>
      <c r="B53">
        <v>19</v>
      </c>
      <c r="C53" t="s">
        <v>16</v>
      </c>
      <c r="D53" t="s">
        <v>17</v>
      </c>
      <c r="E53" s="38">
        <v>43859</v>
      </c>
      <c r="F53" t="s">
        <v>18</v>
      </c>
      <c r="G53" t="s">
        <v>111</v>
      </c>
      <c r="H53">
        <v>4</v>
      </c>
      <c r="I53" t="s">
        <v>288</v>
      </c>
      <c r="J53">
        <v>80</v>
      </c>
      <c r="K53">
        <v>4</v>
      </c>
      <c r="L53" t="s">
        <v>19</v>
      </c>
      <c r="M53" t="s">
        <v>29</v>
      </c>
      <c r="N53" t="s">
        <v>196</v>
      </c>
    </row>
    <row r="54" spans="1:14" x14ac:dyDescent="0.25">
      <c r="A54">
        <v>2020</v>
      </c>
      <c r="B54">
        <v>19</v>
      </c>
      <c r="C54" t="s">
        <v>16</v>
      </c>
      <c r="E54" s="38"/>
      <c r="G54" t="s">
        <v>20</v>
      </c>
      <c r="H54">
        <v>4</v>
      </c>
      <c r="I54" t="s">
        <v>184</v>
      </c>
      <c r="K54">
        <v>4</v>
      </c>
    </row>
    <row r="55" spans="1:14" x14ac:dyDescent="0.25">
      <c r="A55">
        <v>2020</v>
      </c>
      <c r="B55">
        <v>19</v>
      </c>
      <c r="C55" t="s">
        <v>16</v>
      </c>
      <c r="E55" s="38"/>
      <c r="I55" t="s">
        <v>101</v>
      </c>
      <c r="K55">
        <v>15</v>
      </c>
    </row>
    <row r="56" spans="1:14" x14ac:dyDescent="0.25">
      <c r="A56">
        <v>2020</v>
      </c>
      <c r="B56">
        <v>20</v>
      </c>
      <c r="C56" t="s">
        <v>122</v>
      </c>
      <c r="D56" t="s">
        <v>123</v>
      </c>
      <c r="E56" s="38">
        <v>43865</v>
      </c>
      <c r="F56" t="s">
        <v>142</v>
      </c>
      <c r="G56" t="s">
        <v>26</v>
      </c>
      <c r="H56">
        <v>500</v>
      </c>
      <c r="I56" t="s">
        <v>26</v>
      </c>
      <c r="J56" t="s">
        <v>109</v>
      </c>
      <c r="K56">
        <v>500</v>
      </c>
      <c r="L56" t="s">
        <v>19</v>
      </c>
      <c r="M56" t="s">
        <v>29</v>
      </c>
      <c r="N56" t="s">
        <v>196</v>
      </c>
    </row>
    <row r="57" spans="1:14" x14ac:dyDescent="0.25">
      <c r="A57">
        <v>2020</v>
      </c>
      <c r="B57">
        <v>20</v>
      </c>
      <c r="C57" t="s">
        <v>122</v>
      </c>
      <c r="E57" s="38"/>
      <c r="G57" t="s">
        <v>39</v>
      </c>
      <c r="H57">
        <v>4500</v>
      </c>
      <c r="I57" t="s">
        <v>39</v>
      </c>
      <c r="J57" t="s">
        <v>124</v>
      </c>
      <c r="K57">
        <v>2500</v>
      </c>
      <c r="L57" t="s">
        <v>19</v>
      </c>
      <c r="M57" t="s">
        <v>29</v>
      </c>
      <c r="N57" t="s">
        <v>196</v>
      </c>
    </row>
    <row r="58" spans="1:14" x14ac:dyDescent="0.25">
      <c r="A58">
        <v>2020</v>
      </c>
      <c r="B58">
        <v>20</v>
      </c>
      <c r="C58" t="s">
        <v>122</v>
      </c>
      <c r="E58" s="38"/>
      <c r="I58" t="s">
        <v>39</v>
      </c>
      <c r="J58" t="s">
        <v>109</v>
      </c>
      <c r="K58">
        <v>2000</v>
      </c>
      <c r="L58" t="s">
        <v>19</v>
      </c>
      <c r="M58" t="s">
        <v>29</v>
      </c>
      <c r="N58" t="s">
        <v>196</v>
      </c>
    </row>
    <row r="59" spans="1:14" x14ac:dyDescent="0.25">
      <c r="A59">
        <v>2020</v>
      </c>
      <c r="B59">
        <v>20</v>
      </c>
      <c r="C59" t="s">
        <v>122</v>
      </c>
      <c r="E59" s="38"/>
      <c r="G59" t="s">
        <v>125</v>
      </c>
      <c r="H59">
        <v>5420</v>
      </c>
      <c r="I59" t="s">
        <v>288</v>
      </c>
      <c r="J59">
        <v>80</v>
      </c>
      <c r="K59">
        <v>2710</v>
      </c>
      <c r="L59" t="s">
        <v>19</v>
      </c>
      <c r="M59" t="s">
        <v>29</v>
      </c>
      <c r="N59" t="s">
        <v>196</v>
      </c>
    </row>
    <row r="60" spans="1:14" x14ac:dyDescent="0.25">
      <c r="A60">
        <v>2020</v>
      </c>
      <c r="B60">
        <v>20</v>
      </c>
      <c r="C60" t="s">
        <v>122</v>
      </c>
      <c r="E60" s="38"/>
      <c r="G60" t="s">
        <v>111</v>
      </c>
      <c r="H60">
        <v>5870</v>
      </c>
      <c r="I60" t="s">
        <v>288</v>
      </c>
      <c r="J60">
        <v>80</v>
      </c>
      <c r="K60">
        <v>5870</v>
      </c>
      <c r="L60" t="s">
        <v>19</v>
      </c>
      <c r="M60" t="s">
        <v>29</v>
      </c>
      <c r="N60" t="s">
        <v>196</v>
      </c>
    </row>
    <row r="61" spans="1:14" x14ac:dyDescent="0.25">
      <c r="A61">
        <v>2020</v>
      </c>
      <c r="B61">
        <v>20</v>
      </c>
      <c r="C61" t="s">
        <v>122</v>
      </c>
      <c r="E61" s="38"/>
      <c r="G61" t="s">
        <v>111</v>
      </c>
      <c r="H61">
        <v>385</v>
      </c>
      <c r="I61" t="s">
        <v>288</v>
      </c>
      <c r="J61">
        <v>80</v>
      </c>
      <c r="K61">
        <v>385</v>
      </c>
      <c r="L61" t="s">
        <v>19</v>
      </c>
      <c r="M61" t="s">
        <v>29</v>
      </c>
      <c r="N61" t="s">
        <v>197</v>
      </c>
    </row>
    <row r="62" spans="1:14" x14ac:dyDescent="0.25">
      <c r="A62">
        <v>2020</v>
      </c>
      <c r="B62">
        <v>20</v>
      </c>
      <c r="C62" t="s">
        <v>122</v>
      </c>
      <c r="E62" s="38"/>
      <c r="I62" t="s">
        <v>101</v>
      </c>
      <c r="K62">
        <v>360</v>
      </c>
    </row>
    <row r="63" spans="1:14" x14ac:dyDescent="0.25">
      <c r="A63">
        <v>2020</v>
      </c>
      <c r="B63">
        <v>21</v>
      </c>
      <c r="C63" t="s">
        <v>104</v>
      </c>
      <c r="D63" t="s">
        <v>105</v>
      </c>
      <c r="E63" s="38">
        <v>43865</v>
      </c>
      <c r="F63" t="s">
        <v>126</v>
      </c>
      <c r="G63" t="s">
        <v>127</v>
      </c>
      <c r="H63">
        <v>2500</v>
      </c>
      <c r="I63" t="s">
        <v>127</v>
      </c>
      <c r="J63" t="s">
        <v>109</v>
      </c>
      <c r="K63">
        <v>2500</v>
      </c>
      <c r="L63" t="s">
        <v>19</v>
      </c>
      <c r="M63" t="s">
        <v>29</v>
      </c>
      <c r="N63" t="s">
        <v>196</v>
      </c>
    </row>
    <row r="64" spans="1:14" x14ac:dyDescent="0.25">
      <c r="A64">
        <v>2020</v>
      </c>
      <c r="B64">
        <v>21</v>
      </c>
      <c r="C64" t="s">
        <v>104</v>
      </c>
      <c r="E64" s="38"/>
      <c r="I64" t="s">
        <v>101</v>
      </c>
      <c r="K64">
        <v>45</v>
      </c>
    </row>
    <row r="65" spans="1:14" x14ac:dyDescent="0.25">
      <c r="A65">
        <v>2020</v>
      </c>
      <c r="B65">
        <v>22</v>
      </c>
      <c r="C65" t="s">
        <v>128</v>
      </c>
      <c r="D65" t="s">
        <v>129</v>
      </c>
      <c r="E65" s="38">
        <v>43865</v>
      </c>
      <c r="F65" t="s">
        <v>42</v>
      </c>
      <c r="G65" t="s">
        <v>111</v>
      </c>
      <c r="H65">
        <v>500</v>
      </c>
      <c r="I65" t="s">
        <v>288</v>
      </c>
      <c r="J65">
        <v>80</v>
      </c>
      <c r="K65">
        <v>500</v>
      </c>
      <c r="L65" t="s">
        <v>15</v>
      </c>
      <c r="M65" t="s">
        <v>29</v>
      </c>
      <c r="N65" t="s">
        <v>196</v>
      </c>
    </row>
    <row r="66" spans="1:14" x14ac:dyDescent="0.25">
      <c r="A66">
        <v>2020</v>
      </c>
      <c r="B66">
        <v>22</v>
      </c>
      <c r="C66" t="s">
        <v>128</v>
      </c>
      <c r="E66" s="38"/>
      <c r="I66" t="s">
        <v>101</v>
      </c>
      <c r="K66">
        <v>15</v>
      </c>
    </row>
    <row r="67" spans="1:14" x14ac:dyDescent="0.25">
      <c r="A67">
        <v>2020</v>
      </c>
      <c r="B67">
        <v>23</v>
      </c>
      <c r="C67" t="s">
        <v>128</v>
      </c>
      <c r="D67" t="s">
        <v>129</v>
      </c>
      <c r="E67" s="38">
        <v>43865</v>
      </c>
      <c r="F67" t="s">
        <v>130</v>
      </c>
      <c r="G67" t="s">
        <v>110</v>
      </c>
      <c r="H67">
        <v>500</v>
      </c>
      <c r="I67" t="s">
        <v>289</v>
      </c>
      <c r="J67">
        <v>200</v>
      </c>
      <c r="K67">
        <v>65</v>
      </c>
      <c r="L67" t="s">
        <v>15</v>
      </c>
      <c r="M67" t="s">
        <v>28</v>
      </c>
      <c r="N67" t="s">
        <v>197</v>
      </c>
    </row>
    <row r="68" spans="1:14" x14ac:dyDescent="0.25">
      <c r="A68">
        <v>2020</v>
      </c>
      <c r="B68">
        <v>23</v>
      </c>
      <c r="C68" t="s">
        <v>128</v>
      </c>
      <c r="E68" s="38"/>
      <c r="I68" t="s">
        <v>101</v>
      </c>
      <c r="K68">
        <v>30</v>
      </c>
    </row>
    <row r="69" spans="1:14" x14ac:dyDescent="0.25">
      <c r="A69">
        <v>2020</v>
      </c>
      <c r="B69">
        <v>24</v>
      </c>
      <c r="C69" t="s">
        <v>48</v>
      </c>
      <c r="D69" t="s">
        <v>49</v>
      </c>
      <c r="E69" s="38">
        <v>43866</v>
      </c>
      <c r="F69" t="s">
        <v>131</v>
      </c>
      <c r="G69" t="s">
        <v>26</v>
      </c>
      <c r="H69">
        <v>500</v>
      </c>
      <c r="I69" t="s">
        <v>26</v>
      </c>
      <c r="J69" t="s">
        <v>109</v>
      </c>
      <c r="K69">
        <v>500</v>
      </c>
      <c r="L69" t="s">
        <v>19</v>
      </c>
      <c r="M69" t="s">
        <v>29</v>
      </c>
      <c r="N69" t="s">
        <v>196</v>
      </c>
    </row>
    <row r="70" spans="1:14" x14ac:dyDescent="0.25">
      <c r="A70">
        <v>2020</v>
      </c>
      <c r="B70">
        <v>24</v>
      </c>
      <c r="C70" t="s">
        <v>48</v>
      </c>
      <c r="E70" s="38"/>
      <c r="G70" t="s">
        <v>39</v>
      </c>
      <c r="H70">
        <v>1500</v>
      </c>
      <c r="I70" t="s">
        <v>39</v>
      </c>
      <c r="J70" t="s">
        <v>109</v>
      </c>
      <c r="K70">
        <v>1500</v>
      </c>
      <c r="L70" t="s">
        <v>19</v>
      </c>
      <c r="M70" t="s">
        <v>29</v>
      </c>
      <c r="N70" t="s">
        <v>196</v>
      </c>
    </row>
    <row r="71" spans="1:14" x14ac:dyDescent="0.25">
      <c r="A71">
        <v>2020</v>
      </c>
      <c r="B71">
        <v>24</v>
      </c>
      <c r="C71" t="s">
        <v>48</v>
      </c>
      <c r="E71" s="38"/>
      <c r="I71" t="s">
        <v>101</v>
      </c>
      <c r="K71">
        <v>30</v>
      </c>
    </row>
    <row r="72" spans="1:14" x14ac:dyDescent="0.25">
      <c r="A72">
        <v>2020</v>
      </c>
      <c r="B72">
        <v>25</v>
      </c>
      <c r="C72" t="s">
        <v>37</v>
      </c>
      <c r="D72" t="s">
        <v>38</v>
      </c>
      <c r="E72" s="38">
        <v>43871</v>
      </c>
      <c r="F72" t="s">
        <v>132</v>
      </c>
      <c r="G72" t="s">
        <v>108</v>
      </c>
      <c r="H72">
        <v>120</v>
      </c>
      <c r="I72" t="s">
        <v>288</v>
      </c>
      <c r="J72">
        <v>80</v>
      </c>
      <c r="K72">
        <v>120</v>
      </c>
    </row>
    <row r="73" spans="1:14" x14ac:dyDescent="0.25">
      <c r="A73">
        <v>2020</v>
      </c>
      <c r="B73">
        <v>25</v>
      </c>
      <c r="C73" t="s">
        <v>37</v>
      </c>
      <c r="E73" s="38"/>
      <c r="G73" t="s">
        <v>111</v>
      </c>
      <c r="H73">
        <v>1500</v>
      </c>
      <c r="I73" t="s">
        <v>288</v>
      </c>
      <c r="J73">
        <v>80</v>
      </c>
      <c r="K73">
        <v>1500</v>
      </c>
      <c r="L73" t="s">
        <v>15</v>
      </c>
      <c r="M73" t="s">
        <v>29</v>
      </c>
      <c r="N73" t="s">
        <v>196</v>
      </c>
    </row>
    <row r="74" spans="1:14" x14ac:dyDescent="0.25">
      <c r="A74">
        <v>2020</v>
      </c>
      <c r="B74">
        <v>25</v>
      </c>
      <c r="C74" t="s">
        <v>37</v>
      </c>
      <c r="E74" s="38"/>
      <c r="G74" t="s">
        <v>108</v>
      </c>
      <c r="H74">
        <v>500</v>
      </c>
      <c r="I74" t="s">
        <v>288</v>
      </c>
      <c r="J74">
        <v>160</v>
      </c>
      <c r="K74">
        <v>500</v>
      </c>
    </row>
    <row r="75" spans="1:14" x14ac:dyDescent="0.25">
      <c r="A75">
        <v>2020</v>
      </c>
      <c r="B75">
        <v>25</v>
      </c>
      <c r="C75" t="s">
        <v>37</v>
      </c>
      <c r="E75" s="38"/>
      <c r="I75" t="s">
        <v>101</v>
      </c>
      <c r="K75">
        <v>30</v>
      </c>
    </row>
    <row r="76" spans="1:14" x14ac:dyDescent="0.25">
      <c r="A76">
        <v>2020</v>
      </c>
      <c r="B76">
        <v>26</v>
      </c>
      <c r="C76" t="s">
        <v>133</v>
      </c>
      <c r="D76" t="s">
        <v>134</v>
      </c>
      <c r="E76" s="38">
        <v>43873</v>
      </c>
      <c r="F76" t="s">
        <v>135</v>
      </c>
      <c r="G76" t="s">
        <v>111</v>
      </c>
      <c r="H76">
        <v>2500</v>
      </c>
      <c r="I76" t="s">
        <v>288</v>
      </c>
      <c r="J76">
        <v>80</v>
      </c>
      <c r="K76">
        <v>2500</v>
      </c>
      <c r="L76" t="s">
        <v>15</v>
      </c>
      <c r="M76" t="s">
        <v>29</v>
      </c>
      <c r="N76" t="s">
        <v>196</v>
      </c>
    </row>
    <row r="77" spans="1:14" x14ac:dyDescent="0.25">
      <c r="A77">
        <v>2020</v>
      </c>
      <c r="B77">
        <v>26</v>
      </c>
      <c r="C77" t="s">
        <v>133</v>
      </c>
      <c r="E77" s="38"/>
      <c r="G77" t="s">
        <v>26</v>
      </c>
      <c r="H77">
        <v>2500</v>
      </c>
      <c r="I77" t="s">
        <v>26</v>
      </c>
      <c r="J77" t="s">
        <v>109</v>
      </c>
      <c r="K77">
        <v>2500</v>
      </c>
      <c r="L77" t="s">
        <v>15</v>
      </c>
      <c r="M77" t="s">
        <v>29</v>
      </c>
      <c r="N77" t="s">
        <v>196</v>
      </c>
    </row>
    <row r="78" spans="1:14" x14ac:dyDescent="0.25">
      <c r="A78">
        <v>2020</v>
      </c>
      <c r="B78">
        <v>26</v>
      </c>
      <c r="C78" t="s">
        <v>133</v>
      </c>
      <c r="E78" s="38"/>
      <c r="I78" t="s">
        <v>101</v>
      </c>
      <c r="K78">
        <v>90</v>
      </c>
    </row>
    <row r="79" spans="1:14" x14ac:dyDescent="0.25">
      <c r="A79">
        <v>2020</v>
      </c>
      <c r="B79">
        <v>27</v>
      </c>
      <c r="C79" t="s">
        <v>136</v>
      </c>
      <c r="D79" t="s">
        <v>137</v>
      </c>
      <c r="E79" s="38">
        <v>43873</v>
      </c>
      <c r="F79" t="s">
        <v>138</v>
      </c>
      <c r="G79" t="s">
        <v>125</v>
      </c>
      <c r="H79">
        <v>1800</v>
      </c>
      <c r="I79" t="s">
        <v>288</v>
      </c>
      <c r="J79">
        <v>100</v>
      </c>
      <c r="K79">
        <v>900</v>
      </c>
      <c r="L79" t="s">
        <v>15</v>
      </c>
      <c r="M79" t="s">
        <v>28</v>
      </c>
      <c r="N79" t="s">
        <v>196</v>
      </c>
    </row>
    <row r="80" spans="1:14" x14ac:dyDescent="0.25">
      <c r="A80">
        <v>2020</v>
      </c>
      <c r="B80">
        <v>27</v>
      </c>
      <c r="C80" t="s">
        <v>136</v>
      </c>
      <c r="E80" s="38"/>
      <c r="I80" t="s">
        <v>101</v>
      </c>
      <c r="K80">
        <v>30</v>
      </c>
    </row>
    <row r="81" spans="1:14" x14ac:dyDescent="0.25">
      <c r="A81">
        <v>2020</v>
      </c>
      <c r="B81">
        <v>28</v>
      </c>
      <c r="C81" t="s">
        <v>43</v>
      </c>
      <c r="D81" t="s">
        <v>44</v>
      </c>
      <c r="E81" s="38">
        <v>43873</v>
      </c>
      <c r="F81" t="s">
        <v>143</v>
      </c>
      <c r="G81" t="s">
        <v>111</v>
      </c>
      <c r="H81">
        <v>23</v>
      </c>
      <c r="I81" t="s">
        <v>288</v>
      </c>
      <c r="J81">
        <v>100</v>
      </c>
      <c r="K81">
        <v>299</v>
      </c>
      <c r="L81" t="s">
        <v>15</v>
      </c>
      <c r="M81" t="s">
        <v>28</v>
      </c>
      <c r="N81" t="s">
        <v>197</v>
      </c>
    </row>
    <row r="82" spans="1:14" x14ac:dyDescent="0.25">
      <c r="A82">
        <v>2020</v>
      </c>
      <c r="B82">
        <v>28</v>
      </c>
      <c r="C82" t="s">
        <v>43</v>
      </c>
      <c r="E82" s="38"/>
      <c r="F82" t="s">
        <v>144</v>
      </c>
      <c r="I82" t="s">
        <v>101</v>
      </c>
      <c r="K82">
        <v>15</v>
      </c>
    </row>
    <row r="83" spans="1:14" x14ac:dyDescent="0.25">
      <c r="A83">
        <v>2020</v>
      </c>
      <c r="B83">
        <v>29</v>
      </c>
      <c r="C83" t="s">
        <v>43</v>
      </c>
      <c r="D83" t="s">
        <v>44</v>
      </c>
      <c r="E83" s="38">
        <v>43874</v>
      </c>
      <c r="F83" t="s">
        <v>145</v>
      </c>
      <c r="G83" t="s">
        <v>111</v>
      </c>
      <c r="H83">
        <v>255</v>
      </c>
      <c r="I83" t="s">
        <v>288</v>
      </c>
      <c r="J83">
        <v>160</v>
      </c>
      <c r="K83">
        <v>255</v>
      </c>
      <c r="L83" t="s">
        <v>15</v>
      </c>
      <c r="M83" t="s">
        <v>28</v>
      </c>
      <c r="N83" t="s">
        <v>197</v>
      </c>
    </row>
    <row r="84" spans="1:14" x14ac:dyDescent="0.25">
      <c r="A84">
        <v>2020</v>
      </c>
      <c r="B84">
        <v>29</v>
      </c>
      <c r="C84" t="s">
        <v>43</v>
      </c>
      <c r="E84" s="38"/>
      <c r="I84" t="s">
        <v>288</v>
      </c>
      <c r="J84">
        <v>100</v>
      </c>
      <c r="K84">
        <v>765</v>
      </c>
      <c r="L84" t="s">
        <v>15</v>
      </c>
      <c r="M84" t="s">
        <v>28</v>
      </c>
      <c r="N84" t="s">
        <v>197</v>
      </c>
    </row>
    <row r="85" spans="1:14" x14ac:dyDescent="0.25">
      <c r="A85">
        <v>2020</v>
      </c>
      <c r="B85">
        <v>29</v>
      </c>
      <c r="C85" t="s">
        <v>43</v>
      </c>
      <c r="E85" s="38"/>
      <c r="I85" t="s">
        <v>101</v>
      </c>
      <c r="K85">
        <v>45</v>
      </c>
    </row>
    <row r="86" spans="1:14" x14ac:dyDescent="0.25">
      <c r="A86">
        <v>2020</v>
      </c>
      <c r="B86">
        <v>30</v>
      </c>
      <c r="C86" t="s">
        <v>48</v>
      </c>
      <c r="D86" t="s">
        <v>146</v>
      </c>
      <c r="E86" s="38">
        <v>43875</v>
      </c>
      <c r="F86" t="s">
        <v>147</v>
      </c>
      <c r="G86" t="s">
        <v>111</v>
      </c>
      <c r="H86">
        <v>90</v>
      </c>
      <c r="I86" t="s">
        <v>288</v>
      </c>
      <c r="J86">
        <v>80</v>
      </c>
      <c r="K86">
        <v>90</v>
      </c>
      <c r="L86" t="s">
        <v>15</v>
      </c>
      <c r="M86" t="s">
        <v>29</v>
      </c>
      <c r="N86" t="s">
        <v>196</v>
      </c>
    </row>
    <row r="87" spans="1:14" x14ac:dyDescent="0.25">
      <c r="A87">
        <v>2020</v>
      </c>
      <c r="B87">
        <v>30</v>
      </c>
      <c r="C87" t="s">
        <v>48</v>
      </c>
      <c r="E87" s="38"/>
      <c r="I87" t="s">
        <v>101</v>
      </c>
      <c r="K87">
        <v>15</v>
      </c>
    </row>
    <row r="88" spans="1:14" x14ac:dyDescent="0.25">
      <c r="A88">
        <v>2020</v>
      </c>
      <c r="B88">
        <v>31</v>
      </c>
      <c r="C88" t="s">
        <v>48</v>
      </c>
      <c r="D88" t="s">
        <v>49</v>
      </c>
      <c r="E88" s="38">
        <v>43880</v>
      </c>
      <c r="F88" t="s">
        <v>148</v>
      </c>
      <c r="G88" t="s">
        <v>26</v>
      </c>
      <c r="H88">
        <v>2000</v>
      </c>
      <c r="I88" t="s">
        <v>26</v>
      </c>
      <c r="J88" t="s">
        <v>109</v>
      </c>
      <c r="K88">
        <v>2000</v>
      </c>
      <c r="L88" t="s">
        <v>19</v>
      </c>
      <c r="M88" t="s">
        <v>29</v>
      </c>
      <c r="N88" t="s">
        <v>196</v>
      </c>
    </row>
    <row r="89" spans="1:14" x14ac:dyDescent="0.25">
      <c r="A89">
        <v>2020</v>
      </c>
      <c r="B89">
        <v>31</v>
      </c>
      <c r="C89" t="s">
        <v>48</v>
      </c>
      <c r="E89" s="38"/>
      <c r="I89" t="s">
        <v>101</v>
      </c>
      <c r="K89">
        <v>30</v>
      </c>
    </row>
    <row r="90" spans="1:14" x14ac:dyDescent="0.25">
      <c r="A90">
        <v>2020</v>
      </c>
      <c r="B90">
        <v>32</v>
      </c>
      <c r="C90" t="s">
        <v>40</v>
      </c>
      <c r="D90" t="s">
        <v>41</v>
      </c>
      <c r="E90" s="38">
        <v>43880</v>
      </c>
      <c r="F90" t="s">
        <v>149</v>
      </c>
      <c r="G90" t="s">
        <v>113</v>
      </c>
      <c r="H90">
        <v>100</v>
      </c>
      <c r="I90" t="s">
        <v>289</v>
      </c>
      <c r="J90">
        <v>100</v>
      </c>
      <c r="K90">
        <v>100</v>
      </c>
      <c r="L90" t="s">
        <v>15</v>
      </c>
      <c r="M90" t="s">
        <v>28</v>
      </c>
      <c r="N90" t="s">
        <v>196</v>
      </c>
    </row>
    <row r="91" spans="1:14" x14ac:dyDescent="0.25">
      <c r="A91">
        <v>2020</v>
      </c>
      <c r="B91">
        <v>32</v>
      </c>
      <c r="C91" t="s">
        <v>40</v>
      </c>
      <c r="E91" s="38"/>
      <c r="G91" t="s">
        <v>114</v>
      </c>
      <c r="H91">
        <v>100</v>
      </c>
      <c r="I91" t="s">
        <v>288</v>
      </c>
      <c r="J91">
        <v>100</v>
      </c>
      <c r="K91">
        <v>100</v>
      </c>
      <c r="L91" t="s">
        <v>15</v>
      </c>
      <c r="M91" t="s">
        <v>28</v>
      </c>
      <c r="N91" t="s">
        <v>196</v>
      </c>
    </row>
    <row r="92" spans="1:14" x14ac:dyDescent="0.25">
      <c r="A92">
        <v>2020</v>
      </c>
      <c r="B92">
        <v>32</v>
      </c>
      <c r="C92" t="s">
        <v>40</v>
      </c>
      <c r="E92" s="38"/>
      <c r="G92" t="s">
        <v>110</v>
      </c>
      <c r="H92">
        <v>300</v>
      </c>
      <c r="I92" t="s">
        <v>289</v>
      </c>
      <c r="J92">
        <v>100</v>
      </c>
      <c r="K92">
        <v>40</v>
      </c>
      <c r="L92" t="s">
        <v>15</v>
      </c>
      <c r="M92" t="s">
        <v>28</v>
      </c>
      <c r="N92" t="s">
        <v>196</v>
      </c>
    </row>
    <row r="93" spans="1:14" x14ac:dyDescent="0.25">
      <c r="A93">
        <v>2020</v>
      </c>
      <c r="B93">
        <v>32</v>
      </c>
      <c r="C93" t="s">
        <v>40</v>
      </c>
      <c r="E93" s="38"/>
      <c r="G93" t="s">
        <v>108</v>
      </c>
      <c r="H93">
        <v>360</v>
      </c>
      <c r="I93" t="s">
        <v>288</v>
      </c>
      <c r="J93">
        <v>160</v>
      </c>
      <c r="K93">
        <v>40</v>
      </c>
      <c r="L93" t="s">
        <v>15</v>
      </c>
      <c r="M93" t="s">
        <v>28</v>
      </c>
      <c r="N93" t="s">
        <v>196</v>
      </c>
    </row>
    <row r="94" spans="1:14" x14ac:dyDescent="0.25">
      <c r="A94">
        <v>2020</v>
      </c>
      <c r="B94">
        <v>32</v>
      </c>
      <c r="C94" t="s">
        <v>40</v>
      </c>
      <c r="E94" s="38"/>
      <c r="I94" t="s">
        <v>101</v>
      </c>
      <c r="K94">
        <v>30</v>
      </c>
    </row>
    <row r="95" spans="1:14" x14ac:dyDescent="0.25">
      <c r="A95">
        <v>2020</v>
      </c>
      <c r="B95">
        <v>33</v>
      </c>
      <c r="C95" t="s">
        <v>21</v>
      </c>
      <c r="D95" t="s">
        <v>118</v>
      </c>
      <c r="E95" s="38">
        <v>43880</v>
      </c>
      <c r="F95" t="s">
        <v>150</v>
      </c>
      <c r="G95" t="s">
        <v>108</v>
      </c>
      <c r="H95">
        <v>600</v>
      </c>
      <c r="I95" t="s">
        <v>288</v>
      </c>
      <c r="J95">
        <v>200</v>
      </c>
      <c r="K95">
        <v>200</v>
      </c>
      <c r="L95" t="s">
        <v>15</v>
      </c>
      <c r="M95" t="s">
        <v>28</v>
      </c>
      <c r="N95" t="s">
        <v>196</v>
      </c>
    </row>
    <row r="96" spans="1:14" x14ac:dyDescent="0.25">
      <c r="A96">
        <v>2020</v>
      </c>
      <c r="B96">
        <v>33</v>
      </c>
      <c r="C96" t="s">
        <v>21</v>
      </c>
      <c r="E96" s="38"/>
      <c r="G96" t="s">
        <v>113</v>
      </c>
      <c r="H96">
        <v>45</v>
      </c>
      <c r="I96" t="s">
        <v>289</v>
      </c>
      <c r="J96">
        <v>100</v>
      </c>
      <c r="K96">
        <v>45</v>
      </c>
      <c r="L96" t="s">
        <v>15</v>
      </c>
      <c r="M96" t="s">
        <v>28</v>
      </c>
      <c r="N96" t="s">
        <v>196</v>
      </c>
    </row>
    <row r="97" spans="1:14" x14ac:dyDescent="0.25">
      <c r="A97">
        <v>2020</v>
      </c>
      <c r="B97">
        <v>33</v>
      </c>
      <c r="C97" t="s">
        <v>21</v>
      </c>
      <c r="E97" s="38"/>
      <c r="G97" t="s">
        <v>114</v>
      </c>
      <c r="H97">
        <v>45</v>
      </c>
      <c r="I97" t="s">
        <v>288</v>
      </c>
      <c r="J97">
        <v>100</v>
      </c>
      <c r="K97">
        <v>45</v>
      </c>
      <c r="L97" t="s">
        <v>15</v>
      </c>
      <c r="M97" t="s">
        <v>28</v>
      </c>
      <c r="N97" t="s">
        <v>196</v>
      </c>
    </row>
    <row r="98" spans="1:14" x14ac:dyDescent="0.25">
      <c r="A98">
        <v>2020</v>
      </c>
      <c r="B98">
        <v>33</v>
      </c>
      <c r="C98" t="s">
        <v>21</v>
      </c>
      <c r="E98" s="38"/>
      <c r="I98" t="s">
        <v>101</v>
      </c>
      <c r="K98">
        <v>45</v>
      </c>
    </row>
    <row r="99" spans="1:14" x14ac:dyDescent="0.25">
      <c r="A99">
        <v>2020</v>
      </c>
      <c r="B99">
        <v>34</v>
      </c>
      <c r="C99" t="s">
        <v>151</v>
      </c>
      <c r="D99" t="s">
        <v>152</v>
      </c>
      <c r="E99" s="38">
        <v>43880</v>
      </c>
      <c r="F99" t="s">
        <v>153</v>
      </c>
      <c r="G99" t="s">
        <v>111</v>
      </c>
      <c r="H99">
        <v>1</v>
      </c>
      <c r="I99" t="s">
        <v>288</v>
      </c>
      <c r="J99">
        <v>100</v>
      </c>
      <c r="K99">
        <v>8</v>
      </c>
      <c r="L99" t="s">
        <v>15</v>
      </c>
      <c r="M99" t="s">
        <v>28</v>
      </c>
      <c r="N99" t="s">
        <v>197</v>
      </c>
    </row>
    <row r="100" spans="1:14" x14ac:dyDescent="0.25">
      <c r="A100">
        <v>2020</v>
      </c>
      <c r="B100">
        <v>34</v>
      </c>
      <c r="C100" t="s">
        <v>151</v>
      </c>
      <c r="E100" s="38"/>
      <c r="I100" t="s">
        <v>101</v>
      </c>
      <c r="K100">
        <v>15</v>
      </c>
    </row>
    <row r="101" spans="1:14" x14ac:dyDescent="0.25">
      <c r="A101">
        <v>2020</v>
      </c>
      <c r="B101">
        <v>35</v>
      </c>
      <c r="C101" t="s">
        <v>43</v>
      </c>
      <c r="D101" t="s">
        <v>44</v>
      </c>
      <c r="E101" s="38">
        <v>43881</v>
      </c>
      <c r="F101" t="s">
        <v>154</v>
      </c>
      <c r="G101" t="s">
        <v>111</v>
      </c>
      <c r="H101">
        <v>10</v>
      </c>
      <c r="I101" t="s">
        <v>288</v>
      </c>
      <c r="J101">
        <v>100</v>
      </c>
      <c r="K101">
        <v>60</v>
      </c>
      <c r="L101" t="s">
        <v>15</v>
      </c>
      <c r="M101" t="s">
        <v>28</v>
      </c>
      <c r="N101" t="s">
        <v>197</v>
      </c>
    </row>
    <row r="102" spans="1:14" x14ac:dyDescent="0.25">
      <c r="A102">
        <v>2020</v>
      </c>
      <c r="B102">
        <v>35</v>
      </c>
      <c r="C102" t="s">
        <v>43</v>
      </c>
      <c r="E102" s="38"/>
      <c r="I102" t="s">
        <v>101</v>
      </c>
      <c r="K102">
        <v>15</v>
      </c>
    </row>
    <row r="103" spans="1:14" x14ac:dyDescent="0.25">
      <c r="A103">
        <v>2020</v>
      </c>
      <c r="B103">
        <v>36</v>
      </c>
      <c r="C103" t="s">
        <v>16</v>
      </c>
      <c r="D103" t="s">
        <v>17</v>
      </c>
      <c r="E103" s="38">
        <v>43882</v>
      </c>
      <c r="F103" t="s">
        <v>155</v>
      </c>
      <c r="G103" t="s">
        <v>111</v>
      </c>
      <c r="H103">
        <v>1</v>
      </c>
      <c r="I103" t="s">
        <v>288</v>
      </c>
      <c r="J103">
        <v>80</v>
      </c>
      <c r="K103">
        <v>912</v>
      </c>
      <c r="L103" t="s">
        <v>15</v>
      </c>
      <c r="M103" t="s">
        <v>29</v>
      </c>
      <c r="N103" t="s">
        <v>197</v>
      </c>
    </row>
    <row r="104" spans="1:14" x14ac:dyDescent="0.25">
      <c r="A104">
        <v>2020</v>
      </c>
      <c r="B104">
        <v>36</v>
      </c>
      <c r="C104" t="s">
        <v>16</v>
      </c>
      <c r="E104" s="38"/>
      <c r="I104" t="s">
        <v>101</v>
      </c>
      <c r="K104">
        <v>30</v>
      </c>
    </row>
    <row r="105" spans="1:14" x14ac:dyDescent="0.25">
      <c r="A105">
        <v>2020</v>
      </c>
      <c r="B105">
        <v>37</v>
      </c>
      <c r="C105" t="s">
        <v>156</v>
      </c>
      <c r="D105" t="s">
        <v>157</v>
      </c>
      <c r="E105" s="38">
        <v>43882</v>
      </c>
      <c r="F105" t="s">
        <v>158</v>
      </c>
      <c r="G105" t="s">
        <v>111</v>
      </c>
      <c r="H105">
        <v>50</v>
      </c>
      <c r="I105" t="s">
        <v>289</v>
      </c>
      <c r="J105">
        <v>100</v>
      </c>
      <c r="K105">
        <v>50</v>
      </c>
      <c r="L105" t="s">
        <v>15</v>
      </c>
      <c r="M105" t="s">
        <v>28</v>
      </c>
      <c r="N105" t="s">
        <v>197</v>
      </c>
    </row>
    <row r="106" spans="1:14" x14ac:dyDescent="0.25">
      <c r="A106">
        <v>2020</v>
      </c>
      <c r="B106">
        <v>37</v>
      </c>
      <c r="C106" t="s">
        <v>156</v>
      </c>
      <c r="E106" s="38"/>
      <c r="I106" t="s">
        <v>101</v>
      </c>
      <c r="K106">
        <v>15</v>
      </c>
    </row>
    <row r="107" spans="1:14" x14ac:dyDescent="0.25">
      <c r="A107">
        <v>2020</v>
      </c>
      <c r="B107">
        <v>38</v>
      </c>
      <c r="C107" t="s">
        <v>40</v>
      </c>
      <c r="D107" t="s">
        <v>41</v>
      </c>
      <c r="E107" s="38">
        <v>43882</v>
      </c>
      <c r="F107" t="s">
        <v>159</v>
      </c>
      <c r="G107" t="s">
        <v>113</v>
      </c>
      <c r="H107">
        <v>100</v>
      </c>
      <c r="I107" t="s">
        <v>289</v>
      </c>
      <c r="J107">
        <v>100</v>
      </c>
      <c r="K107">
        <v>100</v>
      </c>
      <c r="L107" t="s">
        <v>15</v>
      </c>
      <c r="M107" t="s">
        <v>28</v>
      </c>
      <c r="N107" t="s">
        <v>196</v>
      </c>
    </row>
    <row r="108" spans="1:14" x14ac:dyDescent="0.25">
      <c r="A108">
        <v>2020</v>
      </c>
      <c r="B108">
        <v>38</v>
      </c>
      <c r="C108" t="s">
        <v>40</v>
      </c>
      <c r="E108" s="38"/>
      <c r="G108" t="s">
        <v>110</v>
      </c>
      <c r="H108">
        <v>1800</v>
      </c>
      <c r="I108" t="s">
        <v>289</v>
      </c>
      <c r="J108">
        <v>100</v>
      </c>
      <c r="K108">
        <v>25</v>
      </c>
      <c r="L108" t="s">
        <v>15</v>
      </c>
      <c r="M108" t="s">
        <v>28</v>
      </c>
      <c r="N108" t="s">
        <v>196</v>
      </c>
    </row>
    <row r="109" spans="1:14" x14ac:dyDescent="0.25">
      <c r="A109">
        <v>2020</v>
      </c>
      <c r="B109">
        <v>38</v>
      </c>
      <c r="C109" t="s">
        <v>40</v>
      </c>
      <c r="E109" s="38"/>
      <c r="I109" t="s">
        <v>289</v>
      </c>
      <c r="J109">
        <v>100</v>
      </c>
      <c r="K109">
        <v>200</v>
      </c>
      <c r="L109" t="s">
        <v>15</v>
      </c>
      <c r="M109" t="s">
        <v>28</v>
      </c>
      <c r="N109" t="s">
        <v>197</v>
      </c>
    </row>
    <row r="110" spans="1:14" x14ac:dyDescent="0.25">
      <c r="A110">
        <v>2020</v>
      </c>
      <c r="B110">
        <v>38</v>
      </c>
      <c r="C110" t="s">
        <v>40</v>
      </c>
      <c r="E110" s="38"/>
      <c r="G110" t="s">
        <v>108</v>
      </c>
      <c r="H110">
        <v>264</v>
      </c>
      <c r="I110" t="s">
        <v>288</v>
      </c>
      <c r="J110">
        <v>200</v>
      </c>
      <c r="K110">
        <v>45</v>
      </c>
      <c r="L110" t="s">
        <v>15</v>
      </c>
      <c r="M110" t="s">
        <v>28</v>
      </c>
      <c r="N110" t="s">
        <v>196</v>
      </c>
    </row>
    <row r="111" spans="1:14" x14ac:dyDescent="0.25">
      <c r="A111">
        <v>2020</v>
      </c>
      <c r="B111">
        <v>38</v>
      </c>
      <c r="C111" t="s">
        <v>40</v>
      </c>
      <c r="E111" s="38"/>
      <c r="I111" t="s">
        <v>101</v>
      </c>
      <c r="K111">
        <v>60</v>
      </c>
    </row>
    <row r="112" spans="1:14" x14ac:dyDescent="0.25">
      <c r="A112">
        <v>2020</v>
      </c>
      <c r="B112">
        <v>39</v>
      </c>
      <c r="C112" t="s">
        <v>48</v>
      </c>
      <c r="D112" t="s">
        <v>49</v>
      </c>
      <c r="E112" s="38">
        <v>43885</v>
      </c>
      <c r="F112" t="s">
        <v>160</v>
      </c>
      <c r="G112" t="s">
        <v>111</v>
      </c>
      <c r="H112">
        <v>40</v>
      </c>
      <c r="I112" t="s">
        <v>288</v>
      </c>
      <c r="J112">
        <v>80</v>
      </c>
      <c r="K112">
        <v>2000</v>
      </c>
      <c r="L112" t="s">
        <v>19</v>
      </c>
      <c r="M112" t="s">
        <v>29</v>
      </c>
      <c r="N112" t="s">
        <v>197</v>
      </c>
    </row>
    <row r="113" spans="1:14" x14ac:dyDescent="0.25">
      <c r="A113">
        <v>2020</v>
      </c>
      <c r="B113">
        <v>39</v>
      </c>
      <c r="C113" t="s">
        <v>48</v>
      </c>
      <c r="E113" s="38"/>
      <c r="I113" t="s">
        <v>161</v>
      </c>
      <c r="J113">
        <v>160</v>
      </c>
      <c r="K113">
        <v>40</v>
      </c>
    </row>
    <row r="114" spans="1:14" x14ac:dyDescent="0.25">
      <c r="A114">
        <v>2020</v>
      </c>
      <c r="B114">
        <v>39</v>
      </c>
      <c r="C114" t="s">
        <v>48</v>
      </c>
      <c r="E114" s="38"/>
      <c r="I114" t="s">
        <v>101</v>
      </c>
      <c r="K114">
        <v>45</v>
      </c>
    </row>
    <row r="115" spans="1:14" x14ac:dyDescent="0.25">
      <c r="A115">
        <v>2020</v>
      </c>
      <c r="B115">
        <v>40</v>
      </c>
      <c r="C115" t="s">
        <v>162</v>
      </c>
      <c r="D115" t="s">
        <v>163</v>
      </c>
      <c r="E115" s="38">
        <v>43885</v>
      </c>
      <c r="F115" t="s">
        <v>164</v>
      </c>
      <c r="G115" t="s">
        <v>108</v>
      </c>
      <c r="H115">
        <v>80</v>
      </c>
      <c r="I115" t="s">
        <v>165</v>
      </c>
      <c r="J115">
        <v>160</v>
      </c>
      <c r="K115">
        <v>20</v>
      </c>
      <c r="L115" t="s">
        <v>19</v>
      </c>
      <c r="M115" t="s">
        <v>29</v>
      </c>
      <c r="N115" t="s">
        <v>196</v>
      </c>
    </row>
    <row r="116" spans="1:14" x14ac:dyDescent="0.25">
      <c r="A116">
        <v>2020</v>
      </c>
      <c r="B116">
        <v>40</v>
      </c>
      <c r="C116" t="s">
        <v>162</v>
      </c>
      <c r="E116" s="38"/>
      <c r="I116" t="s">
        <v>101</v>
      </c>
      <c r="K116">
        <v>15</v>
      </c>
    </row>
    <row r="117" spans="1:14" x14ac:dyDescent="0.25">
      <c r="A117">
        <v>2020</v>
      </c>
      <c r="B117">
        <v>41</v>
      </c>
      <c r="C117" t="s">
        <v>16</v>
      </c>
      <c r="D117" t="s">
        <v>17</v>
      </c>
      <c r="E117" s="38">
        <v>43885</v>
      </c>
      <c r="F117" t="s">
        <v>25</v>
      </c>
      <c r="G117" t="s">
        <v>26</v>
      </c>
      <c r="H117">
        <v>500</v>
      </c>
      <c r="I117" t="s">
        <v>26</v>
      </c>
      <c r="J117" t="s">
        <v>109</v>
      </c>
      <c r="K117">
        <v>500</v>
      </c>
      <c r="L117" t="s">
        <v>19</v>
      </c>
      <c r="M117" t="s">
        <v>29</v>
      </c>
      <c r="N117" t="s">
        <v>196</v>
      </c>
    </row>
    <row r="118" spans="1:14" x14ac:dyDescent="0.25">
      <c r="A118">
        <v>2020</v>
      </c>
      <c r="B118">
        <v>41</v>
      </c>
      <c r="C118" t="s">
        <v>16</v>
      </c>
      <c r="E118" s="38"/>
      <c r="G118" t="s">
        <v>39</v>
      </c>
      <c r="H118">
        <v>250</v>
      </c>
      <c r="I118" t="s">
        <v>39</v>
      </c>
      <c r="J118" t="s">
        <v>121</v>
      </c>
      <c r="K118">
        <v>250</v>
      </c>
      <c r="L118" t="s">
        <v>19</v>
      </c>
      <c r="M118" t="s">
        <v>29</v>
      </c>
      <c r="N118" t="s">
        <v>196</v>
      </c>
    </row>
    <row r="119" spans="1:14" x14ac:dyDescent="0.25">
      <c r="A119">
        <v>2020</v>
      </c>
      <c r="B119">
        <v>41</v>
      </c>
      <c r="C119" t="s">
        <v>16</v>
      </c>
      <c r="E119" s="38"/>
      <c r="I119" t="s">
        <v>101</v>
      </c>
      <c r="K119">
        <v>30</v>
      </c>
    </row>
    <row r="120" spans="1:14" x14ac:dyDescent="0.25">
      <c r="A120">
        <v>2020</v>
      </c>
      <c r="B120">
        <v>42</v>
      </c>
      <c r="C120" t="s">
        <v>53</v>
      </c>
      <c r="D120" t="s">
        <v>54</v>
      </c>
      <c r="E120" s="38">
        <v>43886</v>
      </c>
      <c r="F120" t="s">
        <v>166</v>
      </c>
      <c r="G120" t="s">
        <v>39</v>
      </c>
      <c r="H120">
        <v>1000</v>
      </c>
      <c r="I120" t="s">
        <v>39</v>
      </c>
      <c r="J120" t="s">
        <v>121</v>
      </c>
      <c r="K120">
        <v>1000</v>
      </c>
      <c r="L120" t="s">
        <v>19</v>
      </c>
      <c r="M120" t="s">
        <v>29</v>
      </c>
      <c r="N120" t="s">
        <v>196</v>
      </c>
    </row>
    <row r="121" spans="1:14" x14ac:dyDescent="0.25">
      <c r="A121">
        <v>2020</v>
      </c>
      <c r="B121">
        <v>42</v>
      </c>
      <c r="C121" t="s">
        <v>53</v>
      </c>
      <c r="E121" s="38"/>
      <c r="I121" t="s">
        <v>101</v>
      </c>
      <c r="K121">
        <v>60</v>
      </c>
    </row>
    <row r="122" spans="1:14" x14ac:dyDescent="0.25">
      <c r="A122">
        <v>2020</v>
      </c>
      <c r="B122">
        <v>43</v>
      </c>
      <c r="C122" t="s">
        <v>43</v>
      </c>
      <c r="D122" t="s">
        <v>44</v>
      </c>
      <c r="E122" s="38">
        <v>43887</v>
      </c>
      <c r="F122" t="s">
        <v>167</v>
      </c>
      <c r="G122" t="s">
        <v>111</v>
      </c>
      <c r="H122">
        <v>8</v>
      </c>
      <c r="I122" t="s">
        <v>288</v>
      </c>
      <c r="J122">
        <v>100</v>
      </c>
      <c r="K122">
        <v>80</v>
      </c>
      <c r="L122" t="s">
        <v>15</v>
      </c>
      <c r="M122" t="s">
        <v>28</v>
      </c>
      <c r="N122" t="s">
        <v>196</v>
      </c>
    </row>
    <row r="123" spans="1:14" x14ac:dyDescent="0.25">
      <c r="A123">
        <v>2020</v>
      </c>
      <c r="B123">
        <v>43</v>
      </c>
      <c r="C123" t="s">
        <v>43</v>
      </c>
      <c r="E123" s="38"/>
      <c r="I123" t="s">
        <v>101</v>
      </c>
      <c r="K123">
        <v>15</v>
      </c>
    </row>
    <row r="124" spans="1:14" x14ac:dyDescent="0.25">
      <c r="A124">
        <v>2020</v>
      </c>
      <c r="B124">
        <v>44</v>
      </c>
      <c r="C124" t="s">
        <v>104</v>
      </c>
      <c r="D124" t="s">
        <v>105</v>
      </c>
      <c r="E124" s="38">
        <v>43888</v>
      </c>
      <c r="F124" t="s">
        <v>168</v>
      </c>
      <c r="G124" t="s">
        <v>127</v>
      </c>
      <c r="H124">
        <v>500</v>
      </c>
      <c r="I124" t="s">
        <v>127</v>
      </c>
      <c r="J124" t="s">
        <v>109</v>
      </c>
      <c r="K124">
        <v>500</v>
      </c>
      <c r="L124" t="s">
        <v>19</v>
      </c>
      <c r="M124" t="s">
        <v>29</v>
      </c>
      <c r="N124" t="s">
        <v>196</v>
      </c>
    </row>
    <row r="125" spans="1:14" x14ac:dyDescent="0.25">
      <c r="A125">
        <v>2020</v>
      </c>
      <c r="B125">
        <v>44</v>
      </c>
      <c r="C125" t="s">
        <v>104</v>
      </c>
      <c r="E125" s="38"/>
      <c r="I125" t="s">
        <v>101</v>
      </c>
      <c r="K125">
        <v>15</v>
      </c>
    </row>
    <row r="126" spans="1:14" x14ac:dyDescent="0.25">
      <c r="A126">
        <v>2020</v>
      </c>
      <c r="B126">
        <v>45</v>
      </c>
      <c r="C126" t="s">
        <v>34</v>
      </c>
      <c r="D126" t="s">
        <v>11</v>
      </c>
      <c r="E126" s="38">
        <v>43889</v>
      </c>
      <c r="F126" t="s">
        <v>169</v>
      </c>
      <c r="G126" t="s">
        <v>114</v>
      </c>
      <c r="H126">
        <v>40</v>
      </c>
      <c r="I126" t="s">
        <v>288</v>
      </c>
      <c r="J126">
        <v>100</v>
      </c>
      <c r="K126">
        <v>40</v>
      </c>
      <c r="L126" t="s">
        <v>15</v>
      </c>
      <c r="M126" t="s">
        <v>28</v>
      </c>
      <c r="N126" t="s">
        <v>196</v>
      </c>
    </row>
    <row r="127" spans="1:14" x14ac:dyDescent="0.25">
      <c r="A127">
        <v>2020</v>
      </c>
      <c r="B127">
        <v>45</v>
      </c>
      <c r="C127" t="s">
        <v>34</v>
      </c>
      <c r="E127" s="38"/>
      <c r="G127" t="s">
        <v>110</v>
      </c>
      <c r="H127">
        <v>6300</v>
      </c>
      <c r="I127" t="s">
        <v>289</v>
      </c>
      <c r="J127">
        <v>100</v>
      </c>
      <c r="K127">
        <v>790</v>
      </c>
      <c r="L127" t="s">
        <v>15</v>
      </c>
      <c r="M127" t="s">
        <v>28</v>
      </c>
      <c r="N127" t="s">
        <v>196</v>
      </c>
    </row>
    <row r="128" spans="1:14" x14ac:dyDescent="0.25">
      <c r="A128">
        <v>2020</v>
      </c>
      <c r="B128">
        <v>45</v>
      </c>
      <c r="C128" t="s">
        <v>34</v>
      </c>
      <c r="E128" s="38"/>
      <c r="I128" t="s">
        <v>101</v>
      </c>
      <c r="K128">
        <v>45</v>
      </c>
    </row>
    <row r="129" spans="1:14" x14ac:dyDescent="0.25">
      <c r="A129">
        <v>2020</v>
      </c>
      <c r="B129">
        <v>46</v>
      </c>
      <c r="C129" t="s">
        <v>170</v>
      </c>
      <c r="D129" t="s">
        <v>171</v>
      </c>
      <c r="E129" s="38">
        <v>43893</v>
      </c>
      <c r="F129" t="s">
        <v>172</v>
      </c>
      <c r="G129" t="s">
        <v>114</v>
      </c>
      <c r="H129">
        <v>24</v>
      </c>
      <c r="I129" t="s">
        <v>288</v>
      </c>
      <c r="J129">
        <v>100</v>
      </c>
      <c r="K129">
        <v>24</v>
      </c>
      <c r="L129" t="s">
        <v>15</v>
      </c>
      <c r="M129" t="s">
        <v>28</v>
      </c>
      <c r="N129" t="s">
        <v>196</v>
      </c>
    </row>
    <row r="130" spans="1:14" x14ac:dyDescent="0.25">
      <c r="A130">
        <v>2020</v>
      </c>
      <c r="B130">
        <v>46</v>
      </c>
      <c r="C130" t="s">
        <v>170</v>
      </c>
      <c r="E130" s="38"/>
      <c r="I130" t="s">
        <v>101</v>
      </c>
      <c r="K130">
        <v>15</v>
      </c>
    </row>
    <row r="131" spans="1:14" x14ac:dyDescent="0.25">
      <c r="A131">
        <v>2020</v>
      </c>
      <c r="B131">
        <v>47</v>
      </c>
      <c r="C131" t="s">
        <v>173</v>
      </c>
      <c r="D131" t="s">
        <v>174</v>
      </c>
      <c r="E131" s="38">
        <v>43894</v>
      </c>
      <c r="F131" t="s">
        <v>175</v>
      </c>
      <c r="G131" t="s">
        <v>26</v>
      </c>
      <c r="H131">
        <v>1000</v>
      </c>
      <c r="I131" t="s">
        <v>26</v>
      </c>
      <c r="J131" t="s">
        <v>109</v>
      </c>
      <c r="K131">
        <v>1000</v>
      </c>
      <c r="L131" t="s">
        <v>19</v>
      </c>
      <c r="M131" t="s">
        <v>29</v>
      </c>
      <c r="N131" t="s">
        <v>196</v>
      </c>
    </row>
    <row r="132" spans="1:14" x14ac:dyDescent="0.25">
      <c r="A132">
        <v>2020</v>
      </c>
      <c r="B132">
        <v>47</v>
      </c>
      <c r="C132" t="s">
        <v>173</v>
      </c>
      <c r="E132" s="38"/>
      <c r="I132" t="s">
        <v>101</v>
      </c>
      <c r="K132">
        <v>30</v>
      </c>
    </row>
    <row r="133" spans="1:14" x14ac:dyDescent="0.25">
      <c r="A133">
        <v>2020</v>
      </c>
      <c r="B133">
        <v>48</v>
      </c>
      <c r="C133" t="s">
        <v>162</v>
      </c>
      <c r="D133" t="s">
        <v>163</v>
      </c>
      <c r="E133" s="38">
        <v>43896</v>
      </c>
      <c r="F133" t="s">
        <v>176</v>
      </c>
      <c r="G133" t="s">
        <v>110</v>
      </c>
      <c r="H133">
        <v>100</v>
      </c>
      <c r="I133" t="s">
        <v>288</v>
      </c>
      <c r="J133">
        <v>100</v>
      </c>
      <c r="K133">
        <v>25</v>
      </c>
      <c r="L133" t="s">
        <v>15</v>
      </c>
      <c r="M133" t="s">
        <v>28</v>
      </c>
      <c r="N133" t="s">
        <v>196</v>
      </c>
    </row>
    <row r="134" spans="1:14" x14ac:dyDescent="0.25">
      <c r="A134">
        <v>2020</v>
      </c>
      <c r="B134">
        <v>48</v>
      </c>
      <c r="C134" t="s">
        <v>162</v>
      </c>
      <c r="E134" s="38"/>
      <c r="I134" t="s">
        <v>101</v>
      </c>
      <c r="K134">
        <v>15</v>
      </c>
    </row>
    <row r="135" spans="1:14" x14ac:dyDescent="0.25">
      <c r="A135">
        <v>2020</v>
      </c>
      <c r="B135">
        <v>49</v>
      </c>
      <c r="C135" t="s">
        <v>173</v>
      </c>
      <c r="D135" t="s">
        <v>174</v>
      </c>
      <c r="E135" s="38">
        <v>43896</v>
      </c>
      <c r="F135" t="s">
        <v>177</v>
      </c>
      <c r="G135" t="s">
        <v>108</v>
      </c>
      <c r="H135">
        <v>33000</v>
      </c>
      <c r="I135" t="s">
        <v>288</v>
      </c>
      <c r="J135">
        <v>80</v>
      </c>
      <c r="K135">
        <v>1000</v>
      </c>
      <c r="L135" t="s">
        <v>19</v>
      </c>
      <c r="M135" t="s">
        <v>29</v>
      </c>
      <c r="N135" t="s">
        <v>196</v>
      </c>
    </row>
    <row r="136" spans="1:14" x14ac:dyDescent="0.25">
      <c r="A136">
        <v>2020</v>
      </c>
      <c r="B136">
        <v>49</v>
      </c>
      <c r="C136" t="s">
        <v>173</v>
      </c>
      <c r="E136" s="38"/>
      <c r="I136" t="s">
        <v>165</v>
      </c>
      <c r="J136">
        <v>80</v>
      </c>
      <c r="K136">
        <v>1500</v>
      </c>
      <c r="L136" t="s">
        <v>19</v>
      </c>
      <c r="M136" t="s">
        <v>29</v>
      </c>
      <c r="N136" t="s">
        <v>196</v>
      </c>
    </row>
    <row r="137" spans="1:14" x14ac:dyDescent="0.25">
      <c r="A137">
        <v>2020</v>
      </c>
      <c r="B137">
        <v>49</v>
      </c>
      <c r="C137" t="s">
        <v>173</v>
      </c>
      <c r="E137" s="38"/>
      <c r="I137" t="s">
        <v>178</v>
      </c>
      <c r="J137">
        <v>80</v>
      </c>
      <c r="K137">
        <v>1500</v>
      </c>
      <c r="L137" t="s">
        <v>19</v>
      </c>
      <c r="M137" t="s">
        <v>29</v>
      </c>
      <c r="N137" t="s">
        <v>196</v>
      </c>
    </row>
    <row r="138" spans="1:14" x14ac:dyDescent="0.25">
      <c r="A138">
        <v>2020</v>
      </c>
      <c r="B138">
        <v>49</v>
      </c>
      <c r="C138" t="s">
        <v>173</v>
      </c>
      <c r="E138" s="38"/>
      <c r="I138" t="s">
        <v>179</v>
      </c>
      <c r="J138">
        <v>80</v>
      </c>
      <c r="K138">
        <v>1500</v>
      </c>
      <c r="L138" t="s">
        <v>19</v>
      </c>
      <c r="M138" t="s">
        <v>29</v>
      </c>
      <c r="N138" t="s">
        <v>196</v>
      </c>
    </row>
    <row r="139" spans="1:14" x14ac:dyDescent="0.25">
      <c r="A139">
        <v>2020</v>
      </c>
      <c r="B139">
        <v>49</v>
      </c>
      <c r="C139" t="s">
        <v>173</v>
      </c>
      <c r="E139" s="38"/>
      <c r="I139" t="s">
        <v>101</v>
      </c>
      <c r="K139">
        <v>105</v>
      </c>
    </row>
    <row r="140" spans="1:14" x14ac:dyDescent="0.25">
      <c r="A140">
        <v>2020</v>
      </c>
      <c r="B140">
        <v>50</v>
      </c>
      <c r="C140" t="s">
        <v>43</v>
      </c>
      <c r="D140" t="s">
        <v>44</v>
      </c>
      <c r="E140" s="38">
        <v>43896</v>
      </c>
      <c r="F140" t="s">
        <v>180</v>
      </c>
      <c r="G140" t="s">
        <v>111</v>
      </c>
      <c r="H140">
        <v>6</v>
      </c>
      <c r="I140" t="s">
        <v>288</v>
      </c>
      <c r="J140">
        <v>100</v>
      </c>
      <c r="K140">
        <v>54</v>
      </c>
      <c r="L140" t="s">
        <v>15</v>
      </c>
      <c r="M140" t="s">
        <v>28</v>
      </c>
      <c r="N140" t="s">
        <v>196</v>
      </c>
    </row>
    <row r="141" spans="1:14" x14ac:dyDescent="0.25">
      <c r="A141">
        <v>2020</v>
      </c>
      <c r="B141">
        <v>50</v>
      </c>
      <c r="C141" t="s">
        <v>43</v>
      </c>
      <c r="E141" s="38"/>
      <c r="I141" t="s">
        <v>101</v>
      </c>
      <c r="K141">
        <v>15</v>
      </c>
    </row>
    <row r="142" spans="1:14" x14ac:dyDescent="0.25">
      <c r="A142">
        <v>2020</v>
      </c>
      <c r="B142">
        <v>51</v>
      </c>
      <c r="C142" t="s">
        <v>128</v>
      </c>
      <c r="D142" t="s">
        <v>129</v>
      </c>
      <c r="E142" s="38">
        <v>43900</v>
      </c>
      <c r="F142" t="s">
        <v>181</v>
      </c>
      <c r="G142" t="s">
        <v>117</v>
      </c>
      <c r="H142">
        <v>50</v>
      </c>
      <c r="I142" t="s">
        <v>288</v>
      </c>
      <c r="J142">
        <v>200</v>
      </c>
      <c r="K142">
        <v>6</v>
      </c>
      <c r="L142" t="s">
        <v>15</v>
      </c>
      <c r="M142" t="s">
        <v>28</v>
      </c>
      <c r="N142" t="s">
        <v>197</v>
      </c>
    </row>
    <row r="143" spans="1:14" x14ac:dyDescent="0.25">
      <c r="A143">
        <v>2020</v>
      </c>
      <c r="B143">
        <v>51</v>
      </c>
      <c r="C143" t="s">
        <v>128</v>
      </c>
      <c r="E143" s="38"/>
      <c r="G143" t="s">
        <v>113</v>
      </c>
      <c r="H143">
        <v>30</v>
      </c>
      <c r="I143" t="s">
        <v>289</v>
      </c>
      <c r="J143">
        <v>100</v>
      </c>
      <c r="K143">
        <v>30</v>
      </c>
      <c r="L143" t="s">
        <v>15</v>
      </c>
      <c r="M143" t="s">
        <v>28</v>
      </c>
      <c r="N143" t="s">
        <v>196</v>
      </c>
    </row>
    <row r="144" spans="1:14" x14ac:dyDescent="0.25">
      <c r="A144">
        <v>2020</v>
      </c>
      <c r="B144">
        <v>51</v>
      </c>
      <c r="C144" t="s">
        <v>128</v>
      </c>
      <c r="E144" s="38"/>
      <c r="G144" t="s">
        <v>110</v>
      </c>
      <c r="H144">
        <v>85</v>
      </c>
      <c r="I144" t="s">
        <v>289</v>
      </c>
      <c r="J144">
        <v>100</v>
      </c>
      <c r="K144">
        <v>11</v>
      </c>
      <c r="L144" t="s">
        <v>15</v>
      </c>
      <c r="M144" t="s">
        <v>28</v>
      </c>
      <c r="N144" t="s">
        <v>197</v>
      </c>
    </row>
    <row r="145" spans="1:14" x14ac:dyDescent="0.25">
      <c r="A145">
        <v>2020</v>
      </c>
      <c r="B145">
        <v>51</v>
      </c>
      <c r="C145" t="s">
        <v>128</v>
      </c>
      <c r="E145" s="38"/>
      <c r="I145" t="s">
        <v>101</v>
      </c>
      <c r="K145">
        <v>30</v>
      </c>
    </row>
    <row r="146" spans="1:14" x14ac:dyDescent="0.25">
      <c r="A146">
        <v>2020</v>
      </c>
      <c r="B146">
        <v>52</v>
      </c>
      <c r="C146" t="s">
        <v>128</v>
      </c>
      <c r="D146" t="s">
        <v>182</v>
      </c>
      <c r="E146" s="38">
        <v>43900</v>
      </c>
      <c r="F146" t="s">
        <v>183</v>
      </c>
      <c r="G146" t="s">
        <v>113</v>
      </c>
      <c r="H146">
        <v>6</v>
      </c>
      <c r="I146" t="s">
        <v>289</v>
      </c>
      <c r="J146">
        <v>100</v>
      </c>
      <c r="K146">
        <v>6</v>
      </c>
      <c r="L146" t="s">
        <v>15</v>
      </c>
      <c r="M146" t="s">
        <v>28</v>
      </c>
      <c r="N146" t="s">
        <v>196</v>
      </c>
    </row>
    <row r="147" spans="1:14" x14ac:dyDescent="0.25">
      <c r="A147">
        <v>2020</v>
      </c>
      <c r="B147">
        <v>52</v>
      </c>
      <c r="C147" t="s">
        <v>128</v>
      </c>
      <c r="E147" s="38"/>
      <c r="I147" t="s">
        <v>296</v>
      </c>
      <c r="J147" t="s">
        <v>13</v>
      </c>
      <c r="K147">
        <v>6</v>
      </c>
    </row>
    <row r="148" spans="1:14" x14ac:dyDescent="0.25">
      <c r="A148">
        <v>2020</v>
      </c>
      <c r="B148">
        <v>52</v>
      </c>
      <c r="C148" t="s">
        <v>128</v>
      </c>
      <c r="E148" s="38"/>
      <c r="I148" t="s">
        <v>101</v>
      </c>
      <c r="K148">
        <v>15</v>
      </c>
    </row>
    <row r="149" spans="1:14" x14ac:dyDescent="0.25">
      <c r="A149">
        <v>2020</v>
      </c>
      <c r="B149">
        <v>53</v>
      </c>
      <c r="C149" t="s">
        <v>48</v>
      </c>
      <c r="D149" t="s">
        <v>49</v>
      </c>
      <c r="E149" s="38">
        <v>43900</v>
      </c>
      <c r="F149" t="s">
        <v>186</v>
      </c>
      <c r="G149" t="s">
        <v>39</v>
      </c>
      <c r="H149">
        <v>500</v>
      </c>
      <c r="I149" t="s">
        <v>39</v>
      </c>
      <c r="J149" t="s">
        <v>121</v>
      </c>
      <c r="K149">
        <v>500</v>
      </c>
      <c r="L149" t="s">
        <v>19</v>
      </c>
      <c r="M149" t="s">
        <v>29</v>
      </c>
      <c r="N149" t="s">
        <v>196</v>
      </c>
    </row>
    <row r="150" spans="1:14" x14ac:dyDescent="0.25">
      <c r="A150">
        <v>2020</v>
      </c>
      <c r="B150">
        <v>53</v>
      </c>
      <c r="C150" t="s">
        <v>48</v>
      </c>
      <c r="E150" s="38"/>
      <c r="I150" t="s">
        <v>101</v>
      </c>
      <c r="K150">
        <v>30</v>
      </c>
    </row>
    <row r="151" spans="1:14" x14ac:dyDescent="0.25">
      <c r="A151">
        <v>2020</v>
      </c>
      <c r="B151">
        <v>54</v>
      </c>
      <c r="C151" t="s">
        <v>37</v>
      </c>
      <c r="D151" t="s">
        <v>38</v>
      </c>
      <c r="E151" s="38">
        <v>43902</v>
      </c>
      <c r="F151" t="s">
        <v>187</v>
      </c>
      <c r="G151" t="s">
        <v>110</v>
      </c>
      <c r="H151">
        <v>2000</v>
      </c>
      <c r="I151" t="s">
        <v>289</v>
      </c>
      <c r="J151">
        <v>100</v>
      </c>
      <c r="K151">
        <v>250</v>
      </c>
      <c r="L151" t="s">
        <v>15</v>
      </c>
      <c r="M151" t="s">
        <v>28</v>
      </c>
      <c r="N151" t="s">
        <v>197</v>
      </c>
    </row>
    <row r="152" spans="1:14" x14ac:dyDescent="0.25">
      <c r="A152">
        <v>2020</v>
      </c>
      <c r="B152">
        <v>54</v>
      </c>
      <c r="C152" t="s">
        <v>37</v>
      </c>
      <c r="E152" s="38"/>
      <c r="I152" t="s">
        <v>101</v>
      </c>
      <c r="K152">
        <v>30</v>
      </c>
    </row>
    <row r="153" spans="1:14" x14ac:dyDescent="0.25">
      <c r="A153">
        <v>2020</v>
      </c>
      <c r="B153">
        <v>55</v>
      </c>
      <c r="C153" t="s">
        <v>188</v>
      </c>
      <c r="D153" t="s">
        <v>189</v>
      </c>
      <c r="E153" s="38">
        <v>43902</v>
      </c>
      <c r="F153" t="s">
        <v>190</v>
      </c>
      <c r="G153" t="s">
        <v>111</v>
      </c>
      <c r="H153">
        <v>2500</v>
      </c>
      <c r="I153" t="s">
        <v>14</v>
      </c>
      <c r="J153">
        <v>80</v>
      </c>
      <c r="K153">
        <v>2500</v>
      </c>
      <c r="L153" t="s">
        <v>15</v>
      </c>
      <c r="M153" t="s">
        <v>29</v>
      </c>
      <c r="N153" t="s">
        <v>196</v>
      </c>
    </row>
    <row r="154" spans="1:14" x14ac:dyDescent="0.25">
      <c r="A154">
        <v>2020</v>
      </c>
      <c r="B154">
        <v>55</v>
      </c>
      <c r="C154" t="s">
        <v>188</v>
      </c>
      <c r="E154" s="38"/>
      <c r="I154" t="s">
        <v>101</v>
      </c>
      <c r="K154">
        <v>45</v>
      </c>
    </row>
    <row r="155" spans="1:14" x14ac:dyDescent="0.25">
      <c r="A155">
        <v>2020</v>
      </c>
      <c r="B155">
        <v>56</v>
      </c>
      <c r="C155" t="s">
        <v>43</v>
      </c>
      <c r="D155" t="s">
        <v>191</v>
      </c>
      <c r="E155" s="38">
        <v>43902</v>
      </c>
      <c r="F155" t="s">
        <v>183</v>
      </c>
      <c r="G155" t="s">
        <v>113</v>
      </c>
      <c r="H155">
        <v>12</v>
      </c>
      <c r="I155" t="s">
        <v>289</v>
      </c>
      <c r="J155">
        <v>100</v>
      </c>
      <c r="K155">
        <v>12</v>
      </c>
      <c r="L155" t="s">
        <v>15</v>
      </c>
      <c r="M155" t="s">
        <v>28</v>
      </c>
      <c r="N155" t="s">
        <v>196</v>
      </c>
    </row>
    <row r="156" spans="1:14" x14ac:dyDescent="0.25">
      <c r="A156">
        <v>2020</v>
      </c>
      <c r="B156">
        <v>56</v>
      </c>
      <c r="C156" t="s">
        <v>43</v>
      </c>
      <c r="E156" s="38"/>
      <c r="I156" t="s">
        <v>296</v>
      </c>
      <c r="J156" t="s">
        <v>13</v>
      </c>
      <c r="K156">
        <v>12</v>
      </c>
    </row>
    <row r="157" spans="1:14" x14ac:dyDescent="0.25">
      <c r="A157">
        <v>2020</v>
      </c>
      <c r="B157">
        <v>56</v>
      </c>
      <c r="C157" t="s">
        <v>43</v>
      </c>
      <c r="E157" s="38"/>
      <c r="I157" t="s">
        <v>101</v>
      </c>
      <c r="K157">
        <v>15</v>
      </c>
    </row>
    <row r="158" spans="1:14" x14ac:dyDescent="0.25">
      <c r="A158">
        <v>2020</v>
      </c>
      <c r="B158">
        <v>57</v>
      </c>
      <c r="C158" t="s">
        <v>43</v>
      </c>
      <c r="D158" t="s">
        <v>191</v>
      </c>
      <c r="E158" s="38">
        <v>43906</v>
      </c>
      <c r="F158" t="s">
        <v>192</v>
      </c>
      <c r="G158" t="s">
        <v>113</v>
      </c>
      <c r="H158">
        <v>5</v>
      </c>
      <c r="I158" t="s">
        <v>13</v>
      </c>
      <c r="J158">
        <v>100</v>
      </c>
      <c r="K158">
        <v>5</v>
      </c>
      <c r="L158" t="s">
        <v>15</v>
      </c>
      <c r="M158" t="s">
        <v>28</v>
      </c>
      <c r="N158" t="s">
        <v>196</v>
      </c>
    </row>
    <row r="159" spans="1:14" x14ac:dyDescent="0.25">
      <c r="A159">
        <v>2020</v>
      </c>
      <c r="B159">
        <v>57</v>
      </c>
      <c r="C159" t="s">
        <v>43</v>
      </c>
      <c r="E159" s="38"/>
      <c r="I159" t="s">
        <v>101</v>
      </c>
      <c r="K159">
        <v>15</v>
      </c>
    </row>
    <row r="160" spans="1:14" x14ac:dyDescent="0.25">
      <c r="A160">
        <v>2020</v>
      </c>
      <c r="B160">
        <v>58</v>
      </c>
      <c r="C160" t="s">
        <v>43</v>
      </c>
      <c r="D160" t="s">
        <v>191</v>
      </c>
      <c r="E160" s="38">
        <v>43906</v>
      </c>
      <c r="F160" t="s">
        <v>193</v>
      </c>
      <c r="G160" t="s">
        <v>113</v>
      </c>
      <c r="H160">
        <v>40</v>
      </c>
      <c r="I160" t="s">
        <v>289</v>
      </c>
      <c r="J160">
        <v>100</v>
      </c>
      <c r="K160">
        <v>40</v>
      </c>
      <c r="L160" t="s">
        <v>15</v>
      </c>
      <c r="M160" t="s">
        <v>28</v>
      </c>
      <c r="N160" t="s">
        <v>196</v>
      </c>
    </row>
    <row r="161" spans="1:11" x14ac:dyDescent="0.25">
      <c r="A161">
        <v>2020</v>
      </c>
      <c r="B161">
        <v>58</v>
      </c>
      <c r="C161" t="s">
        <v>43</v>
      </c>
      <c r="E161" s="38"/>
      <c r="I161" t="s">
        <v>101</v>
      </c>
      <c r="K161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58626-2ADF-4AA5-BC31-DCA7A864C798}">
  <dimension ref="B2:H111"/>
  <sheetViews>
    <sheetView showGridLines="0" workbookViewId="0">
      <selection activeCell="E4" sqref="E4"/>
    </sheetView>
  </sheetViews>
  <sheetFormatPr baseColWidth="10" defaultRowHeight="15" x14ac:dyDescent="0.25"/>
  <cols>
    <col min="2" max="2" width="28.28515625" bestFit="1" customWidth="1"/>
    <col min="3" max="3" width="11.5703125" customWidth="1"/>
    <col min="5" max="5" width="13.85546875" bestFit="1" customWidth="1"/>
    <col min="6" max="6" width="7" bestFit="1" customWidth="1"/>
    <col min="7" max="7" width="11.5703125" customWidth="1"/>
    <col min="9" max="9" width="15.7109375" customWidth="1"/>
    <col min="13" max="13" width="13.85546875" bestFit="1" customWidth="1"/>
  </cols>
  <sheetData>
    <row r="2" spans="2:8" x14ac:dyDescent="0.25">
      <c r="B2" t="s">
        <v>309</v>
      </c>
      <c r="C2" t="s">
        <v>320</v>
      </c>
      <c r="E2" t="s">
        <v>300</v>
      </c>
      <c r="F2" t="s">
        <v>320</v>
      </c>
      <c r="H2" t="s">
        <v>101</v>
      </c>
    </row>
    <row r="3" spans="2:8" x14ac:dyDescent="0.25">
      <c r="B3" t="s">
        <v>201</v>
      </c>
      <c r="C3">
        <v>0.24</v>
      </c>
      <c r="E3" t="s">
        <v>301</v>
      </c>
      <c r="F3">
        <v>3.0700000000000002E-2</v>
      </c>
      <c r="H3">
        <v>0.35830000000000001</v>
      </c>
    </row>
    <row r="4" spans="2:8" x14ac:dyDescent="0.25">
      <c r="B4" t="s">
        <v>202</v>
      </c>
      <c r="C4">
        <v>0.8407</v>
      </c>
      <c r="E4" t="s">
        <v>302</v>
      </c>
      <c r="F4">
        <v>6.1499999999999999E-2</v>
      </c>
    </row>
    <row r="5" spans="2:8" x14ac:dyDescent="0.25">
      <c r="B5" t="s">
        <v>203</v>
      </c>
      <c r="C5">
        <v>0.62560000000000004</v>
      </c>
      <c r="E5" t="s">
        <v>303</v>
      </c>
      <c r="F5">
        <v>2.2700000000000001E-2</v>
      </c>
    </row>
    <row r="6" spans="2:8" x14ac:dyDescent="0.25">
      <c r="B6" t="s">
        <v>100</v>
      </c>
      <c r="C6">
        <v>0.66659999999999997</v>
      </c>
      <c r="E6" t="s">
        <v>304</v>
      </c>
      <c r="F6">
        <v>3.1800000000000002E-2</v>
      </c>
    </row>
    <row r="7" spans="2:8" x14ac:dyDescent="0.25">
      <c r="B7" t="s">
        <v>58</v>
      </c>
      <c r="C7">
        <v>2.0699999999999998</v>
      </c>
      <c r="E7" t="s">
        <v>305</v>
      </c>
      <c r="F7">
        <v>5.5999999999999999E-3</v>
      </c>
    </row>
    <row r="8" spans="2:8" x14ac:dyDescent="0.25">
      <c r="B8" t="s">
        <v>204</v>
      </c>
      <c r="C8">
        <v>0.41470000000000001</v>
      </c>
      <c r="E8" t="s">
        <v>306</v>
      </c>
      <c r="F8">
        <v>1.11E-2</v>
      </c>
    </row>
    <row r="9" spans="2:8" x14ac:dyDescent="0.25">
      <c r="B9" t="s">
        <v>205</v>
      </c>
      <c r="C9">
        <v>0.41470000000000001</v>
      </c>
      <c r="E9" t="s">
        <v>307</v>
      </c>
      <c r="F9">
        <v>5.5999999999999999E-3</v>
      </c>
    </row>
    <row r="10" spans="2:8" x14ac:dyDescent="0.25">
      <c r="B10" t="s">
        <v>206</v>
      </c>
      <c r="C10">
        <v>0</v>
      </c>
      <c r="E10" t="s">
        <v>308</v>
      </c>
      <c r="F10">
        <v>7.9000000000000008E-3</v>
      </c>
    </row>
    <row r="11" spans="2:8" x14ac:dyDescent="0.25">
      <c r="B11" t="s">
        <v>207</v>
      </c>
      <c r="C11">
        <v>0</v>
      </c>
    </row>
    <row r="12" spans="2:8" x14ac:dyDescent="0.25">
      <c r="B12" t="s">
        <v>208</v>
      </c>
      <c r="C12">
        <v>0.13980000000000001</v>
      </c>
    </row>
    <row r="13" spans="2:8" x14ac:dyDescent="0.25">
      <c r="B13" t="s">
        <v>209</v>
      </c>
      <c r="C13">
        <v>0.18010000000000001</v>
      </c>
    </row>
    <row r="14" spans="2:8" x14ac:dyDescent="0.25">
      <c r="B14" t="s">
        <v>59</v>
      </c>
      <c r="C14">
        <v>0.9</v>
      </c>
    </row>
    <row r="15" spans="2:8" x14ac:dyDescent="0.25">
      <c r="B15" t="s">
        <v>210</v>
      </c>
      <c r="C15">
        <v>0.27089999999999997</v>
      </c>
    </row>
    <row r="16" spans="2:8" x14ac:dyDescent="0.25">
      <c r="B16" t="s">
        <v>211</v>
      </c>
      <c r="C16">
        <v>0.38879999999999998</v>
      </c>
    </row>
    <row r="17" spans="2:3" x14ac:dyDescent="0.25">
      <c r="B17" t="s">
        <v>212</v>
      </c>
      <c r="C17">
        <v>0.24</v>
      </c>
    </row>
    <row r="18" spans="2:3" x14ac:dyDescent="0.25">
      <c r="B18" t="s">
        <v>213</v>
      </c>
      <c r="C18">
        <v>0.27100000000000002</v>
      </c>
    </row>
    <row r="19" spans="2:3" x14ac:dyDescent="0.25">
      <c r="B19" t="s">
        <v>214</v>
      </c>
      <c r="C19">
        <v>0.24</v>
      </c>
    </row>
    <row r="20" spans="2:3" x14ac:dyDescent="0.25">
      <c r="B20" t="s">
        <v>215</v>
      </c>
      <c r="C20">
        <v>0.24</v>
      </c>
    </row>
    <row r="21" spans="2:3" x14ac:dyDescent="0.25">
      <c r="B21" t="s">
        <v>216</v>
      </c>
      <c r="C21">
        <v>1.4E-2</v>
      </c>
    </row>
    <row r="22" spans="2:3" x14ac:dyDescent="0.25">
      <c r="B22" t="s">
        <v>217</v>
      </c>
      <c r="C22">
        <v>1.4E-2</v>
      </c>
    </row>
    <row r="23" spans="2:3" x14ac:dyDescent="0.25">
      <c r="B23" t="s">
        <v>218</v>
      </c>
      <c r="C23">
        <v>1.4E-2</v>
      </c>
    </row>
    <row r="24" spans="2:3" x14ac:dyDescent="0.25">
      <c r="B24" t="s">
        <v>219</v>
      </c>
      <c r="C24">
        <v>1.4E-2</v>
      </c>
    </row>
    <row r="25" spans="2:3" x14ac:dyDescent="0.25">
      <c r="B25" t="s">
        <v>220</v>
      </c>
      <c r="C25">
        <v>1.4E-2</v>
      </c>
    </row>
    <row r="26" spans="2:3" x14ac:dyDescent="0.25">
      <c r="B26" t="s">
        <v>221</v>
      </c>
      <c r="C26">
        <v>1.4E-2</v>
      </c>
    </row>
    <row r="27" spans="2:3" x14ac:dyDescent="0.25">
      <c r="B27" t="s">
        <v>222</v>
      </c>
      <c r="C27">
        <v>1.4E-2</v>
      </c>
    </row>
    <row r="28" spans="2:3" x14ac:dyDescent="0.25">
      <c r="B28" t="s">
        <v>223</v>
      </c>
      <c r="C28">
        <v>1.4E-2</v>
      </c>
    </row>
    <row r="29" spans="2:3" x14ac:dyDescent="0.25">
      <c r="B29" t="s">
        <v>224</v>
      </c>
      <c r="C29">
        <v>1.4E-2</v>
      </c>
    </row>
    <row r="30" spans="2:3" x14ac:dyDescent="0.25">
      <c r="B30" t="s">
        <v>225</v>
      </c>
      <c r="C30">
        <v>1.4E-2</v>
      </c>
    </row>
    <row r="31" spans="2:3" x14ac:dyDescent="0.25">
      <c r="B31" t="s">
        <v>226</v>
      </c>
      <c r="C31">
        <v>1.4E-2</v>
      </c>
    </row>
    <row r="32" spans="2:3" x14ac:dyDescent="0.25">
      <c r="B32" t="s">
        <v>227</v>
      </c>
      <c r="C32">
        <v>1.4E-2</v>
      </c>
    </row>
    <row r="33" spans="2:3" x14ac:dyDescent="0.25">
      <c r="B33" t="s">
        <v>228</v>
      </c>
      <c r="C33">
        <v>1.4E-2</v>
      </c>
    </row>
    <row r="34" spans="2:3" x14ac:dyDescent="0.25">
      <c r="B34" t="s">
        <v>229</v>
      </c>
      <c r="C34">
        <v>4.99E-2</v>
      </c>
    </row>
    <row r="35" spans="2:3" x14ac:dyDescent="0.25">
      <c r="B35" t="s">
        <v>230</v>
      </c>
      <c r="C35">
        <v>4.5999999999999999E-2</v>
      </c>
    </row>
    <row r="36" spans="2:3" x14ac:dyDescent="0.25">
      <c r="B36" t="s">
        <v>231</v>
      </c>
      <c r="C36">
        <v>4.5999999999999999E-2</v>
      </c>
    </row>
    <row r="37" spans="2:3" x14ac:dyDescent="0.25">
      <c r="B37" t="s">
        <v>232</v>
      </c>
      <c r="C37">
        <v>4.5999999999999999E-2</v>
      </c>
    </row>
    <row r="38" spans="2:3" x14ac:dyDescent="0.25">
      <c r="B38" t="s">
        <v>233</v>
      </c>
      <c r="C38">
        <v>4.5999999999999999E-2</v>
      </c>
    </row>
    <row r="39" spans="2:3" x14ac:dyDescent="0.25">
      <c r="B39" t="s">
        <v>234</v>
      </c>
      <c r="C39">
        <v>4.5999999999999999E-2</v>
      </c>
    </row>
    <row r="40" spans="2:3" x14ac:dyDescent="0.25">
      <c r="B40" t="s">
        <v>235</v>
      </c>
      <c r="C40">
        <v>4.99E-2</v>
      </c>
    </row>
    <row r="41" spans="2:3" x14ac:dyDescent="0.25">
      <c r="B41" t="s">
        <v>236</v>
      </c>
      <c r="C41">
        <v>4.5999999999999999E-2</v>
      </c>
    </row>
    <row r="42" spans="2:3" x14ac:dyDescent="0.25">
      <c r="B42" t="s">
        <v>237</v>
      </c>
      <c r="C42">
        <v>4.5999999999999999E-2</v>
      </c>
    </row>
    <row r="43" spans="2:3" x14ac:dyDescent="0.25">
      <c r="B43" t="s">
        <v>238</v>
      </c>
      <c r="C43">
        <v>4.99E-2</v>
      </c>
    </row>
    <row r="44" spans="2:3" x14ac:dyDescent="0.25">
      <c r="B44" t="s">
        <v>239</v>
      </c>
      <c r="C44">
        <v>4.5999999999999999E-2</v>
      </c>
    </row>
    <row r="45" spans="2:3" x14ac:dyDescent="0.25">
      <c r="B45" t="s">
        <v>240</v>
      </c>
      <c r="C45">
        <v>4.99E-2</v>
      </c>
    </row>
    <row r="46" spans="2:3" x14ac:dyDescent="0.25">
      <c r="B46" t="s">
        <v>241</v>
      </c>
      <c r="C46">
        <v>8.0999999999999996E-3</v>
      </c>
    </row>
    <row r="47" spans="2:3" x14ac:dyDescent="0.25">
      <c r="B47" t="s">
        <v>242</v>
      </c>
      <c r="C47">
        <v>2.1999999999999999E-2</v>
      </c>
    </row>
    <row r="48" spans="2:3" x14ac:dyDescent="0.25">
      <c r="B48" t="s">
        <v>243</v>
      </c>
      <c r="C48">
        <v>4.4499999999999998E-2</v>
      </c>
    </row>
    <row r="49" spans="2:3" x14ac:dyDescent="0.25">
      <c r="B49" t="s">
        <v>244</v>
      </c>
      <c r="C49">
        <v>7.0000000000000001E-3</v>
      </c>
    </row>
    <row r="50" spans="2:3" x14ac:dyDescent="0.25">
      <c r="B50" t="s">
        <v>245</v>
      </c>
      <c r="C50">
        <v>7.0000000000000001E-3</v>
      </c>
    </row>
    <row r="51" spans="2:3" x14ac:dyDescent="0.25">
      <c r="B51" t="s">
        <v>246</v>
      </c>
      <c r="C51">
        <v>7.0000000000000001E-3</v>
      </c>
    </row>
    <row r="52" spans="2:3" x14ac:dyDescent="0.25">
      <c r="B52" t="s">
        <v>247</v>
      </c>
      <c r="C52">
        <v>1.2999999999999999E-2</v>
      </c>
    </row>
    <row r="53" spans="2:3" x14ac:dyDescent="0.25">
      <c r="B53" t="s">
        <v>248</v>
      </c>
      <c r="C53">
        <v>7.0000000000000001E-3</v>
      </c>
    </row>
    <row r="54" spans="2:3" x14ac:dyDescent="0.25">
      <c r="B54" t="s">
        <v>249</v>
      </c>
      <c r="C54">
        <v>7.0000000000000001E-3</v>
      </c>
    </row>
    <row r="55" spans="2:3" x14ac:dyDescent="0.25">
      <c r="B55" t="s">
        <v>250</v>
      </c>
      <c r="C55">
        <v>7.0000000000000001E-3</v>
      </c>
    </row>
    <row r="56" spans="2:3" x14ac:dyDescent="0.25">
      <c r="B56" t="s">
        <v>251</v>
      </c>
      <c r="C56">
        <v>7.0000000000000001E-3</v>
      </c>
    </row>
    <row r="57" spans="2:3" x14ac:dyDescent="0.25">
      <c r="B57" t="s">
        <v>252</v>
      </c>
      <c r="C57">
        <v>7.0000000000000001E-3</v>
      </c>
    </row>
    <row r="58" spans="2:3" x14ac:dyDescent="0.25">
      <c r="B58" t="s">
        <v>253</v>
      </c>
      <c r="C58">
        <v>7.0000000000000001E-3</v>
      </c>
    </row>
    <row r="59" spans="2:3" x14ac:dyDescent="0.25">
      <c r="B59" t="s">
        <v>254</v>
      </c>
      <c r="C59">
        <v>7.0000000000000001E-3</v>
      </c>
    </row>
    <row r="60" spans="2:3" x14ac:dyDescent="0.25">
      <c r="B60" t="s">
        <v>255</v>
      </c>
      <c r="C60">
        <v>7.0000000000000001E-3</v>
      </c>
    </row>
    <row r="61" spans="2:3" x14ac:dyDescent="0.25">
      <c r="B61" t="s">
        <v>256</v>
      </c>
      <c r="C61">
        <v>7.0000000000000001E-3</v>
      </c>
    </row>
    <row r="62" spans="2:3" x14ac:dyDescent="0.25">
      <c r="B62" t="s">
        <v>257</v>
      </c>
      <c r="C62">
        <v>7.0000000000000001E-3</v>
      </c>
    </row>
    <row r="63" spans="2:3" x14ac:dyDescent="0.25">
      <c r="B63" t="s">
        <v>258</v>
      </c>
      <c r="C63">
        <v>1.6299999999999999E-2</v>
      </c>
    </row>
    <row r="64" spans="2:3" x14ac:dyDescent="0.25">
      <c r="B64" t="s">
        <v>259</v>
      </c>
      <c r="C64">
        <v>1.43E-2</v>
      </c>
    </row>
    <row r="65" spans="2:3" x14ac:dyDescent="0.25">
      <c r="B65" t="s">
        <v>260</v>
      </c>
      <c r="C65">
        <v>1.43E-2</v>
      </c>
    </row>
    <row r="66" spans="2:3" x14ac:dyDescent="0.25">
      <c r="B66" t="s">
        <v>261</v>
      </c>
      <c r="C66">
        <v>1.43E-2</v>
      </c>
    </row>
    <row r="67" spans="2:3" x14ac:dyDescent="0.25">
      <c r="B67" t="s">
        <v>262</v>
      </c>
      <c r="C67">
        <v>1.6299999999999999E-2</v>
      </c>
    </row>
    <row r="68" spans="2:3" x14ac:dyDescent="0.25">
      <c r="B68" t="s">
        <v>263</v>
      </c>
      <c r="C68">
        <v>1.43E-2</v>
      </c>
    </row>
    <row r="69" spans="2:3" x14ac:dyDescent="0.25">
      <c r="B69" t="s">
        <v>264</v>
      </c>
      <c r="C69">
        <v>1.43E-2</v>
      </c>
    </row>
    <row r="70" spans="2:3" x14ac:dyDescent="0.25">
      <c r="B70" t="s">
        <v>265</v>
      </c>
      <c r="C70">
        <v>1.6299999999999999E-2</v>
      </c>
    </row>
    <row r="71" spans="2:3" x14ac:dyDescent="0.25">
      <c r="B71" t="s">
        <v>266</v>
      </c>
      <c r="C71">
        <v>1.6299999999999999E-2</v>
      </c>
    </row>
    <row r="72" spans="2:3" x14ac:dyDescent="0.25">
      <c r="B72" t="s">
        <v>267</v>
      </c>
      <c r="C72">
        <v>1.43E-2</v>
      </c>
    </row>
    <row r="73" spans="2:3" x14ac:dyDescent="0.25">
      <c r="B73" t="s">
        <v>268</v>
      </c>
      <c r="C73">
        <v>1.6299999999999999E-2</v>
      </c>
    </row>
    <row r="74" spans="2:3" x14ac:dyDescent="0.25">
      <c r="B74" t="s">
        <v>269</v>
      </c>
      <c r="C74">
        <v>7.0000000000000001E-3</v>
      </c>
    </row>
    <row r="75" spans="2:3" x14ac:dyDescent="0.25">
      <c r="B75" t="s">
        <v>270</v>
      </c>
      <c r="C75">
        <v>7.0000000000000001E-3</v>
      </c>
    </row>
    <row r="76" spans="2:3" x14ac:dyDescent="0.25">
      <c r="B76" t="s">
        <v>271</v>
      </c>
      <c r="C76">
        <v>1.43E-2</v>
      </c>
    </row>
    <row r="77" spans="2:3" x14ac:dyDescent="0.25">
      <c r="B77" t="s">
        <v>272</v>
      </c>
      <c r="C77">
        <v>1.43E-2</v>
      </c>
    </row>
    <row r="78" spans="2:3" x14ac:dyDescent="0.25">
      <c r="B78" t="s">
        <v>273</v>
      </c>
      <c r="C78">
        <v>5.4000000000000003E-3</v>
      </c>
    </row>
    <row r="79" spans="2:3" x14ac:dyDescent="0.25">
      <c r="B79" t="s">
        <v>274</v>
      </c>
      <c r="C79">
        <v>1.01E-2</v>
      </c>
    </row>
    <row r="80" spans="2:3" x14ac:dyDescent="0.25">
      <c r="B80" t="s">
        <v>275</v>
      </c>
      <c r="C80">
        <v>1.9099999999999999E-2</v>
      </c>
    </row>
    <row r="81" spans="2:3" x14ac:dyDescent="0.25">
      <c r="B81" t="s">
        <v>276</v>
      </c>
      <c r="C81">
        <v>2.2499999999999999E-2</v>
      </c>
    </row>
    <row r="82" spans="2:3" x14ac:dyDescent="0.25">
      <c r="B82" t="s">
        <v>71</v>
      </c>
      <c r="C82">
        <v>1.8499999999999999E-2</v>
      </c>
    </row>
    <row r="83" spans="2:3" x14ac:dyDescent="0.25">
      <c r="B83" t="s">
        <v>72</v>
      </c>
      <c r="C83">
        <v>1.8499999999999999E-2</v>
      </c>
    </row>
    <row r="84" spans="2:3" x14ac:dyDescent="0.25">
      <c r="B84" t="s">
        <v>73</v>
      </c>
      <c r="C84">
        <v>1.8499999999999999E-2</v>
      </c>
    </row>
    <row r="85" spans="2:3" x14ac:dyDescent="0.25">
      <c r="B85" t="s">
        <v>74</v>
      </c>
      <c r="C85">
        <v>1.8499999999999999E-2</v>
      </c>
    </row>
    <row r="86" spans="2:3" x14ac:dyDescent="0.25">
      <c r="B86" t="s">
        <v>75</v>
      </c>
      <c r="C86">
        <v>1.8499999999999999E-2</v>
      </c>
    </row>
    <row r="87" spans="2:3" x14ac:dyDescent="0.25">
      <c r="B87" t="s">
        <v>277</v>
      </c>
      <c r="C87">
        <v>0.26960000000000001</v>
      </c>
    </row>
    <row r="88" spans="2:3" x14ac:dyDescent="0.25">
      <c r="B88" t="s">
        <v>278</v>
      </c>
      <c r="C88">
        <v>1.43E-2</v>
      </c>
    </row>
    <row r="89" spans="2:3" x14ac:dyDescent="0.25">
      <c r="B89" t="s">
        <v>279</v>
      </c>
      <c r="C89">
        <v>7.0000000000000001E-3</v>
      </c>
    </row>
    <row r="90" spans="2:3" x14ac:dyDescent="0.25">
      <c r="B90" t="s">
        <v>280</v>
      </c>
      <c r="C90">
        <v>7.0000000000000001E-3</v>
      </c>
    </row>
    <row r="91" spans="2:3" x14ac:dyDescent="0.25">
      <c r="B91" t="s">
        <v>60</v>
      </c>
      <c r="C91">
        <v>1.2</v>
      </c>
    </row>
    <row r="92" spans="2:3" x14ac:dyDescent="0.25">
      <c r="B92" t="s">
        <v>61</v>
      </c>
      <c r="C92">
        <v>44.93</v>
      </c>
    </row>
    <row r="93" spans="2:3" x14ac:dyDescent="0.25">
      <c r="B93" t="s">
        <v>185</v>
      </c>
      <c r="C93">
        <v>0.10489999999999999</v>
      </c>
    </row>
    <row r="94" spans="2:3" x14ac:dyDescent="0.25">
      <c r="B94" t="s">
        <v>184</v>
      </c>
      <c r="C94">
        <v>0.05</v>
      </c>
    </row>
    <row r="95" spans="2:3" x14ac:dyDescent="0.25">
      <c r="B95" t="s">
        <v>62</v>
      </c>
      <c r="C95">
        <v>0</v>
      </c>
    </row>
    <row r="96" spans="2:3" x14ac:dyDescent="0.25">
      <c r="B96" t="s">
        <v>281</v>
      </c>
      <c r="C96">
        <v>1.2749999999999999E-2</v>
      </c>
    </row>
    <row r="97" spans="2:3" x14ac:dyDescent="0.25">
      <c r="B97" t="s">
        <v>282</v>
      </c>
      <c r="C97">
        <v>1.294E-2</v>
      </c>
    </row>
    <row r="98" spans="2:3" x14ac:dyDescent="0.25">
      <c r="B98" t="s">
        <v>283</v>
      </c>
      <c r="C98">
        <v>1.6619999999999999E-2</v>
      </c>
    </row>
    <row r="99" spans="2:3" x14ac:dyDescent="0.25">
      <c r="B99" t="s">
        <v>284</v>
      </c>
      <c r="C99">
        <v>1.03E-2</v>
      </c>
    </row>
    <row r="100" spans="2:3" x14ac:dyDescent="0.25">
      <c r="B100" t="s">
        <v>285</v>
      </c>
      <c r="C100">
        <v>9.1900000000000003E-3</v>
      </c>
    </row>
    <row r="101" spans="2:3" x14ac:dyDescent="0.25">
      <c r="B101" t="s">
        <v>286</v>
      </c>
      <c r="C101">
        <v>9.3799999999999994E-3</v>
      </c>
    </row>
    <row r="102" spans="2:3" x14ac:dyDescent="0.25">
      <c r="B102" t="s">
        <v>287</v>
      </c>
      <c r="C102">
        <v>3.9E-2</v>
      </c>
    </row>
    <row r="103" spans="2:3" x14ac:dyDescent="0.25">
      <c r="B103" t="s">
        <v>63</v>
      </c>
      <c r="C103">
        <v>0.82499999999999996</v>
      </c>
    </row>
    <row r="104" spans="2:3" x14ac:dyDescent="0.25">
      <c r="B104" t="s">
        <v>64</v>
      </c>
      <c r="C104">
        <v>8.2500000000000004E-2</v>
      </c>
    </row>
    <row r="105" spans="2:3" x14ac:dyDescent="0.25">
      <c r="B105" t="s">
        <v>65</v>
      </c>
      <c r="C105">
        <v>0</v>
      </c>
    </row>
    <row r="106" spans="2:3" x14ac:dyDescent="0.25">
      <c r="B106" t="s">
        <v>66</v>
      </c>
      <c r="C106">
        <v>8.2500000000000004E-2</v>
      </c>
    </row>
    <row r="107" spans="2:3" x14ac:dyDescent="0.25">
      <c r="B107" t="s">
        <v>67</v>
      </c>
      <c r="C107">
        <v>8.2500000000000004E-2</v>
      </c>
    </row>
    <row r="108" spans="2:3" x14ac:dyDescent="0.25">
      <c r="B108" t="s">
        <v>68</v>
      </c>
      <c r="C108">
        <v>3.2399999999999998E-2</v>
      </c>
    </row>
    <row r="109" spans="2:3" x14ac:dyDescent="0.25">
      <c r="B109" t="s">
        <v>69</v>
      </c>
      <c r="C109">
        <v>0.82499999999999996</v>
      </c>
    </row>
    <row r="110" spans="2:3" x14ac:dyDescent="0.25">
      <c r="B110" t="s">
        <v>70</v>
      </c>
      <c r="C110">
        <v>0</v>
      </c>
    </row>
    <row r="111" spans="2:3" x14ac:dyDescent="0.25">
      <c r="B111" t="s">
        <v>290</v>
      </c>
      <c r="C111">
        <v>0.35830000000000001</v>
      </c>
    </row>
  </sheetData>
  <sortState xmlns:xlrd2="http://schemas.microsoft.com/office/spreadsheetml/2017/richdata2" ref="E12:G164">
    <sortCondition ref="E12:E164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BA0EB-8F25-4663-BB24-2E66678F5D90}">
  <dimension ref="B2:F159"/>
  <sheetViews>
    <sheetView showGridLines="0" tabSelected="1" workbookViewId="0">
      <selection activeCell="H11" sqref="H11"/>
    </sheetView>
  </sheetViews>
  <sheetFormatPr baseColWidth="10" defaultRowHeight="15" x14ac:dyDescent="0.25"/>
  <cols>
    <col min="2" max="2" width="9" bestFit="1" customWidth="1"/>
    <col min="3" max="3" width="19.42578125" bestFit="1" customWidth="1"/>
    <col min="4" max="5" width="12.85546875" bestFit="1" customWidth="1"/>
    <col min="6" max="6" width="10.42578125" bestFit="1" customWidth="1"/>
  </cols>
  <sheetData>
    <row r="2" spans="2:6" x14ac:dyDescent="0.25">
      <c r="B2" t="s">
        <v>57</v>
      </c>
      <c r="C2" t="s">
        <v>300</v>
      </c>
      <c r="D2" t="s">
        <v>310</v>
      </c>
      <c r="E2" t="s">
        <v>311</v>
      </c>
      <c r="F2" t="s">
        <v>299</v>
      </c>
    </row>
    <row r="3" spans="2:6" x14ac:dyDescent="0.25">
      <c r="B3">
        <v>1</v>
      </c>
      <c r="C3" s="39" t="s">
        <v>100</v>
      </c>
      <c r="D3">
        <v>0.66659999999999997</v>
      </c>
    </row>
    <row r="4" spans="2:6" x14ac:dyDescent="0.25">
      <c r="B4">
        <v>1</v>
      </c>
      <c r="C4" s="39" t="s">
        <v>58</v>
      </c>
      <c r="D4">
        <v>2.0699999999999998</v>
      </c>
    </row>
    <row r="5" spans="2:6" x14ac:dyDescent="0.25">
      <c r="B5">
        <v>1</v>
      </c>
      <c r="C5" s="39" t="s">
        <v>312</v>
      </c>
      <c r="F5">
        <v>128.988</v>
      </c>
    </row>
    <row r="6" spans="2:6" x14ac:dyDescent="0.25">
      <c r="B6">
        <v>2</v>
      </c>
      <c r="C6" s="39" t="s">
        <v>283</v>
      </c>
      <c r="D6">
        <v>83.1</v>
      </c>
      <c r="E6">
        <v>28</v>
      </c>
    </row>
    <row r="7" spans="2:6" x14ac:dyDescent="0.25">
      <c r="B7">
        <v>2</v>
      </c>
      <c r="C7" s="39" t="s">
        <v>284</v>
      </c>
      <c r="D7">
        <v>20.6</v>
      </c>
      <c r="E7">
        <v>11.2</v>
      </c>
    </row>
    <row r="8" spans="2:6" x14ac:dyDescent="0.25">
      <c r="B8">
        <v>2</v>
      </c>
      <c r="C8" s="39" t="s">
        <v>312</v>
      </c>
      <c r="F8">
        <v>26.872500000000002</v>
      </c>
    </row>
    <row r="9" spans="2:6" x14ac:dyDescent="0.25">
      <c r="B9">
        <v>3</v>
      </c>
      <c r="C9" s="39" t="s">
        <v>276</v>
      </c>
      <c r="D9">
        <v>0.29249999999999998</v>
      </c>
      <c r="E9">
        <v>0.39910000000000001</v>
      </c>
    </row>
    <row r="10" spans="2:6" x14ac:dyDescent="0.25">
      <c r="B10">
        <v>3</v>
      </c>
      <c r="C10" s="39" t="s">
        <v>312</v>
      </c>
      <c r="F10">
        <v>5.3745000000000003</v>
      </c>
    </row>
    <row r="11" spans="2:6" x14ac:dyDescent="0.25">
      <c r="B11">
        <v>4</v>
      </c>
      <c r="C11" s="39" t="s">
        <v>274</v>
      </c>
      <c r="D11">
        <v>6.6659999999999995</v>
      </c>
      <c r="E11">
        <v>7.3260000000000005</v>
      </c>
    </row>
    <row r="12" spans="2:6" x14ac:dyDescent="0.25">
      <c r="B12">
        <v>4</v>
      </c>
      <c r="C12" s="39" t="s">
        <v>312</v>
      </c>
      <c r="F12">
        <v>10.749000000000001</v>
      </c>
    </row>
    <row r="13" spans="2:6" x14ac:dyDescent="0.25">
      <c r="B13">
        <v>5</v>
      </c>
      <c r="C13" s="39" t="s">
        <v>313</v>
      </c>
      <c r="E13">
        <v>8.4000000000000005E-2</v>
      </c>
    </row>
    <row r="14" spans="2:6" x14ac:dyDescent="0.25">
      <c r="B14">
        <v>5</v>
      </c>
      <c r="C14" s="39" t="s">
        <v>312</v>
      </c>
      <c r="F14">
        <v>5.3745000000000003</v>
      </c>
    </row>
    <row r="15" spans="2:6" x14ac:dyDescent="0.25">
      <c r="B15">
        <v>6</v>
      </c>
      <c r="C15" s="39" t="s">
        <v>237</v>
      </c>
      <c r="D15">
        <v>23.276</v>
      </c>
      <c r="E15">
        <v>2.8336000000000001</v>
      </c>
    </row>
    <row r="16" spans="2:6" x14ac:dyDescent="0.25">
      <c r="B16">
        <v>6</v>
      </c>
      <c r="C16" s="39" t="s">
        <v>239</v>
      </c>
      <c r="D16">
        <v>18.399999999999999</v>
      </c>
      <c r="E16">
        <v>2.2399999999999998</v>
      </c>
    </row>
    <row r="17" spans="2:6" x14ac:dyDescent="0.25">
      <c r="B17">
        <v>6</v>
      </c>
      <c r="C17" s="39" t="s">
        <v>312</v>
      </c>
      <c r="F17">
        <v>10.749000000000001</v>
      </c>
    </row>
    <row r="18" spans="2:6" x14ac:dyDescent="0.25">
      <c r="B18">
        <v>7</v>
      </c>
      <c r="C18" s="39" t="s">
        <v>283</v>
      </c>
      <c r="D18">
        <v>41.55</v>
      </c>
      <c r="E18">
        <v>14</v>
      </c>
    </row>
    <row r="19" spans="2:6" x14ac:dyDescent="0.25">
      <c r="B19">
        <v>7</v>
      </c>
      <c r="C19" s="39" t="s">
        <v>284</v>
      </c>
      <c r="D19">
        <v>25.75</v>
      </c>
      <c r="E19">
        <v>14</v>
      </c>
    </row>
    <row r="20" spans="2:6" x14ac:dyDescent="0.25">
      <c r="B20">
        <v>7</v>
      </c>
      <c r="C20" s="39" t="s">
        <v>312</v>
      </c>
      <c r="F20">
        <v>26.872500000000002</v>
      </c>
    </row>
    <row r="21" spans="2:6" x14ac:dyDescent="0.25">
      <c r="B21">
        <v>8</v>
      </c>
      <c r="C21" s="39" t="s">
        <v>274</v>
      </c>
      <c r="D21">
        <v>2.5754999999999999</v>
      </c>
      <c r="E21">
        <v>15.682499999999999</v>
      </c>
    </row>
    <row r="22" spans="2:6" x14ac:dyDescent="0.25">
      <c r="B22">
        <v>8</v>
      </c>
      <c r="C22" s="39" t="s">
        <v>312</v>
      </c>
      <c r="F22">
        <v>10.749000000000001</v>
      </c>
    </row>
    <row r="23" spans="2:6" x14ac:dyDescent="0.25">
      <c r="B23">
        <v>9</v>
      </c>
      <c r="C23" s="39" t="s">
        <v>283</v>
      </c>
      <c r="D23">
        <v>24.93</v>
      </c>
      <c r="E23">
        <v>8.4</v>
      </c>
    </row>
    <row r="24" spans="2:6" x14ac:dyDescent="0.25">
      <c r="B24">
        <v>9</v>
      </c>
      <c r="C24" s="39" t="s">
        <v>312</v>
      </c>
      <c r="F24">
        <v>10.749000000000001</v>
      </c>
    </row>
    <row r="25" spans="2:6" x14ac:dyDescent="0.25">
      <c r="B25">
        <v>10</v>
      </c>
      <c r="C25" s="39" t="s">
        <v>242</v>
      </c>
      <c r="D25">
        <v>0.65999999999999992</v>
      </c>
      <c r="E25">
        <v>0.92100000000000004</v>
      </c>
    </row>
    <row r="26" spans="2:6" x14ac:dyDescent="0.25">
      <c r="B26">
        <v>10</v>
      </c>
      <c r="C26" s="39" t="s">
        <v>242</v>
      </c>
      <c r="D26">
        <v>5.5</v>
      </c>
      <c r="E26">
        <v>7.6750000000000007</v>
      </c>
    </row>
    <row r="27" spans="2:6" x14ac:dyDescent="0.25">
      <c r="B27">
        <v>10</v>
      </c>
      <c r="C27" s="39" t="s">
        <v>274</v>
      </c>
      <c r="D27">
        <v>0.40399999999999997</v>
      </c>
      <c r="E27">
        <v>1.228</v>
      </c>
    </row>
    <row r="28" spans="2:6" x14ac:dyDescent="0.25">
      <c r="B28">
        <v>10</v>
      </c>
      <c r="C28" s="39" t="s">
        <v>312</v>
      </c>
      <c r="F28">
        <v>10.749000000000001</v>
      </c>
    </row>
    <row r="29" spans="2:6" x14ac:dyDescent="0.25">
      <c r="B29">
        <v>11</v>
      </c>
      <c r="C29" s="39" t="s">
        <v>283</v>
      </c>
      <c r="D29">
        <v>24.93</v>
      </c>
      <c r="E29">
        <v>8.4</v>
      </c>
    </row>
    <row r="30" spans="2:6" x14ac:dyDescent="0.25">
      <c r="B30">
        <v>11</v>
      </c>
      <c r="C30" s="39" t="s">
        <v>312</v>
      </c>
      <c r="F30">
        <v>10.749000000000001</v>
      </c>
    </row>
    <row r="31" spans="2:6" x14ac:dyDescent="0.25">
      <c r="B31">
        <v>12</v>
      </c>
      <c r="C31" s="39" t="s">
        <v>273</v>
      </c>
      <c r="D31">
        <v>2.7</v>
      </c>
      <c r="E31">
        <v>11.350000000000001</v>
      </c>
    </row>
    <row r="32" spans="2:6" x14ac:dyDescent="0.25">
      <c r="B32">
        <v>12</v>
      </c>
      <c r="C32" s="39" t="s">
        <v>312</v>
      </c>
      <c r="F32">
        <v>5.3745000000000003</v>
      </c>
    </row>
    <row r="33" spans="2:6" x14ac:dyDescent="0.25">
      <c r="B33">
        <v>13</v>
      </c>
      <c r="C33" s="39" t="s">
        <v>314</v>
      </c>
    </row>
    <row r="34" spans="2:6" x14ac:dyDescent="0.25">
      <c r="B34">
        <v>13</v>
      </c>
      <c r="C34" s="39" t="s">
        <v>315</v>
      </c>
    </row>
    <row r="35" spans="2:6" x14ac:dyDescent="0.25">
      <c r="B35">
        <v>13</v>
      </c>
      <c r="C35" s="39" t="s">
        <v>312</v>
      </c>
      <c r="F35">
        <v>107.49000000000001</v>
      </c>
    </row>
    <row r="36" spans="2:6" x14ac:dyDescent="0.25">
      <c r="B36">
        <v>14</v>
      </c>
      <c r="C36" s="39" t="s">
        <v>273</v>
      </c>
      <c r="D36">
        <v>4.05</v>
      </c>
      <c r="E36">
        <v>4.2</v>
      </c>
    </row>
    <row r="37" spans="2:6" x14ac:dyDescent="0.25">
      <c r="B37">
        <v>14</v>
      </c>
      <c r="C37" s="39" t="s">
        <v>273</v>
      </c>
      <c r="D37">
        <v>12.15</v>
      </c>
      <c r="E37">
        <v>17.775000000000002</v>
      </c>
    </row>
    <row r="38" spans="2:6" x14ac:dyDescent="0.25">
      <c r="B38">
        <v>14</v>
      </c>
      <c r="C38" s="39" t="s">
        <v>312</v>
      </c>
      <c r="F38">
        <v>26.872500000000002</v>
      </c>
    </row>
    <row r="39" spans="2:6" x14ac:dyDescent="0.25">
      <c r="B39">
        <v>15</v>
      </c>
      <c r="C39" s="39" t="s">
        <v>276</v>
      </c>
      <c r="D39">
        <v>1.26</v>
      </c>
      <c r="E39">
        <v>3.444</v>
      </c>
    </row>
    <row r="40" spans="2:6" x14ac:dyDescent="0.25">
      <c r="B40">
        <v>15</v>
      </c>
      <c r="C40" s="39" t="s">
        <v>276</v>
      </c>
      <c r="D40">
        <v>0.85499999999999998</v>
      </c>
      <c r="E40">
        <v>1.1666000000000001</v>
      </c>
    </row>
    <row r="41" spans="2:6" x14ac:dyDescent="0.25">
      <c r="B41">
        <v>15</v>
      </c>
      <c r="C41" s="39" t="s">
        <v>312</v>
      </c>
      <c r="F41">
        <v>10.749000000000001</v>
      </c>
    </row>
    <row r="42" spans="2:6" x14ac:dyDescent="0.25">
      <c r="B42">
        <v>16</v>
      </c>
      <c r="C42" s="39" t="s">
        <v>316</v>
      </c>
      <c r="E42">
        <v>0.55999999999999994</v>
      </c>
    </row>
    <row r="43" spans="2:6" x14ac:dyDescent="0.25">
      <c r="B43">
        <v>16</v>
      </c>
      <c r="C43" s="39" t="s">
        <v>283</v>
      </c>
      <c r="D43">
        <v>8.31</v>
      </c>
      <c r="E43">
        <v>2.8</v>
      </c>
    </row>
    <row r="44" spans="2:6" x14ac:dyDescent="0.25">
      <c r="B44">
        <v>16</v>
      </c>
      <c r="C44" s="39" t="s">
        <v>312</v>
      </c>
      <c r="F44">
        <v>10.749000000000001</v>
      </c>
    </row>
    <row r="45" spans="2:6" x14ac:dyDescent="0.25">
      <c r="B45">
        <v>17</v>
      </c>
      <c r="C45" s="39" t="s">
        <v>242</v>
      </c>
      <c r="D45">
        <v>0.65999999999999992</v>
      </c>
      <c r="E45">
        <v>0.92100000000000004</v>
      </c>
    </row>
    <row r="46" spans="2:6" x14ac:dyDescent="0.25">
      <c r="B46">
        <v>17</v>
      </c>
      <c r="C46" s="39" t="s">
        <v>312</v>
      </c>
      <c r="F46">
        <v>5.3745000000000003</v>
      </c>
    </row>
    <row r="47" spans="2:6" x14ac:dyDescent="0.25">
      <c r="B47">
        <v>18</v>
      </c>
      <c r="C47" s="39" t="s">
        <v>242</v>
      </c>
      <c r="D47">
        <v>1.3199999999999998</v>
      </c>
      <c r="E47">
        <v>1.8420000000000001</v>
      </c>
    </row>
    <row r="48" spans="2:6" x14ac:dyDescent="0.25">
      <c r="B48">
        <v>18</v>
      </c>
      <c r="C48" s="39" t="s">
        <v>274</v>
      </c>
      <c r="D48">
        <v>0.80799999999999994</v>
      </c>
      <c r="E48">
        <v>2.456</v>
      </c>
    </row>
    <row r="49" spans="2:6" x14ac:dyDescent="0.25">
      <c r="B49">
        <v>18</v>
      </c>
      <c r="C49" s="39" t="s">
        <v>274</v>
      </c>
      <c r="D49">
        <v>9.09</v>
      </c>
      <c r="E49">
        <v>55.35</v>
      </c>
    </row>
    <row r="50" spans="2:6" x14ac:dyDescent="0.25">
      <c r="B50">
        <v>18</v>
      </c>
      <c r="C50" s="39" t="s">
        <v>312</v>
      </c>
      <c r="F50">
        <v>32.247</v>
      </c>
    </row>
    <row r="51" spans="2:6" x14ac:dyDescent="0.25">
      <c r="B51">
        <v>19</v>
      </c>
      <c r="C51" s="39" t="s">
        <v>273</v>
      </c>
      <c r="D51">
        <v>2.1600000000000001E-2</v>
      </c>
      <c r="E51">
        <v>2.24E-2</v>
      </c>
    </row>
    <row r="52" spans="2:6" x14ac:dyDescent="0.25">
      <c r="B52">
        <v>19</v>
      </c>
      <c r="C52" s="39" t="s">
        <v>312</v>
      </c>
      <c r="F52">
        <v>5.3745000000000003</v>
      </c>
    </row>
    <row r="53" spans="2:6" x14ac:dyDescent="0.25">
      <c r="B53">
        <v>19</v>
      </c>
      <c r="C53" s="39" t="s">
        <v>317</v>
      </c>
    </row>
    <row r="54" spans="2:6" x14ac:dyDescent="0.25">
      <c r="B54">
        <v>20</v>
      </c>
      <c r="C54" s="39" t="s">
        <v>273</v>
      </c>
      <c r="D54">
        <v>31.698</v>
      </c>
      <c r="E54">
        <v>32.872</v>
      </c>
    </row>
    <row r="55" spans="2:6" x14ac:dyDescent="0.25">
      <c r="B55">
        <v>20</v>
      </c>
      <c r="C55" s="39" t="s">
        <v>273</v>
      </c>
      <c r="D55">
        <v>2.0790000000000002</v>
      </c>
      <c r="E55">
        <v>3.0415000000000001</v>
      </c>
    </row>
    <row r="56" spans="2:6" x14ac:dyDescent="0.25">
      <c r="B56">
        <v>20</v>
      </c>
      <c r="C56" s="39" t="s">
        <v>273</v>
      </c>
      <c r="D56">
        <v>14.634</v>
      </c>
      <c r="E56">
        <v>15.176</v>
      </c>
    </row>
    <row r="57" spans="2:6" x14ac:dyDescent="0.25">
      <c r="B57">
        <v>20</v>
      </c>
      <c r="C57" s="39" t="s">
        <v>283</v>
      </c>
      <c r="D57">
        <v>8.31</v>
      </c>
      <c r="E57">
        <v>2.8</v>
      </c>
    </row>
    <row r="58" spans="2:6" x14ac:dyDescent="0.25">
      <c r="B58">
        <v>20</v>
      </c>
      <c r="C58" s="39" t="s">
        <v>281</v>
      </c>
      <c r="D58">
        <v>31.874999999999996</v>
      </c>
      <c r="E58">
        <v>14</v>
      </c>
    </row>
    <row r="59" spans="2:6" x14ac:dyDescent="0.25">
      <c r="B59">
        <v>20</v>
      </c>
      <c r="C59" s="39" t="s">
        <v>284</v>
      </c>
      <c r="D59">
        <v>20.6</v>
      </c>
      <c r="E59">
        <v>11.2</v>
      </c>
    </row>
    <row r="60" spans="2:6" x14ac:dyDescent="0.25">
      <c r="B60">
        <v>20</v>
      </c>
      <c r="C60" s="39" t="s">
        <v>312</v>
      </c>
      <c r="F60">
        <v>128.988</v>
      </c>
    </row>
    <row r="61" spans="2:6" x14ac:dyDescent="0.25">
      <c r="B61">
        <v>21</v>
      </c>
      <c r="C61" s="39" t="s">
        <v>286</v>
      </c>
      <c r="D61">
        <v>23.45</v>
      </c>
      <c r="E61">
        <v>14</v>
      </c>
    </row>
    <row r="62" spans="2:6" x14ac:dyDescent="0.25">
      <c r="B62">
        <v>21</v>
      </c>
      <c r="C62" s="39" t="s">
        <v>312</v>
      </c>
      <c r="F62">
        <v>16.1235</v>
      </c>
    </row>
    <row r="63" spans="2:6" x14ac:dyDescent="0.25">
      <c r="B63">
        <v>22</v>
      </c>
      <c r="C63" s="39" t="s">
        <v>273</v>
      </c>
      <c r="D63">
        <v>2.7</v>
      </c>
      <c r="E63">
        <v>11.350000000000001</v>
      </c>
    </row>
    <row r="64" spans="2:6" x14ac:dyDescent="0.25">
      <c r="B64">
        <v>22</v>
      </c>
      <c r="C64" s="39" t="s">
        <v>312</v>
      </c>
      <c r="F64">
        <v>5.3745000000000003</v>
      </c>
    </row>
    <row r="65" spans="2:6" x14ac:dyDescent="0.25">
      <c r="B65">
        <v>23</v>
      </c>
      <c r="C65" s="39" t="s">
        <v>243</v>
      </c>
      <c r="D65">
        <v>2.8925000000000001</v>
      </c>
      <c r="E65">
        <v>3.9975000000000001</v>
      </c>
    </row>
    <row r="66" spans="2:6" x14ac:dyDescent="0.25">
      <c r="B66">
        <v>23</v>
      </c>
      <c r="C66" s="39" t="s">
        <v>312</v>
      </c>
      <c r="F66">
        <v>10.749000000000001</v>
      </c>
    </row>
    <row r="67" spans="2:6" x14ac:dyDescent="0.25">
      <c r="B67">
        <v>24</v>
      </c>
      <c r="C67" s="39" t="s">
        <v>283</v>
      </c>
      <c r="D67">
        <v>8.31</v>
      </c>
      <c r="E67">
        <v>2.8</v>
      </c>
    </row>
    <row r="68" spans="2:6" x14ac:dyDescent="0.25">
      <c r="B68">
        <v>24</v>
      </c>
      <c r="C68" s="39" t="s">
        <v>284</v>
      </c>
      <c r="D68">
        <v>15.450000000000001</v>
      </c>
      <c r="E68">
        <v>8.4</v>
      </c>
    </row>
    <row r="69" spans="2:6" x14ac:dyDescent="0.25">
      <c r="B69">
        <v>24</v>
      </c>
      <c r="C69" s="39" t="s">
        <v>312</v>
      </c>
      <c r="F69">
        <v>10.749000000000001</v>
      </c>
    </row>
    <row r="70" spans="2:6" x14ac:dyDescent="0.25">
      <c r="B70">
        <v>25</v>
      </c>
      <c r="C70" s="39" t="s">
        <v>275</v>
      </c>
      <c r="D70">
        <v>9.5499999999999989</v>
      </c>
    </row>
    <row r="71" spans="2:6" x14ac:dyDescent="0.25">
      <c r="B71">
        <v>25</v>
      </c>
      <c r="C71" s="39" t="s">
        <v>273</v>
      </c>
      <c r="D71">
        <v>0.64800000000000002</v>
      </c>
    </row>
    <row r="72" spans="2:6" x14ac:dyDescent="0.25">
      <c r="B72">
        <v>25</v>
      </c>
      <c r="C72" s="39" t="s">
        <v>273</v>
      </c>
      <c r="D72">
        <v>8.1</v>
      </c>
      <c r="E72">
        <v>34.050000000000004</v>
      </c>
    </row>
    <row r="73" spans="2:6" x14ac:dyDescent="0.25">
      <c r="B73">
        <v>25</v>
      </c>
      <c r="C73" s="39" t="s">
        <v>312</v>
      </c>
      <c r="F73">
        <v>10.749000000000001</v>
      </c>
    </row>
    <row r="74" spans="2:6" x14ac:dyDescent="0.25">
      <c r="B74">
        <v>26</v>
      </c>
      <c r="C74" s="39" t="s">
        <v>273</v>
      </c>
      <c r="D74">
        <v>13.5</v>
      </c>
      <c r="E74">
        <v>56.750000000000007</v>
      </c>
    </row>
    <row r="75" spans="2:6" x14ac:dyDescent="0.25">
      <c r="B75">
        <v>26</v>
      </c>
      <c r="C75" s="39" t="s">
        <v>283</v>
      </c>
      <c r="D75">
        <v>41.55</v>
      </c>
      <c r="E75">
        <v>56.750000000000007</v>
      </c>
    </row>
    <row r="76" spans="2:6" x14ac:dyDescent="0.25">
      <c r="B76">
        <v>26</v>
      </c>
      <c r="C76" s="39" t="s">
        <v>312</v>
      </c>
      <c r="F76">
        <v>32.247</v>
      </c>
    </row>
    <row r="77" spans="2:6" x14ac:dyDescent="0.25">
      <c r="B77">
        <v>27</v>
      </c>
      <c r="C77" s="39" t="s">
        <v>274</v>
      </c>
      <c r="D77">
        <v>9.09</v>
      </c>
      <c r="E77">
        <v>27.630000000000003</v>
      </c>
    </row>
    <row r="78" spans="2:6" x14ac:dyDescent="0.25">
      <c r="B78">
        <v>27</v>
      </c>
      <c r="C78" s="39" t="s">
        <v>312</v>
      </c>
      <c r="F78">
        <v>10.749000000000001</v>
      </c>
    </row>
    <row r="79" spans="2:6" x14ac:dyDescent="0.25">
      <c r="B79">
        <v>28</v>
      </c>
      <c r="C79" s="39" t="s">
        <v>274</v>
      </c>
      <c r="D79">
        <v>3.0198999999999998</v>
      </c>
      <c r="E79">
        <v>18.388500000000001</v>
      </c>
    </row>
    <row r="80" spans="2:6" x14ac:dyDescent="0.25">
      <c r="B80">
        <v>28</v>
      </c>
      <c r="C80" s="39" t="s">
        <v>312</v>
      </c>
      <c r="F80">
        <v>5.3745000000000003</v>
      </c>
    </row>
    <row r="81" spans="2:6" x14ac:dyDescent="0.25">
      <c r="B81">
        <v>29</v>
      </c>
      <c r="C81" s="39" t="s">
        <v>274</v>
      </c>
      <c r="D81">
        <v>7.7264999999999997</v>
      </c>
      <c r="E81">
        <v>47.047499999999999</v>
      </c>
    </row>
    <row r="82" spans="2:6" x14ac:dyDescent="0.25">
      <c r="B82">
        <v>29</v>
      </c>
      <c r="C82" s="39" t="s">
        <v>275</v>
      </c>
      <c r="D82">
        <v>4.8704999999999998</v>
      </c>
      <c r="E82">
        <v>15.682499999999999</v>
      </c>
    </row>
    <row r="83" spans="2:6" x14ac:dyDescent="0.25">
      <c r="B83">
        <v>29</v>
      </c>
      <c r="C83" s="39" t="s">
        <v>312</v>
      </c>
      <c r="F83">
        <v>16.1235</v>
      </c>
    </row>
    <row r="84" spans="2:6" x14ac:dyDescent="0.25">
      <c r="B84">
        <v>30</v>
      </c>
      <c r="C84" s="39" t="s">
        <v>273</v>
      </c>
      <c r="D84">
        <v>0.48600000000000004</v>
      </c>
      <c r="E84">
        <v>2.0430000000000001</v>
      </c>
    </row>
    <row r="85" spans="2:6" x14ac:dyDescent="0.25">
      <c r="B85">
        <v>30</v>
      </c>
      <c r="C85" s="39" t="s">
        <v>312</v>
      </c>
      <c r="F85">
        <v>5.3745000000000003</v>
      </c>
    </row>
    <row r="86" spans="2:6" x14ac:dyDescent="0.25">
      <c r="B86">
        <v>31</v>
      </c>
      <c r="C86" s="39" t="s">
        <v>283</v>
      </c>
      <c r="D86">
        <v>33.24</v>
      </c>
      <c r="E86">
        <v>11.2</v>
      </c>
    </row>
    <row r="87" spans="2:6" x14ac:dyDescent="0.25">
      <c r="B87">
        <v>31</v>
      </c>
      <c r="C87" s="39" t="s">
        <v>312</v>
      </c>
      <c r="F87">
        <v>10.749000000000001</v>
      </c>
    </row>
    <row r="88" spans="2:6" x14ac:dyDescent="0.25">
      <c r="B88">
        <v>32</v>
      </c>
      <c r="C88" s="39" t="s">
        <v>242</v>
      </c>
      <c r="D88">
        <v>0.87999999999999989</v>
      </c>
      <c r="E88">
        <v>1.228</v>
      </c>
    </row>
    <row r="89" spans="2:6" x14ac:dyDescent="0.25">
      <c r="B89">
        <v>32</v>
      </c>
      <c r="C89" s="39" t="s">
        <v>242</v>
      </c>
      <c r="D89">
        <v>2.1999999999999997</v>
      </c>
      <c r="E89">
        <v>3.0700000000000003</v>
      </c>
    </row>
    <row r="90" spans="2:6" x14ac:dyDescent="0.25">
      <c r="B90">
        <v>32</v>
      </c>
      <c r="C90" s="39" t="s">
        <v>274</v>
      </c>
      <c r="D90">
        <v>1.01</v>
      </c>
      <c r="E90">
        <v>3.0700000000000003</v>
      </c>
    </row>
    <row r="91" spans="2:6" x14ac:dyDescent="0.25">
      <c r="B91">
        <v>32</v>
      </c>
      <c r="C91" s="39" t="s">
        <v>275</v>
      </c>
      <c r="D91">
        <v>0.76400000000000001</v>
      </c>
      <c r="E91">
        <v>1.228</v>
      </c>
    </row>
    <row r="92" spans="2:6" x14ac:dyDescent="0.25">
      <c r="B92">
        <v>32</v>
      </c>
      <c r="C92" s="39" t="s">
        <v>312</v>
      </c>
      <c r="F92">
        <v>10.749000000000001</v>
      </c>
    </row>
    <row r="93" spans="2:6" x14ac:dyDescent="0.25">
      <c r="B93">
        <v>33</v>
      </c>
      <c r="C93" s="39" t="s">
        <v>242</v>
      </c>
      <c r="D93">
        <v>0.99</v>
      </c>
      <c r="E93">
        <v>1.3815000000000002</v>
      </c>
    </row>
    <row r="94" spans="2:6" x14ac:dyDescent="0.25">
      <c r="B94">
        <v>33</v>
      </c>
      <c r="C94" s="39" t="s">
        <v>274</v>
      </c>
      <c r="D94">
        <v>0.45449999999999996</v>
      </c>
      <c r="E94">
        <v>1.3815000000000002</v>
      </c>
    </row>
    <row r="95" spans="2:6" x14ac:dyDescent="0.25">
      <c r="B95">
        <v>33</v>
      </c>
      <c r="C95" s="39" t="s">
        <v>276</v>
      </c>
      <c r="D95">
        <v>4.5</v>
      </c>
      <c r="E95">
        <v>6.1400000000000006</v>
      </c>
    </row>
    <row r="96" spans="2:6" x14ac:dyDescent="0.25">
      <c r="B96">
        <v>33</v>
      </c>
      <c r="C96" s="39" t="s">
        <v>312</v>
      </c>
      <c r="F96">
        <v>16.1235</v>
      </c>
    </row>
    <row r="97" spans="2:6" x14ac:dyDescent="0.25">
      <c r="B97">
        <v>34</v>
      </c>
      <c r="C97" s="39" t="s">
        <v>274</v>
      </c>
      <c r="D97">
        <v>8.0799999999999997E-2</v>
      </c>
      <c r="E97">
        <v>0.49199999999999999</v>
      </c>
    </row>
    <row r="98" spans="2:6" x14ac:dyDescent="0.25">
      <c r="B98">
        <v>34</v>
      </c>
      <c r="C98" s="39" t="s">
        <v>312</v>
      </c>
      <c r="F98">
        <v>5.3745000000000003</v>
      </c>
    </row>
    <row r="99" spans="2:6" x14ac:dyDescent="0.25">
      <c r="B99">
        <v>35</v>
      </c>
      <c r="C99" s="39" t="s">
        <v>274</v>
      </c>
      <c r="D99">
        <v>0.60599999999999998</v>
      </c>
      <c r="E99">
        <v>3.69</v>
      </c>
    </row>
    <row r="100" spans="2:6" x14ac:dyDescent="0.25">
      <c r="B100">
        <v>35</v>
      </c>
      <c r="C100" s="39" t="s">
        <v>312</v>
      </c>
      <c r="F100">
        <v>5.3745000000000003</v>
      </c>
    </row>
    <row r="101" spans="2:6" x14ac:dyDescent="0.25">
      <c r="B101">
        <v>36</v>
      </c>
      <c r="C101" s="39" t="s">
        <v>273</v>
      </c>
      <c r="D101">
        <v>4.9248000000000003</v>
      </c>
      <c r="E101">
        <v>29.001600000000003</v>
      </c>
    </row>
    <row r="102" spans="2:6" x14ac:dyDescent="0.25">
      <c r="B102">
        <v>36</v>
      </c>
      <c r="C102" s="39" t="s">
        <v>312</v>
      </c>
      <c r="F102">
        <v>10.749000000000001</v>
      </c>
    </row>
    <row r="103" spans="2:6" x14ac:dyDescent="0.25">
      <c r="B103">
        <v>37</v>
      </c>
      <c r="C103" s="39" t="s">
        <v>242</v>
      </c>
      <c r="D103">
        <v>1.0999999999999999</v>
      </c>
      <c r="E103">
        <v>3.0750000000000002</v>
      </c>
    </row>
    <row r="104" spans="2:6" x14ac:dyDescent="0.25">
      <c r="B104">
        <v>37</v>
      </c>
      <c r="C104" s="39" t="s">
        <v>312</v>
      </c>
      <c r="F104">
        <v>5.3745000000000003</v>
      </c>
    </row>
    <row r="105" spans="2:6" x14ac:dyDescent="0.25">
      <c r="B105">
        <v>38</v>
      </c>
      <c r="C105" s="39" t="s">
        <v>242</v>
      </c>
      <c r="D105">
        <v>4.3999999999999995</v>
      </c>
      <c r="E105">
        <v>12.3</v>
      </c>
    </row>
    <row r="106" spans="2:6" x14ac:dyDescent="0.25">
      <c r="B106">
        <v>38</v>
      </c>
      <c r="C106" s="39" t="s">
        <v>242</v>
      </c>
      <c r="D106">
        <v>2.1999999999999997</v>
      </c>
      <c r="E106">
        <v>3.0700000000000003</v>
      </c>
    </row>
    <row r="107" spans="2:6" x14ac:dyDescent="0.25">
      <c r="B107">
        <v>38</v>
      </c>
      <c r="C107" s="39" t="s">
        <v>242</v>
      </c>
      <c r="D107">
        <v>0.54999999999999993</v>
      </c>
      <c r="E107">
        <v>0.76750000000000007</v>
      </c>
    </row>
    <row r="108" spans="2:6" x14ac:dyDescent="0.25">
      <c r="B108">
        <v>38</v>
      </c>
      <c r="C108" s="39" t="s">
        <v>276</v>
      </c>
      <c r="D108">
        <v>1.0125</v>
      </c>
      <c r="E108">
        <v>1.3815000000000002</v>
      </c>
    </row>
    <row r="109" spans="2:6" x14ac:dyDescent="0.25">
      <c r="B109">
        <v>38</v>
      </c>
      <c r="C109" s="39" t="s">
        <v>312</v>
      </c>
      <c r="F109">
        <v>21.498000000000001</v>
      </c>
    </row>
    <row r="110" spans="2:6" x14ac:dyDescent="0.25">
      <c r="B110">
        <v>39</v>
      </c>
      <c r="C110" s="39" t="s">
        <v>273</v>
      </c>
      <c r="D110">
        <v>10.8</v>
      </c>
      <c r="E110">
        <v>15.8</v>
      </c>
    </row>
    <row r="111" spans="2:6" x14ac:dyDescent="0.25">
      <c r="B111">
        <v>39</v>
      </c>
      <c r="C111" s="39" t="s">
        <v>272</v>
      </c>
      <c r="D111">
        <v>0.57200000000000006</v>
      </c>
    </row>
    <row r="112" spans="2:6" x14ac:dyDescent="0.25">
      <c r="B112">
        <v>39</v>
      </c>
      <c r="C112" s="39" t="s">
        <v>312</v>
      </c>
      <c r="F112">
        <v>16.1235</v>
      </c>
    </row>
    <row r="113" spans="2:6" x14ac:dyDescent="0.25">
      <c r="B113">
        <v>40</v>
      </c>
      <c r="C113" s="39" t="s">
        <v>260</v>
      </c>
      <c r="D113">
        <v>0.28600000000000003</v>
      </c>
      <c r="E113">
        <v>0.112</v>
      </c>
    </row>
    <row r="114" spans="2:6" x14ac:dyDescent="0.25">
      <c r="B114">
        <v>40</v>
      </c>
      <c r="C114" s="39" t="s">
        <v>312</v>
      </c>
      <c r="F114">
        <v>5.3745000000000003</v>
      </c>
    </row>
    <row r="115" spans="2:6" x14ac:dyDescent="0.25">
      <c r="B115">
        <v>41</v>
      </c>
      <c r="C115" s="39" t="s">
        <v>283</v>
      </c>
      <c r="D115">
        <v>8.31</v>
      </c>
      <c r="E115">
        <v>2.8</v>
      </c>
    </row>
    <row r="116" spans="2:6" x14ac:dyDescent="0.25">
      <c r="B116">
        <v>41</v>
      </c>
      <c r="C116" s="39" t="s">
        <v>287</v>
      </c>
      <c r="D116">
        <v>9.75</v>
      </c>
      <c r="E116">
        <v>1.4</v>
      </c>
    </row>
    <row r="117" spans="2:6" x14ac:dyDescent="0.25">
      <c r="B117">
        <v>41</v>
      </c>
      <c r="C117" s="39" t="s">
        <v>312</v>
      </c>
      <c r="F117">
        <v>10.749000000000001</v>
      </c>
    </row>
    <row r="118" spans="2:6" x14ac:dyDescent="0.25">
      <c r="B118">
        <v>42</v>
      </c>
      <c r="C118" s="39" t="s">
        <v>287</v>
      </c>
      <c r="D118">
        <v>39</v>
      </c>
      <c r="E118">
        <v>5.6</v>
      </c>
    </row>
    <row r="119" spans="2:6" x14ac:dyDescent="0.25">
      <c r="B119">
        <v>42</v>
      </c>
      <c r="C119" s="39" t="s">
        <v>312</v>
      </c>
      <c r="F119">
        <v>21.498000000000001</v>
      </c>
    </row>
    <row r="120" spans="2:6" x14ac:dyDescent="0.25">
      <c r="B120">
        <v>43</v>
      </c>
      <c r="C120" s="39" t="s">
        <v>274</v>
      </c>
      <c r="D120">
        <v>0.80799999999999994</v>
      </c>
      <c r="E120">
        <v>2.456</v>
      </c>
    </row>
    <row r="121" spans="2:6" x14ac:dyDescent="0.25">
      <c r="B121">
        <v>43</v>
      </c>
      <c r="C121" s="39" t="s">
        <v>312</v>
      </c>
      <c r="F121">
        <v>5.3745000000000003</v>
      </c>
    </row>
    <row r="122" spans="2:6" x14ac:dyDescent="0.25">
      <c r="B122">
        <v>44</v>
      </c>
      <c r="C122" s="39" t="s">
        <v>286</v>
      </c>
      <c r="D122">
        <v>4.6899999999999995</v>
      </c>
      <c r="E122">
        <v>2.8</v>
      </c>
    </row>
    <row r="123" spans="2:6" x14ac:dyDescent="0.25">
      <c r="B123">
        <v>44</v>
      </c>
      <c r="C123" s="39" t="s">
        <v>312</v>
      </c>
      <c r="F123">
        <v>5.3745000000000003</v>
      </c>
    </row>
    <row r="124" spans="2:6" x14ac:dyDescent="0.25">
      <c r="B124">
        <v>45</v>
      </c>
      <c r="C124" s="39" t="s">
        <v>242</v>
      </c>
      <c r="D124">
        <v>17.38</v>
      </c>
      <c r="E124">
        <v>24.253</v>
      </c>
    </row>
    <row r="125" spans="2:6" x14ac:dyDescent="0.25">
      <c r="B125">
        <v>45</v>
      </c>
      <c r="C125" s="39" t="s">
        <v>274</v>
      </c>
      <c r="D125">
        <v>0.40399999999999997</v>
      </c>
      <c r="E125">
        <v>1.228</v>
      </c>
    </row>
    <row r="126" spans="2:6" x14ac:dyDescent="0.25">
      <c r="B126">
        <v>45</v>
      </c>
      <c r="C126" s="39" t="s">
        <v>312</v>
      </c>
      <c r="F126">
        <v>16.1235</v>
      </c>
    </row>
    <row r="127" spans="2:6" x14ac:dyDescent="0.25">
      <c r="B127">
        <v>46</v>
      </c>
      <c r="C127" s="39" t="s">
        <v>274</v>
      </c>
      <c r="D127">
        <v>0.2424</v>
      </c>
      <c r="E127">
        <v>0.73680000000000001</v>
      </c>
    </row>
    <row r="128" spans="2:6" x14ac:dyDescent="0.25">
      <c r="B128">
        <v>46</v>
      </c>
      <c r="C128" s="39" t="s">
        <v>312</v>
      </c>
      <c r="F128">
        <v>5.3745000000000003</v>
      </c>
    </row>
    <row r="129" spans="2:6" x14ac:dyDescent="0.25">
      <c r="B129">
        <v>47</v>
      </c>
      <c r="C129" s="39" t="s">
        <v>283</v>
      </c>
      <c r="D129">
        <v>16.62</v>
      </c>
      <c r="E129">
        <v>5.6</v>
      </c>
    </row>
    <row r="130" spans="2:6" x14ac:dyDescent="0.25">
      <c r="B130">
        <v>47</v>
      </c>
      <c r="C130" s="39" t="s">
        <v>312</v>
      </c>
      <c r="F130">
        <v>10.749000000000001</v>
      </c>
    </row>
    <row r="131" spans="2:6" x14ac:dyDescent="0.25">
      <c r="B131">
        <v>48</v>
      </c>
      <c r="C131" s="39" t="s">
        <v>274</v>
      </c>
      <c r="D131">
        <v>0.2525</v>
      </c>
      <c r="E131">
        <v>0.76750000000000007</v>
      </c>
    </row>
    <row r="132" spans="2:6" x14ac:dyDescent="0.25">
      <c r="B132">
        <v>48</v>
      </c>
      <c r="C132" s="39" t="s">
        <v>312</v>
      </c>
      <c r="F132">
        <v>5.3745000000000003</v>
      </c>
    </row>
    <row r="133" spans="2:6" x14ac:dyDescent="0.25">
      <c r="B133">
        <v>49</v>
      </c>
      <c r="C133" s="39" t="s">
        <v>273</v>
      </c>
      <c r="D133">
        <v>5.4</v>
      </c>
      <c r="E133">
        <v>5.6</v>
      </c>
    </row>
    <row r="134" spans="2:6" x14ac:dyDescent="0.25">
      <c r="B134">
        <v>49</v>
      </c>
      <c r="C134" s="39" t="s">
        <v>245</v>
      </c>
      <c r="D134">
        <v>10.5</v>
      </c>
      <c r="E134">
        <v>8.4</v>
      </c>
    </row>
    <row r="135" spans="2:6" x14ac:dyDescent="0.25">
      <c r="B135">
        <v>49</v>
      </c>
      <c r="C135" s="39" t="s">
        <v>252</v>
      </c>
      <c r="D135">
        <v>10.5</v>
      </c>
      <c r="E135">
        <v>8.4</v>
      </c>
    </row>
    <row r="136" spans="2:6" x14ac:dyDescent="0.25">
      <c r="B136">
        <v>49</v>
      </c>
      <c r="C136" s="39" t="s">
        <v>255</v>
      </c>
      <c r="D136">
        <v>10.5</v>
      </c>
      <c r="E136">
        <v>8.4</v>
      </c>
    </row>
    <row r="137" spans="2:6" x14ac:dyDescent="0.25">
      <c r="B137">
        <v>49</v>
      </c>
      <c r="C137" s="39" t="s">
        <v>312</v>
      </c>
      <c r="F137">
        <v>37.621499999999997</v>
      </c>
    </row>
    <row r="138" spans="2:6" x14ac:dyDescent="0.25">
      <c r="B138">
        <v>50</v>
      </c>
      <c r="C138" s="39" t="s">
        <v>274</v>
      </c>
      <c r="D138">
        <v>0.5454</v>
      </c>
      <c r="E138">
        <v>1.6578000000000002</v>
      </c>
    </row>
    <row r="139" spans="2:6" x14ac:dyDescent="0.25">
      <c r="B139">
        <v>50</v>
      </c>
      <c r="C139" s="39" t="s">
        <v>312</v>
      </c>
      <c r="F139">
        <v>5.3745000000000003</v>
      </c>
    </row>
    <row r="140" spans="2:6" x14ac:dyDescent="0.25">
      <c r="B140">
        <v>51</v>
      </c>
      <c r="C140" s="39" t="s">
        <v>242</v>
      </c>
      <c r="D140">
        <v>0.24199999999999999</v>
      </c>
      <c r="E140">
        <v>0.67649999999999999</v>
      </c>
    </row>
    <row r="141" spans="2:6" x14ac:dyDescent="0.25">
      <c r="B141">
        <v>51</v>
      </c>
      <c r="C141" s="39" t="s">
        <v>242</v>
      </c>
      <c r="D141">
        <v>0.65999999999999992</v>
      </c>
      <c r="E141">
        <v>0.92100000000000004</v>
      </c>
    </row>
    <row r="142" spans="2:6" x14ac:dyDescent="0.25">
      <c r="B142">
        <v>51</v>
      </c>
      <c r="C142" s="39" t="s">
        <v>276</v>
      </c>
      <c r="D142">
        <v>0.13500000000000001</v>
      </c>
      <c r="E142">
        <v>0.36899999999999999</v>
      </c>
    </row>
    <row r="143" spans="2:6" x14ac:dyDescent="0.25">
      <c r="B143">
        <v>51</v>
      </c>
      <c r="C143" s="39" t="s">
        <v>312</v>
      </c>
      <c r="F143">
        <v>10.749000000000001</v>
      </c>
    </row>
    <row r="144" spans="2:6" x14ac:dyDescent="0.25">
      <c r="B144">
        <v>52</v>
      </c>
      <c r="C144" s="39" t="s">
        <v>242</v>
      </c>
      <c r="D144">
        <v>0.13200000000000001</v>
      </c>
      <c r="E144">
        <v>0.1842</v>
      </c>
    </row>
    <row r="145" spans="2:6" x14ac:dyDescent="0.25">
      <c r="B145">
        <v>52</v>
      </c>
      <c r="C145" s="39" t="s">
        <v>312</v>
      </c>
      <c r="F145">
        <v>5.3745000000000003</v>
      </c>
    </row>
    <row r="146" spans="2:6" x14ac:dyDescent="0.25">
      <c r="B146">
        <v>52</v>
      </c>
      <c r="C146" s="39" t="s">
        <v>185</v>
      </c>
      <c r="D146">
        <v>0.62939999999999996</v>
      </c>
    </row>
    <row r="147" spans="2:6" x14ac:dyDescent="0.25">
      <c r="B147">
        <v>53</v>
      </c>
      <c r="C147" s="39" t="s">
        <v>287</v>
      </c>
      <c r="D147">
        <v>19.5</v>
      </c>
      <c r="E147">
        <v>2.8</v>
      </c>
    </row>
    <row r="148" spans="2:6" x14ac:dyDescent="0.25">
      <c r="B148">
        <v>53</v>
      </c>
      <c r="C148" s="39" t="s">
        <v>312</v>
      </c>
      <c r="F148">
        <v>10.749000000000001</v>
      </c>
    </row>
    <row r="149" spans="2:6" x14ac:dyDescent="0.25">
      <c r="B149">
        <v>54</v>
      </c>
      <c r="C149" s="39" t="s">
        <v>242</v>
      </c>
      <c r="D149">
        <v>5.5</v>
      </c>
      <c r="E149">
        <v>15.375</v>
      </c>
    </row>
    <row r="150" spans="2:6" x14ac:dyDescent="0.25">
      <c r="B150">
        <v>54</v>
      </c>
      <c r="C150" s="39" t="s">
        <v>312</v>
      </c>
      <c r="F150">
        <v>10.749000000000001</v>
      </c>
    </row>
    <row r="151" spans="2:6" x14ac:dyDescent="0.25">
      <c r="B151">
        <v>55</v>
      </c>
      <c r="C151" s="39" t="s">
        <v>318</v>
      </c>
      <c r="E151">
        <v>56.750000000000007</v>
      </c>
    </row>
    <row r="152" spans="2:6" x14ac:dyDescent="0.25">
      <c r="B152">
        <v>55</v>
      </c>
      <c r="C152" s="39" t="s">
        <v>312</v>
      </c>
      <c r="F152">
        <v>16.1235</v>
      </c>
    </row>
    <row r="153" spans="2:6" x14ac:dyDescent="0.25">
      <c r="B153">
        <v>56</v>
      </c>
      <c r="C153" s="39" t="s">
        <v>242</v>
      </c>
      <c r="D153">
        <v>0.26400000000000001</v>
      </c>
      <c r="E153">
        <v>0.36840000000000001</v>
      </c>
    </row>
    <row r="154" spans="2:6" x14ac:dyDescent="0.25">
      <c r="B154">
        <v>56</v>
      </c>
      <c r="C154" s="39" t="s">
        <v>312</v>
      </c>
      <c r="F154">
        <v>5.3745000000000003</v>
      </c>
    </row>
    <row r="155" spans="2:6" x14ac:dyDescent="0.25">
      <c r="B155">
        <v>56</v>
      </c>
      <c r="C155" s="39" t="s">
        <v>185</v>
      </c>
      <c r="D155">
        <v>1.2587999999999999</v>
      </c>
    </row>
    <row r="156" spans="2:6" x14ac:dyDescent="0.25">
      <c r="B156">
        <v>57</v>
      </c>
      <c r="C156" s="39" t="s">
        <v>319</v>
      </c>
      <c r="E156">
        <v>0.1535</v>
      </c>
    </row>
    <row r="157" spans="2:6" x14ac:dyDescent="0.25">
      <c r="B157">
        <v>57</v>
      </c>
      <c r="C157" s="39" t="s">
        <v>312</v>
      </c>
      <c r="F157">
        <v>5.3745000000000003</v>
      </c>
    </row>
    <row r="158" spans="2:6" x14ac:dyDescent="0.25">
      <c r="B158">
        <v>58</v>
      </c>
      <c r="C158" s="39" t="s">
        <v>242</v>
      </c>
      <c r="D158">
        <v>0.87999999999999989</v>
      </c>
      <c r="E158">
        <v>1.228</v>
      </c>
    </row>
    <row r="159" spans="2:6" x14ac:dyDescent="0.25">
      <c r="B159">
        <v>58</v>
      </c>
      <c r="C159" s="39" t="s">
        <v>312</v>
      </c>
      <c r="F159">
        <v>5.3745000000000003</v>
      </c>
    </row>
  </sheetData>
  <conditionalFormatting sqref="B3:B159">
    <cfRule type="expression" dxfId="1" priority="1">
      <formula>B3=B2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A21E2E-A7ED-4058-AE44-4DA9E2DAFC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Données</vt:lpstr>
      <vt:lpstr>Prix &amp; MO</vt:lpstr>
      <vt:lpstr>Résultat PQ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HEBRANS Sébastien</dc:creator>
  <cp:lastModifiedBy>Jean-Eric</cp:lastModifiedBy>
  <cp:lastPrinted>2020-03-27T07:53:08Z</cp:lastPrinted>
  <dcterms:created xsi:type="dcterms:W3CDTF">2020-02-03T10:09:05Z</dcterms:created>
  <dcterms:modified xsi:type="dcterms:W3CDTF">2020-04-10T05:36:22Z</dcterms:modified>
</cp:coreProperties>
</file>