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600" yWindow="75" windowWidth="19320" windowHeight="7425" activeTab="1"/>
  </bookViews>
  <sheets>
    <sheet name="Feuil1" sheetId="1" r:id="rId1"/>
    <sheet name="Feuil2" sheetId="4" r:id="rId2"/>
  </sheets>
  <calcPr calcId="145621"/>
  <pivotCaches>
    <pivotCache cacheId="1" r:id="rId3"/>
  </pivotCaches>
</workbook>
</file>

<file path=xl/calcChain.xml><?xml version="1.0" encoding="utf-8"?>
<calcChain xmlns="http://schemas.openxmlformats.org/spreadsheetml/2006/main">
  <c r="N6" i="4" l="1"/>
  <c r="M6" i="4"/>
  <c r="L6" i="4"/>
  <c r="L3" i="4"/>
  <c r="N2" i="4"/>
  <c r="M2" i="4"/>
  <c r="D2" i="4"/>
  <c r="D3" i="4"/>
  <c r="D4" i="4"/>
  <c r="D5" i="4"/>
  <c r="D6" i="4"/>
  <c r="D7" i="4"/>
  <c r="D8" i="4"/>
  <c r="D9" i="4"/>
  <c r="D10" i="4"/>
  <c r="I7" i="1"/>
  <c r="I11" i="1"/>
  <c r="H11" i="1"/>
  <c r="G11" i="1"/>
  <c r="H7" i="1"/>
  <c r="G7" i="1"/>
  <c r="N7" i="4"/>
  <c r="M7" i="4"/>
  <c r="N3" i="4"/>
  <c r="M3" i="4"/>
  <c r="O7" i="4"/>
  <c r="O3" i="4"/>
</calcChain>
</file>

<file path=xl/sharedStrings.xml><?xml version="1.0" encoding="utf-8"?>
<sst xmlns="http://schemas.openxmlformats.org/spreadsheetml/2006/main" count="45" uniqueCount="18">
  <si>
    <t>TYPE CLIENT</t>
  </si>
  <si>
    <t>N° CLIENT</t>
  </si>
  <si>
    <t>A</t>
  </si>
  <si>
    <t>B</t>
  </si>
  <si>
    <t>X</t>
  </si>
  <si>
    <t>autres</t>
  </si>
  <si>
    <t>Pour finalement obtenir ces 2 graphes :</t>
  </si>
  <si>
    <t xml:space="preserve">TCD qui isole les deux valeurs absolues les plus élevées de la colonne nommée "X" (ne pas tenir compte du signe) et additionne le reste dans "autres" </t>
  </si>
  <si>
    <t>...OU formules sans TCD qui permettent d'obtenir le tableau suivant :</t>
  </si>
  <si>
    <t>X_</t>
  </si>
  <si>
    <t>Données</t>
  </si>
  <si>
    <t>Somme de X</t>
  </si>
  <si>
    <t>Total A</t>
  </si>
  <si>
    <t>Total B</t>
  </si>
  <si>
    <t>Min de X_</t>
  </si>
  <si>
    <t>Max de X_</t>
  </si>
  <si>
    <t>Autres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</si>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</sst>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sz val="10"/>
      <color indexed="8"/>
      <name val="MS Sans Serif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</borders>
  <cellStyleXfs count="6">
    <xf numFmtId="0" fontId="0" fillId="0" borderId="0"/>
    <xf numFmtId="0" fontId="1" fillId="0" borderId="0"/>
    <xf numFmtId="0" fontId="4" fillId="0" borderId="0"/>
    <xf numFmtId="0" fontId="2" fillId="0" borderId="0"/>
    <xf numFmtId="0" fontId="4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quotePrefix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pivotButton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0" xfId="0" applyNumberFormat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Border="1"/>
    <xf numFmtId="0" fontId="0" fillId="0" borderId="13" xfId="0" applyNumberFormat="1" applyBorder="1"/>
    <xf numFmtId="0" fontId="0" fillId="0" borderId="12" xfId="0" applyNumberFormat="1" applyBorder="1"/>
    <xf numFmtId="0" fontId="0" fillId="0" borderId="0" xfId="0" applyFill="1"/>
    <xf numFmtId="0" fontId="0" fillId="4" borderId="14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4" borderId="15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4" borderId="15" xfId="0" applyFont="1" applyFill="1" applyBorder="1"/>
    <xf numFmtId="0" fontId="0" fillId="4" borderId="3" xfId="0" applyFont="1" applyFill="1" applyBorder="1"/>
    <xf numFmtId="0" fontId="3" fillId="3" borderId="0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0" fillId="0" borderId="17" xfId="0" applyBorder="1"/>
    <xf numFmtId="0" fontId="0" fillId="0" borderId="18" xfId="0" applyNumberFormat="1" applyBorder="1"/>
    <xf numFmtId="0" fontId="5" fillId="0" borderId="0" xfId="5" applyFill="1"/>
  </cellXfs>
  <cellStyles count="6">
    <cellStyle name="Lien hypertexte" xfId="5" builtinId="8"/>
    <cellStyle name="Normal" xfId="0" builtinId="0"/>
    <cellStyle name="Normal 2" xfId="1"/>
    <cellStyle name="Normal 3" xfId="2"/>
    <cellStyle name="Normal 4" xfId="3"/>
    <cellStyle name="Normal 5" xfId="4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Feuil1!$F$7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Feuil1!$G$6:$I$6</c:f>
              <c:strCache>
                <c:ptCount val="3"/>
                <c:pt idx="0">
                  <c:v>344232</c:v>
                </c:pt>
                <c:pt idx="1">
                  <c:v>975722</c:v>
                </c:pt>
                <c:pt idx="2">
                  <c:v>autres</c:v>
                </c:pt>
              </c:strCache>
            </c:strRef>
          </c:cat>
          <c:val>
            <c:numRef>
              <c:f>Feuil1!$G$7:$I$7</c:f>
              <c:numCache>
                <c:formatCode>General</c:formatCode>
                <c:ptCount val="3"/>
                <c:pt idx="0">
                  <c:v>250</c:v>
                </c:pt>
                <c:pt idx="1">
                  <c:v>-94</c:v>
                </c:pt>
                <c:pt idx="2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8733824"/>
        <c:axId val="178735360"/>
      </c:barChart>
      <c:catAx>
        <c:axId val="178733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8735360"/>
        <c:crosses val="autoZero"/>
        <c:auto val="1"/>
        <c:lblAlgn val="ctr"/>
        <c:lblOffset val="100"/>
        <c:noMultiLvlLbl val="0"/>
      </c:catAx>
      <c:valAx>
        <c:axId val="178735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8733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Feuil1!$F$11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Feuil1!$G$10:$I$10</c:f>
              <c:strCache>
                <c:ptCount val="3"/>
                <c:pt idx="0">
                  <c:v>385903</c:v>
                </c:pt>
                <c:pt idx="1">
                  <c:v>843737</c:v>
                </c:pt>
                <c:pt idx="2">
                  <c:v>autres</c:v>
                </c:pt>
              </c:strCache>
            </c:strRef>
          </c:cat>
          <c:val>
            <c:numRef>
              <c:f>Feuil1!$G$11:$I$11</c:f>
              <c:numCache>
                <c:formatCode>General</c:formatCode>
                <c:ptCount val="3"/>
                <c:pt idx="0">
                  <c:v>-175</c:v>
                </c:pt>
                <c:pt idx="1">
                  <c:v>65</c:v>
                </c:pt>
                <c:pt idx="2">
                  <c:v>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157184"/>
        <c:axId val="190158720"/>
      </c:barChart>
      <c:catAx>
        <c:axId val="190157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0158720"/>
        <c:crosses val="autoZero"/>
        <c:auto val="1"/>
        <c:lblAlgn val="ctr"/>
        <c:lblOffset val="100"/>
        <c:noMultiLvlLbl val="0"/>
      </c:catAx>
      <c:valAx>
        <c:axId val="1901587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01571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Feuil2!$L$3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Feuil2!$M$2:$O$2</c:f>
              <c:strCache>
                <c:ptCount val="3"/>
                <c:pt idx="0">
                  <c:v>344232</c:v>
                </c:pt>
                <c:pt idx="1">
                  <c:v>975722</c:v>
                </c:pt>
                <c:pt idx="2">
                  <c:v>Autres</c:v>
                </c:pt>
              </c:strCache>
            </c:strRef>
          </c:cat>
          <c:val>
            <c:numRef>
              <c:f>Feuil2!$M$3:$O$3</c:f>
              <c:numCache>
                <c:formatCode>General</c:formatCode>
                <c:ptCount val="3"/>
                <c:pt idx="0">
                  <c:v>250</c:v>
                </c:pt>
                <c:pt idx="1">
                  <c:v>-94</c:v>
                </c:pt>
                <c:pt idx="2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4094720"/>
        <c:axId val="184096256"/>
      </c:barChart>
      <c:catAx>
        <c:axId val="18409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184096256"/>
        <c:crosses val="autoZero"/>
        <c:auto val="1"/>
        <c:lblAlgn val="ctr"/>
        <c:lblOffset val="100"/>
        <c:noMultiLvlLbl val="0"/>
      </c:catAx>
      <c:valAx>
        <c:axId val="18409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094720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Feuil2!$L$6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Feuil2!$M$6:$O$6</c:f>
              <c:strCache>
                <c:ptCount val="3"/>
                <c:pt idx="0">
                  <c:v>385903</c:v>
                </c:pt>
                <c:pt idx="1">
                  <c:v>843737</c:v>
                </c:pt>
                <c:pt idx="2">
                  <c:v>Autres</c:v>
                </c:pt>
              </c:strCache>
            </c:strRef>
          </c:cat>
          <c:val>
            <c:numRef>
              <c:f>Feuil2!$M$7:$O$7</c:f>
              <c:numCache>
                <c:formatCode>General</c:formatCode>
                <c:ptCount val="3"/>
                <c:pt idx="0">
                  <c:v>-175</c:v>
                </c:pt>
                <c:pt idx="1">
                  <c:v>65</c:v>
                </c:pt>
                <c:pt idx="2">
                  <c:v>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4124544"/>
        <c:axId val="184126080"/>
      </c:barChart>
      <c:catAx>
        <c:axId val="184124544"/>
        <c:scaling>
          <c:orientation val="minMax"/>
        </c:scaling>
        <c:delete val="0"/>
        <c:axPos val="b"/>
        <c:majorTickMark val="out"/>
        <c:minorTickMark val="none"/>
        <c:tickLblPos val="nextTo"/>
        <c:crossAx val="184126080"/>
        <c:crosses val="autoZero"/>
        <c:auto val="1"/>
        <c:lblAlgn val="ctr"/>
        <c:lblOffset val="100"/>
        <c:noMultiLvlLbl val="0"/>
      </c:catAx>
      <c:valAx>
        <c:axId val="18412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24544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771525</xdr:colOff>
      <xdr:row>18</xdr:row>
      <xdr:rowOff>47625</xdr:rowOff>
    </xdr:from>
    <xdr:to>
      <xdr:col>5</xdr:col>
      <xdr:colOff>533400</xdr:colOff>
      <xdr:row>33</xdr:row>
      <xdr:rowOff>76200</xdr:rowOff>
    </xdr:to>
    <xdr:graphicFrame macro="">
      <xdr:nvGraphicFramePr>
        <xdr:cNvPr id="2051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428625</xdr:colOff>
      <xdr:row>18</xdr:row>
      <xdr:rowOff>152400</xdr:rowOff>
    </xdr:from>
    <xdr:to>
      <xdr:col>10</xdr:col>
      <xdr:colOff>514350</xdr:colOff>
      <xdr:row>34</xdr:row>
      <xdr:rowOff>0</xdr:rowOff>
    </xdr:to>
    <xdr:graphicFrame macro="">
      <xdr:nvGraphicFramePr>
        <xdr:cNvPr id="2052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0</xdr:rowOff>
    </xdr:from>
    <xdr:to>
      <xdr:col>10</xdr:col>
      <xdr:colOff>323850</xdr:colOff>
      <xdr:row>24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9</xdr:row>
      <xdr:rowOff>0</xdr:rowOff>
    </xdr:from>
    <xdr:to>
      <xdr:col>18</xdr:col>
      <xdr:colOff>542925</xdr:colOff>
      <xdr:row>24</xdr:row>
      <xdr:rowOff>28575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7.556627083337" createdVersion="1" refreshedVersion="4" recordCount="9" upgradeOnRefresh="1">
  <cacheSource type="worksheet">
    <worksheetSource name="Tableau1"/>
  </cacheSource>
  <cacheFields count="4">
    <cacheField name="N° CLIENT" numFmtId="0">
      <sharedItems containsSemiMixedTypes="0" containsString="0" containsNumber="1" containsInteger="1" minValue="245490" maxValue="975722" count="9">
        <n v="344232"/>
        <n v="473899"/>
        <n v="245490"/>
        <n v="975722"/>
        <n v="484855"/>
        <n v="253800"/>
        <n v="385903"/>
        <n v="843737"/>
        <n v="383900"/>
      </sharedItems>
    </cacheField>
    <cacheField name="TYPE CLIENT" numFmtId="0">
      <sharedItems count="2">
        <s v="A"/>
        <s v="B"/>
      </sharedItems>
    </cacheField>
    <cacheField name="X" numFmtId="0">
      <sharedItems containsSemiMixedTypes="0" containsString="0" containsNumber="1" containsInteger="1" minValue="-175" maxValue="250"/>
    </cacheField>
    <cacheField name="X_" numFmtId="0">
      <sharedItems containsSemiMixedTypes="0" containsString="0" containsNumber="1" containsInteger="1" minValue="2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50"/>
    <n v="250"/>
  </r>
  <r>
    <x v="1"/>
    <x v="0"/>
    <n v="10"/>
    <n v="10"/>
  </r>
  <r>
    <x v="2"/>
    <x v="1"/>
    <n v="42"/>
    <n v="42"/>
  </r>
  <r>
    <x v="3"/>
    <x v="0"/>
    <n v="-94"/>
    <n v="94"/>
  </r>
  <r>
    <x v="4"/>
    <x v="0"/>
    <n v="28"/>
    <n v="28"/>
  </r>
  <r>
    <x v="5"/>
    <x v="1"/>
    <n v="-2"/>
    <n v="2"/>
  </r>
  <r>
    <x v="6"/>
    <x v="1"/>
    <n v="-175"/>
    <n v="175"/>
  </r>
  <r>
    <x v="7"/>
    <x v="1"/>
    <n v="65"/>
    <n v="65"/>
  </r>
  <r>
    <x v="8"/>
    <x v="1"/>
    <n v="21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compactData="0" gridDropZones="1">
  <location ref="F1:J8" firstHeaderRow="1" firstDataRow="2" firstDataCol="2"/>
  <pivotFields count="4">
    <pivotField axis="axisRow" compact="0" outline="0" subtotalTop="0" showAll="0" autoShow="1" includeNewItemsInFilter="1" itemPageCount="2" rankBy="0">
      <items count="10">
        <item x="2"/>
        <item x="5"/>
        <item x="0"/>
        <item x="8"/>
        <item x="6"/>
        <item x="1"/>
        <item x="4"/>
        <item x="7"/>
        <item x="3"/>
        <item t="default"/>
      </items>
    </pivotField>
    <pivotField axis="axisRow" compact="0" outline="0" subtotalTop="0" showAll="0" includeNewItemsInFilter="1">
      <items count="3">
        <item x="0"/>
        <item x="1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</pivotFields>
  <rowFields count="2">
    <field x="1"/>
    <field x="0"/>
  </rowFields>
  <rowItems count="6">
    <i>
      <x/>
      <x v="2"/>
    </i>
    <i r="1">
      <x v="8"/>
    </i>
    <i t="default">
      <x/>
    </i>
    <i>
      <x v="1"/>
      <x v="4"/>
    </i>
    <i r="1">
      <x v="7"/>
    </i>
    <i t="default">
      <x v="1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de X_" fld="3" subtotal="min" baseField="0" baseItem="8"/>
    <dataField name="Max de X_" fld="3" subtotal="max" baseField="0" baseItem="8"/>
    <dataField name="Somme de X" fld="2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1" displayName="Tableau1" ref="A1:D10" totalsRowShown="0" headerRowDxfId="5" tableBorderDxfId="4">
  <autoFilter ref="A1:D10"/>
  <tableColumns count="4">
    <tableColumn id="1" name="N° CLIENT" dataDxfId="3"/>
    <tableColumn id="2" name="TYPE CLIENT" dataDxfId="2"/>
    <tableColumn id="3" name="X" dataDxfId="1"/>
    <tableColumn id="4" name="X_" dataDxfId="0">
      <calculatedColumnFormula>ABS(C2)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forum.excel-pratique.com/posting.php?mode=reply&amp;f=2&amp;t=48564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6"/>
  <sheetViews>
    <sheetView zoomScale="70" zoomScaleNormal="70" workbookViewId="0">
      <selection activeCell="F42" sqref="F42"/>
    </sheetView>
  </sheetViews>
  <sheetFormatPr baseColWidth="10" defaultRowHeight="14.25" x14ac:dyDescent="0.2"/>
  <cols>
    <col min="2" max="2" width="13.875" customWidth="1"/>
    <col min="3" max="3" width="16.25" customWidth="1"/>
    <col min="7" max="7" width="15.75" bestFit="1" customWidth="1"/>
    <col min="8" max="8" width="21.125" bestFit="1" customWidth="1"/>
  </cols>
  <sheetData>
    <row r="3" spans="2:9" x14ac:dyDescent="0.2">
      <c r="B3" s="3" t="s">
        <v>1</v>
      </c>
      <c r="C3" s="3" t="s">
        <v>0</v>
      </c>
      <c r="D3" s="3" t="s">
        <v>4</v>
      </c>
      <c r="F3" t="s">
        <v>7</v>
      </c>
    </row>
    <row r="4" spans="2:9" x14ac:dyDescent="0.2">
      <c r="B4" s="2">
        <v>344232</v>
      </c>
      <c r="C4" s="2" t="s">
        <v>2</v>
      </c>
      <c r="D4" s="2">
        <v>250</v>
      </c>
      <c r="F4" s="4" t="s">
        <v>8</v>
      </c>
    </row>
    <row r="5" spans="2:9" x14ac:dyDescent="0.2">
      <c r="B5" s="2">
        <v>473899</v>
      </c>
      <c r="C5" s="2" t="s">
        <v>2</v>
      </c>
      <c r="D5" s="2">
        <v>10</v>
      </c>
    </row>
    <row r="6" spans="2:9" x14ac:dyDescent="0.2">
      <c r="B6" s="2">
        <v>245490</v>
      </c>
      <c r="C6" s="2" t="s">
        <v>3</v>
      </c>
      <c r="D6" s="2">
        <v>42</v>
      </c>
      <c r="G6" s="5">
        <v>344232</v>
      </c>
      <c r="H6" s="5">
        <v>975722</v>
      </c>
      <c r="I6" s="6" t="s">
        <v>5</v>
      </c>
    </row>
    <row r="7" spans="2:9" x14ac:dyDescent="0.2">
      <c r="B7" s="2">
        <v>975722</v>
      </c>
      <c r="C7" s="2" t="s">
        <v>2</v>
      </c>
      <c r="D7" s="2">
        <v>-94</v>
      </c>
      <c r="F7" s="1" t="s">
        <v>2</v>
      </c>
      <c r="G7" s="2">
        <f>+D4</f>
        <v>250</v>
      </c>
      <c r="H7" s="2">
        <f>+D7</f>
        <v>-94</v>
      </c>
      <c r="I7" s="1">
        <f>+D5+D8</f>
        <v>38</v>
      </c>
    </row>
    <row r="8" spans="2:9" x14ac:dyDescent="0.2">
      <c r="B8" s="2">
        <v>484855</v>
      </c>
      <c r="C8" s="2" t="s">
        <v>2</v>
      </c>
      <c r="D8" s="2">
        <v>28</v>
      </c>
    </row>
    <row r="9" spans="2:9" x14ac:dyDescent="0.2">
      <c r="B9" s="2">
        <v>253800</v>
      </c>
      <c r="C9" s="2" t="s">
        <v>3</v>
      </c>
      <c r="D9" s="2">
        <v>-2</v>
      </c>
    </row>
    <row r="10" spans="2:9" x14ac:dyDescent="0.2">
      <c r="B10" s="2">
        <v>385903</v>
      </c>
      <c r="C10" s="2" t="s">
        <v>3</v>
      </c>
      <c r="D10" s="2">
        <v>-175</v>
      </c>
      <c r="G10" s="5">
        <v>385903</v>
      </c>
      <c r="H10" s="5">
        <v>843737</v>
      </c>
      <c r="I10" s="6" t="s">
        <v>5</v>
      </c>
    </row>
    <row r="11" spans="2:9" x14ac:dyDescent="0.2">
      <c r="B11" s="2">
        <v>843737</v>
      </c>
      <c r="C11" s="2" t="s">
        <v>3</v>
      </c>
      <c r="D11" s="2">
        <v>65</v>
      </c>
      <c r="F11" s="1" t="s">
        <v>3</v>
      </c>
      <c r="G11" s="2">
        <f>+D10</f>
        <v>-175</v>
      </c>
      <c r="H11" s="2">
        <f>+D11</f>
        <v>65</v>
      </c>
      <c r="I11" s="1">
        <f>+D6+D9+D12</f>
        <v>61</v>
      </c>
    </row>
    <row r="12" spans="2:9" x14ac:dyDescent="0.2">
      <c r="B12" s="2">
        <v>383900</v>
      </c>
      <c r="C12" s="2" t="s">
        <v>3</v>
      </c>
      <c r="D12" s="2">
        <v>21</v>
      </c>
    </row>
    <row r="16" spans="2:9" x14ac:dyDescent="0.2">
      <c r="B16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workbookViewId="0">
      <selection activeCell="B18" sqref="B18"/>
    </sheetView>
  </sheetViews>
  <sheetFormatPr baseColWidth="10" defaultRowHeight="14.25" x14ac:dyDescent="0.2"/>
  <cols>
    <col min="1" max="1" width="12.25" style="25" customWidth="1"/>
    <col min="2" max="2" width="15.125" style="25" customWidth="1"/>
    <col min="3" max="3" width="7.5" style="25" customWidth="1"/>
    <col min="4" max="4" width="7.125" style="25" bestFit="1" customWidth="1"/>
    <col min="5" max="5" width="11" style="25"/>
    <col min="6" max="6" width="14.5" style="25" bestFit="1" customWidth="1"/>
    <col min="7" max="7" width="11.75" style="25" bestFit="1" customWidth="1"/>
    <col min="8" max="8" width="8.75" style="25" customWidth="1"/>
    <col min="9" max="9" width="9.25" style="25" customWidth="1"/>
    <col min="10" max="10" width="11.5" style="25" customWidth="1"/>
    <col min="11" max="11" width="11" style="25"/>
    <col min="12" max="12" width="2.125" style="25" bestFit="1" customWidth="1"/>
    <col min="13" max="14" width="6.875" style="25" bestFit="1" customWidth="1"/>
    <col min="15" max="15" width="6.125" style="25" bestFit="1" customWidth="1"/>
    <col min="16" max="16384" width="11" style="25"/>
  </cols>
  <sheetData>
    <row r="1" spans="1:16" ht="15" x14ac:dyDescent="0.25">
      <c r="A1" s="32" t="s">
        <v>1</v>
      </c>
      <c r="B1" s="33" t="s">
        <v>0</v>
      </c>
      <c r="C1" s="33" t="s">
        <v>4</v>
      </c>
      <c r="D1" s="33" t="s">
        <v>9</v>
      </c>
      <c r="F1" s="8"/>
      <c r="G1" s="9"/>
      <c r="H1" s="12" t="s">
        <v>10</v>
      </c>
      <c r="I1" s="9"/>
      <c r="J1" s="10"/>
      <c r="K1"/>
      <c r="L1"/>
      <c r="M1"/>
      <c r="N1"/>
      <c r="O1"/>
      <c r="P1"/>
    </row>
    <row r="2" spans="1:16" x14ac:dyDescent="0.2">
      <c r="A2" s="28">
        <v>344232</v>
      </c>
      <c r="B2" s="26" t="s">
        <v>2</v>
      </c>
      <c r="C2" s="26">
        <v>250</v>
      </c>
      <c r="D2" s="30">
        <f t="shared" ref="D2:D10" si="0">ABS(C2)</f>
        <v>250</v>
      </c>
      <c r="F2" s="12" t="s">
        <v>0</v>
      </c>
      <c r="G2" s="12" t="s">
        <v>1</v>
      </c>
      <c r="H2" s="8" t="s">
        <v>14</v>
      </c>
      <c r="I2" s="13" t="s">
        <v>15</v>
      </c>
      <c r="J2" s="22" t="s">
        <v>11</v>
      </c>
      <c r="K2"/>
      <c r="L2"/>
      <c r="M2">
        <f>G3</f>
        <v>344232</v>
      </c>
      <c r="N2">
        <f>G4</f>
        <v>975722</v>
      </c>
      <c r="O2" t="s">
        <v>16</v>
      </c>
      <c r="P2"/>
    </row>
    <row r="3" spans="1:16" x14ac:dyDescent="0.2">
      <c r="A3" s="29">
        <v>473899</v>
      </c>
      <c r="B3" s="27" t="s">
        <v>2</v>
      </c>
      <c r="C3" s="27">
        <v>10</v>
      </c>
      <c r="D3" s="7">
        <f t="shared" si="0"/>
        <v>10</v>
      </c>
      <c r="F3" s="8" t="s">
        <v>2</v>
      </c>
      <c r="G3" s="8">
        <v>344232</v>
      </c>
      <c r="H3" s="16">
        <v>250</v>
      </c>
      <c r="I3" s="17">
        <v>250</v>
      </c>
      <c r="J3" s="24">
        <v>250</v>
      </c>
      <c r="K3"/>
      <c r="L3" t="str">
        <f>F3</f>
        <v>A</v>
      </c>
      <c r="M3">
        <f>GETPIVOTDATA("Somme de X",$F$1,"N° CLIENT",344232,"TYPE CLIENT","A")</f>
        <v>250</v>
      </c>
      <c r="N3">
        <f>GETPIVOTDATA("Somme de X",$F$1,"N° CLIENT",975722,"TYPE CLIENT","A")</f>
        <v>-94</v>
      </c>
      <c r="O3">
        <f>SUMIF($B$2:$B$10,F3,$C$2:$C$10)-GETPIVOTDATA("Somme de X",$F$1,"TYPE CLIENT","A")</f>
        <v>38</v>
      </c>
      <c r="P3"/>
    </row>
    <row r="4" spans="1:16" x14ac:dyDescent="0.2">
      <c r="A4" s="28">
        <v>245490</v>
      </c>
      <c r="B4" s="26" t="s">
        <v>3</v>
      </c>
      <c r="C4" s="26">
        <v>42</v>
      </c>
      <c r="D4" s="31">
        <f t="shared" si="0"/>
        <v>42</v>
      </c>
      <c r="F4" s="11"/>
      <c r="G4" s="14">
        <v>975722</v>
      </c>
      <c r="H4" s="18">
        <v>94</v>
      </c>
      <c r="I4" s="19">
        <v>94</v>
      </c>
      <c r="J4" s="35">
        <v>-94</v>
      </c>
      <c r="K4"/>
      <c r="L4"/>
      <c r="M4"/>
      <c r="N4"/>
      <c r="P4"/>
    </row>
    <row r="5" spans="1:16" x14ac:dyDescent="0.2">
      <c r="A5" s="29">
        <v>975722</v>
      </c>
      <c r="B5" s="27" t="s">
        <v>2</v>
      </c>
      <c r="C5" s="27">
        <v>-94</v>
      </c>
      <c r="D5" s="7">
        <f t="shared" si="0"/>
        <v>94</v>
      </c>
      <c r="F5" s="8" t="s">
        <v>12</v>
      </c>
      <c r="G5" s="9"/>
      <c r="H5" s="16">
        <v>94</v>
      </c>
      <c r="I5" s="17">
        <v>250</v>
      </c>
      <c r="J5" s="24">
        <v>156</v>
      </c>
      <c r="K5"/>
      <c r="L5"/>
      <c r="M5"/>
      <c r="N5"/>
      <c r="O5"/>
      <c r="P5"/>
    </row>
    <row r="6" spans="1:16" x14ac:dyDescent="0.2">
      <c r="A6" s="28">
        <v>484855</v>
      </c>
      <c r="B6" s="26" t="s">
        <v>2</v>
      </c>
      <c r="C6" s="26">
        <v>28</v>
      </c>
      <c r="D6" s="31">
        <f t="shared" si="0"/>
        <v>28</v>
      </c>
      <c r="F6" s="8" t="s">
        <v>3</v>
      </c>
      <c r="G6" s="8">
        <v>385903</v>
      </c>
      <c r="H6" s="16">
        <v>175</v>
      </c>
      <c r="I6" s="17">
        <v>175</v>
      </c>
      <c r="J6" s="24">
        <v>-175</v>
      </c>
      <c r="K6"/>
      <c r="L6" t="str">
        <f>F6</f>
        <v>B</v>
      </c>
      <c r="M6">
        <f>G6</f>
        <v>385903</v>
      </c>
      <c r="N6">
        <f>G7</f>
        <v>843737</v>
      </c>
      <c r="O6" t="s">
        <v>16</v>
      </c>
      <c r="P6"/>
    </row>
    <row r="7" spans="1:16" x14ac:dyDescent="0.2">
      <c r="A7" s="29">
        <v>253800</v>
      </c>
      <c r="B7" s="27" t="s">
        <v>3</v>
      </c>
      <c r="C7" s="27">
        <v>-2</v>
      </c>
      <c r="D7" s="7">
        <f t="shared" si="0"/>
        <v>2</v>
      </c>
      <c r="F7" s="11"/>
      <c r="G7" s="14">
        <v>843737</v>
      </c>
      <c r="H7" s="18">
        <v>65</v>
      </c>
      <c r="I7" s="19">
        <v>65</v>
      </c>
      <c r="J7" s="35">
        <v>65</v>
      </c>
      <c r="K7"/>
      <c r="L7"/>
      <c r="M7">
        <f>GETPIVOTDATA("Somme de X",$F$1,"N° CLIENT",385903,"TYPE CLIENT","B")</f>
        <v>-175</v>
      </c>
      <c r="N7">
        <f>GETPIVOTDATA("Somme de X",$F$1,"N° CLIENT",843737,"TYPE CLIENT","B")</f>
        <v>65</v>
      </c>
      <c r="O7">
        <f>SUMIF($B$2:$B$10,F6,$C$2:$C$10)-GETPIVOTDATA("Somme de X",$F$1,"TYPE CLIENT","B")</f>
        <v>61</v>
      </c>
      <c r="P7"/>
    </row>
    <row r="8" spans="1:16" x14ac:dyDescent="0.2">
      <c r="A8" s="28">
        <v>385903</v>
      </c>
      <c r="B8" s="26" t="s">
        <v>3</v>
      </c>
      <c r="C8" s="26">
        <v>-175</v>
      </c>
      <c r="D8" s="31">
        <f t="shared" si="0"/>
        <v>175</v>
      </c>
      <c r="F8" s="15" t="s">
        <v>13</v>
      </c>
      <c r="G8" s="34"/>
      <c r="H8" s="20">
        <v>65</v>
      </c>
      <c r="I8" s="21">
        <v>175</v>
      </c>
      <c r="J8" s="23">
        <v>-110</v>
      </c>
      <c r="K8"/>
      <c r="L8"/>
      <c r="M8"/>
      <c r="N8"/>
      <c r="O8"/>
      <c r="P8"/>
    </row>
    <row r="9" spans="1:16" x14ac:dyDescent="0.2">
      <c r="A9" s="29">
        <v>843737</v>
      </c>
      <c r="B9" s="27" t="s">
        <v>3</v>
      </c>
      <c r="C9" s="27">
        <v>65</v>
      </c>
      <c r="D9" s="7">
        <f t="shared" si="0"/>
        <v>65</v>
      </c>
      <c r="F9"/>
      <c r="G9"/>
      <c r="H9"/>
      <c r="I9"/>
      <c r="J9"/>
      <c r="K9"/>
      <c r="L9"/>
      <c r="M9"/>
      <c r="N9"/>
      <c r="O9"/>
      <c r="P9"/>
    </row>
    <row r="10" spans="1:16" x14ac:dyDescent="0.2">
      <c r="A10" s="28">
        <v>383900</v>
      </c>
      <c r="B10" s="26" t="s">
        <v>3</v>
      </c>
      <c r="C10" s="26">
        <v>21</v>
      </c>
      <c r="D10" s="31">
        <f t="shared" si="0"/>
        <v>21</v>
      </c>
      <c r="F10"/>
      <c r="G10"/>
      <c r="H10"/>
      <c r="I10"/>
      <c r="J10"/>
      <c r="K10"/>
      <c r="L10"/>
      <c r="M10"/>
      <c r="N10"/>
      <c r="O10"/>
      <c r="P10"/>
    </row>
    <row r="11" spans="1:16" x14ac:dyDescent="0.2">
      <c r="F11"/>
      <c r="G11"/>
      <c r="H11"/>
      <c r="I11"/>
      <c r="J11"/>
      <c r="K11"/>
      <c r="L11"/>
      <c r="M11"/>
      <c r="N11"/>
      <c r="O11"/>
      <c r="P11"/>
    </row>
    <row r="12" spans="1:16" x14ac:dyDescent="0.2">
      <c r="F12"/>
      <c r="G12"/>
      <c r="H12"/>
      <c r="I12"/>
      <c r="J12"/>
      <c r="K12"/>
      <c r="L12"/>
      <c r="M12"/>
      <c r="N12"/>
      <c r="O12"/>
      <c r="P12"/>
    </row>
    <row r="13" spans="1:16" x14ac:dyDescent="0.2">
      <c r="F13"/>
      <c r="G13"/>
      <c r="H13"/>
      <c r="I13"/>
      <c r="J13"/>
      <c r="K13"/>
      <c r="L13"/>
      <c r="M13"/>
      <c r="N13"/>
      <c r="P13"/>
    </row>
    <row r="14" spans="1:16" x14ac:dyDescent="0.2">
      <c r="F14"/>
      <c r="G14"/>
      <c r="H14"/>
      <c r="I14"/>
      <c r="J14"/>
      <c r="K14"/>
      <c r="L14"/>
      <c r="M14"/>
      <c r="N14"/>
      <c r="P14"/>
    </row>
    <row r="15" spans="1:16" x14ac:dyDescent="0.2">
      <c r="F15"/>
      <c r="G15"/>
      <c r="H15"/>
      <c r="I15"/>
    </row>
    <row r="16" spans="1:16" x14ac:dyDescent="0.2">
      <c r="F16"/>
      <c r="G16"/>
      <c r="H16"/>
      <c r="I16"/>
    </row>
    <row r="17" spans="1:9" x14ac:dyDescent="0.2">
      <c r="F17"/>
      <c r="G17"/>
      <c r="H17"/>
      <c r="I17"/>
    </row>
    <row r="18" spans="1:9" x14ac:dyDescent="0.2">
      <c r="F18"/>
      <c r="G18"/>
      <c r="H18"/>
      <c r="I18"/>
    </row>
    <row r="19" spans="1:9" x14ac:dyDescent="0.2">
      <c r="F19"/>
      <c r="G19"/>
      <c r="H19"/>
      <c r="I19"/>
    </row>
    <row r="20" spans="1:9" x14ac:dyDescent="0.2">
      <c r="F20"/>
      <c r="G20"/>
      <c r="H20"/>
      <c r="I20"/>
    </row>
    <row r="21" spans="1:9" x14ac:dyDescent="0.2">
      <c r="F21"/>
      <c r="G21"/>
      <c r="H21"/>
      <c r="I21"/>
    </row>
    <row r="22" spans="1:9" x14ac:dyDescent="0.2">
      <c r="F22"/>
      <c r="G22"/>
      <c r="H22"/>
      <c r="I22"/>
    </row>
    <row r="23" spans="1:9" x14ac:dyDescent="0.2">
      <c r="F23"/>
      <c r="G23"/>
      <c r="H23"/>
      <c r="I23"/>
    </row>
    <row r="24" spans="1:9" x14ac:dyDescent="0.2">
      <c r="A24" s="36" t="s">
        <v>17</v>
      </c>
      <c r="F24"/>
      <c r="G24"/>
      <c r="H24"/>
      <c r="I24"/>
    </row>
    <row r="25" spans="1:9" x14ac:dyDescent="0.2">
      <c r="F25"/>
      <c r="G25"/>
      <c r="H25"/>
      <c r="I25"/>
    </row>
  </sheetData>
  <hyperlinks>
    <hyperlink ref="A24" r:id="rId2"/>
  </hyperlinks>
  <pageMargins left="0.7" right="0.7" top="0.75" bottom="0.75" header="0.3" footer="0.3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t0131575</dc:creator>
  <cp:lastModifiedBy>Jean-Eric Pelouas</cp:lastModifiedBy>
  <dcterms:created xsi:type="dcterms:W3CDTF">2014-02-27T11:13:18Z</dcterms:created>
  <dcterms:modified xsi:type="dcterms:W3CDTF">2014-02-27T12:42:31Z</dcterms:modified>
</cp:coreProperties>
</file>