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tabRatio="941"/>
  </bookViews>
  <sheets>
    <sheet name="caractéristique" sheetId="1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7" l="1"/>
  <c r="K4" i="17"/>
  <c r="K5" i="17"/>
  <c r="K6" i="17"/>
  <c r="K7" i="17"/>
  <c r="K8" i="17"/>
  <c r="K9" i="17"/>
  <c r="K10" i="17"/>
  <c r="K11" i="17"/>
  <c r="K12" i="17"/>
  <c r="K13" i="17"/>
  <c r="K14" i="17"/>
  <c r="K15" i="17"/>
  <c r="K16" i="17"/>
  <c r="K17" i="17"/>
  <c r="K18" i="17"/>
  <c r="K19" i="17"/>
  <c r="K2" i="17"/>
  <c r="J3" i="17"/>
  <c r="J4" i="17"/>
  <c r="J5" i="17"/>
  <c r="J6" i="17"/>
  <c r="J7" i="17"/>
  <c r="J8" i="17"/>
  <c r="J9" i="17"/>
  <c r="J10" i="17"/>
  <c r="J11" i="17"/>
  <c r="J12" i="17"/>
  <c r="J13" i="17"/>
  <c r="J14" i="17"/>
  <c r="J15" i="17"/>
  <c r="J16" i="17"/>
  <c r="J17" i="17"/>
  <c r="J18" i="17"/>
  <c r="J19" i="17"/>
  <c r="J2" i="17"/>
  <c r="N3" i="17" a="1"/>
  <c r="N3" i="17" s="1"/>
  <c r="N12" i="17" a="1"/>
  <c r="N12" i="17" s="1"/>
  <c r="G2" i="17"/>
  <c r="G3" i="17"/>
  <c r="G4" i="17"/>
  <c r="G5" i="17"/>
  <c r="G6" i="17"/>
  <c r="G7" i="17"/>
  <c r="G8" i="17"/>
  <c r="G9" i="17"/>
  <c r="G10" i="17"/>
  <c r="G11" i="17"/>
  <c r="G12" i="17"/>
  <c r="G13" i="17"/>
  <c r="G14" i="17"/>
  <c r="G15" i="17"/>
  <c r="G16" i="17"/>
  <c r="G17" i="17"/>
  <c r="G18" i="17"/>
  <c r="G19" i="17"/>
  <c r="G38" i="17"/>
  <c r="P7" i="17" l="1"/>
  <c r="Q6" i="17"/>
  <c r="R5" i="17"/>
  <c r="N5" i="17"/>
  <c r="O4" i="17"/>
  <c r="P3" i="17"/>
  <c r="Q7" i="17"/>
  <c r="R6" i="17"/>
  <c r="N6" i="17"/>
  <c r="O5" i="17"/>
  <c r="P4" i="17"/>
  <c r="Q3" i="17"/>
  <c r="O7" i="17"/>
  <c r="P6" i="17"/>
  <c r="Q5" i="17"/>
  <c r="R4" i="17"/>
  <c r="N4" i="17"/>
  <c r="O3" i="17"/>
  <c r="R7" i="17"/>
  <c r="N7" i="17"/>
  <c r="O6" i="17"/>
  <c r="P5" i="17"/>
  <c r="Q4" i="17"/>
  <c r="R3" i="17"/>
  <c r="P16" i="17"/>
  <c r="R15" i="17"/>
  <c r="N15" i="17"/>
  <c r="P14" i="17"/>
  <c r="R13" i="17"/>
  <c r="N13" i="17"/>
  <c r="P12" i="17"/>
  <c r="Q16" i="17"/>
  <c r="S15" i="17"/>
  <c r="O15" i="17"/>
  <c r="Q14" i="17"/>
  <c r="S13" i="17"/>
  <c r="O13" i="17"/>
  <c r="Q12" i="17"/>
  <c r="S16" i="17"/>
  <c r="O16" i="17"/>
  <c r="Q15" i="17"/>
  <c r="S14" i="17"/>
  <c r="O14" i="17"/>
  <c r="Q13" i="17"/>
  <c r="S12" i="17"/>
  <c r="O12" i="17"/>
  <c r="R16" i="17"/>
  <c r="N16" i="17"/>
  <c r="P15" i="17"/>
  <c r="R14" i="17"/>
  <c r="N14" i="17"/>
  <c r="P13" i="17"/>
  <c r="R12" i="17"/>
  <c r="H38" i="17" l="1"/>
  <c r="E78" i="17"/>
  <c r="F78" i="17"/>
  <c r="I78" i="17" s="1"/>
  <c r="G78" i="17"/>
  <c r="G79" i="17" l="1"/>
  <c r="G80" i="17"/>
  <c r="G81" i="17"/>
  <c r="G82" i="17"/>
  <c r="G83" i="17"/>
  <c r="G84" i="17"/>
  <c r="G85" i="17"/>
  <c r="G86" i="17"/>
  <c r="G87" i="17"/>
  <c r="G88" i="17"/>
  <c r="G89" i="17"/>
  <c r="G90" i="17"/>
  <c r="G91" i="17"/>
  <c r="G92" i="17"/>
  <c r="G93" i="17"/>
  <c r="G94" i="17"/>
  <c r="G95" i="17"/>
  <c r="H39" i="17"/>
  <c r="H40" i="17"/>
  <c r="H41" i="17"/>
  <c r="H42" i="17"/>
  <c r="H43" i="17"/>
  <c r="H44" i="17"/>
  <c r="H45" i="17"/>
  <c r="H46" i="17"/>
  <c r="H47" i="17"/>
  <c r="H48" i="17"/>
  <c r="H49" i="17"/>
  <c r="H50" i="17"/>
  <c r="H51" i="17"/>
  <c r="H52" i="17"/>
  <c r="H53" i="17"/>
  <c r="H54" i="17"/>
  <c r="H55" i="17"/>
  <c r="F79" i="17"/>
  <c r="I79" i="17" s="1"/>
  <c r="F80" i="17"/>
  <c r="I80" i="17" s="1"/>
  <c r="F81" i="17"/>
  <c r="I81" i="17" s="1"/>
  <c r="F82" i="17"/>
  <c r="I82" i="17" s="1"/>
  <c r="F83" i="17"/>
  <c r="I83" i="17" s="1"/>
  <c r="F84" i="17"/>
  <c r="I84" i="17" s="1"/>
  <c r="F85" i="17"/>
  <c r="I85" i="17" s="1"/>
  <c r="F86" i="17"/>
  <c r="I86" i="17" s="1"/>
  <c r="F87" i="17"/>
  <c r="I87" i="17" s="1"/>
  <c r="F88" i="17"/>
  <c r="I88" i="17" s="1"/>
  <c r="F89" i="17"/>
  <c r="I89" i="17" s="1"/>
  <c r="F90" i="17"/>
  <c r="I90" i="17" s="1"/>
  <c r="F91" i="17"/>
  <c r="I91" i="17" s="1"/>
  <c r="F92" i="17"/>
  <c r="I92" i="17" s="1"/>
  <c r="F93" i="17"/>
  <c r="I93" i="17" s="1"/>
  <c r="F94" i="17"/>
  <c r="I94" i="17" s="1"/>
  <c r="F95" i="17"/>
  <c r="I95" i="17" s="1"/>
  <c r="E79" i="17"/>
  <c r="E80" i="17"/>
  <c r="E81" i="17"/>
  <c r="E82" i="17"/>
  <c r="E83" i="17"/>
  <c r="E84" i="17"/>
  <c r="E85" i="17"/>
  <c r="E86" i="17"/>
  <c r="E87" i="17"/>
  <c r="E88" i="17"/>
  <c r="E89" i="17"/>
  <c r="E90" i="17"/>
  <c r="E91" i="17"/>
  <c r="E92" i="17"/>
  <c r="E93" i="17"/>
  <c r="E94" i="17"/>
  <c r="E95" i="17"/>
  <c r="I5" i="17" l="1"/>
  <c r="I6" i="17"/>
  <c r="I4" i="17"/>
  <c r="I12" i="17"/>
  <c r="I15" i="17"/>
  <c r="I3" i="17"/>
  <c r="I11" i="17"/>
  <c r="I9" i="17"/>
  <c r="I10" i="17"/>
  <c r="I8" i="17"/>
  <c r="I19" i="17"/>
  <c r="I13" i="17"/>
  <c r="I14" i="17"/>
  <c r="I16" i="17"/>
  <c r="I7" i="17"/>
  <c r="I17" i="17"/>
  <c r="I18" i="17"/>
  <c r="I2" i="17"/>
</calcChain>
</file>

<file path=xl/sharedStrings.xml><?xml version="1.0" encoding="utf-8"?>
<sst xmlns="http://schemas.openxmlformats.org/spreadsheetml/2006/main" count="16" uniqueCount="10">
  <si>
    <t>différence</t>
  </si>
  <si>
    <t>x3</t>
  </si>
  <si>
    <t>x2</t>
  </si>
  <si>
    <t>x</t>
  </si>
  <si>
    <t>a</t>
  </si>
  <si>
    <t>x4</t>
  </si>
  <si>
    <t>r2</t>
  </si>
  <si>
    <t>x5</t>
  </si>
  <si>
    <t>G1</t>
  </si>
  <si>
    <t>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</si>
</sst>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"/>
    <numFmt numFmtId="165" formatCode="0.0000"/>
    <numFmt numFmtId="166" formatCode="0.0%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 readingOrder="1"/>
    </xf>
    <xf numFmtId="164" fontId="0" fillId="3" borderId="0" xfId="0" applyNumberFormat="1" applyFill="1"/>
    <xf numFmtId="165" fontId="0" fillId="0" borderId="0" xfId="0" applyNumberFormat="1"/>
    <xf numFmtId="165" fontId="1" fillId="2" borderId="0" xfId="0" applyNumberFormat="1" applyFont="1" applyFill="1" applyAlignment="1">
      <alignment horizontal="center" vertical="center" readingOrder="1"/>
    </xf>
    <xf numFmtId="166" fontId="0" fillId="0" borderId="0" xfId="1" applyNumberFormat="1" applyFont="1"/>
    <xf numFmtId="166" fontId="3" fillId="0" borderId="0" xfId="1" applyNumberFormat="1" applyFont="1"/>
    <xf numFmtId="165" fontId="0" fillId="4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FF99"/>
      <color rgb="FF00FF0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g2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rendline>
            <c:trendlineType val="poly"/>
            <c:order val="6"/>
            <c:dispRSqr val="0"/>
            <c:dispEq val="1"/>
            <c:trendlineLbl>
              <c:layout>
                <c:manualLayout>
                  <c:x val="0.22659335162056862"/>
                  <c:y val="-0.72432484286280829"/>
                </c:manualLayout>
              </c:layout>
              <c:numFmt formatCode="General" sourceLinked="0"/>
            </c:trendlineLbl>
          </c:trendline>
          <c:xVal>
            <c:numRef>
              <c:f>caractéristique!$G$2:$G$19</c:f>
              <c:numCache>
                <c:formatCode>0.0000</c:formatCode>
                <c:ptCount val="18"/>
                <c:pt idx="0">
                  <c:v>110.85714285714286</c:v>
                </c:pt>
                <c:pt idx="1">
                  <c:v>110.24761904761904</c:v>
                </c:pt>
                <c:pt idx="2">
                  <c:v>109.63809523809523</c:v>
                </c:pt>
                <c:pt idx="3">
                  <c:v>109.56190476190478</c:v>
                </c:pt>
                <c:pt idx="4">
                  <c:v>109.33333333333336</c:v>
                </c:pt>
                <c:pt idx="5">
                  <c:v>109.02857142857145</c:v>
                </c:pt>
                <c:pt idx="6">
                  <c:v>108.49523809523812</c:v>
                </c:pt>
                <c:pt idx="7">
                  <c:v>108.1904761904762</c:v>
                </c:pt>
                <c:pt idx="8">
                  <c:v>107.20000000000002</c:v>
                </c:pt>
                <c:pt idx="9">
                  <c:v>106.20952380952383</c:v>
                </c:pt>
                <c:pt idx="10">
                  <c:v>104.38095238095239</c:v>
                </c:pt>
                <c:pt idx="11">
                  <c:v>102.55238095238097</c:v>
                </c:pt>
                <c:pt idx="12">
                  <c:v>99.961904761904776</c:v>
                </c:pt>
                <c:pt idx="13">
                  <c:v>96.990476190476215</c:v>
                </c:pt>
                <c:pt idx="14">
                  <c:v>93.790476190476213</c:v>
                </c:pt>
                <c:pt idx="15">
                  <c:v>89.676190476190484</c:v>
                </c:pt>
                <c:pt idx="16">
                  <c:v>85.333333333333343</c:v>
                </c:pt>
                <c:pt idx="17">
                  <c:v>80.533333333333346</c:v>
                </c:pt>
              </c:numCache>
            </c:numRef>
          </c:xVal>
          <c:y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F772-4889-9AE3-19D3269AD085}"/>
            </c:ext>
          </c:extLst>
        </c:ser>
        <c:ser>
          <c:idx val="1"/>
          <c:order val="1"/>
          <c:trendline>
            <c:trendlineType val="poly"/>
            <c:order val="6"/>
            <c:dispRSqr val="1"/>
            <c:dispEq val="1"/>
            <c:trendlineLbl>
              <c:layout>
                <c:manualLayout>
                  <c:x val="9.6100525690054114E-3"/>
                  <c:y val="-0.77049971221114133"/>
                </c:manualLayout>
              </c:layout>
              <c:numFmt formatCode="General" sourceLinked="0"/>
            </c:trendlineLbl>
          </c:trendline>
          <c:xVal>
            <c:numRef>
              <c:f>caractéristique!$H$38:$H$55</c:f>
              <c:numCache>
                <c:formatCode>General</c:formatCode>
                <c:ptCount val="18"/>
                <c:pt idx="0">
                  <c:v>30.327142857142874</c:v>
                </c:pt>
                <c:pt idx="1">
                  <c:v>29.717619047619038</c:v>
                </c:pt>
                <c:pt idx="2">
                  <c:v>29.108095238095231</c:v>
                </c:pt>
                <c:pt idx="3">
                  <c:v>29.031904761904784</c:v>
                </c:pt>
                <c:pt idx="4">
                  <c:v>28.803333333333356</c:v>
                </c:pt>
                <c:pt idx="5">
                  <c:v>28.498571428571452</c:v>
                </c:pt>
                <c:pt idx="6">
                  <c:v>27.965238095238121</c:v>
                </c:pt>
                <c:pt idx="7">
                  <c:v>27.660476190476203</c:v>
                </c:pt>
                <c:pt idx="8">
                  <c:v>26.670000000000016</c:v>
                </c:pt>
                <c:pt idx="9">
                  <c:v>25.679523809523829</c:v>
                </c:pt>
                <c:pt idx="10">
                  <c:v>23.850952380952393</c:v>
                </c:pt>
                <c:pt idx="11">
                  <c:v>22.022380952380971</c:v>
                </c:pt>
                <c:pt idx="12">
                  <c:v>19.431904761904775</c:v>
                </c:pt>
                <c:pt idx="13">
                  <c:v>16.460476190476214</c:v>
                </c:pt>
                <c:pt idx="14">
                  <c:v>13.260476190476211</c:v>
                </c:pt>
                <c:pt idx="15">
                  <c:v>9.1461904761904833</c:v>
                </c:pt>
                <c:pt idx="16">
                  <c:v>4.8033333333333417</c:v>
                </c:pt>
                <c:pt idx="17">
                  <c:v>3.3333333333445125E-3</c:v>
                </c:pt>
              </c:numCache>
            </c:numRef>
          </c:xVal>
          <c:yVal>
            <c:numRef>
              <c:f>caractéristique!$D$38:$D$55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F772-4889-9AE3-19D3269AD0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099200"/>
        <c:axId val="144105472"/>
      </c:scatterChart>
      <c:valAx>
        <c:axId val="14409920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BE"/>
                  <a:t>pression</a:t>
                </a:r>
              </a:p>
            </c:rich>
          </c:tx>
          <c:overlay val="0"/>
        </c:title>
        <c:numFmt formatCode="0.0000" sourceLinked="1"/>
        <c:majorTickMark val="none"/>
        <c:minorTickMark val="none"/>
        <c:tickLblPos val="nextTo"/>
        <c:crossAx val="144105472"/>
        <c:crosses val="autoZero"/>
        <c:crossBetween val="midCat"/>
      </c:valAx>
      <c:valAx>
        <c:axId val="1441054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débit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4409920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caractéristique!$M$2</c:f>
          <c:strCache>
            <c:ptCount val="1"/>
            <c:pt idx="0">
              <c:v>G1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og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1"/>
            <c:dispEq val="1"/>
            <c:trendlineLbl>
              <c:layout>
                <c:manualLayout>
                  <c:x val="-0.28722915404805166"/>
                  <c:y val="-0.14182086614173228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xVal>
          <c:yVal>
            <c:numRef>
              <c:f>caractéristique!$E$2:$E$19</c:f>
              <c:numCache>
                <c:formatCode>General</c:formatCode>
                <c:ptCount val="18"/>
                <c:pt idx="0">
                  <c:v>14.55</c:v>
                </c:pt>
                <c:pt idx="1">
                  <c:v>14.47</c:v>
                </c:pt>
                <c:pt idx="2">
                  <c:v>14.39</c:v>
                </c:pt>
                <c:pt idx="3">
                  <c:v>14.38</c:v>
                </c:pt>
                <c:pt idx="4">
                  <c:v>14.35</c:v>
                </c:pt>
                <c:pt idx="5">
                  <c:v>14.31</c:v>
                </c:pt>
                <c:pt idx="6">
                  <c:v>14.24</c:v>
                </c:pt>
                <c:pt idx="7">
                  <c:v>14.2</c:v>
                </c:pt>
                <c:pt idx="8">
                  <c:v>14.07</c:v>
                </c:pt>
                <c:pt idx="9">
                  <c:v>13.94</c:v>
                </c:pt>
                <c:pt idx="10">
                  <c:v>13.7</c:v>
                </c:pt>
                <c:pt idx="11">
                  <c:v>13.46</c:v>
                </c:pt>
                <c:pt idx="12">
                  <c:v>13.12</c:v>
                </c:pt>
                <c:pt idx="13">
                  <c:v>12.73</c:v>
                </c:pt>
                <c:pt idx="14">
                  <c:v>12.31</c:v>
                </c:pt>
                <c:pt idx="15">
                  <c:v>11.77</c:v>
                </c:pt>
                <c:pt idx="16">
                  <c:v>11.2</c:v>
                </c:pt>
                <c:pt idx="17">
                  <c:v>10.57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EC0-4037-9175-872D1E45D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1903832"/>
        <c:axId val="301901864"/>
      </c:scatterChart>
      <c:valAx>
        <c:axId val="3019038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901864"/>
        <c:crossesAt val="70"/>
        <c:crossBetween val="midCat"/>
      </c:valAx>
      <c:valAx>
        <c:axId val="301901864"/>
        <c:scaling>
          <c:orientation val="minMax"/>
          <c:max val="16"/>
          <c:min val="9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903832"/>
        <c:crossesAt val="0"/>
        <c:crossBetween val="midCat"/>
        <c:majorUnit val="1"/>
        <c:minorUnit val="0.5"/>
      </c:valAx>
      <c:spPr>
        <a:noFill/>
        <a:ln>
          <a:noFill/>
        </a:ln>
        <a:effectLst/>
      </c:spPr>
    </c:plotArea>
    <c:legend>
      <c:legendPos val="t"/>
      <c:legendEntry>
        <c:idx val="1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caractéristique!$M$11</c:f>
          <c:strCache>
            <c:ptCount val="1"/>
            <c:pt idx="0">
              <c:v>G2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5"/>
            <c:dispRSqr val="1"/>
            <c:dispEq val="1"/>
            <c:trendlineLbl>
              <c:layout>
                <c:manualLayout>
                  <c:x val="-0.10273313458907619"/>
                  <c:y val="-0.28159259259259251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caractéristique!$E$2:$E$19</c:f>
              <c:numCache>
                <c:formatCode>General</c:formatCode>
                <c:ptCount val="18"/>
                <c:pt idx="0">
                  <c:v>14.55</c:v>
                </c:pt>
                <c:pt idx="1">
                  <c:v>14.47</c:v>
                </c:pt>
                <c:pt idx="2">
                  <c:v>14.39</c:v>
                </c:pt>
                <c:pt idx="3">
                  <c:v>14.38</c:v>
                </c:pt>
                <c:pt idx="4">
                  <c:v>14.35</c:v>
                </c:pt>
                <c:pt idx="5">
                  <c:v>14.31</c:v>
                </c:pt>
                <c:pt idx="6">
                  <c:v>14.24</c:v>
                </c:pt>
                <c:pt idx="7">
                  <c:v>14.2</c:v>
                </c:pt>
                <c:pt idx="8">
                  <c:v>14.07</c:v>
                </c:pt>
                <c:pt idx="9">
                  <c:v>13.94</c:v>
                </c:pt>
                <c:pt idx="10">
                  <c:v>13.7</c:v>
                </c:pt>
                <c:pt idx="11">
                  <c:v>13.46</c:v>
                </c:pt>
                <c:pt idx="12">
                  <c:v>13.12</c:v>
                </c:pt>
                <c:pt idx="13">
                  <c:v>12.73</c:v>
                </c:pt>
                <c:pt idx="14">
                  <c:v>12.31</c:v>
                </c:pt>
                <c:pt idx="15">
                  <c:v>11.77</c:v>
                </c:pt>
                <c:pt idx="16">
                  <c:v>11.2</c:v>
                </c:pt>
                <c:pt idx="17">
                  <c:v>10.57</c:v>
                </c:pt>
              </c:numCache>
            </c:numRef>
          </c:xVal>
          <c:yVal>
            <c:numRef>
              <c:f>caractéristique!$D$2:$D$19</c:f>
              <c:numCache>
                <c:formatCode>General</c:formatCode>
                <c:ptCount val="18"/>
                <c:pt idx="0">
                  <c:v>0</c:v>
                </c:pt>
                <c:pt idx="1">
                  <c:v>10</c:v>
                </c:pt>
                <c:pt idx="2">
                  <c:v>20</c:v>
                </c:pt>
                <c:pt idx="3">
                  <c:v>30</c:v>
                </c:pt>
                <c:pt idx="4">
                  <c:v>40</c:v>
                </c:pt>
                <c:pt idx="5">
                  <c:v>50</c:v>
                </c:pt>
                <c:pt idx="6">
                  <c:v>60</c:v>
                </c:pt>
                <c:pt idx="7">
                  <c:v>70</c:v>
                </c:pt>
                <c:pt idx="8">
                  <c:v>80</c:v>
                </c:pt>
                <c:pt idx="9">
                  <c:v>90</c:v>
                </c:pt>
                <c:pt idx="10">
                  <c:v>100</c:v>
                </c:pt>
                <c:pt idx="11">
                  <c:v>110</c:v>
                </c:pt>
                <c:pt idx="12">
                  <c:v>120</c:v>
                </c:pt>
                <c:pt idx="13">
                  <c:v>130</c:v>
                </c:pt>
                <c:pt idx="14">
                  <c:v>140</c:v>
                </c:pt>
                <c:pt idx="15">
                  <c:v>150</c:v>
                </c:pt>
                <c:pt idx="16">
                  <c:v>160</c:v>
                </c:pt>
                <c:pt idx="17">
                  <c:v>170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55B-4FE9-A440-643B6BB3AE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1903832"/>
        <c:axId val="301901864"/>
      </c:scatterChart>
      <c:valAx>
        <c:axId val="301903832"/>
        <c:scaling>
          <c:orientation val="minMax"/>
          <c:max val="16"/>
          <c:min val="9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901864"/>
        <c:crosses val="autoZero"/>
        <c:crossBetween val="midCat"/>
        <c:minorUnit val="0.5"/>
      </c:valAx>
      <c:valAx>
        <c:axId val="301901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190383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43960</xdr:colOff>
      <xdr:row>55</xdr:row>
      <xdr:rowOff>183174</xdr:rowOff>
    </xdr:from>
    <xdr:to>
      <xdr:col>13</xdr:col>
      <xdr:colOff>410307</xdr:colOff>
      <xdr:row>74</xdr:row>
      <xdr:rowOff>139212</xdr:rowOff>
    </xdr:to>
    <xdr:graphicFrame macro="">
      <xdr:nvGraphicFramePr>
        <xdr:cNvPr id="75" name="Graphique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409575</xdr:colOff>
      <xdr:row>21</xdr:row>
      <xdr:rowOff>0</xdr:rowOff>
    </xdr:from>
    <xdr:to>
      <xdr:col>11</xdr:col>
      <xdr:colOff>19050</xdr:colOff>
      <xdr:row>35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843448A-ED23-4DD4-9DFF-14AE482677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0</xdr:colOff>
      <xdr:row>20</xdr:row>
      <xdr:rowOff>190499</xdr:rowOff>
    </xdr:from>
    <xdr:to>
      <xdr:col>20</xdr:col>
      <xdr:colOff>266700</xdr:colOff>
      <xdr:row>36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67D2064-9179-47D8-9DE7-72435D06ADB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S95"/>
  <sheetViews>
    <sheetView tabSelected="1" topLeftCell="D17" zoomScaleNormal="100" workbookViewId="0">
      <selection activeCell="M42" sqref="M42"/>
    </sheetView>
  </sheetViews>
  <sheetFormatPr baseColWidth="10" defaultRowHeight="15" x14ac:dyDescent="0.25"/>
  <cols>
    <col min="4" max="4" width="11.5703125" bestFit="1" customWidth="1"/>
    <col min="5" max="5" width="15.85546875" bestFit="1" customWidth="1"/>
    <col min="6" max="6" width="16.85546875" customWidth="1"/>
    <col min="11" max="11" width="13.5703125" bestFit="1" customWidth="1"/>
    <col min="13" max="14" width="12.85546875" bestFit="1" customWidth="1"/>
    <col min="15" max="15" width="12.7109375" bestFit="1" customWidth="1"/>
    <col min="16" max="16" width="9.140625" customWidth="1"/>
    <col min="17" max="17" width="8.42578125" customWidth="1"/>
    <col min="18" max="18" width="6.42578125" customWidth="1"/>
    <col min="19" max="19" width="12" bestFit="1" customWidth="1"/>
    <col min="20" max="21" width="5.7109375" customWidth="1"/>
  </cols>
  <sheetData>
    <row r="1" spans="4:19" x14ac:dyDescent="0.25">
      <c r="J1" t="s">
        <v>0</v>
      </c>
    </row>
    <row r="2" spans="4:19" x14ac:dyDescent="0.25">
      <c r="D2">
        <v>0</v>
      </c>
      <c r="E2">
        <v>14.55</v>
      </c>
      <c r="F2" s="4">
        <v>7.6190476190476186</v>
      </c>
      <c r="G2" s="4">
        <f>E2*F2</f>
        <v>110.85714285714286</v>
      </c>
      <c r="I2" s="5">
        <f>$N$3*$D2^4+$O$3*$D2^3+$P$3*$D2^2+$Q$3*$D2+$R$3</f>
        <v>14.554170653907496</v>
      </c>
      <c r="J2" s="4">
        <f>I2-E2</f>
        <v>4.1706539074954918E-3</v>
      </c>
      <c r="K2" s="8">
        <f>$N$12*$E2^5+$O$12*$E2^4+$P$12*$E2^3+$Q$12*$E2^2+$R$12*$E2+$S$12</f>
        <v>-6.5207705965731293</v>
      </c>
      <c r="L2" s="6"/>
      <c r="M2" s="7" t="s">
        <v>8</v>
      </c>
      <c r="N2" t="s">
        <v>5</v>
      </c>
      <c r="O2" t="s">
        <v>1</v>
      </c>
      <c r="P2" t="s">
        <v>2</v>
      </c>
      <c r="Q2" t="s">
        <v>3</v>
      </c>
      <c r="R2" t="s">
        <v>4</v>
      </c>
    </row>
    <row r="3" spans="4:19" x14ac:dyDescent="0.25">
      <c r="D3">
        <v>10</v>
      </c>
      <c r="E3">
        <v>14.47</v>
      </c>
      <c r="F3" s="4">
        <v>7.6190476190476186</v>
      </c>
      <c r="G3" s="4">
        <f t="shared" ref="G3:G19" si="0">E3*F3</f>
        <v>110.24761904761904</v>
      </c>
      <c r="I3" s="5">
        <f>$N$3*$D3^4+$O$3*$D3^3+$P$3*$D3^2+$Q$3*$D3+$R$3</f>
        <v>14.459779998123651</v>
      </c>
      <c r="J3" s="4">
        <f t="shared" ref="J3:J19" si="1">I3-E3</f>
        <v>-1.0220001876350082E-2</v>
      </c>
      <c r="K3" s="8">
        <f t="shared" ref="K3:K19" si="2">$N$12*$E3^5+$O$12*$E3^4+$P$12*$E3^3+$Q$12*$E3^2+$R$12*$E3+$S$12</f>
        <v>13.930256034946069</v>
      </c>
      <c r="L3" s="6"/>
      <c r="M3" s="6"/>
      <c r="N3">
        <f t="array" ref="N3:R7">LINEST(($E$2:$E$19),($D$2:$D$19)^{1,2,3,4},TRUE,TRUE)</f>
        <v>5.4560699878037978E-9</v>
      </c>
      <c r="O3">
        <v>-2.9416651030428352E-6</v>
      </c>
      <c r="P3">
        <v>2.7441745238765669E-4</v>
      </c>
      <c r="Q3">
        <v>-1.1894529661944663E-2</v>
      </c>
      <c r="R3">
        <v>14.554170653907496</v>
      </c>
    </row>
    <row r="4" spans="4:19" x14ac:dyDescent="0.25">
      <c r="D4">
        <v>20</v>
      </c>
      <c r="E4">
        <v>14.39</v>
      </c>
      <c r="F4" s="4">
        <v>7.6190476190476186</v>
      </c>
      <c r="G4" s="4">
        <f t="shared" si="0"/>
        <v>109.63809523809523</v>
      </c>
      <c r="I4" s="5">
        <f>$N$3*$D4^4+$O$3*$D4^3+$P$3*$D4^2+$Q$3*$D4+$R$3</f>
        <v>14.403386691997371</v>
      </c>
      <c r="J4" s="4">
        <f t="shared" si="1"/>
        <v>1.3386691997370193E-2</v>
      </c>
      <c r="K4" s="8">
        <f t="shared" si="2"/>
        <v>31.424298746744171</v>
      </c>
      <c r="L4" s="6"/>
      <c r="M4" s="6"/>
      <c r="N4">
        <v>6.810692946455599E-10</v>
      </c>
      <c r="O4">
        <v>2.335139768330136E-7</v>
      </c>
      <c r="P4">
        <v>2.6053638007840491E-5</v>
      </c>
      <c r="Q4">
        <v>1.0434777823890326E-3</v>
      </c>
      <c r="R4">
        <v>1.2051778563624096E-2</v>
      </c>
    </row>
    <row r="5" spans="4:19" x14ac:dyDescent="0.25">
      <c r="D5">
        <v>30</v>
      </c>
      <c r="E5">
        <v>14.38</v>
      </c>
      <c r="F5" s="4">
        <v>7.6190476190476204</v>
      </c>
      <c r="G5" s="4">
        <f t="shared" si="0"/>
        <v>109.56190476190478</v>
      </c>
      <c r="I5" s="5">
        <f>$N$3*$D5^4+$O$3*$D5^3+$P$3*$D5^2+$Q$3*$D5+$R$3</f>
        <v>14.369304930106011</v>
      </c>
      <c r="J5" s="4">
        <f t="shared" si="1"/>
        <v>-1.0695069893989384E-2</v>
      </c>
      <c r="K5" s="8">
        <f t="shared" si="2"/>
        <v>33.420724070863798</v>
      </c>
      <c r="L5" s="6"/>
      <c r="M5" s="6" t="s">
        <v>6</v>
      </c>
      <c r="N5">
        <v>0.99990329268744493</v>
      </c>
      <c r="O5">
        <v>1.3778918909187393E-2</v>
      </c>
      <c r="P5" t="e">
        <v>#N/A</v>
      </c>
      <c r="Q5" t="e">
        <v>#N/A</v>
      </c>
      <c r="R5" t="e">
        <v>#N/A</v>
      </c>
    </row>
    <row r="6" spans="4:19" x14ac:dyDescent="0.25">
      <c r="D6">
        <v>40</v>
      </c>
      <c r="E6">
        <v>14.35</v>
      </c>
      <c r="F6" s="4">
        <v>7.6190476190476204</v>
      </c>
      <c r="G6" s="4">
        <f t="shared" si="0"/>
        <v>109.33333333333336</v>
      </c>
      <c r="I6" s="5">
        <f>$N$3*$D6^4+$O$3*$D6^3+$P$3*$D6^2+$Q$3*$D6+$R$3</f>
        <v>14.343158363823996</v>
      </c>
      <c r="J6" s="4">
        <f t="shared" si="1"/>
        <v>-6.8416361760039734E-3</v>
      </c>
      <c r="K6" s="8">
        <f t="shared" si="2"/>
        <v>39.171985090011731</v>
      </c>
      <c r="L6" s="6"/>
      <c r="M6" s="6"/>
      <c r="N6">
        <v>33603.308947146797</v>
      </c>
      <c r="O6">
        <v>13</v>
      </c>
      <c r="P6" t="e">
        <v>#N/A</v>
      </c>
      <c r="Q6" t="e">
        <v>#N/A</v>
      </c>
      <c r="R6" t="e">
        <v>#N/A</v>
      </c>
    </row>
    <row r="7" spans="4:19" x14ac:dyDescent="0.25">
      <c r="D7">
        <v>50</v>
      </c>
      <c r="E7">
        <v>14.31</v>
      </c>
      <c r="F7" s="4">
        <v>7.6190476190476204</v>
      </c>
      <c r="G7" s="4">
        <f t="shared" si="0"/>
        <v>109.02857142857145</v>
      </c>
      <c r="I7" s="5">
        <f>$N$3*$D7^4+$O$3*$D7^3+$P$3*$D7^2+$Q$3*$D7+$R$3</f>
        <v>14.311880101322824</v>
      </c>
      <c r="J7" s="4">
        <f t="shared" si="1"/>
        <v>1.8801013228237906E-3</v>
      </c>
      <c r="K7" s="8">
        <f t="shared" si="2"/>
        <v>46.308515951270238</v>
      </c>
      <c r="L7" s="6"/>
      <c r="M7" s="6"/>
      <c r="N7">
        <v>25.519509615895807</v>
      </c>
      <c r="O7">
        <v>2.4681618819775049E-3</v>
      </c>
      <c r="P7" t="e">
        <v>#N/A</v>
      </c>
      <c r="Q7" t="e">
        <v>#N/A</v>
      </c>
      <c r="R7" t="e">
        <v>#N/A</v>
      </c>
    </row>
    <row r="8" spans="4:19" x14ac:dyDescent="0.25">
      <c r="D8">
        <v>60</v>
      </c>
      <c r="E8">
        <v>14.24</v>
      </c>
      <c r="F8" s="4">
        <v>7.6190476190476204</v>
      </c>
      <c r="G8" s="4">
        <f t="shared" si="0"/>
        <v>108.49523809523812</v>
      </c>
      <c r="I8" s="5">
        <f>$N$3*$D8^4+$O$3*$D8^3+$P$3*$D8^2+$Q$3*$D8+$R$3</f>
        <v>14.263712707571065</v>
      </c>
      <c r="J8" s="4">
        <f t="shared" si="1"/>
        <v>2.3712707571064584E-2</v>
      </c>
      <c r="K8" s="8">
        <f t="shared" si="2"/>
        <v>57.444039949448779</v>
      </c>
      <c r="L8" s="6"/>
    </row>
    <row r="9" spans="4:19" x14ac:dyDescent="0.25">
      <c r="D9">
        <v>70</v>
      </c>
      <c r="E9">
        <v>14.2</v>
      </c>
      <c r="F9" s="4">
        <v>7.6190476190476204</v>
      </c>
      <c r="G9" s="4">
        <f t="shared" si="0"/>
        <v>108.1904761904762</v>
      </c>
      <c r="I9" s="5">
        <f>$N$3*$D9^4+$O$3*$D9^3+$P$3*$D9^2+$Q$3*$D9+$R$3</f>
        <v>14.188208204334364</v>
      </c>
      <c r="J9" s="4">
        <f t="shared" si="1"/>
        <v>-1.1791795665635263E-2</v>
      </c>
      <c r="K9" s="8">
        <f t="shared" si="2"/>
        <v>63.09754916629754</v>
      </c>
      <c r="L9" s="6"/>
    </row>
    <row r="10" spans="4:19" x14ac:dyDescent="0.25">
      <c r="D10">
        <v>80</v>
      </c>
      <c r="E10">
        <v>14.07</v>
      </c>
      <c r="F10" s="4">
        <v>7.6190476190476204</v>
      </c>
      <c r="G10" s="4">
        <f t="shared" si="0"/>
        <v>107.20000000000002</v>
      </c>
      <c r="I10" s="5">
        <f>$N$3*$D10^4+$O$3*$D10^3+$P$3*$D10^2+$Q$3*$D10+$R$3</f>
        <v>14.076228070175437</v>
      </c>
      <c r="J10" s="4">
        <f t="shared" si="1"/>
        <v>6.2280701754371393E-3</v>
      </c>
      <c r="K10" s="8">
        <f t="shared" si="2"/>
        <v>78.382064151344821</v>
      </c>
      <c r="L10" s="6"/>
    </row>
    <row r="11" spans="4:19" x14ac:dyDescent="0.25">
      <c r="D11">
        <v>90</v>
      </c>
      <c r="E11">
        <v>13.94</v>
      </c>
      <c r="F11" s="4">
        <v>7.6190476190476204</v>
      </c>
      <c r="G11" s="4">
        <f t="shared" si="0"/>
        <v>106.20952380952383</v>
      </c>
      <c r="I11" s="5">
        <f>$N$3*$D11^4+$O$3*$D11^3+$P$3*$D11^2+$Q$3*$D11+$R$3</f>
        <v>13.919943240454076</v>
      </c>
      <c r="J11" s="4">
        <f t="shared" si="1"/>
        <v>-2.0056759545923342E-2</v>
      </c>
      <c r="K11" s="8">
        <f t="shared" si="2"/>
        <v>89.759637083625421</v>
      </c>
      <c r="L11" s="6"/>
      <c r="M11" s="7" t="s">
        <v>9</v>
      </c>
      <c r="N11" t="s">
        <v>7</v>
      </c>
      <c r="O11" t="s">
        <v>5</v>
      </c>
      <c r="P11" t="s">
        <v>1</v>
      </c>
      <c r="Q11" t="s">
        <v>2</v>
      </c>
      <c r="R11" t="s">
        <v>3</v>
      </c>
      <c r="S11" t="s">
        <v>4</v>
      </c>
    </row>
    <row r="12" spans="4:19" x14ac:dyDescent="0.25">
      <c r="D12">
        <v>100</v>
      </c>
      <c r="E12">
        <v>13.7</v>
      </c>
      <c r="F12" s="4">
        <v>7.6190476190476204</v>
      </c>
      <c r="G12" s="4">
        <f t="shared" si="0"/>
        <v>104.38095238095239</v>
      </c>
      <c r="I12" s="5">
        <f>$N$3*$D12^4+$O$3*$D12^3+$P$3*$D12^2+$Q$3*$D12+$R$3</f>
        <v>13.71283410732714</v>
      </c>
      <c r="J12" s="4">
        <f t="shared" si="1"/>
        <v>1.2834107327140742E-2</v>
      </c>
      <c r="K12" s="8">
        <f t="shared" si="2"/>
        <v>103.54291516798548</v>
      </c>
      <c r="L12" s="6"/>
      <c r="M12" s="6"/>
      <c r="N12">
        <f t="array" ref="N12:S16">LINEST(($D$2:$D$19),($E$2:$E$19)^{1,2,3,4,5},TRUE,TRUE)</f>
        <v>-2.4939660046802929</v>
      </c>
      <c r="O12">
        <v>152.47562117627319</v>
      </c>
      <c r="P12">
        <v>-3720.8020280643677</v>
      </c>
      <c r="Q12">
        <v>45297.009999143113</v>
      </c>
      <c r="R12">
        <v>-275102.33300880226</v>
      </c>
      <c r="S12">
        <v>666995.70753895142</v>
      </c>
    </row>
    <row r="13" spans="4:19" x14ac:dyDescent="0.25">
      <c r="D13">
        <v>110</v>
      </c>
      <c r="E13">
        <v>13.46</v>
      </c>
      <c r="F13" s="4">
        <v>7.6190476190476204</v>
      </c>
      <c r="G13" s="4">
        <f t="shared" si="0"/>
        <v>102.55238095238097</v>
      </c>
      <c r="I13" s="5">
        <f>$N$3*$D13^4+$O$3*$D13^3+$P$3*$D13^2+$Q$3*$D13+$R$3</f>
        <v>13.44969051974857</v>
      </c>
      <c r="J13" s="4">
        <f t="shared" si="1"/>
        <v>-1.0309480251430969E-2</v>
      </c>
      <c r="K13" s="8">
        <f t="shared" si="2"/>
        <v>111.70620737201534</v>
      </c>
      <c r="L13" s="6"/>
      <c r="M13" s="6"/>
      <c r="N13">
        <v>0.96387194861915837</v>
      </c>
      <c r="O13">
        <v>60.855406870801929</v>
      </c>
      <c r="P13">
        <v>1532.3519925624591</v>
      </c>
      <c r="Q13">
        <v>19234.465488259732</v>
      </c>
      <c r="R13">
        <v>120348.0138232723</v>
      </c>
      <c r="S13">
        <v>300263.5652961267</v>
      </c>
    </row>
    <row r="14" spans="4:19" x14ac:dyDescent="0.25">
      <c r="D14">
        <v>120</v>
      </c>
      <c r="E14">
        <v>13.12</v>
      </c>
      <c r="F14" s="4">
        <v>7.6190476190476204</v>
      </c>
      <c r="G14" s="4">
        <f t="shared" si="0"/>
        <v>99.961904761904776</v>
      </c>
      <c r="I14" s="5">
        <f>$N$3*$D14^4+$O$3*$D14^3+$P$3*$D14^2+$Q$3*$D14+$R$3</f>
        <v>13.12661178346937</v>
      </c>
      <c r="J14" s="4">
        <f t="shared" si="1"/>
        <v>6.6117834693706357E-3</v>
      </c>
      <c r="K14" s="8">
        <f t="shared" si="2"/>
        <v>119.53592630079947</v>
      </c>
      <c r="L14" s="6"/>
      <c r="M14" s="6" t="s">
        <v>6</v>
      </c>
      <c r="N14">
        <v>0.99389833770465108</v>
      </c>
      <c r="O14">
        <v>4.9634122856631171</v>
      </c>
      <c r="P14" t="e">
        <v>#N/A</v>
      </c>
      <c r="Q14" t="e">
        <v>#N/A</v>
      </c>
      <c r="R14" t="e">
        <v>#N/A</v>
      </c>
      <c r="S14" t="e">
        <v>#N/A</v>
      </c>
    </row>
    <row r="15" spans="4:19" x14ac:dyDescent="0.25">
      <c r="D15">
        <v>130</v>
      </c>
      <c r="E15">
        <v>12.73</v>
      </c>
      <c r="F15" s="4">
        <v>7.6190476190476204</v>
      </c>
      <c r="G15" s="4">
        <f t="shared" si="0"/>
        <v>96.990476190476215</v>
      </c>
      <c r="I15" s="5">
        <f>$N$3*$D15^4+$O$3*$D15^3+$P$3*$D15^2+$Q$3*$D15+$R$3</f>
        <v>12.741006661037622</v>
      </c>
      <c r="J15" s="4">
        <f t="shared" si="1"/>
        <v>1.1006661037621157E-2</v>
      </c>
      <c r="K15" s="8">
        <f t="shared" si="2"/>
        <v>128.33229781570844</v>
      </c>
      <c r="L15" s="6"/>
      <c r="M15" s="6"/>
      <c r="N15">
        <v>390.93543612031834</v>
      </c>
      <c r="O15">
        <v>12</v>
      </c>
      <c r="P15" t="e">
        <v>#N/A</v>
      </c>
      <c r="Q15" t="e">
        <v>#N/A</v>
      </c>
      <c r="R15" t="e">
        <v>#N/A</v>
      </c>
      <c r="S15" t="e">
        <v>#N/A</v>
      </c>
    </row>
    <row r="16" spans="4:19" x14ac:dyDescent="0.25">
      <c r="D16">
        <v>140</v>
      </c>
      <c r="E16">
        <v>12.31</v>
      </c>
      <c r="F16" s="4">
        <v>7.6190476190476204</v>
      </c>
      <c r="G16" s="4">
        <f t="shared" si="0"/>
        <v>93.790476190476213</v>
      </c>
      <c r="I16" s="5">
        <f>$N$3*$D16^4+$O$3*$D16^3+$P$3*$D16^2+$Q$3*$D16+$R$3</f>
        <v>12.291593371798481</v>
      </c>
      <c r="J16" s="4">
        <f t="shared" si="1"/>
        <v>-1.8406628201519837E-2</v>
      </c>
      <c r="K16" s="8">
        <f t="shared" si="2"/>
        <v>139.28970228298567</v>
      </c>
      <c r="L16" s="6"/>
      <c r="M16" s="6"/>
      <c r="N16">
        <v>48154.374461790343</v>
      </c>
      <c r="O16">
        <v>295.62553820965883</v>
      </c>
      <c r="P16" t="e">
        <v>#N/A</v>
      </c>
      <c r="Q16" t="e">
        <v>#N/A</v>
      </c>
      <c r="R16" t="e">
        <v>#N/A</v>
      </c>
      <c r="S16" t="e">
        <v>#N/A</v>
      </c>
    </row>
    <row r="17" spans="4:13" x14ac:dyDescent="0.25">
      <c r="D17">
        <v>150</v>
      </c>
      <c r="E17">
        <v>11.77</v>
      </c>
      <c r="F17" s="4">
        <v>7.6190476190476204</v>
      </c>
      <c r="G17" s="4">
        <f t="shared" si="0"/>
        <v>89.676190476190484</v>
      </c>
      <c r="I17" s="5">
        <f>$N$3*$D17^4+$O$3*$D17^3+$P$3*$D17^2+$Q$3*$D17+$R$3</f>
        <v>11.778399591894175</v>
      </c>
      <c r="J17" s="4">
        <f t="shared" si="1"/>
        <v>8.3995918941752734E-3</v>
      </c>
      <c r="K17" s="8">
        <f t="shared" si="2"/>
        <v>152.04673636402003</v>
      </c>
      <c r="L17" s="6"/>
    </row>
    <row r="18" spans="4:13" x14ac:dyDescent="0.25">
      <c r="D18">
        <v>160</v>
      </c>
      <c r="E18">
        <v>11.2</v>
      </c>
      <c r="F18" s="4">
        <v>7.6190476190476204</v>
      </c>
      <c r="G18" s="4">
        <f t="shared" si="0"/>
        <v>85.333333333333343</v>
      </c>
      <c r="I18" s="5">
        <f>$N$3*$D18^4+$O$3*$D18^3+$P$3*$D18^2+$Q$3*$D18+$R$3</f>
        <v>11.202762454264004</v>
      </c>
      <c r="J18" s="4">
        <f t="shared" si="1"/>
        <v>2.7624542640047878E-3</v>
      </c>
      <c r="K18" s="8">
        <f t="shared" si="2"/>
        <v>158.9542841964867</v>
      </c>
    </row>
    <row r="19" spans="4:13" x14ac:dyDescent="0.25">
      <c r="D19">
        <v>170</v>
      </c>
      <c r="E19">
        <v>10.57</v>
      </c>
      <c r="F19" s="4">
        <v>7.6190476190476204</v>
      </c>
      <c r="G19" s="4">
        <f t="shared" si="0"/>
        <v>80.533333333333346</v>
      </c>
      <c r="I19" s="5">
        <f>$N$3*$D19^4+$O$3*$D19^3+$P$3*$D19^2+$Q$3*$D19+$R$3</f>
        <v>10.567328548644344</v>
      </c>
      <c r="J19" s="4">
        <f t="shared" si="1"/>
        <v>-2.6714513556562736E-3</v>
      </c>
      <c r="K19" s="8">
        <f t="shared" si="2"/>
        <v>170.17363090650178</v>
      </c>
    </row>
    <row r="27" spans="4:13" x14ac:dyDescent="0.25">
      <c r="M27" s="6"/>
    </row>
    <row r="28" spans="4:13" x14ac:dyDescent="0.25">
      <c r="M28" s="6"/>
    </row>
    <row r="29" spans="4:13" x14ac:dyDescent="0.25">
      <c r="M29" s="6"/>
    </row>
    <row r="30" spans="4:13" x14ac:dyDescent="0.25">
      <c r="M30" s="6"/>
    </row>
    <row r="31" spans="4:13" x14ac:dyDescent="0.25">
      <c r="M31" s="6"/>
    </row>
    <row r="32" spans="4:13" x14ac:dyDescent="0.25">
      <c r="M32" s="6"/>
    </row>
    <row r="33" spans="4:13" x14ac:dyDescent="0.25">
      <c r="M33" s="6"/>
    </row>
    <row r="38" spans="4:13" x14ac:dyDescent="0.25">
      <c r="D38">
        <v>0</v>
      </c>
      <c r="E38">
        <v>14.55</v>
      </c>
      <c r="F38">
        <v>7.6190476190476204</v>
      </c>
      <c r="G38">
        <f>E38*F38</f>
        <v>110.85714285714288</v>
      </c>
      <c r="H38">
        <f t="shared" ref="H38:H55" si="3">G38-80.53</f>
        <v>30.327142857142874</v>
      </c>
      <c r="J38" s="2"/>
      <c r="K38" s="2"/>
    </row>
    <row r="39" spans="4:13" x14ac:dyDescent="0.25">
      <c r="D39">
        <v>10</v>
      </c>
      <c r="E39">
        <v>14.47</v>
      </c>
      <c r="F39">
        <v>7.6190476190476186</v>
      </c>
      <c r="G39">
        <v>110.24761904761904</v>
      </c>
      <c r="H39">
        <f t="shared" si="3"/>
        <v>29.717619047619038</v>
      </c>
      <c r="J39" s="2"/>
      <c r="K39" s="2"/>
    </row>
    <row r="40" spans="4:13" x14ac:dyDescent="0.25">
      <c r="D40">
        <v>20</v>
      </c>
      <c r="E40">
        <v>14.39</v>
      </c>
      <c r="F40">
        <v>7.6190476190476186</v>
      </c>
      <c r="G40">
        <v>109.63809523809523</v>
      </c>
      <c r="H40">
        <f t="shared" si="3"/>
        <v>29.108095238095231</v>
      </c>
      <c r="J40" s="2"/>
      <c r="K40" s="2"/>
    </row>
    <row r="41" spans="4:13" x14ac:dyDescent="0.25">
      <c r="D41">
        <v>30</v>
      </c>
      <c r="E41">
        <v>14.38</v>
      </c>
      <c r="F41">
        <v>7.6190476190476204</v>
      </c>
      <c r="G41">
        <v>109.56190476190478</v>
      </c>
      <c r="H41">
        <f t="shared" si="3"/>
        <v>29.031904761904784</v>
      </c>
      <c r="J41" s="2"/>
      <c r="K41" s="2"/>
    </row>
    <row r="42" spans="4:13" x14ac:dyDescent="0.25">
      <c r="D42">
        <v>40</v>
      </c>
      <c r="E42">
        <v>14.35</v>
      </c>
      <c r="F42">
        <v>7.6190476190476204</v>
      </c>
      <c r="G42">
        <v>109.33333333333336</v>
      </c>
      <c r="H42">
        <f t="shared" si="3"/>
        <v>28.803333333333356</v>
      </c>
      <c r="J42" s="2"/>
      <c r="K42" s="2"/>
    </row>
    <row r="43" spans="4:13" x14ac:dyDescent="0.25">
      <c r="D43">
        <v>50</v>
      </c>
      <c r="E43">
        <v>14.31</v>
      </c>
      <c r="F43">
        <v>7.6190476190476204</v>
      </c>
      <c r="G43">
        <v>109.02857142857145</v>
      </c>
      <c r="H43">
        <f t="shared" si="3"/>
        <v>28.498571428571452</v>
      </c>
      <c r="J43" s="2"/>
      <c r="K43" s="2"/>
    </row>
    <row r="44" spans="4:13" x14ac:dyDescent="0.25">
      <c r="D44">
        <v>60</v>
      </c>
      <c r="E44">
        <v>14.24</v>
      </c>
      <c r="F44">
        <v>7.6190476190476204</v>
      </c>
      <c r="G44">
        <v>108.49523809523812</v>
      </c>
      <c r="H44">
        <f t="shared" si="3"/>
        <v>27.965238095238121</v>
      </c>
      <c r="J44" s="2"/>
      <c r="K44" s="2"/>
    </row>
    <row r="45" spans="4:13" x14ac:dyDescent="0.25">
      <c r="D45">
        <v>70</v>
      </c>
      <c r="E45">
        <v>14.2</v>
      </c>
      <c r="F45">
        <v>7.6190476190476204</v>
      </c>
      <c r="G45">
        <v>108.1904761904762</v>
      </c>
      <c r="H45">
        <f t="shared" si="3"/>
        <v>27.660476190476203</v>
      </c>
      <c r="J45" s="2"/>
      <c r="K45" s="2"/>
    </row>
    <row r="46" spans="4:13" x14ac:dyDescent="0.25">
      <c r="D46">
        <v>80</v>
      </c>
      <c r="E46">
        <v>14.07</v>
      </c>
      <c r="F46">
        <v>7.6190476190476204</v>
      </c>
      <c r="G46">
        <v>107.20000000000002</v>
      </c>
      <c r="H46">
        <f t="shared" si="3"/>
        <v>26.670000000000016</v>
      </c>
      <c r="J46" s="2"/>
      <c r="K46" s="2"/>
    </row>
    <row r="47" spans="4:13" x14ac:dyDescent="0.25">
      <c r="D47">
        <v>90</v>
      </c>
      <c r="E47">
        <v>13.94</v>
      </c>
      <c r="F47">
        <v>7.6190476190476204</v>
      </c>
      <c r="G47">
        <v>106.20952380952383</v>
      </c>
      <c r="H47">
        <f t="shared" si="3"/>
        <v>25.679523809523829</v>
      </c>
      <c r="J47" s="2"/>
      <c r="K47" s="2"/>
    </row>
    <row r="48" spans="4:13" x14ac:dyDescent="0.25">
      <c r="D48">
        <v>100</v>
      </c>
      <c r="E48">
        <v>13.7</v>
      </c>
      <c r="F48">
        <v>7.6190476190476204</v>
      </c>
      <c r="G48">
        <v>104.38095238095239</v>
      </c>
      <c r="H48">
        <f t="shared" si="3"/>
        <v>23.850952380952393</v>
      </c>
      <c r="J48" s="2"/>
      <c r="K48" s="2"/>
    </row>
    <row r="49" spans="4:11" x14ac:dyDescent="0.25">
      <c r="D49">
        <v>110</v>
      </c>
      <c r="E49">
        <v>13.46</v>
      </c>
      <c r="F49">
        <v>7.6190476190476204</v>
      </c>
      <c r="G49">
        <v>102.55238095238097</v>
      </c>
      <c r="H49">
        <f t="shared" si="3"/>
        <v>22.022380952380971</v>
      </c>
      <c r="J49" s="2"/>
      <c r="K49" s="2"/>
    </row>
    <row r="50" spans="4:11" x14ac:dyDescent="0.25">
      <c r="D50">
        <v>120</v>
      </c>
      <c r="E50">
        <v>13.12</v>
      </c>
      <c r="F50">
        <v>7.6190476190476204</v>
      </c>
      <c r="G50">
        <v>99.961904761904776</v>
      </c>
      <c r="H50">
        <f t="shared" si="3"/>
        <v>19.431904761904775</v>
      </c>
      <c r="J50" s="2"/>
      <c r="K50" s="2"/>
    </row>
    <row r="51" spans="4:11" x14ac:dyDescent="0.25">
      <c r="D51">
        <v>130</v>
      </c>
      <c r="E51">
        <v>12.73</v>
      </c>
      <c r="F51">
        <v>7.6190476190476204</v>
      </c>
      <c r="G51">
        <v>96.990476190476215</v>
      </c>
      <c r="H51">
        <f t="shared" si="3"/>
        <v>16.460476190476214</v>
      </c>
      <c r="J51" s="2"/>
      <c r="K51" s="2"/>
    </row>
    <row r="52" spans="4:11" x14ac:dyDescent="0.25">
      <c r="D52">
        <v>140</v>
      </c>
      <c r="E52">
        <v>12.31</v>
      </c>
      <c r="F52">
        <v>7.6190476190476204</v>
      </c>
      <c r="G52">
        <v>93.790476190476213</v>
      </c>
      <c r="H52">
        <f t="shared" si="3"/>
        <v>13.260476190476211</v>
      </c>
      <c r="J52" s="2"/>
      <c r="K52" s="2"/>
    </row>
    <row r="53" spans="4:11" x14ac:dyDescent="0.25">
      <c r="D53">
        <v>150</v>
      </c>
      <c r="E53">
        <v>11.77</v>
      </c>
      <c r="F53">
        <v>7.6190476190476204</v>
      </c>
      <c r="G53">
        <v>89.676190476190484</v>
      </c>
      <c r="H53">
        <f t="shared" si="3"/>
        <v>9.1461904761904833</v>
      </c>
      <c r="J53" s="2"/>
      <c r="K53" s="2"/>
    </row>
    <row r="54" spans="4:11" x14ac:dyDescent="0.25">
      <c r="D54">
        <v>160</v>
      </c>
      <c r="E54">
        <v>11.2</v>
      </c>
      <c r="F54">
        <v>7.6190476190476204</v>
      </c>
      <c r="G54">
        <v>85.333333333333343</v>
      </c>
      <c r="H54">
        <f t="shared" si="3"/>
        <v>4.8033333333333417</v>
      </c>
      <c r="J54" s="2"/>
      <c r="K54" s="2"/>
    </row>
    <row r="55" spans="4:11" x14ac:dyDescent="0.25">
      <c r="D55">
        <v>170</v>
      </c>
      <c r="E55">
        <v>10.57</v>
      </c>
      <c r="F55">
        <v>7.6190476190476204</v>
      </c>
      <c r="G55">
        <v>80.533333333333346</v>
      </c>
      <c r="H55">
        <f t="shared" si="3"/>
        <v>3.3333333333445125E-3</v>
      </c>
      <c r="J55" s="2"/>
      <c r="K55" s="2"/>
    </row>
    <row r="78" spans="4:9" x14ac:dyDescent="0.25">
      <c r="D78" s="1">
        <v>30.32714285714286</v>
      </c>
      <c r="E78" s="1">
        <f>D78+80.53</f>
        <v>110.85714285714286</v>
      </c>
      <c r="F78" s="3">
        <f xml:space="preserve"> (-0.000002*D78^6 )+( 0.00006*D78^5  )+( 0.0004*D78^4 ) -( 0.041*D78^3  )+( 0.4758*D78^2  )- (3.6371*D78) + 170.1</f>
        <v>-324.62343152890639</v>
      </c>
      <c r="G78" s="1">
        <f>D78+80.53</f>
        <v>110.85714285714286</v>
      </c>
      <c r="H78">
        <v>0</v>
      </c>
      <c r="I78" s="1">
        <f>F78-H78</f>
        <v>-324.62343152890639</v>
      </c>
    </row>
    <row r="79" spans="4:9" x14ac:dyDescent="0.25">
      <c r="D79" s="1">
        <v>29.717619047619038</v>
      </c>
      <c r="E79" s="1">
        <f t="shared" ref="E79:E95" si="4">D79+80.53</f>
        <v>110.24761904761904</v>
      </c>
      <c r="F79" s="3">
        <f t="shared" ref="F79:F95" si="5" xml:space="preserve"> (-0.000002*D79^6 )+( 0.00006*D79^5  )+( 0.0004*D79^4 ) -( 0.041*D79^3  )+( 0.4758*D79^2  )- (3.6371*D79) + 170.1</f>
        <v>-268.76099179710945</v>
      </c>
      <c r="G79" s="1">
        <f t="shared" ref="G79:G95" si="6">D79+80.53</f>
        <v>110.24761904761904</v>
      </c>
      <c r="H79">
        <v>10</v>
      </c>
      <c r="I79" s="1">
        <f t="shared" ref="I79:I95" si="7">F79-H79</f>
        <v>-278.76099179710945</v>
      </c>
    </row>
    <row r="80" spans="4:9" x14ac:dyDescent="0.25">
      <c r="D80" s="1">
        <v>29.108095238095231</v>
      </c>
      <c r="E80" s="1">
        <f t="shared" si="4"/>
        <v>109.63809523809523</v>
      </c>
      <c r="F80" s="3">
        <f t="shared" si="5"/>
        <v>-219.37592260766789</v>
      </c>
      <c r="G80" s="1">
        <f t="shared" si="6"/>
        <v>109.63809523809523</v>
      </c>
      <c r="H80">
        <v>20</v>
      </c>
      <c r="I80" s="1">
        <f t="shared" si="7"/>
        <v>-239.37592260766789</v>
      </c>
    </row>
    <row r="81" spans="4:9" x14ac:dyDescent="0.25">
      <c r="D81" s="1">
        <v>29.031904761904784</v>
      </c>
      <c r="E81" s="1">
        <f t="shared" si="4"/>
        <v>109.56190476190478</v>
      </c>
      <c r="F81" s="3">
        <f t="shared" si="5"/>
        <v>-213.62427062175678</v>
      </c>
      <c r="G81" s="1">
        <f t="shared" si="6"/>
        <v>109.56190476190478</v>
      </c>
      <c r="H81">
        <v>30</v>
      </c>
      <c r="I81" s="1">
        <f t="shared" si="7"/>
        <v>-243.62427062175678</v>
      </c>
    </row>
    <row r="82" spans="4:9" x14ac:dyDescent="0.25">
      <c r="D82" s="1">
        <v>28.803333333333356</v>
      </c>
      <c r="E82" s="1">
        <f t="shared" si="4"/>
        <v>109.33333333333336</v>
      </c>
      <c r="F82" s="3">
        <f t="shared" si="5"/>
        <v>-196.90095090989885</v>
      </c>
      <c r="G82" s="1">
        <f t="shared" si="6"/>
        <v>109.33333333333336</v>
      </c>
      <c r="H82">
        <v>40</v>
      </c>
      <c r="I82" s="1">
        <f t="shared" si="7"/>
        <v>-236.90095090989885</v>
      </c>
    </row>
    <row r="83" spans="4:9" x14ac:dyDescent="0.25">
      <c r="D83" s="1">
        <v>28.498571428571452</v>
      </c>
      <c r="E83" s="1">
        <f t="shared" si="4"/>
        <v>109.02857142857145</v>
      </c>
      <c r="F83" s="3">
        <f t="shared" si="5"/>
        <v>-175.79843511720955</v>
      </c>
      <c r="G83" s="1">
        <f t="shared" si="6"/>
        <v>109.02857142857145</v>
      </c>
      <c r="H83">
        <v>50</v>
      </c>
      <c r="I83" s="1">
        <f t="shared" si="7"/>
        <v>-225.79843511720955</v>
      </c>
    </row>
    <row r="84" spans="4:9" x14ac:dyDescent="0.25">
      <c r="D84" s="1">
        <v>27.965238095238121</v>
      </c>
      <c r="E84" s="1">
        <f t="shared" si="4"/>
        <v>108.49523809523812</v>
      </c>
      <c r="F84" s="3">
        <f t="shared" si="5"/>
        <v>-141.94677320091259</v>
      </c>
      <c r="G84" s="1">
        <f t="shared" si="6"/>
        <v>108.49523809523812</v>
      </c>
      <c r="H84">
        <v>60</v>
      </c>
      <c r="I84" s="1">
        <f t="shared" si="7"/>
        <v>-201.94677320091259</v>
      </c>
    </row>
    <row r="85" spans="4:9" x14ac:dyDescent="0.25">
      <c r="D85" s="1">
        <v>27.660476190476203</v>
      </c>
      <c r="E85" s="1">
        <f t="shared" si="4"/>
        <v>108.1904761904762</v>
      </c>
      <c r="F85" s="3">
        <f t="shared" si="5"/>
        <v>-124.2397178644533</v>
      </c>
      <c r="G85" s="1">
        <f t="shared" si="6"/>
        <v>108.1904761904762</v>
      </c>
      <c r="H85">
        <v>70</v>
      </c>
      <c r="I85" s="1">
        <f t="shared" si="7"/>
        <v>-194.2397178644533</v>
      </c>
    </row>
    <row r="86" spans="4:9" x14ac:dyDescent="0.25">
      <c r="D86" s="1">
        <v>26.670000000000016</v>
      </c>
      <c r="E86" s="1">
        <f t="shared" si="4"/>
        <v>107.20000000000002</v>
      </c>
      <c r="F86" s="3">
        <f t="shared" si="5"/>
        <v>-74.005775160406841</v>
      </c>
      <c r="G86" s="1">
        <f t="shared" si="6"/>
        <v>107.20000000000002</v>
      </c>
      <c r="H86">
        <v>80</v>
      </c>
      <c r="I86" s="1">
        <f t="shared" si="7"/>
        <v>-154.00577516040684</v>
      </c>
    </row>
    <row r="87" spans="4:9" x14ac:dyDescent="0.25">
      <c r="D87" s="1">
        <v>25.679523809523829</v>
      </c>
      <c r="E87" s="1">
        <f t="shared" si="4"/>
        <v>106.20952380952383</v>
      </c>
      <c r="F87" s="3">
        <f t="shared" si="5"/>
        <v>-33.398068480623721</v>
      </c>
      <c r="G87" s="1">
        <f t="shared" si="6"/>
        <v>106.20952380952383</v>
      </c>
      <c r="H87">
        <v>90</v>
      </c>
      <c r="I87" s="1">
        <f t="shared" si="7"/>
        <v>-123.39806848062372</v>
      </c>
    </row>
    <row r="88" spans="4:9" x14ac:dyDescent="0.25">
      <c r="D88" s="1">
        <v>23.850952380952393</v>
      </c>
      <c r="E88" s="1">
        <f t="shared" si="4"/>
        <v>104.38095238095239</v>
      </c>
      <c r="F88" s="3">
        <f t="shared" si="5"/>
        <v>22.095544861089849</v>
      </c>
      <c r="G88" s="1">
        <f t="shared" si="6"/>
        <v>104.38095238095239</v>
      </c>
      <c r="H88">
        <v>100</v>
      </c>
      <c r="I88" s="1">
        <f t="shared" si="7"/>
        <v>-77.904455138910151</v>
      </c>
    </row>
    <row r="89" spans="4:9" x14ac:dyDescent="0.25">
      <c r="D89" s="1">
        <v>22.022380952380971</v>
      </c>
      <c r="E89" s="1">
        <f t="shared" si="4"/>
        <v>102.55238095238097</v>
      </c>
      <c r="F89" s="3">
        <f t="shared" si="5"/>
        <v>59.587463435546255</v>
      </c>
      <c r="G89" s="1">
        <f t="shared" si="6"/>
        <v>102.55238095238097</v>
      </c>
      <c r="H89">
        <v>110</v>
      </c>
      <c r="I89" s="1">
        <f t="shared" si="7"/>
        <v>-50.412536564453745</v>
      </c>
    </row>
    <row r="90" spans="4:9" x14ac:dyDescent="0.25">
      <c r="D90" s="1">
        <v>19.431904761904775</v>
      </c>
      <c r="E90" s="1">
        <f t="shared" si="4"/>
        <v>99.961904761904776</v>
      </c>
      <c r="F90" s="3">
        <f t="shared" si="5"/>
        <v>93.842385484382092</v>
      </c>
      <c r="G90" s="1">
        <f t="shared" si="6"/>
        <v>99.961904761904776</v>
      </c>
      <c r="H90">
        <v>120</v>
      </c>
      <c r="I90" s="1">
        <f t="shared" si="7"/>
        <v>-26.157614515617908</v>
      </c>
    </row>
    <row r="91" spans="4:9" x14ac:dyDescent="0.25">
      <c r="D91" s="1">
        <v>16.460476190476214</v>
      </c>
      <c r="E91" s="1">
        <f t="shared" si="4"/>
        <v>96.990476190476215</v>
      </c>
      <c r="F91" s="3">
        <f t="shared" si="5"/>
        <v>118.37893384238946</v>
      </c>
      <c r="G91" s="1">
        <f t="shared" si="6"/>
        <v>96.990476190476215</v>
      </c>
      <c r="H91">
        <v>130</v>
      </c>
      <c r="I91" s="1">
        <f t="shared" si="7"/>
        <v>-11.621066157610542</v>
      </c>
    </row>
    <row r="92" spans="4:9" x14ac:dyDescent="0.25">
      <c r="D92" s="1">
        <v>13.260476190476211</v>
      </c>
      <c r="E92" s="1">
        <f t="shared" si="4"/>
        <v>93.790476190476213</v>
      </c>
      <c r="F92" s="3">
        <f t="shared" si="5"/>
        <v>136.02906617887814</v>
      </c>
      <c r="G92" s="1">
        <f t="shared" si="6"/>
        <v>93.790476190476213</v>
      </c>
      <c r="H92">
        <v>140</v>
      </c>
      <c r="I92" s="1">
        <f t="shared" si="7"/>
        <v>-3.9709338211218608</v>
      </c>
    </row>
    <row r="93" spans="4:9" x14ac:dyDescent="0.25">
      <c r="D93" s="1">
        <v>9.1461904761904833</v>
      </c>
      <c r="E93" s="1">
        <f t="shared" si="4"/>
        <v>89.676190476190484</v>
      </c>
      <c r="F93" s="3">
        <f t="shared" si="5"/>
        <v>150.73564526026971</v>
      </c>
      <c r="G93" s="1">
        <f t="shared" si="6"/>
        <v>89.676190476190484</v>
      </c>
      <c r="H93">
        <v>150</v>
      </c>
      <c r="I93" s="1">
        <f t="shared" si="7"/>
        <v>0.73564526026970611</v>
      </c>
    </row>
    <row r="94" spans="4:9" x14ac:dyDescent="0.25">
      <c r="D94" s="1">
        <v>4.8033333333333417</v>
      </c>
      <c r="E94" s="1">
        <f t="shared" si="4"/>
        <v>85.333333333333343</v>
      </c>
      <c r="F94" s="3">
        <f t="shared" si="5"/>
        <v>159.40551201773181</v>
      </c>
      <c r="G94" s="1">
        <f t="shared" si="6"/>
        <v>85.333333333333343</v>
      </c>
      <c r="H94">
        <v>160</v>
      </c>
      <c r="I94" s="1">
        <f t="shared" si="7"/>
        <v>-0.59448798226819122</v>
      </c>
    </row>
    <row r="95" spans="4:9" x14ac:dyDescent="0.25">
      <c r="D95" s="1">
        <v>3.3333333333445125E-3</v>
      </c>
      <c r="E95" s="1">
        <f t="shared" si="4"/>
        <v>80.533333333333346</v>
      </c>
      <c r="F95" s="3">
        <f t="shared" si="5"/>
        <v>170.08788161848148</v>
      </c>
      <c r="G95" s="1">
        <f t="shared" si="6"/>
        <v>80.533333333333346</v>
      </c>
      <c r="H95">
        <v>170</v>
      </c>
      <c r="I95" s="1">
        <f t="shared" si="7"/>
        <v>8.7881618481475243E-2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caractéristique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2017-02-02T19:06:27Z</dcterms:created>
  <dcterms:modified xsi:type="dcterms:W3CDTF">2017-03-07T07:38:43Z</dcterms:modified>
</cp:coreProperties>
</file>