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764" activeTab="3"/>
  </bookViews>
  <sheets>
    <sheet name="PDP" sheetId="28" r:id="rId1"/>
    <sheet name="Control ref absente" sheetId="45" r:id="rId2"/>
    <sheet name="TABLE BOM" sheetId="32" r:id="rId3"/>
    <sheet name="TCD" sheetId="42" r:id="rId4"/>
  </sheets>
  <functionGroups builtInGroupCount="18"/>
  <externalReferences>
    <externalReference r:id="rId5"/>
    <externalReference r:id="rId6"/>
  </externalReferences>
  <definedNames>
    <definedName name="_xlnm._FilterDatabase" localSheetId="0" hidden="1">PDP!$A$14:$W$36</definedName>
    <definedName name="_xlnm._FilterDatabase" localSheetId="2" hidden="1">'TABLE BOM'!$A$1:$M$339</definedName>
    <definedName name="données">#REF!</definedName>
    <definedName name="Extraction">OFFSET([0]!YLUS001,-1,0,ROWS([0]!YLUS001)+1,COLUMNS([0]!YLUS001)+5)</definedName>
    <definedName name="Ligne_reference">PDP!$V$12</definedName>
    <definedName name="Liste">[1]Libellé!$A$2:$G$1427</definedName>
    <definedName name="sélection">PDP!$A$14:$W$14</definedName>
    <definedName name="selection_girasol">#REF!</definedName>
    <definedName name="YLUS001">[2]Extraction!$A$6:$BH$166055</definedName>
  </definedNames>
  <calcPr calcId="162913"/>
  <pivotCaches>
    <pivotCache cacheId="1" r:id="rId7"/>
    <pivotCache cacheId="21" r:id="rId8"/>
  </pivotCaches>
</workbook>
</file>

<file path=xl/calcChain.xml><?xml version="1.0" encoding="utf-8"?>
<calcChain xmlns="http://schemas.openxmlformats.org/spreadsheetml/2006/main">
  <c r="H4" i="42" l="1"/>
  <c r="H5" i="42"/>
  <c r="H6" i="42"/>
  <c r="H7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5" i="42"/>
  <c r="H56" i="42"/>
  <c r="H57" i="42"/>
  <c r="AT2" i="28" l="1"/>
  <c r="AU2" i="28"/>
  <c r="AV2" i="28"/>
  <c r="AW2" i="28"/>
  <c r="AX2" i="28"/>
  <c r="AT3" i="28"/>
  <c r="AU3" i="28"/>
  <c r="AV3" i="28"/>
  <c r="AW3" i="28"/>
  <c r="AX3" i="28"/>
  <c r="AT4" i="28"/>
  <c r="AU4" i="28"/>
  <c r="AV4" i="28"/>
  <c r="AW4" i="28"/>
  <c r="AX4" i="28"/>
  <c r="AT5" i="28"/>
  <c r="AU5" i="28"/>
  <c r="AV5" i="28"/>
  <c r="AW5" i="28"/>
  <c r="AX5" i="28"/>
  <c r="AT6" i="28"/>
  <c r="AU6" i="28"/>
  <c r="AV6" i="28"/>
  <c r="AW6" i="28"/>
  <c r="AX6" i="28"/>
  <c r="AT10" i="28"/>
  <c r="AU10" i="28"/>
  <c r="AV10" i="28"/>
  <c r="AW10" i="28"/>
  <c r="AX10" i="28"/>
  <c r="AT11" i="28"/>
  <c r="AU11" i="28"/>
  <c r="AV11" i="28"/>
  <c r="AW11" i="28"/>
  <c r="AX11" i="28"/>
  <c r="AT12" i="28"/>
  <c r="AU12" i="28"/>
  <c r="AV12" i="28"/>
  <c r="AW12" i="28"/>
  <c r="AX12" i="28"/>
  <c r="AR2" i="28" l="1"/>
  <c r="AS2" i="28"/>
  <c r="AR3" i="28"/>
  <c r="AS3" i="28"/>
  <c r="AR4" i="28"/>
  <c r="AS4" i="28"/>
  <c r="AR5" i="28"/>
  <c r="AS5" i="28"/>
  <c r="AR6" i="28"/>
  <c r="AS6" i="28"/>
  <c r="AR10" i="28"/>
  <c r="AS10" i="28"/>
  <c r="AR11" i="28"/>
  <c r="AS11" i="28"/>
  <c r="AR12" i="28"/>
  <c r="AS12" i="28"/>
  <c r="AM2" i="28"/>
  <c r="AN2" i="28"/>
  <c r="AO2" i="28"/>
  <c r="AP2" i="28"/>
  <c r="AQ2" i="28"/>
  <c r="AM3" i="28"/>
  <c r="AN3" i="28"/>
  <c r="AO3" i="28"/>
  <c r="AP3" i="28"/>
  <c r="AQ3" i="28"/>
  <c r="AM4" i="28"/>
  <c r="AN4" i="28"/>
  <c r="AO4" i="28"/>
  <c r="AP4" i="28"/>
  <c r="AQ4" i="28"/>
  <c r="AM5" i="28"/>
  <c r="AN5" i="28"/>
  <c r="AO5" i="28"/>
  <c r="AP5" i="28"/>
  <c r="AQ5" i="28"/>
  <c r="AM6" i="28"/>
  <c r="AN6" i="28"/>
  <c r="AO6" i="28"/>
  <c r="AP6" i="28"/>
  <c r="AQ6" i="28"/>
  <c r="AM10" i="28"/>
  <c r="AN10" i="28"/>
  <c r="AO10" i="28"/>
  <c r="AP10" i="28"/>
  <c r="AQ10" i="28"/>
  <c r="AM11" i="28"/>
  <c r="AN11" i="28"/>
  <c r="AO11" i="28"/>
  <c r="AP11" i="28"/>
  <c r="AQ11" i="28"/>
  <c r="AM12" i="28"/>
  <c r="AN12" i="28"/>
  <c r="AO12" i="28"/>
  <c r="AP12" i="28"/>
  <c r="AQ12" i="28"/>
  <c r="B5" i="45" l="1"/>
  <c r="B6" i="45"/>
  <c r="B7" i="45"/>
  <c r="B8" i="45"/>
  <c r="B9" i="45"/>
  <c r="B10" i="45"/>
  <c r="B11" i="45"/>
  <c r="B12" i="45"/>
  <c r="B13" i="45"/>
  <c r="B14" i="45"/>
  <c r="B15" i="45"/>
  <c r="B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31" i="45"/>
  <c r="B32" i="45"/>
  <c r="B33" i="45"/>
  <c r="B34" i="45"/>
  <c r="B35" i="45"/>
  <c r="B36" i="45"/>
  <c r="B37" i="45"/>
  <c r="B38" i="45"/>
  <c r="B39" i="45"/>
  <c r="B40" i="45"/>
  <c r="B41" i="45"/>
  <c r="B42" i="45"/>
  <c r="B43" i="45"/>
  <c r="B44" i="45"/>
  <c r="B45" i="45"/>
  <c r="B46" i="45"/>
  <c r="B47" i="45"/>
  <c r="B48" i="45"/>
  <c r="B49" i="45"/>
  <c r="B50" i="45"/>
  <c r="B51" i="45"/>
  <c r="B52" i="45"/>
  <c r="B53" i="45"/>
  <c r="B54" i="45"/>
  <c r="B55" i="45"/>
  <c r="B56" i="45"/>
  <c r="B57" i="45"/>
  <c r="B58" i="45"/>
  <c r="B59" i="45"/>
  <c r="B60" i="45"/>
  <c r="B61" i="45"/>
  <c r="B62" i="45"/>
  <c r="B63" i="45"/>
  <c r="B64" i="45"/>
  <c r="B65" i="45"/>
  <c r="B66" i="45"/>
  <c r="B67" i="45"/>
  <c r="B68" i="45"/>
  <c r="B69" i="45"/>
  <c r="B70" i="45"/>
  <c r="B71" i="45"/>
  <c r="B72" i="45"/>
  <c r="B73" i="45"/>
  <c r="B74" i="45"/>
  <c r="B75" i="45"/>
  <c r="B76" i="45"/>
  <c r="B77" i="45"/>
  <c r="B78" i="45"/>
  <c r="B79" i="45"/>
  <c r="B80" i="45"/>
  <c r="B81" i="45"/>
  <c r="B82" i="45"/>
  <c r="B83" i="45"/>
  <c r="B84" i="45"/>
  <c r="B85" i="45"/>
  <c r="B86" i="45"/>
  <c r="B87" i="45"/>
  <c r="B88" i="45"/>
  <c r="B89" i="45"/>
  <c r="B90" i="45"/>
  <c r="B91" i="45"/>
  <c r="B92" i="45"/>
  <c r="B93" i="45"/>
  <c r="B94" i="45"/>
  <c r="B95" i="45"/>
  <c r="B96" i="45"/>
  <c r="B97" i="45"/>
  <c r="B98" i="45"/>
  <c r="B99" i="45"/>
  <c r="B100" i="45"/>
  <c r="B101" i="45"/>
  <c r="B102" i="45"/>
  <c r="B103" i="45"/>
  <c r="B104" i="45"/>
  <c r="B105" i="45"/>
  <c r="B106" i="45"/>
  <c r="B107" i="45"/>
  <c r="B108" i="45"/>
  <c r="B109" i="45"/>
  <c r="B110" i="45"/>
  <c r="B111" i="45"/>
  <c r="B112" i="45"/>
  <c r="B113" i="45"/>
  <c r="B114" i="45"/>
  <c r="B115" i="45"/>
  <c r="B116" i="45"/>
  <c r="B117" i="45"/>
  <c r="B118" i="45"/>
  <c r="B119" i="45"/>
  <c r="B120" i="45"/>
  <c r="B121" i="45"/>
  <c r="B122" i="45"/>
  <c r="B123" i="45"/>
  <c r="B124" i="45"/>
  <c r="B125" i="45"/>
  <c r="B126" i="45"/>
  <c r="B127" i="45"/>
  <c r="B128" i="45"/>
  <c r="B129" i="45"/>
  <c r="B130" i="45"/>
  <c r="B131" i="45"/>
  <c r="B132" i="45"/>
  <c r="B133" i="45"/>
  <c r="B134" i="45"/>
  <c r="B135" i="45"/>
  <c r="B136" i="45"/>
  <c r="B137" i="45"/>
  <c r="B138" i="45"/>
  <c r="B139" i="45"/>
  <c r="B140" i="45"/>
  <c r="B141" i="45"/>
  <c r="B142" i="45"/>
  <c r="B143" i="45"/>
  <c r="B144" i="45"/>
  <c r="B145" i="45"/>
  <c r="B146" i="45"/>
  <c r="B147" i="45"/>
  <c r="B148" i="45"/>
  <c r="B149" i="45"/>
  <c r="B150" i="45"/>
  <c r="B151" i="45"/>
  <c r="B152" i="45"/>
  <c r="B153" i="45"/>
  <c r="B154" i="45"/>
  <c r="B155" i="45"/>
  <c r="B156" i="45"/>
  <c r="B157" i="45"/>
  <c r="B158" i="45"/>
  <c r="B159" i="45"/>
  <c r="B160" i="45"/>
  <c r="B161" i="45"/>
  <c r="B162" i="45"/>
  <c r="B163" i="45"/>
  <c r="B164" i="45"/>
  <c r="B165" i="45"/>
  <c r="B166" i="45"/>
  <c r="B167" i="45"/>
  <c r="B168" i="45"/>
  <c r="B169" i="45"/>
  <c r="B170" i="45"/>
  <c r="B171" i="45"/>
  <c r="B172" i="45"/>
  <c r="B173" i="45"/>
  <c r="B174" i="45"/>
  <c r="B175" i="45"/>
  <c r="B176" i="45"/>
  <c r="B177" i="45"/>
  <c r="B178" i="45"/>
  <c r="B179" i="45"/>
  <c r="B180" i="45"/>
  <c r="B181" i="45"/>
  <c r="B182" i="45"/>
  <c r="B183" i="45"/>
  <c r="B184" i="45"/>
  <c r="B185" i="45"/>
  <c r="B186" i="45"/>
  <c r="B187" i="45"/>
  <c r="B188" i="45"/>
  <c r="B189" i="45"/>
  <c r="B190" i="45"/>
  <c r="B191" i="45"/>
  <c r="B192" i="45"/>
  <c r="B193" i="45"/>
  <c r="B194" i="45"/>
  <c r="B195" i="45"/>
  <c r="B196" i="45"/>
  <c r="B197" i="45"/>
  <c r="B198" i="45"/>
  <c r="B199" i="45"/>
  <c r="B200" i="45"/>
  <c r="B201" i="45"/>
  <c r="B202" i="45"/>
  <c r="B203" i="45"/>
  <c r="B204" i="45"/>
  <c r="B205" i="45"/>
  <c r="B206" i="45"/>
  <c r="B207" i="45"/>
  <c r="B208" i="45"/>
  <c r="B209" i="45"/>
  <c r="B210" i="45"/>
  <c r="B211" i="45"/>
  <c r="B212" i="45"/>
  <c r="B213" i="45"/>
  <c r="B214" i="45"/>
  <c r="B215" i="45"/>
  <c r="B216" i="45"/>
  <c r="B217" i="45"/>
  <c r="B218" i="45"/>
  <c r="B219" i="45"/>
  <c r="B220" i="45"/>
  <c r="B221" i="45"/>
  <c r="B222" i="45"/>
  <c r="B223" i="45"/>
  <c r="B224" i="45"/>
  <c r="B225" i="45"/>
  <c r="B226" i="45"/>
  <c r="B227" i="45"/>
  <c r="B228" i="45"/>
  <c r="B229" i="45"/>
  <c r="B230" i="45"/>
  <c r="B231" i="45"/>
  <c r="B232" i="45"/>
  <c r="B233" i="45"/>
  <c r="B234" i="45"/>
  <c r="B235" i="45"/>
  <c r="B236" i="45"/>
  <c r="B237" i="45"/>
  <c r="B238" i="45"/>
  <c r="B239" i="45"/>
  <c r="B240" i="45"/>
  <c r="B241" i="45"/>
  <c r="B4" i="45"/>
  <c r="AC12" i="28" l="1"/>
  <c r="V12" i="28" l="1"/>
  <c r="W8" i="28" l="1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L4" i="32" l="1"/>
  <c r="L3" i="32"/>
  <c r="X6" i="28"/>
  <c r="Y6" i="28"/>
  <c r="Z6" i="28"/>
  <c r="AA6" i="28"/>
  <c r="AB6" i="28"/>
  <c r="AC6" i="28"/>
  <c r="AD6" i="28"/>
  <c r="AE6" i="28"/>
  <c r="AF6" i="28"/>
  <c r="AG6" i="28"/>
  <c r="AH6" i="28"/>
  <c r="AI6" i="28"/>
  <c r="AJ6" i="28"/>
  <c r="AK6" i="28"/>
  <c r="AL6" i="28"/>
  <c r="X5" i="28"/>
  <c r="Y5" i="28"/>
  <c r="Z5" i="28"/>
  <c r="AA5" i="28"/>
  <c r="AB5" i="28"/>
  <c r="AC5" i="28"/>
  <c r="AD5" i="28"/>
  <c r="AE5" i="28"/>
  <c r="AF5" i="28"/>
  <c r="AG5" i="28"/>
  <c r="AH5" i="28"/>
  <c r="AI5" i="28"/>
  <c r="AJ5" i="28"/>
  <c r="AK5" i="28"/>
  <c r="AL5" i="28"/>
  <c r="X4" i="28"/>
  <c r="Y4" i="28"/>
  <c r="Z4" i="28"/>
  <c r="AA4" i="28"/>
  <c r="AB4" i="28"/>
  <c r="AC4" i="28"/>
  <c r="AD4" i="28"/>
  <c r="AE4" i="28"/>
  <c r="AF4" i="28"/>
  <c r="AG4" i="28"/>
  <c r="AH4" i="28"/>
  <c r="AI4" i="28"/>
  <c r="AJ4" i="28"/>
  <c r="AK4" i="28"/>
  <c r="AL4" i="28"/>
  <c r="X3" i="28"/>
  <c r="Y3" i="28"/>
  <c r="Z3" i="28"/>
  <c r="AA3" i="28"/>
  <c r="AB3" i="28"/>
  <c r="AC3" i="28"/>
  <c r="AD3" i="28"/>
  <c r="AE3" i="28"/>
  <c r="AF3" i="28"/>
  <c r="AG3" i="28"/>
  <c r="AH3" i="28"/>
  <c r="AI3" i="28"/>
  <c r="AJ3" i="28"/>
  <c r="AK3" i="28"/>
  <c r="AL3" i="28"/>
  <c r="X2" i="28"/>
  <c r="Y2" i="28"/>
  <c r="Z2" i="28"/>
  <c r="AA2" i="28"/>
  <c r="AB2" i="28"/>
  <c r="AC2" i="28"/>
  <c r="AD2" i="28"/>
  <c r="AE2" i="28"/>
  <c r="AF2" i="28"/>
  <c r="AG2" i="28"/>
  <c r="AH2" i="28"/>
  <c r="AI2" i="28"/>
  <c r="AJ2" i="28"/>
  <c r="AK2" i="28"/>
  <c r="AL2" i="28"/>
  <c r="L5" i="32" l="1"/>
  <c r="X11" i="28" l="1"/>
  <c r="Y11" i="28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AI12" i="28" l="1"/>
  <c r="AJ12" i="28"/>
  <c r="AK12" i="28"/>
  <c r="AL12" i="28"/>
  <c r="X12" i="28" l="1"/>
  <c r="Y12" i="28"/>
  <c r="Z12" i="28"/>
  <c r="AA12" i="28"/>
  <c r="AB12" i="28"/>
  <c r="AD12" i="28"/>
  <c r="AE12" i="28"/>
  <c r="AF12" i="28"/>
  <c r="AG12" i="28"/>
  <c r="AH12" i="28"/>
  <c r="A339" i="32" l="1"/>
  <c r="B339" i="32"/>
  <c r="A2" i="32" l="1"/>
  <c r="B2" i="32"/>
  <c r="A3" i="32"/>
  <c r="M3" i="32" a="1"/>
  <c r="M3" i="32" s="1"/>
  <c r="M4" i="32" l="1" a="1"/>
  <c r="M4" i="32" s="1"/>
  <c r="B3" i="32"/>
  <c r="A4" i="32"/>
  <c r="B4" i="32" l="1"/>
  <c r="M5" i="32" a="1"/>
  <c r="M5" i="32" s="1"/>
  <c r="A5" i="32"/>
  <c r="B5" i="32" l="1"/>
  <c r="M6" i="32" l="1" a="1"/>
  <c r="M6" i="32" s="1"/>
  <c r="M7" i="32" l="1" a="1"/>
  <c r="M7" i="32" s="1"/>
  <c r="M8" i="32" s="1" a="1"/>
  <c r="M8" i="32" s="1"/>
  <c r="M9" i="32" l="1" a="1"/>
  <c r="M9" i="32" s="1"/>
  <c r="M10" i="32" s="1" a="1"/>
  <c r="M10" i="32" s="1"/>
  <c r="M11" i="32" l="1" a="1"/>
  <c r="M11" i="32" s="1"/>
  <c r="M12" i="32" s="1" a="1"/>
  <c r="M12" i="32" s="1"/>
  <c r="M13" i="32" s="1" a="1"/>
  <c r="M13" i="32" s="1"/>
  <c r="M14" i="32" l="1" a="1"/>
  <c r="M14" i="32" s="1"/>
  <c r="M15" i="32" l="1" a="1"/>
  <c r="M15" i="32" s="1"/>
  <c r="M16" i="32" l="1" a="1"/>
  <c r="M16" i="32" s="1"/>
  <c r="M17" i="32" l="1" a="1"/>
  <c r="M17" i="32" s="1"/>
  <c r="M18" i="32" s="1" a="1"/>
  <c r="M18" i="32" s="1"/>
  <c r="M19" i="32" l="1" a="1"/>
  <c r="M19" i="32" s="1"/>
  <c r="M20" i="32" s="1" a="1"/>
  <c r="M20" i="32" s="1"/>
  <c r="M21" i="32" l="1" a="1"/>
  <c r="M21" i="32" s="1"/>
  <c r="M22" i="32" s="1" a="1"/>
  <c r="M22" i="32" s="1"/>
  <c r="M23" i="32" l="1" a="1"/>
  <c r="M23" i="32" s="1"/>
  <c r="M24" i="32" s="1" a="1"/>
  <c r="M24" i="32" s="1"/>
  <c r="M25" i="32" l="1" a="1"/>
  <c r="M25" i="32" s="1"/>
  <c r="M26" i="32" s="1" a="1"/>
  <c r="M26" i="32" s="1"/>
  <c r="M27" i="32" l="1" a="1"/>
  <c r="M27" i="32" s="1"/>
  <c r="M28" i="32" s="1" a="1"/>
  <c r="M28" i="32" s="1"/>
  <c r="M29" i="32" l="1" a="1"/>
  <c r="M29" i="32" s="1"/>
  <c r="M30" i="32" s="1" a="1"/>
  <c r="M30" i="32" s="1"/>
  <c r="M31" i="32" s="1" a="1"/>
  <c r="M31" i="32" s="1"/>
  <c r="M32" i="32" l="1" a="1"/>
  <c r="M32" i="32" s="1"/>
  <c r="M33" i="32" s="1" a="1"/>
  <c r="M33" i="32" s="1"/>
  <c r="M34" i="32" s="1" a="1"/>
  <c r="M34" i="32" s="1"/>
  <c r="M35" i="32" l="1" a="1"/>
  <c r="M35" i="32" s="1"/>
  <c r="M36" i="32" s="1" a="1"/>
  <c r="M36" i="32" s="1"/>
  <c r="M37" i="32" l="1" a="1"/>
  <c r="M37" i="32" s="1"/>
  <c r="M38" i="32" s="1" a="1"/>
  <c r="M38" i="32" s="1"/>
  <c r="M39" i="32" l="1" a="1"/>
  <c r="M39" i="32" s="1"/>
  <c r="M40" i="32" s="1" a="1"/>
  <c r="M40" i="32" s="1"/>
  <c r="M41" i="32" l="1" a="1"/>
  <c r="M41" i="32" s="1"/>
  <c r="M42" i="32" s="1" a="1"/>
  <c r="M42" i="32" s="1"/>
  <c r="M43" i="32" l="1" a="1"/>
  <c r="M43" i="32" s="1"/>
  <c r="M44" i="32" l="1" a="1"/>
  <c r="M44" i="32" s="1"/>
  <c r="M45" i="32" l="1" a="1"/>
  <c r="M45" i="32" s="1"/>
  <c r="M46" i="32" s="1" a="1"/>
  <c r="M46" i="32" s="1"/>
  <c r="M47" i="32" l="1" a="1"/>
  <c r="M47" i="32" s="1"/>
  <c r="M48" i="32" s="1" a="1"/>
  <c r="M48" i="32" s="1"/>
  <c r="M49" i="32" l="1" a="1"/>
  <c r="M49" i="32" s="1"/>
  <c r="M50" i="32" l="1" a="1"/>
  <c r="M50" i="32" s="1"/>
  <c r="M51" i="32" l="1" a="1"/>
  <c r="M51" i="32" s="1"/>
  <c r="M52" i="32" s="1" a="1"/>
  <c r="M52" i="32" s="1"/>
  <c r="M53" i="32" l="1" a="1"/>
  <c r="M53" i="32" s="1"/>
  <c r="M54" i="32" l="1" a="1"/>
  <c r="M54" i="32" s="1"/>
  <c r="M55" i="32" l="1" a="1"/>
  <c r="M55" i="32" s="1"/>
  <c r="M56" i="32" s="1" a="1"/>
  <c r="M56" i="32" s="1"/>
  <c r="M57" i="32" l="1" a="1"/>
  <c r="M57" i="32" s="1"/>
  <c r="M58" i="32" s="1" a="1"/>
  <c r="M58" i="32" s="1"/>
  <c r="M59" i="32" l="1" a="1"/>
  <c r="M59" i="32" s="1"/>
  <c r="M60" i="32" l="1" a="1"/>
  <c r="M60" i="32" s="1"/>
  <c r="M61" i="32" l="1" a="1"/>
  <c r="M61" i="32" s="1"/>
  <c r="M62" i="32" l="1" a="1"/>
  <c r="M62" i="32" s="1"/>
  <c r="M63" i="32" l="1" a="1"/>
  <c r="M63" i="32" s="1"/>
  <c r="M64" i="32" l="1" a="1"/>
  <c r="M64" i="32" s="1"/>
  <c r="M65" i="32" l="1" a="1"/>
  <c r="M65" i="32" s="1"/>
  <c r="M66" i="32" l="1" a="1"/>
  <c r="M66" i="32" s="1"/>
  <c r="M67" i="32" l="1" a="1"/>
  <c r="M67" i="32" s="1"/>
  <c r="M68" i="32" s="1" a="1"/>
  <c r="M68" i="32" s="1"/>
  <c r="M69" i="32" l="1" a="1"/>
  <c r="M69" i="32" s="1"/>
  <c r="M70" i="32" l="1" a="1"/>
  <c r="M70" i="32" s="1"/>
  <c r="M71" i="32" l="1" a="1"/>
  <c r="M71" i="32" s="1"/>
  <c r="M72" i="32" s="1" a="1"/>
  <c r="M72" i="32" s="1"/>
  <c r="M73" i="32" l="1" a="1"/>
  <c r="M73" i="32" s="1"/>
  <c r="M74" i="32" s="1" a="1"/>
  <c r="M74" i="32" s="1"/>
  <c r="M75" i="32" l="1" a="1"/>
  <c r="M75" i="32" s="1"/>
  <c r="M76" i="32" l="1" a="1"/>
  <c r="M76" i="32" s="1"/>
  <c r="M77" i="32" l="1" a="1"/>
  <c r="M77" i="32" s="1"/>
  <c r="M78" i="32" l="1" a="1"/>
  <c r="M78" i="32" s="1"/>
  <c r="M79" i="32" s="1" a="1"/>
  <c r="M79" i="32" s="1"/>
  <c r="M80" i="32" l="1" a="1"/>
  <c r="M80" i="32" s="1"/>
  <c r="M81" i="32" l="1" a="1"/>
  <c r="M81" i="32" s="1"/>
  <c r="M82" i="32" l="1" a="1"/>
  <c r="M82" i="32" s="1"/>
  <c r="M83" i="32" l="1" a="1"/>
  <c r="M83" i="32" s="1"/>
  <c r="M84" i="32" l="1" a="1"/>
  <c r="M84" i="32" s="1"/>
  <c r="M85" i="32" l="1" a="1"/>
  <c r="M85" i="32" s="1"/>
  <c r="M86" i="32" l="1" a="1"/>
  <c r="M86" i="32" s="1"/>
  <c r="M87" i="32" l="1" a="1"/>
  <c r="M87" i="32" s="1"/>
  <c r="M88" i="32" l="1" a="1"/>
  <c r="M88" i="32" s="1"/>
  <c r="M89" i="32" l="1" a="1"/>
  <c r="M89" i="32" s="1"/>
  <c r="M90" i="32" s="1" a="1"/>
  <c r="M90" i="32" s="1"/>
  <c r="M91" i="32" l="1" a="1"/>
  <c r="M91" i="32" s="1"/>
  <c r="M92" i="32" s="1" a="1"/>
  <c r="M92" i="32" s="1"/>
  <c r="M93" i="32" l="1" a="1"/>
  <c r="M93" i="32" s="1"/>
  <c r="M94" i="32" l="1" a="1"/>
  <c r="M94" i="32" s="1"/>
  <c r="M95" i="32" s="1" a="1"/>
  <c r="M95" i="32" s="1"/>
  <c r="M96" i="32" l="1" a="1"/>
  <c r="M96" i="32" s="1"/>
  <c r="M97" i="32" l="1" a="1"/>
  <c r="M97" i="32" s="1"/>
  <c r="M98" i="32" s="1" a="1"/>
  <c r="M98" i="32" s="1"/>
  <c r="M99" i="32" l="1" a="1"/>
  <c r="M99" i="32" s="1"/>
  <c r="M100" i="32" s="1" a="1"/>
  <c r="M100" i="32" s="1"/>
  <c r="M101" i="32" l="1" a="1"/>
  <c r="M101" i="32" s="1"/>
  <c r="M102" i="32" l="1" a="1"/>
  <c r="M102" i="32" s="1"/>
  <c r="M103" i="32" l="1" a="1"/>
  <c r="M103" i="32" s="1"/>
  <c r="M104" i="32" l="1" a="1"/>
  <c r="M104" i="32" s="1"/>
  <c r="M105" i="32" s="1" a="1"/>
  <c r="M105" i="32" s="1"/>
  <c r="M106" i="32" l="1" a="1"/>
  <c r="M106" i="32" s="1"/>
  <c r="M107" i="32" l="1" a="1"/>
  <c r="M107" i="32" s="1"/>
  <c r="M108" i="32" s="1" a="1"/>
  <c r="M108" i="32" s="1"/>
  <c r="M109" i="32" l="1" a="1"/>
  <c r="M109" i="32" s="1"/>
  <c r="M110" i="32" s="1" a="1"/>
  <c r="M110" i="32" s="1"/>
  <c r="M111" i="32" l="1" a="1"/>
  <c r="M111" i="32" s="1"/>
  <c r="M112" i="32" s="1" a="1"/>
  <c r="M112" i="32" s="1"/>
  <c r="M113" i="32" l="1" a="1"/>
  <c r="M113" i="32" s="1"/>
  <c r="M114" i="32" l="1" a="1"/>
  <c r="M114" i="32" s="1"/>
  <c r="M115" i="32" s="1" a="1"/>
  <c r="M115" i="32" s="1"/>
  <c r="M116" i="32" l="1" a="1"/>
  <c r="M116" i="32" s="1"/>
  <c r="M117" i="32" l="1" a="1"/>
  <c r="M117" i="32" s="1"/>
  <c r="M118" i="32" l="1" a="1"/>
  <c r="M118" i="32" s="1"/>
  <c r="M119" i="32" l="1" a="1"/>
  <c r="M119" i="32" s="1"/>
  <c r="M120" i="32" l="1" a="1"/>
  <c r="M120" i="32" s="1"/>
  <c r="M121" i="32" s="1" a="1"/>
  <c r="M121" i="32" s="1"/>
  <c r="M122" i="32" l="1" a="1"/>
  <c r="M122" i="32" s="1"/>
  <c r="M123" i="32" l="1" a="1"/>
  <c r="M123" i="32" s="1"/>
  <c r="M124" i="32" l="1" a="1"/>
  <c r="M124" i="32" s="1"/>
  <c r="M125" i="32" l="1" a="1"/>
  <c r="M125" i="32" s="1"/>
  <c r="M126" i="32" s="1" a="1"/>
  <c r="M126" i="32" s="1"/>
  <c r="M127" i="32" l="1" a="1"/>
  <c r="M127" i="32" s="1"/>
  <c r="M128" i="32" s="1" a="1"/>
  <c r="M128" i="32" s="1"/>
  <c r="M129" i="32" l="1" a="1"/>
  <c r="M129" i="32" s="1"/>
  <c r="M130" i="32" s="1" a="1"/>
  <c r="M130" i="32" s="1"/>
  <c r="M131" i="32" l="1" a="1"/>
  <c r="M131" i="32" s="1"/>
  <c r="M132" i="32" s="1" a="1"/>
  <c r="M132" i="32" s="1"/>
  <c r="L6" i="32" l="1"/>
  <c r="A6" i="32" s="1"/>
  <c r="B6" i="32" l="1"/>
  <c r="L7" i="32"/>
  <c r="A7" i="32" l="1"/>
  <c r="B7" i="32"/>
  <c r="L8" i="32"/>
  <c r="L9" i="32" s="1"/>
  <c r="A8" i="32" l="1"/>
  <c r="B8" i="32"/>
  <c r="B9" i="32"/>
  <c r="L10" i="32"/>
  <c r="L12" i="32"/>
  <c r="L11" i="32"/>
  <c r="A9" i="32"/>
  <c r="L13" i="32" l="1"/>
  <c r="B11" i="32"/>
  <c r="A11" i="32"/>
  <c r="B12" i="32"/>
  <c r="A12" i="32"/>
  <c r="A10" i="32"/>
  <c r="B10" i="32"/>
  <c r="L14" i="32" l="1"/>
  <c r="L16" i="32" s="1"/>
  <c r="B13" i="32"/>
  <c r="A13" i="32"/>
  <c r="B14" i="32" l="1"/>
  <c r="L17" i="32"/>
  <c r="A17" i="32" s="1"/>
  <c r="L15" i="32"/>
  <c r="B15" i="32" s="1"/>
  <c r="A14" i="32"/>
  <c r="B16" i="32"/>
  <c r="A16" i="32"/>
  <c r="B17" i="32" l="1"/>
  <c r="L18" i="32"/>
  <c r="L19" i="32" s="1"/>
  <c r="B19" i="32" s="1"/>
  <c r="A15" i="32"/>
  <c r="A19" i="32" l="1"/>
  <c r="A18" i="32"/>
  <c r="L20" i="32"/>
  <c r="A20" i="32" s="1"/>
  <c r="B18" i="32"/>
  <c r="L21" i="32"/>
  <c r="B20" i="32" l="1"/>
  <c r="L23" i="32"/>
  <c r="A21" i="32"/>
  <c r="L22" i="32"/>
  <c r="L24" i="32"/>
  <c r="B21" i="32"/>
  <c r="B24" i="32" l="1"/>
  <c r="A24" i="32"/>
  <c r="A22" i="32"/>
  <c r="B22" i="32"/>
  <c r="L25" i="32"/>
  <c r="L26" i="32" s="1"/>
  <c r="B23" i="32"/>
  <c r="A23" i="32"/>
  <c r="L27" i="32" l="1"/>
  <c r="L28" i="32" s="1"/>
  <c r="A26" i="32"/>
  <c r="B26" i="32"/>
  <c r="A25" i="32"/>
  <c r="B25" i="32"/>
  <c r="B27" i="32" l="1"/>
  <c r="A27" i="32"/>
  <c r="L30" i="32"/>
  <c r="L29" i="32"/>
  <c r="B28" i="32"/>
  <c r="L31" i="32"/>
  <c r="A28" i="32"/>
  <c r="A29" i="32" l="1"/>
  <c r="B29" i="32"/>
  <c r="L32" i="32"/>
  <c r="A30" i="32"/>
  <c r="B30" i="32"/>
  <c r="A31" i="32"/>
  <c r="B31" i="32"/>
  <c r="L33" i="32" l="1"/>
  <c r="B33" i="32" s="1"/>
  <c r="B32" i="32"/>
  <c r="A32" i="32"/>
  <c r="A33" i="32" l="1"/>
  <c r="L34" i="32"/>
  <c r="B34" i="32" s="1"/>
  <c r="A34" i="32" l="1"/>
  <c r="L35" i="32"/>
  <c r="B35" i="32" s="1"/>
  <c r="L36" i="32"/>
  <c r="A35" i="32" l="1"/>
  <c r="A36" i="32"/>
  <c r="L37" i="32"/>
  <c r="B36" i="32"/>
  <c r="L38" i="32" l="1"/>
  <c r="L39" i="32" s="1"/>
  <c r="A37" i="32"/>
  <c r="B37" i="32"/>
  <c r="L40" i="32" l="1"/>
  <c r="B40" i="32" s="1"/>
  <c r="B38" i="32"/>
  <c r="A38" i="32"/>
  <c r="B39" i="32"/>
  <c r="A39" i="32"/>
  <c r="L41" i="32" l="1"/>
  <c r="A41" i="32" s="1"/>
  <c r="A40" i="32"/>
  <c r="L42" i="32"/>
  <c r="B41" i="32" l="1"/>
  <c r="L43" i="32"/>
  <c r="L44" i="32" s="1"/>
  <c r="L45" i="32" s="1"/>
  <c r="A42" i="32"/>
  <c r="B42" i="32"/>
  <c r="A45" i="32" l="1"/>
  <c r="L46" i="32"/>
  <c r="L47" i="32"/>
  <c r="L48" i="32"/>
  <c r="B45" i="32"/>
  <c r="B44" i="32"/>
  <c r="A44" i="32"/>
  <c r="B43" i="32"/>
  <c r="A43" i="32"/>
  <c r="L49" i="32" l="1"/>
  <c r="B49" i="32" s="1"/>
  <c r="B48" i="32"/>
  <c r="A48" i="32"/>
  <c r="A47" i="32"/>
  <c r="B47" i="32"/>
  <c r="A46" i="32"/>
  <c r="B46" i="32"/>
  <c r="A49" i="32" l="1"/>
  <c r="L50" i="32"/>
  <c r="A50" i="32" s="1"/>
  <c r="B50" i="32" l="1"/>
  <c r="L51" i="32"/>
  <c r="B51" i="32" s="1"/>
  <c r="L52" i="32" l="1"/>
  <c r="B52" i="32" s="1"/>
  <c r="L53" i="32"/>
  <c r="A51" i="32"/>
  <c r="L54" i="32"/>
  <c r="A52" i="32" l="1"/>
  <c r="B54" i="32"/>
  <c r="A54" i="32"/>
  <c r="A53" i="32"/>
  <c r="B53" i="32"/>
  <c r="L55" i="32"/>
  <c r="L56" i="32" s="1"/>
  <c r="L57" i="32" l="1"/>
  <c r="L58" i="32" s="1"/>
  <c r="A58" i="32" s="1"/>
  <c r="A56" i="32"/>
  <c r="B56" i="32"/>
  <c r="A55" i="32"/>
  <c r="B55" i="32"/>
  <c r="A57" i="32" l="1"/>
  <c r="B58" i="32"/>
  <c r="L59" i="32"/>
  <c r="B59" i="32" s="1"/>
  <c r="B57" i="32"/>
  <c r="L61" i="32" l="1"/>
  <c r="A61" i="32" s="1"/>
  <c r="A59" i="32"/>
  <c r="L62" i="32"/>
  <c r="B62" i="32" s="1"/>
  <c r="L60" i="32"/>
  <c r="L63" i="32" s="1"/>
  <c r="B63" i="32" s="1"/>
  <c r="B61" i="32" l="1"/>
  <c r="A62" i="32"/>
  <c r="L64" i="32"/>
  <c r="L65" i="32" s="1"/>
  <c r="B60" i="32"/>
  <c r="A60" i="32"/>
  <c r="A63" i="32"/>
  <c r="B64" i="32" l="1"/>
  <c r="A64" i="32"/>
  <c r="L309" i="32"/>
  <c r="B65" i="32"/>
  <c r="A65" i="32"/>
  <c r="L68" i="32"/>
  <c r="L66" i="32"/>
  <c r="L67" i="32"/>
  <c r="B67" i="32" l="1"/>
  <c r="A67" i="32"/>
  <c r="B66" i="32"/>
  <c r="A66" i="32"/>
  <c r="L69" i="32"/>
  <c r="A309" i="32"/>
  <c r="B68" i="32"/>
  <c r="A68" i="32"/>
  <c r="A69" i="32" l="1"/>
  <c r="B69" i="32"/>
  <c r="L70" i="32"/>
  <c r="A70" i="32" l="1"/>
  <c r="B70" i="32"/>
  <c r="L71" i="32"/>
  <c r="B71" i="32" l="1"/>
  <c r="A71" i="32"/>
  <c r="L74" i="32"/>
  <c r="L72" i="32"/>
  <c r="L73" i="32"/>
  <c r="A72" i="32" l="1"/>
  <c r="B72" i="32"/>
  <c r="A73" i="32"/>
  <c r="B73" i="32"/>
  <c r="B74" i="32"/>
  <c r="A74" i="32"/>
  <c r="L75" i="32"/>
  <c r="B75" i="32" l="1"/>
  <c r="A75" i="32"/>
  <c r="L76" i="32"/>
  <c r="B76" i="32" l="1"/>
  <c r="A76" i="32"/>
  <c r="L77" i="32"/>
  <c r="L81" i="32" l="1"/>
  <c r="L80" i="32"/>
  <c r="L79" i="32"/>
  <c r="B77" i="32"/>
  <c r="A77" i="32"/>
  <c r="L78" i="32"/>
  <c r="B81" i="32" l="1"/>
  <c r="A81" i="32"/>
  <c r="L82" i="32"/>
  <c r="B78" i="32"/>
  <c r="A78" i="32"/>
  <c r="A80" i="32"/>
  <c r="B80" i="32"/>
  <c r="B79" i="32"/>
  <c r="A79" i="32"/>
  <c r="A82" i="32" l="1"/>
  <c r="B82" i="32"/>
  <c r="L83" i="32"/>
  <c r="A83" i="32" l="1"/>
  <c r="B83" i="32"/>
  <c r="L84" i="32"/>
  <c r="M133" i="32" a="1"/>
  <c r="M133" i="32" s="1"/>
  <c r="M134" i="32" l="1" a="1"/>
  <c r="M134" i="32" s="1"/>
  <c r="M135" i="32" s="1" a="1"/>
  <c r="M135" i="32" s="1"/>
  <c r="B84" i="32"/>
  <c r="A84" i="32"/>
  <c r="L85" i="32"/>
  <c r="M136" i="32" l="1" a="1"/>
  <c r="M136" i="32" s="1"/>
  <c r="M137" i="32" s="1" a="1"/>
  <c r="M137" i="32" s="1"/>
  <c r="A85" i="32"/>
  <c r="B85" i="32"/>
  <c r="L86" i="32"/>
  <c r="M138" i="32" l="1" a="1"/>
  <c r="M138" i="32" s="1"/>
  <c r="M139" i="32" s="1" a="1"/>
  <c r="M139" i="32" s="1"/>
  <c r="A86" i="32"/>
  <c r="L88" i="32"/>
  <c r="L89" i="32"/>
  <c r="L87" i="32"/>
  <c r="B86" i="32"/>
  <c r="M140" i="32" l="1" a="1"/>
  <c r="M140" i="32" s="1"/>
  <c r="M141" i="32" s="1" a="1"/>
  <c r="M141" i="32" s="1"/>
  <c r="B87" i="32"/>
  <c r="A87" i="32"/>
  <c r="B89" i="32"/>
  <c r="A89" i="32"/>
  <c r="L90" i="32"/>
  <c r="B88" i="32"/>
  <c r="A88" i="32"/>
  <c r="M142" i="32" l="1" a="1"/>
  <c r="M142" i="32" s="1"/>
  <c r="L91" i="32"/>
  <c r="B90" i="32"/>
  <c r="A90" i="32"/>
  <c r="L93" i="32"/>
  <c r="L92" i="32"/>
  <c r="M143" i="32" l="1" a="1"/>
  <c r="M143" i="32" s="1"/>
  <c r="B92" i="32"/>
  <c r="A92" i="32"/>
  <c r="A91" i="32"/>
  <c r="B91" i="32"/>
  <c r="B93" i="32"/>
  <c r="A93" i="32"/>
  <c r="L94" i="32"/>
  <c r="M144" i="32" l="1" a="1"/>
  <c r="M144" i="32" s="1"/>
  <c r="M145" i="32" s="1" a="1"/>
  <c r="M145" i="32" s="1"/>
  <c r="A94" i="32"/>
  <c r="B94" i="32"/>
  <c r="L95" i="32"/>
  <c r="M146" i="32" l="1" a="1"/>
  <c r="M146" i="32" s="1"/>
  <c r="A95" i="32"/>
  <c r="B95" i="32"/>
  <c r="L96" i="32"/>
  <c r="M147" i="32" l="1" a="1"/>
  <c r="M147" i="32" s="1"/>
  <c r="L97" i="32"/>
  <c r="B96" i="32"/>
  <c r="A96" i="32"/>
  <c r="M148" i="32" l="1" a="1"/>
  <c r="M148" i="32" s="1"/>
  <c r="M149" i="32" s="1" a="1"/>
  <c r="M149" i="32" s="1"/>
  <c r="M150" i="32" s="1" a="1"/>
  <c r="M150" i="32" s="1"/>
  <c r="B97" i="32"/>
  <c r="A97" i="32"/>
  <c r="L98" i="32"/>
  <c r="M151" i="32" l="1" a="1"/>
  <c r="M151" i="32" s="1"/>
  <c r="M152" i="32" s="1" a="1"/>
  <c r="M152" i="32" s="1"/>
  <c r="B98" i="32"/>
  <c r="A98" i="32"/>
  <c r="L99" i="32"/>
  <c r="M153" i="32" l="1" a="1"/>
  <c r="M153" i="32" s="1"/>
  <c r="M154" i="32" s="1" a="1"/>
  <c r="M154" i="32" s="1"/>
  <c r="B99" i="32"/>
  <c r="A99" i="32"/>
  <c r="L100" i="32"/>
  <c r="M155" i="32" l="1" a="1"/>
  <c r="M155" i="32" s="1"/>
  <c r="M156" i="32" s="1" a="1"/>
  <c r="M156" i="32" s="1"/>
  <c r="B100" i="32"/>
  <c r="A100" i="32"/>
  <c r="L101" i="32"/>
  <c r="A101" i="32" l="1"/>
  <c r="B101" i="32"/>
  <c r="L102" i="32"/>
  <c r="M157" i="32" a="1"/>
  <c r="M157" i="32" s="1"/>
  <c r="M158" i="32" s="1" a="1"/>
  <c r="M158" i="32" s="1"/>
  <c r="L105" i="32" l="1"/>
  <c r="A102" i="32"/>
  <c r="B102" i="32"/>
  <c r="L104" i="32"/>
  <c r="L103" i="32"/>
  <c r="M159" i="32" a="1"/>
  <c r="M159" i="32" s="1"/>
  <c r="M160" i="32" s="1" a="1"/>
  <c r="M160" i="32" s="1"/>
  <c r="A103" i="32" l="1"/>
  <c r="B103" i="32"/>
  <c r="A105" i="32"/>
  <c r="B105" i="32"/>
  <c r="L106" i="32"/>
  <c r="B104" i="32"/>
  <c r="A104" i="32"/>
  <c r="M161" i="32" a="1"/>
  <c r="M161" i="32" s="1"/>
  <c r="A106" i="32" l="1"/>
  <c r="L107" i="32"/>
  <c r="B106" i="32"/>
  <c r="M162" i="32" a="1"/>
  <c r="M162" i="32" s="1"/>
  <c r="M163" i="32" l="1" a="1"/>
  <c r="M163" i="32" s="1"/>
  <c r="B107" i="32"/>
  <c r="A107" i="32"/>
  <c r="L108" i="32"/>
  <c r="A108" i="32" l="1"/>
  <c r="B108" i="32"/>
  <c r="L109" i="32"/>
  <c r="M164" i="32" a="1"/>
  <c r="M164" i="32" s="1"/>
  <c r="A109" i="32" l="1"/>
  <c r="B109" i="32"/>
  <c r="L110" i="32"/>
  <c r="M165" i="32" a="1"/>
  <c r="M165" i="32" s="1"/>
  <c r="B110" i="32" l="1"/>
  <c r="A110" i="32"/>
  <c r="L111" i="32"/>
  <c r="M166" i="32" a="1"/>
  <c r="M166" i="32" s="1"/>
  <c r="M167" i="32" s="1" a="1"/>
  <c r="M167" i="32" s="1"/>
  <c r="M168" i="32" l="1" a="1"/>
  <c r="M168" i="32" s="1"/>
  <c r="M169" i="32" s="1" a="1"/>
  <c r="M169" i="32" s="1"/>
  <c r="L113" i="32"/>
  <c r="A111" i="32"/>
  <c r="L112" i="32"/>
  <c r="B111" i="32"/>
  <c r="M170" i="32" l="1" a="1"/>
  <c r="M170" i="32" s="1"/>
  <c r="B113" i="32"/>
  <c r="A113" i="32"/>
  <c r="L114" i="32"/>
  <c r="B112" i="32"/>
  <c r="A112" i="32"/>
  <c r="B114" i="32" l="1"/>
  <c r="A114" i="32"/>
  <c r="L115" i="32"/>
  <c r="M171" i="32" a="1"/>
  <c r="M171" i="32" s="1"/>
  <c r="M172" i="32" l="1" a="1"/>
  <c r="M172" i="32" s="1"/>
  <c r="B115" i="32"/>
  <c r="A115" i="32"/>
  <c r="L116" i="32"/>
  <c r="M173" i="32" l="1" a="1"/>
  <c r="M173" i="32" s="1"/>
  <c r="M174" i="32" s="1" a="1"/>
  <c r="M174" i="32" s="1"/>
  <c r="A116" i="32"/>
  <c r="B116" i="32"/>
  <c r="L117" i="32"/>
  <c r="M175" i="32" l="1" a="1"/>
  <c r="M175" i="32" s="1"/>
  <c r="L119" i="32"/>
  <c r="A117" i="32"/>
  <c r="B117" i="32"/>
  <c r="L118" i="32"/>
  <c r="L122" i="32"/>
  <c r="L120" i="32"/>
  <c r="L121" i="32"/>
  <c r="B120" i="32" l="1"/>
  <c r="A120" i="32"/>
  <c r="B122" i="32"/>
  <c r="A122" i="32"/>
  <c r="L123" i="32"/>
  <c r="A119" i="32"/>
  <c r="B119" i="32"/>
  <c r="A118" i="32"/>
  <c r="B118" i="32"/>
  <c r="M176" i="32" a="1"/>
  <c r="M176" i="32" s="1"/>
  <c r="M177" i="32" s="1" a="1"/>
  <c r="M177" i="32" s="1"/>
  <c r="B121" i="32"/>
  <c r="A121" i="32"/>
  <c r="M178" i="32" l="1" a="1"/>
  <c r="M178" i="32" s="1"/>
  <c r="A123" i="32"/>
  <c r="B123" i="32"/>
  <c r="L124" i="32"/>
  <c r="M179" i="32" l="1" a="1"/>
  <c r="M179" i="32" s="1"/>
  <c r="M180" i="32" s="1" a="1"/>
  <c r="M180" i="32" s="1"/>
  <c r="A124" i="32"/>
  <c r="B124" i="32"/>
  <c r="L125" i="32"/>
  <c r="A125" i="32" l="1"/>
  <c r="B125" i="32"/>
  <c r="L126" i="32"/>
  <c r="M181" i="32" a="1"/>
  <c r="M181" i="32" s="1"/>
  <c r="M182" i="32" s="1" a="1"/>
  <c r="M182" i="32" s="1"/>
  <c r="M183" i="32" l="1" a="1"/>
  <c r="M183" i="32" s="1"/>
  <c r="M184" i="32" s="1" a="1"/>
  <c r="M184" i="32" s="1"/>
  <c r="A126" i="32"/>
  <c r="B126" i="32"/>
  <c r="L127" i="32"/>
  <c r="M185" i="32" l="1" a="1"/>
  <c r="M185" i="32" s="1"/>
  <c r="M186" i="32" s="1" a="1"/>
  <c r="M186" i="32" s="1"/>
  <c r="A127" i="32"/>
  <c r="B127" i="32"/>
  <c r="L128" i="32"/>
  <c r="A128" i="32" l="1"/>
  <c r="B128" i="32"/>
  <c r="L129" i="32"/>
  <c r="M187" i="32" a="1"/>
  <c r="M187" i="32" s="1"/>
  <c r="M188" i="32" l="1" a="1"/>
  <c r="M188" i="32" s="1"/>
  <c r="A129" i="32"/>
  <c r="B129" i="32"/>
  <c r="L130" i="32"/>
  <c r="L131" i="32" l="1"/>
  <c r="B130" i="32"/>
  <c r="L132" i="32"/>
  <c r="L133" i="32"/>
  <c r="A130" i="32"/>
  <c r="M189" i="32" a="1"/>
  <c r="M189" i="32" s="1"/>
  <c r="B131" i="32" l="1"/>
  <c r="A131" i="32"/>
  <c r="A133" i="32"/>
  <c r="B133" i="32"/>
  <c r="L134" i="32"/>
  <c r="M190" i="32" a="1"/>
  <c r="M190" i="32" s="1"/>
  <c r="A132" i="32"/>
  <c r="B132" i="32"/>
  <c r="A134" i="32" l="1"/>
  <c r="L135" i="32"/>
  <c r="B134" i="32"/>
  <c r="M191" i="32" a="1"/>
  <c r="M191" i="32" s="1"/>
  <c r="B135" i="32" l="1"/>
  <c r="A135" i="32"/>
  <c r="L136" i="32"/>
  <c r="M192" i="32" a="1"/>
  <c r="M192" i="32" s="1"/>
  <c r="M193" i="32" s="1" a="1"/>
  <c r="M193" i="32" s="1"/>
  <c r="M194" i="32" l="1" a="1"/>
  <c r="M194" i="32" s="1"/>
  <c r="L139" i="32"/>
  <c r="B136" i="32"/>
  <c r="A136" i="32"/>
  <c r="L138" i="32"/>
  <c r="L137" i="32"/>
  <c r="A137" i="32" l="1"/>
  <c r="B137" i="32"/>
  <c r="A139" i="32"/>
  <c r="B139" i="32"/>
  <c r="L140" i="32"/>
  <c r="B138" i="32"/>
  <c r="A138" i="32"/>
  <c r="M195" i="32" a="1"/>
  <c r="M195" i="32" s="1"/>
  <c r="M196" i="32" s="1" a="1"/>
  <c r="M196" i="32" s="1"/>
  <c r="B140" i="32" l="1"/>
  <c r="A140" i="32"/>
  <c r="L141" i="32"/>
  <c r="M197" i="32" a="1"/>
  <c r="M197" i="32" s="1"/>
  <c r="M198" i="32" l="1" a="1"/>
  <c r="M198" i="32" s="1"/>
  <c r="A141" i="32"/>
  <c r="B141" i="32"/>
  <c r="L142" i="32"/>
  <c r="L144" i="32" l="1"/>
  <c r="L143" i="32"/>
  <c r="A142" i="32"/>
  <c r="B142" i="32"/>
  <c r="L146" i="32"/>
  <c r="L145" i="32"/>
  <c r="M199" i="32" a="1"/>
  <c r="M199" i="32" s="1"/>
  <c r="A145" i="32" l="1"/>
  <c r="B145" i="32"/>
  <c r="B143" i="32"/>
  <c r="A143" i="32"/>
  <c r="M200" i="32" a="1"/>
  <c r="M200" i="32" s="1"/>
  <c r="M201" i="32" s="1" a="1"/>
  <c r="M201" i="32" s="1"/>
  <c r="B146" i="32"/>
  <c r="A146" i="32"/>
  <c r="L147" i="32"/>
  <c r="A144" i="32"/>
  <c r="B144" i="32"/>
  <c r="M202" i="32" l="1" a="1"/>
  <c r="M202" i="32" s="1"/>
  <c r="M203" i="32" s="1" a="1"/>
  <c r="M203" i="32" s="1"/>
  <c r="L148" i="32"/>
  <c r="A147" i="32"/>
  <c r="B147" i="32"/>
  <c r="M204" i="32" l="1" a="1"/>
  <c r="M204" i="32" s="1"/>
  <c r="M205" i="32" s="1" a="1"/>
  <c r="M205" i="32" s="1"/>
  <c r="M206" i="32" s="1" a="1"/>
  <c r="M206" i="32" s="1"/>
  <c r="A148" i="32"/>
  <c r="B148" i="32"/>
  <c r="L149" i="32"/>
  <c r="M207" i="32" l="1" a="1"/>
  <c r="M207" i="32" s="1"/>
  <c r="M208" i="32" s="1" a="1"/>
  <c r="M208" i="32" s="1"/>
  <c r="A149" i="32"/>
  <c r="B149" i="32"/>
  <c r="L150" i="32"/>
  <c r="A150" i="32" l="1"/>
  <c r="B150" i="32"/>
  <c r="L151" i="32"/>
  <c r="M209" i="32" a="1"/>
  <c r="M209" i="32" s="1"/>
  <c r="A151" i="32" l="1"/>
  <c r="B151" i="32"/>
  <c r="L153" i="32"/>
  <c r="L152" i="32"/>
  <c r="L154" i="32"/>
  <c r="M210" i="32" a="1"/>
  <c r="M210" i="32" s="1"/>
  <c r="B153" i="32" l="1"/>
  <c r="A153" i="32"/>
  <c r="M211" i="32" a="1"/>
  <c r="M211" i="32" s="1"/>
  <c r="M212" i="32" s="1" a="1"/>
  <c r="M212" i="32" s="1"/>
  <c r="B154" i="32"/>
  <c r="A154" i="32"/>
  <c r="L155" i="32"/>
  <c r="B152" i="32"/>
  <c r="A152" i="32"/>
  <c r="M213" i="32" l="1" a="1"/>
  <c r="M213" i="32" s="1"/>
  <c r="A155" i="32"/>
  <c r="L156" i="32"/>
  <c r="B155" i="32"/>
  <c r="L160" i="32" l="1"/>
  <c r="A156" i="32"/>
  <c r="L161" i="32"/>
  <c r="B156" i="32"/>
  <c r="L157" i="32"/>
  <c r="L159" i="32"/>
  <c r="L158" i="32"/>
  <c r="M214" i="32" a="1"/>
  <c r="M214" i="32" s="1"/>
  <c r="B158" i="32" l="1"/>
  <c r="A158" i="32"/>
  <c r="A161" i="32"/>
  <c r="L162" i="32"/>
  <c r="B161" i="32"/>
  <c r="M215" i="32" a="1"/>
  <c r="M215" i="32" s="1"/>
  <c r="M216" i="32" s="1" a="1"/>
  <c r="M216" i="32" s="1"/>
  <c r="B159" i="32"/>
  <c r="A159" i="32"/>
  <c r="B157" i="32"/>
  <c r="A157" i="32"/>
  <c r="A160" i="32"/>
  <c r="B160" i="32"/>
  <c r="M217" i="32" l="1" a="1"/>
  <c r="M217" i="32" s="1"/>
  <c r="M218" i="32" s="1" a="1"/>
  <c r="M218" i="32" s="1"/>
  <c r="M219" i="32" s="1" a="1"/>
  <c r="M219" i="32" s="1"/>
  <c r="L163" i="32"/>
  <c r="A162" i="32"/>
  <c r="L165" i="32"/>
  <c r="L164" i="32"/>
  <c r="L166" i="32"/>
  <c r="B162" i="32"/>
  <c r="A166" i="32" l="1"/>
  <c r="L167" i="32"/>
  <c r="B166" i="32"/>
  <c r="A163" i="32"/>
  <c r="B163" i="32"/>
  <c r="A164" i="32"/>
  <c r="B164" i="32"/>
  <c r="A165" i="32"/>
  <c r="B165" i="32"/>
  <c r="M220" i="32" a="1"/>
  <c r="M220" i="32" s="1"/>
  <c r="A167" i="32" l="1"/>
  <c r="L168" i="32"/>
  <c r="B167" i="32"/>
  <c r="M221" i="32" a="1"/>
  <c r="M221" i="32" s="1"/>
  <c r="A168" i="32" l="1"/>
  <c r="L169" i="32"/>
  <c r="B168" i="32"/>
  <c r="M222" i="32" a="1"/>
  <c r="M222" i="32" s="1"/>
  <c r="A169" i="32" l="1"/>
  <c r="L170" i="32"/>
  <c r="B169" i="32"/>
  <c r="M223" i="32" a="1"/>
  <c r="M223" i="32" s="1"/>
  <c r="M224" i="32" l="1" a="1"/>
  <c r="M224" i="32" s="1"/>
  <c r="M225" i="32" s="1" a="1"/>
  <c r="M225" i="32" s="1"/>
  <c r="L171" i="32"/>
  <c r="A170" i="32"/>
  <c r="B170" i="32"/>
  <c r="A171" i="32" l="1"/>
  <c r="L172" i="32"/>
  <c r="B171" i="32"/>
  <c r="M226" i="32" a="1"/>
  <c r="M226" i="32" s="1"/>
  <c r="M227" i="32" l="1" a="1"/>
  <c r="M227" i="32" s="1"/>
  <c r="A172" i="32"/>
  <c r="L173" i="32"/>
  <c r="B172" i="32"/>
  <c r="A173" i="32" l="1"/>
  <c r="L174" i="32"/>
  <c r="B173" i="32"/>
  <c r="M228" i="32" a="1"/>
  <c r="M228" i="32" s="1"/>
  <c r="A174" i="32" l="1"/>
  <c r="L175" i="32"/>
  <c r="B174" i="32"/>
  <c r="M229" i="32" a="1"/>
  <c r="M229" i="32" s="1"/>
  <c r="M230" i="32" s="1" a="1"/>
  <c r="M230" i="32" s="1"/>
  <c r="M231" i="32" s="1" a="1"/>
  <c r="M231" i="32" s="1"/>
  <c r="L178" i="32" l="1"/>
  <c r="A175" i="32"/>
  <c r="L176" i="32"/>
  <c r="L177" i="32"/>
  <c r="B175" i="32"/>
  <c r="M232" i="32" a="1"/>
  <c r="M232" i="32" s="1"/>
  <c r="A177" i="32" l="1"/>
  <c r="B177" i="32"/>
  <c r="A176" i="32"/>
  <c r="B176" i="32"/>
  <c r="M233" i="32" a="1"/>
  <c r="M233" i="32" s="1"/>
  <c r="A178" i="32"/>
  <c r="B178" i="32"/>
  <c r="L179" i="32"/>
  <c r="M234" i="32" l="1" a="1"/>
  <c r="M234" i="32" s="1"/>
  <c r="M235" i="32" s="1" a="1"/>
  <c r="M235" i="32" s="1"/>
  <c r="A179" i="32"/>
  <c r="L180" i="32"/>
  <c r="B179" i="32"/>
  <c r="M236" i="32" l="1" a="1"/>
  <c r="M236" i="32" s="1"/>
  <c r="M237" i="32" s="1" a="1"/>
  <c r="M237" i="32" s="1"/>
  <c r="A180" i="32"/>
  <c r="L181" i="32"/>
  <c r="B180" i="32"/>
  <c r="M238" i="32" l="1" a="1"/>
  <c r="M238" i="32" s="1"/>
  <c r="L184" i="32"/>
  <c r="L183" i="32"/>
  <c r="A181" i="32"/>
  <c r="L182" i="32"/>
  <c r="B181" i="32"/>
  <c r="A182" i="32" l="1"/>
  <c r="B182" i="32"/>
  <c r="A183" i="32"/>
  <c r="B183" i="32"/>
  <c r="A184" i="32"/>
  <c r="L185" i="32"/>
  <c r="B184" i="32"/>
  <c r="M239" i="32" a="1"/>
  <c r="M239" i="32" s="1"/>
  <c r="M240" i="32" l="1" a="1"/>
  <c r="M240" i="32" s="1"/>
  <c r="M241" i="32" s="1" a="1"/>
  <c r="M241" i="32" s="1"/>
  <c r="A185" i="32"/>
  <c r="L186" i="32"/>
  <c r="B185" i="32"/>
  <c r="A186" i="32" l="1"/>
  <c r="L187" i="32"/>
  <c r="B186" i="32"/>
  <c r="M242" i="32" a="1"/>
  <c r="M242" i="32" s="1"/>
  <c r="A187" i="32" l="1"/>
  <c r="L188" i="32"/>
  <c r="B187" i="32"/>
  <c r="M243" i="32" a="1"/>
  <c r="M243" i="32" s="1"/>
  <c r="M244" i="32" l="1" a="1"/>
  <c r="M244" i="32" s="1"/>
  <c r="M245" i="32" s="1" a="1"/>
  <c r="M245" i="32" s="1"/>
  <c r="L190" i="32"/>
  <c r="L189" i="32"/>
  <c r="A188" i="32"/>
  <c r="B188" i="32"/>
  <c r="A189" i="32" l="1"/>
  <c r="B189" i="32"/>
  <c r="M246" i="32" a="1"/>
  <c r="M246" i="32" s="1"/>
  <c r="M247" i="32" s="1" a="1"/>
  <c r="M247" i="32" s="1"/>
  <c r="B190" i="32"/>
  <c r="A190" i="32"/>
  <c r="L191" i="32"/>
  <c r="L192" i="32" l="1"/>
  <c r="A191" i="32"/>
  <c r="B191" i="32"/>
  <c r="M248" i="32" a="1"/>
  <c r="M248" i="32" s="1"/>
  <c r="A192" i="32" l="1"/>
  <c r="L193" i="32"/>
  <c r="B192" i="32"/>
  <c r="M249" i="32" a="1"/>
  <c r="M249" i="32" s="1"/>
  <c r="B193" i="32" l="1"/>
  <c r="A193" i="32"/>
  <c r="L194" i="32"/>
  <c r="M250" i="32" a="1"/>
  <c r="M250" i="32" s="1"/>
  <c r="A194" i="32" l="1"/>
  <c r="L195" i="32"/>
  <c r="B194" i="32"/>
  <c r="M251" i="32" a="1"/>
  <c r="M251" i="32" s="1"/>
  <c r="A195" i="32" l="1"/>
  <c r="L196" i="32"/>
  <c r="B195" i="32"/>
  <c r="M252" i="32" a="1"/>
  <c r="M252" i="32" s="1"/>
  <c r="M253" i="32" s="1" a="1"/>
  <c r="M253" i="32" s="1"/>
  <c r="A196" i="32" l="1"/>
  <c r="L197" i="32"/>
  <c r="B196" i="32"/>
  <c r="M254" i="32" a="1"/>
  <c r="M254" i="32" s="1"/>
  <c r="M255" i="32" l="1" a="1"/>
  <c r="M255" i="32" s="1"/>
  <c r="A197" i="32"/>
  <c r="L198" i="32"/>
  <c r="B197" i="32"/>
  <c r="A198" i="32" l="1"/>
  <c r="L199" i="32"/>
  <c r="B198" i="32"/>
  <c r="M256" i="32" a="1"/>
  <c r="M256" i="32" s="1"/>
  <c r="A199" i="32" l="1"/>
  <c r="L200" i="32"/>
  <c r="B199" i="32"/>
  <c r="M257" i="32" a="1"/>
  <c r="M257" i="32" s="1"/>
  <c r="M258" i="32" s="1" a="1"/>
  <c r="M258" i="32" s="1"/>
  <c r="M259" i="32" l="1" a="1"/>
  <c r="M259" i="32" s="1"/>
  <c r="M260" i="32" s="1" a="1"/>
  <c r="M260" i="32" s="1"/>
  <c r="A200" i="32"/>
  <c r="L201" i="32"/>
  <c r="B200" i="32"/>
  <c r="M261" i="32" l="1" a="1"/>
  <c r="M261" i="32" s="1"/>
  <c r="M262" i="32" s="1" a="1"/>
  <c r="M262" i="32" s="1"/>
  <c r="A201" i="32"/>
  <c r="L202" i="32"/>
  <c r="B201" i="32"/>
  <c r="M263" i="32" l="1" a="1"/>
  <c r="M263" i="32" s="1"/>
  <c r="M264" i="32" s="1" a="1"/>
  <c r="M264" i="32" s="1"/>
  <c r="A202" i="32"/>
  <c r="B202" i="32"/>
  <c r="L203" i="32"/>
  <c r="A203" i="32" l="1"/>
  <c r="L204" i="32"/>
  <c r="B203" i="32"/>
  <c r="M265" i="32" a="1"/>
  <c r="M265" i="32" s="1"/>
  <c r="M266" i="32" l="1" a="1"/>
  <c r="M266" i="32" s="1"/>
  <c r="M267" i="32" s="1" a="1"/>
  <c r="M267" i="32" s="1"/>
  <c r="M268" i="32" s="1" a="1"/>
  <c r="M268" i="32" s="1"/>
  <c r="A204" i="32"/>
  <c r="L205" i="32"/>
  <c r="B204" i="32"/>
  <c r="M269" i="32" l="1" a="1"/>
  <c r="M269" i="32" s="1"/>
  <c r="A205" i="32"/>
  <c r="L206" i="32"/>
  <c r="B205" i="32"/>
  <c r="A206" i="32" l="1"/>
  <c r="L207" i="32"/>
  <c r="B206" i="32"/>
  <c r="M270" i="32" a="1"/>
  <c r="M270" i="32" s="1"/>
  <c r="M271" i="32" l="1" a="1"/>
  <c r="M271" i="32" s="1"/>
  <c r="A207" i="32"/>
  <c r="L208" i="32"/>
  <c r="B207" i="32"/>
  <c r="L209" i="32" l="1"/>
  <c r="A208" i="32"/>
  <c r="B208" i="32"/>
  <c r="M272" i="32" a="1"/>
  <c r="M272" i="32" s="1"/>
  <c r="M273" i="32" s="1" a="1"/>
  <c r="M273" i="32" s="1"/>
  <c r="M274" i="32" l="1" a="1"/>
  <c r="M274" i="32" s="1"/>
  <c r="M275" i="32" s="1" a="1"/>
  <c r="M275" i="32" s="1"/>
  <c r="A209" i="32"/>
  <c r="B209" i="32"/>
  <c r="L210" i="32"/>
  <c r="M276" i="32" l="1" a="1"/>
  <c r="M276" i="32" s="1"/>
  <c r="A210" i="32"/>
  <c r="L211" i="32"/>
  <c r="B210" i="32"/>
  <c r="A211" i="32" l="1"/>
  <c r="L212" i="32"/>
  <c r="B211" i="32"/>
  <c r="M277" i="32" a="1"/>
  <c r="M277" i="32" s="1"/>
  <c r="L213" i="32" l="1"/>
  <c r="A212" i="32"/>
  <c r="B212" i="32"/>
  <c r="M278" i="32" a="1"/>
  <c r="M278" i="32" s="1"/>
  <c r="B213" i="32" l="1"/>
  <c r="A213" i="32"/>
  <c r="L214" i="32"/>
  <c r="M279" i="32" a="1"/>
  <c r="M279" i="32" s="1"/>
  <c r="M280" i="32" s="1" a="1"/>
  <c r="M280" i="32" s="1"/>
  <c r="M281" i="32" l="1" a="1"/>
  <c r="M281" i="32" s="1"/>
  <c r="M282" i="32" s="1" a="1"/>
  <c r="M282" i="32" s="1"/>
  <c r="A214" i="32"/>
  <c r="L215" i="32"/>
  <c r="B214" i="32"/>
  <c r="M283" i="32" l="1" a="1"/>
  <c r="M283" i="32" s="1"/>
  <c r="M284" i="32" s="1" a="1"/>
  <c r="M284" i="32" s="1"/>
  <c r="A215" i="32"/>
  <c r="L216" i="32"/>
  <c r="B215" i="32"/>
  <c r="M285" i="32" l="1" a="1"/>
  <c r="M285" i="32" s="1"/>
  <c r="A216" i="32"/>
  <c r="L217" i="32"/>
  <c r="B216" i="32"/>
  <c r="M286" i="32" l="1" a="1"/>
  <c r="M286" i="32" s="1"/>
  <c r="M287" i="32" s="1" a="1"/>
  <c r="M287" i="32" s="1"/>
  <c r="M288" i="32" s="1" a="1"/>
  <c r="M288" i="32" s="1"/>
  <c r="A217" i="32"/>
  <c r="L218" i="32"/>
  <c r="B217" i="32"/>
  <c r="A218" i="32" l="1"/>
  <c r="L219" i="32"/>
  <c r="B218" i="32"/>
  <c r="M289" i="32" a="1"/>
  <c r="M289" i="32" s="1"/>
  <c r="M290" i="32" l="1" a="1"/>
  <c r="M290" i="32" s="1"/>
  <c r="A219" i="32"/>
  <c r="L220" i="32"/>
  <c r="B219" i="32"/>
  <c r="A220" i="32" l="1"/>
  <c r="L221" i="32"/>
  <c r="B220" i="32"/>
  <c r="M291" i="32" a="1"/>
  <c r="M291" i="32" s="1"/>
  <c r="M292" i="32" s="1" a="1"/>
  <c r="M292" i="32" s="1"/>
  <c r="B221" i="32" l="1"/>
  <c r="L222" i="32"/>
  <c r="A221" i="32"/>
  <c r="M293" i="32" a="1"/>
  <c r="M293" i="32" s="1"/>
  <c r="B222" i="32" l="1"/>
  <c r="A222" i="32"/>
  <c r="L223" i="32"/>
  <c r="M294" i="32" a="1"/>
  <c r="M294" i="32" s="1"/>
  <c r="B223" i="32" l="1"/>
  <c r="L224" i="32"/>
  <c r="A223" i="32"/>
  <c r="M295" i="32" a="1"/>
  <c r="M295" i="32" s="1"/>
  <c r="A224" i="32" l="1"/>
  <c r="L225" i="32"/>
  <c r="B224" i="32"/>
  <c r="M296" i="32" a="1"/>
  <c r="M296" i="32" s="1"/>
  <c r="B225" i="32" l="1"/>
  <c r="L226" i="32"/>
  <c r="A225" i="32"/>
  <c r="M297" i="32" a="1"/>
  <c r="M297" i="32" s="1"/>
  <c r="M298" i="32" l="1" a="1"/>
  <c r="M298" i="32" s="1"/>
  <c r="A226" i="32"/>
  <c r="B226" i="32"/>
  <c r="L227" i="32"/>
  <c r="M299" i="32" l="1" a="1"/>
  <c r="M299" i="32" s="1"/>
  <c r="M300" i="32" s="1" a="1"/>
  <c r="M300" i="32" s="1"/>
  <c r="M301" i="32" s="1" a="1"/>
  <c r="M301" i="32" s="1"/>
  <c r="L228" i="32"/>
  <c r="B227" i="32"/>
  <c r="L229" i="32"/>
  <c r="A227" i="32"/>
  <c r="A229" i="32" l="1"/>
  <c r="L230" i="32"/>
  <c r="B229" i="32"/>
  <c r="M302" i="32" a="1"/>
  <c r="M302" i="32" s="1"/>
  <c r="B228" i="32"/>
  <c r="A228" i="32"/>
  <c r="M303" i="32" l="1" a="1"/>
  <c r="M303" i="32" s="1"/>
  <c r="M304" i="32" s="1" a="1"/>
  <c r="M304" i="32" s="1"/>
  <c r="M305" i="32" s="1" a="1"/>
  <c r="M305" i="32" s="1"/>
  <c r="L232" i="32"/>
  <c r="L231" i="32"/>
  <c r="A230" i="32"/>
  <c r="B230" i="32"/>
  <c r="M306" i="32" l="1" a="1"/>
  <c r="M306" i="32" s="1"/>
  <c r="A231" i="32"/>
  <c r="B231" i="32"/>
  <c r="B232" i="32"/>
  <c r="A232" i="32"/>
  <c r="L233" i="32"/>
  <c r="A233" i="32" l="1"/>
  <c r="B233" i="32"/>
  <c r="L234" i="32"/>
  <c r="M307" i="32" a="1"/>
  <c r="M307" i="32" s="1"/>
  <c r="A234" i="32" l="1"/>
  <c r="B234" i="32"/>
  <c r="L235" i="32"/>
  <c r="M308" i="32" a="1"/>
  <c r="M308" i="32" s="1"/>
  <c r="B235" i="32" l="1"/>
  <c r="A235" i="32"/>
  <c r="L236" i="32"/>
  <c r="M309" i="32" a="1"/>
  <c r="M309" i="32" s="1"/>
  <c r="M310" i="32" s="1" a="1"/>
  <c r="M310" i="32" s="1"/>
  <c r="B309" i="32" l="1"/>
  <c r="A236" i="32"/>
  <c r="B236" i="32"/>
  <c r="L237" i="32"/>
  <c r="M311" i="32" a="1"/>
  <c r="M311" i="32" s="1"/>
  <c r="M312" i="32" l="1" a="1"/>
  <c r="M312" i="32" s="1"/>
  <c r="B237" i="32"/>
  <c r="A237" i="32"/>
  <c r="L238" i="32"/>
  <c r="B238" i="32" l="1"/>
  <c r="A238" i="32"/>
  <c r="L239" i="32"/>
  <c r="M313" i="32" a="1"/>
  <c r="M313" i="32" s="1"/>
  <c r="M314" i="32" s="1" a="1"/>
  <c r="M314" i="32" s="1"/>
  <c r="B239" i="32" l="1"/>
  <c r="L240" i="32"/>
  <c r="L241" i="32"/>
  <c r="A239" i="32"/>
  <c r="B241" i="32" l="1"/>
  <c r="A241" i="32"/>
  <c r="L242" i="32"/>
  <c r="A240" i="32"/>
  <c r="B240" i="32"/>
  <c r="B242" i="32" l="1"/>
  <c r="L243" i="32"/>
  <c r="A242" i="32"/>
  <c r="B243" i="32" l="1"/>
  <c r="A243" i="32"/>
  <c r="L244" i="32"/>
  <c r="L245" i="32" l="1"/>
  <c r="A244" i="32"/>
  <c r="L246" i="32"/>
  <c r="L247" i="32"/>
  <c r="L248" i="32"/>
  <c r="B244" i="32"/>
  <c r="B247" i="32" l="1"/>
  <c r="A247" i="32"/>
  <c r="A246" i="32"/>
  <c r="B246" i="32"/>
  <c r="A248" i="32"/>
  <c r="B248" i="32"/>
  <c r="L249" i="32"/>
  <c r="A245" i="32"/>
  <c r="B245" i="32"/>
  <c r="B249" i="32" l="1"/>
  <c r="A249" i="32"/>
  <c r="L250" i="32"/>
  <c r="L251" i="32"/>
  <c r="L252" i="32"/>
  <c r="A251" i="32" l="1"/>
  <c r="B251" i="32"/>
  <c r="A250" i="32"/>
  <c r="B250" i="32"/>
  <c r="A252" i="32"/>
  <c r="B252" i="32"/>
  <c r="L253" i="32"/>
  <c r="L254" i="32" l="1"/>
  <c r="L255" i="32"/>
  <c r="A253" i="32"/>
  <c r="B253" i="32"/>
  <c r="B255" i="32" l="1"/>
  <c r="A255" i="32"/>
  <c r="L256" i="32"/>
  <c r="B254" i="32"/>
  <c r="A254" i="32"/>
  <c r="A256" i="32" l="1"/>
  <c r="L258" i="32"/>
  <c r="B256" i="32"/>
  <c r="L257" i="32"/>
  <c r="B257" i="32" l="1"/>
  <c r="A257" i="32"/>
  <c r="A258" i="32"/>
  <c r="B258" i="32"/>
  <c r="L259" i="32"/>
  <c r="B259" i="32" l="1"/>
  <c r="A259" i="32"/>
  <c r="L261" i="32"/>
  <c r="L260" i="32"/>
  <c r="B260" i="32" l="1"/>
  <c r="A260" i="32"/>
  <c r="A261" i="32"/>
  <c r="L262" i="32"/>
  <c r="B261" i="32"/>
  <c r="A262" i="32" l="1"/>
  <c r="L265" i="32"/>
  <c r="L264" i="32"/>
  <c r="L263" i="32"/>
  <c r="B262" i="32"/>
  <c r="A263" i="32" l="1"/>
  <c r="B263" i="32"/>
  <c r="A264" i="32"/>
  <c r="B264" i="32"/>
  <c r="B265" i="32"/>
  <c r="A265" i="32"/>
  <c r="L266" i="32"/>
  <c r="A266" i="32" l="1"/>
  <c r="B266" i="32"/>
  <c r="L267" i="32"/>
  <c r="A267" i="32" l="1"/>
  <c r="B267" i="32"/>
  <c r="L268" i="32"/>
  <c r="L269" i="32" l="1"/>
  <c r="A268" i="32"/>
  <c r="L270" i="32"/>
  <c r="B268" i="32"/>
  <c r="A270" i="32" l="1"/>
  <c r="B270" i="32"/>
  <c r="L271" i="32"/>
  <c r="B269" i="32"/>
  <c r="A269" i="32"/>
  <c r="A271" i="32" l="1"/>
  <c r="B271" i="32"/>
  <c r="L272" i="32"/>
  <c r="A272" i="32" l="1"/>
  <c r="L273" i="32"/>
  <c r="B272" i="32"/>
  <c r="A273" i="32" l="1"/>
  <c r="L274" i="32"/>
  <c r="B273" i="32"/>
  <c r="L277" i="32" l="1"/>
  <c r="L278" i="32"/>
  <c r="A274" i="32"/>
  <c r="L276" i="32"/>
  <c r="L275" i="32"/>
  <c r="B274" i="32"/>
  <c r="A276" i="32" l="1"/>
  <c r="B276" i="32"/>
  <c r="B275" i="32"/>
  <c r="A275" i="32"/>
  <c r="B278" i="32"/>
  <c r="A278" i="32"/>
  <c r="L279" i="32"/>
  <c r="B277" i="32"/>
  <c r="A277" i="32"/>
  <c r="A279" i="32" l="1"/>
  <c r="L283" i="32"/>
  <c r="L281" i="32"/>
  <c r="L280" i="32"/>
  <c r="L282" i="32"/>
  <c r="B279" i="32"/>
  <c r="B280" i="32" l="1"/>
  <c r="A280" i="32"/>
  <c r="B281" i="32"/>
  <c r="A281" i="32"/>
  <c r="A283" i="32"/>
  <c r="L284" i="32"/>
  <c r="B283" i="32"/>
  <c r="A282" i="32"/>
  <c r="B282" i="32"/>
  <c r="A284" i="32" l="1"/>
  <c r="B284" i="32"/>
  <c r="L285" i="32"/>
  <c r="A285" i="32" l="1"/>
  <c r="B285" i="32"/>
  <c r="L286" i="32"/>
  <c r="B286" i="32" l="1"/>
  <c r="L288" i="32"/>
  <c r="L287" i="32"/>
  <c r="A286" i="32"/>
  <c r="A287" i="32" l="1"/>
  <c r="B287" i="32"/>
  <c r="A288" i="32"/>
  <c r="B288" i="32"/>
  <c r="L289" i="32"/>
  <c r="A289" i="32" l="1"/>
  <c r="L290" i="32"/>
  <c r="B289" i="32"/>
  <c r="A290" i="32" l="1"/>
  <c r="B290" i="32"/>
  <c r="L291" i="32"/>
  <c r="B291" i="32" l="1"/>
  <c r="A291" i="32"/>
  <c r="L292" i="32"/>
  <c r="A292" i="32" l="1"/>
  <c r="L293" i="32"/>
  <c r="B292" i="32"/>
  <c r="A293" i="32" l="1"/>
  <c r="L294" i="32"/>
  <c r="B293" i="32"/>
  <c r="A294" i="32" l="1"/>
  <c r="L295" i="32"/>
  <c r="B294" i="32"/>
  <c r="B295" i="32" l="1"/>
  <c r="A295" i="32"/>
  <c r="L296" i="32"/>
  <c r="A296" i="32" l="1"/>
  <c r="B296" i="32"/>
  <c r="L297" i="32"/>
  <c r="B297" i="32" l="1"/>
  <c r="A297" i="32"/>
  <c r="L298" i="32"/>
  <c r="A298" i="32" l="1"/>
  <c r="B298" i="32"/>
  <c r="L299" i="32"/>
  <c r="A299" i="32" l="1"/>
  <c r="L300" i="32"/>
  <c r="B299" i="32"/>
  <c r="B300" i="32" l="1"/>
  <c r="A300" i="32"/>
  <c r="L301" i="32"/>
  <c r="A301" i="32" l="1"/>
  <c r="L302" i="32"/>
  <c r="B301" i="32"/>
  <c r="A302" i="32" l="1"/>
  <c r="L303" i="32"/>
  <c r="B302" i="32"/>
  <c r="B303" i="32" l="1"/>
  <c r="A303" i="32"/>
  <c r="L304" i="32"/>
  <c r="A304" i="32" l="1"/>
  <c r="B304" i="32"/>
  <c r="L305" i="32"/>
  <c r="A305" i="32" l="1"/>
  <c r="B305" i="32"/>
  <c r="L306" i="32"/>
  <c r="A306" i="32" l="1"/>
  <c r="B306" i="32"/>
  <c r="L307" i="32"/>
  <c r="A307" i="32" l="1"/>
  <c r="L308" i="32"/>
  <c r="B307" i="32"/>
  <c r="A308" i="32" l="1"/>
  <c r="L310" i="32"/>
  <c r="B308" i="32"/>
  <c r="A310" i="32" l="1"/>
  <c r="B310" i="32"/>
  <c r="L311" i="32"/>
  <c r="A311" i="32" l="1"/>
  <c r="B311" i="32"/>
  <c r="L312" i="32"/>
  <c r="B312" i="32" l="1"/>
  <c r="A312" i="32"/>
  <c r="L313" i="32"/>
  <c r="A313" i="32" l="1"/>
  <c r="B313" i="32"/>
  <c r="L314" i="32"/>
  <c r="A314" i="32" l="1"/>
  <c r="B314" i="32"/>
  <c r="L315" i="32"/>
  <c r="B315" i="32" l="1"/>
  <c r="A315" i="32"/>
  <c r="L316" i="32"/>
  <c r="A316" i="32" l="1"/>
  <c r="B316" i="32"/>
  <c r="L317" i="32"/>
  <c r="B317" i="32" l="1"/>
  <c r="A317" i="32"/>
  <c r="L318" i="32"/>
  <c r="A318" i="32" l="1"/>
  <c r="B318" i="32"/>
  <c r="L319" i="32"/>
  <c r="B319" i="32" l="1"/>
  <c r="A319" i="32"/>
  <c r="L320" i="32"/>
  <c r="B320" i="32" l="1"/>
  <c r="A320" i="32"/>
  <c r="L321" i="32"/>
  <c r="A321" i="32" l="1"/>
  <c r="B321" i="32"/>
  <c r="L322" i="32"/>
  <c r="B322" i="32" l="1"/>
  <c r="A322" i="32"/>
  <c r="L323" i="32"/>
  <c r="B323" i="32" l="1"/>
  <c r="A323" i="32"/>
  <c r="L324" i="32"/>
  <c r="B324" i="32" l="1"/>
  <c r="A324" i="32"/>
  <c r="L325" i="32"/>
  <c r="A325" i="32" l="1"/>
  <c r="B325" i="32"/>
  <c r="L326" i="32"/>
  <c r="B326" i="32" l="1"/>
  <c r="A326" i="32"/>
  <c r="L327" i="32"/>
  <c r="A327" i="32" l="1"/>
  <c r="B327" i="32"/>
  <c r="L328" i="32"/>
  <c r="B328" i="32" l="1"/>
  <c r="A328" i="32"/>
  <c r="L329" i="32"/>
  <c r="B329" i="32" l="1"/>
  <c r="A329" i="32"/>
  <c r="L330" i="32"/>
  <c r="B330" i="32" l="1"/>
  <c r="A330" i="32"/>
  <c r="L331" i="32"/>
  <c r="A331" i="32" l="1"/>
  <c r="B331" i="32"/>
  <c r="L332" i="32"/>
  <c r="B332" i="32" l="1"/>
  <c r="A332" i="32"/>
  <c r="L333" i="32"/>
  <c r="B333" i="32" l="1"/>
  <c r="A333" i="32"/>
  <c r="L334" i="32"/>
  <c r="B334" i="32" l="1"/>
  <c r="A334" i="32"/>
  <c r="L335" i="32"/>
  <c r="A335" i="32" l="1"/>
  <c r="B335" i="32"/>
  <c r="L336" i="32"/>
  <c r="B336" i="32" l="1"/>
  <c r="A336" i="32"/>
  <c r="L337" i="32"/>
  <c r="B337" i="32" l="1"/>
  <c r="A337" i="32"/>
  <c r="L338" i="32"/>
  <c r="A338" i="32" l="1"/>
  <c r="B338" i="32"/>
  <c r="A15" i="28" l="1"/>
  <c r="C15" i="28" l="1"/>
  <c r="B15" i="28"/>
  <c r="A16" i="28"/>
  <c r="A17" i="28" s="1"/>
  <c r="A19" i="28" l="1"/>
  <c r="A18" i="28"/>
  <c r="B16" i="28"/>
  <c r="C16" i="28"/>
  <c r="M15" i="28" l="1"/>
  <c r="B17" i="28"/>
  <c r="C17" i="28"/>
  <c r="A20" i="28"/>
  <c r="A21" i="28"/>
  <c r="A22" i="28" s="1"/>
  <c r="M16" i="28" l="1"/>
  <c r="T16" i="28"/>
  <c r="A24" i="28"/>
  <c r="A23" i="28"/>
  <c r="C19" i="28"/>
  <c r="C18" i="28"/>
  <c r="B19" i="28"/>
  <c r="B18" i="28"/>
  <c r="M18" i="28" s="1"/>
  <c r="M17" i="28" l="1"/>
  <c r="S17" i="28"/>
  <c r="A26" i="28"/>
  <c r="A25" i="28"/>
  <c r="B20" i="28"/>
  <c r="M19" i="28"/>
  <c r="B21" i="28"/>
  <c r="C21" i="28"/>
  <c r="C20" i="28"/>
  <c r="C22" i="28" l="1"/>
  <c r="B22" i="28"/>
  <c r="A27" i="28"/>
  <c r="A28" i="28"/>
  <c r="A29" i="28" s="1"/>
  <c r="A30" i="28" s="1"/>
  <c r="A31" i="28" s="1"/>
  <c r="A32" i="28" s="1"/>
  <c r="A33" i="28" s="1"/>
  <c r="A34" i="28" s="1"/>
  <c r="A35" i="28" s="1"/>
  <c r="E26" i="28"/>
  <c r="I26" i="28" s="1"/>
  <c r="A36" i="28" l="1"/>
  <c r="M22" i="28"/>
  <c r="B24" i="28"/>
  <c r="B23" i="28"/>
  <c r="G26" i="28"/>
  <c r="F26" i="28"/>
  <c r="E28" i="28"/>
  <c r="E27" i="28"/>
  <c r="J26" i="28"/>
  <c r="O26" i="28"/>
  <c r="O27" i="28" s="1"/>
  <c r="O28" i="28" s="1"/>
  <c r="O29" i="28" s="1"/>
  <c r="O30" i="28" s="1"/>
  <c r="O31" i="28" s="1"/>
  <c r="O32" i="28" s="1"/>
  <c r="O33" i="28" s="1"/>
  <c r="O34" i="28" s="1"/>
  <c r="O35" i="28" s="1"/>
  <c r="O36" i="28" s="1"/>
  <c r="C24" i="28"/>
  <c r="C23" i="28"/>
  <c r="I27" i="28" l="1"/>
  <c r="I28" i="28"/>
  <c r="B25" i="28"/>
  <c r="J27" i="28"/>
  <c r="J28" i="28"/>
  <c r="J29" i="28" s="1"/>
  <c r="J30" i="28" s="1"/>
  <c r="J31" i="28" s="1"/>
  <c r="C25" i="28"/>
  <c r="G27" i="28"/>
  <c r="G28" i="28"/>
  <c r="G29" i="28" s="1"/>
  <c r="E29" i="28"/>
  <c r="M27" i="28"/>
  <c r="M26" i="28"/>
  <c r="F28" i="28"/>
  <c r="F27" i="28"/>
  <c r="C26" i="28" l="1"/>
  <c r="I29" i="28"/>
  <c r="I30" i="28" s="1"/>
  <c r="I31" i="28" s="1"/>
  <c r="I32" i="28" s="1"/>
  <c r="E30" i="28"/>
  <c r="F29" i="28"/>
  <c r="P29" i="28"/>
  <c r="G30" i="28"/>
  <c r="G31" i="28" s="1"/>
  <c r="G32" i="28" s="1"/>
  <c r="G33" i="28" s="1"/>
  <c r="G34" i="28" s="1"/>
  <c r="G35" i="28" s="1"/>
  <c r="G36" i="28" s="1"/>
  <c r="J32" i="28"/>
  <c r="J33" i="28" s="1"/>
  <c r="J34" i="28" s="1"/>
  <c r="J35" i="28" s="1"/>
  <c r="J36" i="28" s="1"/>
  <c r="B26" i="28"/>
  <c r="O15" i="28" s="1"/>
  <c r="O16" i="28" s="1"/>
  <c r="O17" i="28" s="1"/>
  <c r="O18" i="28" s="1"/>
  <c r="O19" i="28" s="1"/>
  <c r="O20" i="28" s="1"/>
  <c r="O21" i="28" s="1"/>
  <c r="O22" i="28" s="1"/>
  <c r="O23" i="28" s="1"/>
  <c r="O24" i="28" s="1"/>
  <c r="O25" i="28" s="1"/>
  <c r="I33" i="28" l="1"/>
  <c r="K29" i="28"/>
  <c r="H29" i="28" s="1"/>
  <c r="N29" i="28" s="1"/>
  <c r="P30" i="28"/>
  <c r="F30" i="28"/>
  <c r="C28" i="28"/>
  <c r="C29" i="28" s="1"/>
  <c r="C30" i="28" s="1"/>
  <c r="C31" i="28" s="1"/>
  <c r="C32" i="28" s="1"/>
  <c r="C33" i="28" s="1"/>
  <c r="C34" i="28" s="1"/>
  <c r="C35" i="28" s="1"/>
  <c r="C36" i="28" s="1"/>
  <c r="C27" i="28"/>
  <c r="B28" i="28"/>
  <c r="B29" i="28" s="1"/>
  <c r="B30" i="28" s="1"/>
  <c r="B31" i="28" s="1"/>
  <c r="B32" i="28" s="1"/>
  <c r="B33" i="28" s="1"/>
  <c r="B34" i="28" s="1"/>
  <c r="B35" i="28" s="1"/>
  <c r="B36" i="28" s="1"/>
  <c r="B27" i="28"/>
  <c r="E31" i="28"/>
  <c r="I34" i="28" l="1"/>
  <c r="K30" i="28"/>
  <c r="H30" i="28" s="1"/>
  <c r="N30" i="28" s="1"/>
  <c r="F31" i="28"/>
  <c r="E32" i="28"/>
  <c r="P31" i="28"/>
  <c r="I35" i="28" l="1"/>
  <c r="K31" i="28"/>
  <c r="H31" i="28" s="1"/>
  <c r="N31" i="28" s="1"/>
  <c r="E33" i="28"/>
  <c r="M32" i="28"/>
  <c r="F32" i="28"/>
  <c r="I36" i="28" l="1"/>
  <c r="E34" i="28"/>
  <c r="F33" i="28"/>
  <c r="E35" i="28" l="1"/>
  <c r="M34" i="28"/>
  <c r="F34" i="28"/>
  <c r="E36" i="28" l="1"/>
  <c r="M36" i="28" s="1"/>
  <c r="F35" i="28"/>
  <c r="F36" i="28" l="1"/>
  <c r="I15" i="28" l="1"/>
  <c r="I16" i="28" l="1"/>
  <c r="I17" i="28" l="1"/>
  <c r="I18" i="28" l="1"/>
  <c r="I19" i="28"/>
  <c r="Q18" i="28" l="1"/>
  <c r="R18" i="28" s="1"/>
  <c r="I20" i="28"/>
  <c r="I21" i="28"/>
  <c r="L17" i="28" l="1"/>
  <c r="L18" i="28"/>
  <c r="I22" i="28"/>
  <c r="I23" i="28" l="1"/>
  <c r="I24" i="28"/>
  <c r="I25" i="28" l="1"/>
</calcChain>
</file>

<file path=xl/sharedStrings.xml><?xml version="1.0" encoding="utf-8"?>
<sst xmlns="http://schemas.openxmlformats.org/spreadsheetml/2006/main" count="2181" uniqueCount="991">
  <si>
    <t>x</t>
  </si>
  <si>
    <t>Prévisions</t>
  </si>
  <si>
    <t>C5GD</t>
  </si>
  <si>
    <t>C53G</t>
  </si>
  <si>
    <t>D62G</t>
  </si>
  <si>
    <t>H21D</t>
  </si>
  <si>
    <t>H32D</t>
  </si>
  <si>
    <t>A41G</t>
  </si>
  <si>
    <t>H35D</t>
  </si>
  <si>
    <t>E64F</t>
  </si>
  <si>
    <t>D7KH</t>
  </si>
  <si>
    <t>D4ED</t>
  </si>
  <si>
    <t>D6KD</t>
  </si>
  <si>
    <t>B51G</t>
  </si>
  <si>
    <t>C65D</t>
  </si>
  <si>
    <t>C35G</t>
  </si>
  <si>
    <t>B31G</t>
  </si>
  <si>
    <t>C4ED</t>
  </si>
  <si>
    <t>HD9B</t>
  </si>
  <si>
    <t>C6XD</t>
  </si>
  <si>
    <t>D5AZ</t>
  </si>
  <si>
    <t>D5VB</t>
  </si>
  <si>
    <t>C29G</t>
  </si>
  <si>
    <t>A6BD</t>
  </si>
  <si>
    <t>A6VG</t>
  </si>
  <si>
    <t>D7FZ</t>
  </si>
  <si>
    <t>H34D</t>
  </si>
  <si>
    <t>B8QD</t>
  </si>
  <si>
    <t>H72D</t>
  </si>
  <si>
    <t>HD4B</t>
  </si>
  <si>
    <t>E0EE</t>
  </si>
  <si>
    <t>F2ZB</t>
  </si>
  <si>
    <t>B8UD</t>
  </si>
  <si>
    <t>C4UD</t>
  </si>
  <si>
    <t>C5LD</t>
  </si>
  <si>
    <t>D8VG</t>
  </si>
  <si>
    <t>E6CE</t>
  </si>
  <si>
    <t>C5KD</t>
  </si>
  <si>
    <t>C67D</t>
  </si>
  <si>
    <t>A1XD</t>
  </si>
  <si>
    <t>D7DZ</t>
  </si>
  <si>
    <t>C3JZ</t>
  </si>
  <si>
    <t>A92D</t>
  </si>
  <si>
    <t>D9RZ</t>
  </si>
  <si>
    <t>A67G</t>
  </si>
  <si>
    <t>H23D</t>
  </si>
  <si>
    <t>H29D</t>
  </si>
  <si>
    <t>H28D</t>
  </si>
  <si>
    <t>C03G</t>
  </si>
  <si>
    <t>D06G</t>
  </si>
  <si>
    <t>J01F</t>
  </si>
  <si>
    <t>F2MC</t>
  </si>
  <si>
    <t>E05E</t>
  </si>
  <si>
    <t>C6TZ</t>
  </si>
  <si>
    <t>D5PZ</t>
  </si>
  <si>
    <t>HC6B</t>
  </si>
  <si>
    <t>H24D</t>
  </si>
  <si>
    <t>E6LC</t>
  </si>
  <si>
    <t>D62J</t>
  </si>
  <si>
    <t>C8TD</t>
  </si>
  <si>
    <t>J3BD</t>
  </si>
  <si>
    <t>J5DZ</t>
  </si>
  <si>
    <t>A4WZ</t>
  </si>
  <si>
    <t>B7QD</t>
  </si>
  <si>
    <t>C5QD</t>
  </si>
  <si>
    <t>C92G</t>
  </si>
  <si>
    <t>HD7B</t>
  </si>
  <si>
    <t>C3JG</t>
  </si>
  <si>
    <t>HD5B</t>
  </si>
  <si>
    <t>HE1B</t>
  </si>
  <si>
    <t>HE3B</t>
  </si>
  <si>
    <t>C41G</t>
  </si>
  <si>
    <t>C55Z</t>
  </si>
  <si>
    <t>D8YD</t>
  </si>
  <si>
    <t>A6DD</t>
  </si>
  <si>
    <t>C6YG</t>
  </si>
  <si>
    <t>C9HD</t>
  </si>
  <si>
    <t>D5MB</t>
  </si>
  <si>
    <t>A4FD</t>
  </si>
  <si>
    <t>C8YD</t>
  </si>
  <si>
    <t>D7GC</t>
  </si>
  <si>
    <t>D8XD</t>
  </si>
  <si>
    <t>J61F</t>
  </si>
  <si>
    <t>J3DC</t>
  </si>
  <si>
    <t>D7ED</t>
  </si>
  <si>
    <t>F2CD</t>
  </si>
  <si>
    <t>C8ZD</t>
  </si>
  <si>
    <t>C62G</t>
  </si>
  <si>
    <t>D81G</t>
  </si>
  <si>
    <t>C8WZ</t>
  </si>
  <si>
    <t>H33D</t>
  </si>
  <si>
    <t>C0JZ</t>
  </si>
  <si>
    <t>F2WD</t>
  </si>
  <si>
    <t>A9CG</t>
  </si>
  <si>
    <t>HD8B</t>
  </si>
  <si>
    <t>D71C</t>
  </si>
  <si>
    <t>E25E</t>
  </si>
  <si>
    <t>F2NC</t>
  </si>
  <si>
    <t>A9XB</t>
  </si>
  <si>
    <t>B06G</t>
  </si>
  <si>
    <t>CDAD</t>
  </si>
  <si>
    <t>DA2D</t>
  </si>
  <si>
    <t>A29G</t>
  </si>
  <si>
    <t>A94Z</t>
  </si>
  <si>
    <t>C6ED</t>
  </si>
  <si>
    <t>H22D</t>
  </si>
  <si>
    <t>H27D</t>
  </si>
  <si>
    <t>D7IJ</t>
  </si>
  <si>
    <t>C66D</t>
  </si>
  <si>
    <t>C44Z</t>
  </si>
  <si>
    <t>F2KZ</t>
  </si>
  <si>
    <t>B7LD</t>
  </si>
  <si>
    <t>D8ND</t>
  </si>
  <si>
    <t>D6GD</t>
  </si>
  <si>
    <t>D72D</t>
  </si>
  <si>
    <t>D76J</t>
  </si>
  <si>
    <t>C63G</t>
  </si>
  <si>
    <t>C6AZ</t>
  </si>
  <si>
    <t>D7IH</t>
  </si>
  <si>
    <t>D5RZ</t>
  </si>
  <si>
    <t>J04Z</t>
  </si>
  <si>
    <t>D40G</t>
  </si>
  <si>
    <t>B87D</t>
  </si>
  <si>
    <t>C3KD</t>
  </si>
  <si>
    <t>D5LZ</t>
  </si>
  <si>
    <t>D8LZ</t>
  </si>
  <si>
    <t>C5TD</t>
  </si>
  <si>
    <t>D6FD</t>
  </si>
  <si>
    <t>A22G</t>
  </si>
  <si>
    <t>HC7B</t>
  </si>
  <si>
    <t>CDDD</t>
  </si>
  <si>
    <t>C6ZG</t>
  </si>
  <si>
    <t>E06H</t>
  </si>
  <si>
    <t>E2BC</t>
  </si>
  <si>
    <t>G8QD</t>
  </si>
  <si>
    <t>B0BD</t>
  </si>
  <si>
    <t>E06E</t>
  </si>
  <si>
    <t>B2WF</t>
  </si>
  <si>
    <t>D5QB</t>
  </si>
  <si>
    <t>E23D</t>
  </si>
  <si>
    <t>A6AD</t>
  </si>
  <si>
    <t>A9GD</t>
  </si>
  <si>
    <t>C3HG</t>
  </si>
  <si>
    <t>C6DD</t>
  </si>
  <si>
    <t>C6QD</t>
  </si>
  <si>
    <t>H73D</t>
  </si>
  <si>
    <t>J3HD</t>
  </si>
  <si>
    <t>B26F</t>
  </si>
  <si>
    <t>B86G</t>
  </si>
  <si>
    <t>B7UD</t>
  </si>
  <si>
    <t>A93D</t>
  </si>
  <si>
    <t>C4DD</t>
  </si>
  <si>
    <t>F2EC</t>
  </si>
  <si>
    <t>D73C</t>
  </si>
  <si>
    <t>D5NZ</t>
  </si>
  <si>
    <t>H38D</t>
  </si>
  <si>
    <t>F2PZ</t>
  </si>
  <si>
    <t>D6ND</t>
  </si>
  <si>
    <t>D82D</t>
  </si>
  <si>
    <t>D61J</t>
  </si>
  <si>
    <t>J3ED</t>
  </si>
  <si>
    <t>J5FC</t>
  </si>
  <si>
    <t>C3LD</t>
  </si>
  <si>
    <t>D4QC</t>
  </si>
  <si>
    <t>B61G</t>
  </si>
  <si>
    <t>HD6B</t>
  </si>
  <si>
    <t>CDCD</t>
  </si>
  <si>
    <t>A4DD</t>
  </si>
  <si>
    <t>D9WB</t>
  </si>
  <si>
    <t>HD3B</t>
  </si>
  <si>
    <t>J5BY</t>
  </si>
  <si>
    <t>F2QB</t>
  </si>
  <si>
    <t>D6HC</t>
  </si>
  <si>
    <t>C6WD</t>
  </si>
  <si>
    <t>D9SB</t>
  </si>
  <si>
    <t>E6AE</t>
  </si>
  <si>
    <t>C6VD</t>
  </si>
  <si>
    <t>J04F</t>
  </si>
  <si>
    <t>A42D</t>
  </si>
  <si>
    <t>A9ZD</t>
  </si>
  <si>
    <t>B2CD</t>
  </si>
  <si>
    <t>D8QD</t>
  </si>
  <si>
    <t>D5TB</t>
  </si>
  <si>
    <t>D6AD</t>
  </si>
  <si>
    <t>D8WD</t>
  </si>
  <si>
    <t>B21F</t>
  </si>
  <si>
    <t>B8ED</t>
  </si>
  <si>
    <t>C4QD</t>
  </si>
  <si>
    <t>J05F</t>
  </si>
  <si>
    <t>D81I</t>
  </si>
  <si>
    <t>J5CC</t>
  </si>
  <si>
    <t>A01G</t>
  </si>
  <si>
    <t>H37D</t>
  </si>
  <si>
    <t>B8CD</t>
  </si>
  <si>
    <t>D70C</t>
  </si>
  <si>
    <t>D7UE</t>
  </si>
  <si>
    <t>E03D</t>
  </si>
  <si>
    <t>C42D</t>
  </si>
  <si>
    <t>J5EC</t>
  </si>
  <si>
    <t>A6LD</t>
  </si>
  <si>
    <t>D5SZ</t>
  </si>
  <si>
    <t>CDBZ</t>
  </si>
  <si>
    <t>D4JD</t>
  </si>
  <si>
    <t>D4KD</t>
  </si>
  <si>
    <t>F23Z</t>
  </si>
  <si>
    <t>J51F</t>
  </si>
  <si>
    <t>C9KD</t>
  </si>
  <si>
    <t>B2YZ</t>
  </si>
  <si>
    <t>E21H</t>
  </si>
  <si>
    <t>HD1B</t>
  </si>
  <si>
    <t>DA1C</t>
  </si>
  <si>
    <t>C9JZ</t>
  </si>
  <si>
    <t>J3CD</t>
  </si>
  <si>
    <t>E01H</t>
  </si>
  <si>
    <t>D83D</t>
  </si>
  <si>
    <t>B2KF</t>
  </si>
  <si>
    <t>B2KZ</t>
  </si>
  <si>
    <t>B2UD</t>
  </si>
  <si>
    <t>B7ED</t>
  </si>
  <si>
    <t>CDED</t>
  </si>
  <si>
    <t>F2JZ</t>
  </si>
  <si>
    <t>B8BZ</t>
  </si>
  <si>
    <t>J02F</t>
  </si>
  <si>
    <t>D5UB</t>
  </si>
  <si>
    <t>C0KD</t>
  </si>
  <si>
    <t>D5HB</t>
  </si>
  <si>
    <t>A6KZ</t>
  </si>
  <si>
    <t>D7JD</t>
  </si>
  <si>
    <t>F21F</t>
  </si>
  <si>
    <t>D74D</t>
  </si>
  <si>
    <t>B0UD</t>
  </si>
  <si>
    <t>J31H</t>
  </si>
  <si>
    <t>C3QD</t>
  </si>
  <si>
    <t>D9VY</t>
  </si>
  <si>
    <t>A4XD</t>
  </si>
  <si>
    <t>A1BD</t>
  </si>
  <si>
    <t>HE4B</t>
  </si>
  <si>
    <t>HE8B</t>
  </si>
  <si>
    <t>D4HD</t>
  </si>
  <si>
    <t>C87G</t>
  </si>
  <si>
    <t>HZCF</t>
  </si>
  <si>
    <t>C8XD</t>
  </si>
  <si>
    <t>B75G</t>
  </si>
  <si>
    <t>B7KZ</t>
  </si>
  <si>
    <t>A9HD</t>
  </si>
  <si>
    <t>D90D</t>
  </si>
  <si>
    <t>B0CD</t>
  </si>
  <si>
    <t>B0ND</t>
  </si>
  <si>
    <t>A03D</t>
  </si>
  <si>
    <t>D6DD</t>
  </si>
  <si>
    <t>C3UD</t>
  </si>
  <si>
    <t>G8RD</t>
  </si>
  <si>
    <t>F2LD</t>
  </si>
  <si>
    <t>D61G</t>
  </si>
  <si>
    <t>B7DD</t>
  </si>
  <si>
    <t>J03F</t>
  </si>
  <si>
    <t>A6WD</t>
  </si>
  <si>
    <t>D9UB</t>
  </si>
  <si>
    <t>CD9D</t>
  </si>
  <si>
    <t>J05Z</t>
  </si>
  <si>
    <t>E02E</t>
  </si>
  <si>
    <t>A91G</t>
  </si>
  <si>
    <t>J31G</t>
  </si>
  <si>
    <t>J3AY</t>
  </si>
  <si>
    <t>B2BD</t>
  </si>
  <si>
    <t>HE7B</t>
  </si>
  <si>
    <t>B2VD</t>
  </si>
  <si>
    <t>C8VD</t>
  </si>
  <si>
    <t>E0AC</t>
  </si>
  <si>
    <t>D6TD</t>
  </si>
  <si>
    <t>A02D</t>
  </si>
  <si>
    <t>HDAB</t>
  </si>
  <si>
    <t>HE6B</t>
  </si>
  <si>
    <t>A1WZ</t>
  </si>
  <si>
    <t>C64D</t>
  </si>
  <si>
    <t>D4DZ</t>
  </si>
  <si>
    <t>D6BD</t>
  </si>
  <si>
    <t>B0LZ</t>
  </si>
  <si>
    <t>C3ED</t>
  </si>
  <si>
    <t>HD2B</t>
  </si>
  <si>
    <t>B0PD</t>
  </si>
  <si>
    <t>E6KY</t>
  </si>
  <si>
    <t>A95D</t>
  </si>
  <si>
    <t>HC8B</t>
  </si>
  <si>
    <t>B2ZD</t>
  </si>
  <si>
    <t>Total général</t>
  </si>
  <si>
    <t>J02Z</t>
  </si>
  <si>
    <t>C89G</t>
  </si>
  <si>
    <t>H53D</t>
  </si>
  <si>
    <t>HC4B</t>
  </si>
  <si>
    <t>D0AD</t>
  </si>
  <si>
    <t>D8ZD</t>
  </si>
  <si>
    <t>J01Z</t>
  </si>
  <si>
    <t>H54D</t>
  </si>
  <si>
    <t>HE9B</t>
  </si>
  <si>
    <t>J03Z</t>
  </si>
  <si>
    <t>HC9B</t>
  </si>
  <si>
    <t>J3JD</t>
  </si>
  <si>
    <t>A96D</t>
  </si>
  <si>
    <t>D63G</t>
  </si>
  <si>
    <t>HEBB</t>
  </si>
  <si>
    <t>HECB</t>
  </si>
  <si>
    <t>HEAB</t>
  </si>
  <si>
    <t>D4LD</t>
  </si>
  <si>
    <t>D6QD</t>
  </si>
  <si>
    <t>C84G</t>
  </si>
  <si>
    <t>J0BC</t>
  </si>
  <si>
    <t>J0CC</t>
  </si>
  <si>
    <t>J0FC</t>
  </si>
  <si>
    <t>D6UD</t>
  </si>
  <si>
    <t>HEFB</t>
  </si>
  <si>
    <t>J5GC</t>
  </si>
  <si>
    <t>J0EC</t>
  </si>
  <si>
    <t>J0DC</t>
  </si>
  <si>
    <t>D7TD</t>
  </si>
  <si>
    <t>HEEB</t>
  </si>
  <si>
    <t>HEHB</t>
  </si>
  <si>
    <t>J0HC</t>
  </si>
  <si>
    <t>HEGB</t>
  </si>
  <si>
    <t>K02F</t>
  </si>
  <si>
    <t>J0JC</t>
  </si>
  <si>
    <t>A4LD</t>
  </si>
  <si>
    <t>HEDB</t>
  </si>
  <si>
    <t>J0AC</t>
  </si>
  <si>
    <t>D6RD</t>
  </si>
  <si>
    <t>C0LD</t>
  </si>
  <si>
    <t>D6WD</t>
  </si>
  <si>
    <t>HEJB</t>
  </si>
  <si>
    <t>J0GC</t>
  </si>
  <si>
    <t>A6CD</t>
  </si>
  <si>
    <t>D6VD</t>
  </si>
  <si>
    <t>A9LD</t>
  </si>
  <si>
    <t>C9LD</t>
  </si>
  <si>
    <t>Composant</t>
  </si>
  <si>
    <t>TAGLIATELLE 350 G  LUST  X8</t>
  </si>
  <si>
    <t>LT 2 TAG.350G PX CHOC LUST X4</t>
  </si>
  <si>
    <t>LT 2 TAG +1BQ GRAT 350G LUSTX4</t>
  </si>
  <si>
    <t>LT 2 TAG 350G LUST X4</t>
  </si>
  <si>
    <t>TAGLIAT 350G +10%GR USINEX8</t>
  </si>
  <si>
    <t>LOT 2 TAG 350 + 10%GR LUST X4</t>
  </si>
  <si>
    <t>TAGLIAT 400G PR LOT LUST X8</t>
  </si>
  <si>
    <t>TAGLIAT LARGE 350 GR LUSTX8</t>
  </si>
  <si>
    <t>FETTUCINI 350 G LUST.    X8</t>
  </si>
  <si>
    <t>FETTUCINE 350G +10%GR USINEX8</t>
  </si>
  <si>
    <t>LT 2 FETTUC 350G P CHOC LUSTX4</t>
  </si>
  <si>
    <t>LT 2 FET +1BQ GRAT 350G.LUSTX4</t>
  </si>
  <si>
    <t>LT 2 FETTUCINI 350G LUSTX4</t>
  </si>
  <si>
    <t>LT2  FETTU 1ACH2E80% LU 350GX4</t>
  </si>
  <si>
    <t>LOT 2 FETT 350 + 10%GR LUST X4</t>
  </si>
  <si>
    <t>TAGLIAT BASILIC 300G LUST X8</t>
  </si>
  <si>
    <t>LT 2 TAG BAS 300G+10%GR LUSTX4</t>
  </si>
  <si>
    <t>LT 2 TAG BAS 300G P CH LUST X4</t>
  </si>
  <si>
    <t>LT 2 TAG BASILIC 300G LUST X4</t>
  </si>
  <si>
    <t>LT2 TAG BAS 1ACH2E80% LU 300X4</t>
  </si>
  <si>
    <t>L 2 TAG BAS+1BQ GR300G LUSTX4</t>
  </si>
  <si>
    <t>TAGLIAT BAS 300G+10%GR USINEX8</t>
  </si>
  <si>
    <t>TAGLIAT BASILIC 350G LUSTX8</t>
  </si>
  <si>
    <t>2 TAG BAS 350(100G GRAT)LUSTX4</t>
  </si>
  <si>
    <t>TAGLIATELLE 355 GR LUST X8</t>
  </si>
  <si>
    <t>LT 2 TAG 355 G PX CHOC LUST X4</t>
  </si>
  <si>
    <t>LT 2 TAG +1BQ GRAT 355G LUSTX4</t>
  </si>
  <si>
    <t>TAGLIAT 355G +10%GR USINE X8</t>
  </si>
  <si>
    <t>LOT 2 TAG 355G+ 10%GR LUST X4</t>
  </si>
  <si>
    <t>LT 2 TAGLIAT 355 GR LUST X4</t>
  </si>
  <si>
    <t>FETTUCINE 400G PR LOT LUST.X8</t>
  </si>
  <si>
    <t>LT 2 TAG 400G.(100G GRAT)LUX4</t>
  </si>
  <si>
    <t>LT 2 FET 400G (100G GRAT)LU.X4</t>
  </si>
  <si>
    <t>LT 2 TAG 355G +15%GR PRESENTX2</t>
  </si>
  <si>
    <t>TAGLIAT 355G+15%GR LUST PRESX4</t>
  </si>
  <si>
    <t>RAV BOEUF BOLOGN 300G LUST X8</t>
  </si>
  <si>
    <t>RAV BF BOLO 300G+10%GR USINEX8</t>
  </si>
  <si>
    <t>LT 2 R BF BOLO 300 PXCH LUSTX4</t>
  </si>
  <si>
    <t>R BF BOLO 300 1ACH 1GRA LUSTX4</t>
  </si>
  <si>
    <t>L 2 RV F BOLO 300+10%GR LUSTX4</t>
  </si>
  <si>
    <t>L 2 R BF BOLO 300+1BQ GR LUSX4</t>
  </si>
  <si>
    <t>LT 2 RAV BF BOLO 300GR LUST X4</t>
  </si>
  <si>
    <t>RVLE POELER AIL FRO FH.280LUX6</t>
  </si>
  <si>
    <t>RAP FROMAGE 280 GR LUST X6</t>
  </si>
  <si>
    <t>LT 2 RAP AIL FR FH 280 PXCH X4</t>
  </si>
  <si>
    <t>LT 2 RAP AIL FR FH 280G LUSTX4</t>
  </si>
  <si>
    <t>RAP AIL FR FH 280G+10%GR LUSX6</t>
  </si>
  <si>
    <t>LT 2 RAP 280 PX CHOC LUST X4</t>
  </si>
  <si>
    <t>LT 2 RAP 280 GR LUST X4</t>
  </si>
  <si>
    <t>RAP 280 GR+10%GRAT LUST X6</t>
  </si>
  <si>
    <t>2 RAP CHEVRE 280G +10% LUSTX4</t>
  </si>
  <si>
    <t>RAP CHEVRE 280G +10%USINEX6</t>
  </si>
  <si>
    <t>RAVIOLI BOEUF 300 GR LUST X8</t>
  </si>
  <si>
    <t>TAP JBN EMM 300+10%GR LUSTX6</t>
  </si>
  <si>
    <t>TAP LARD CHEV 300+10%GR LUSTX6</t>
  </si>
  <si>
    <t>RAVIOLI JAMBON 300 G LUST X8</t>
  </si>
  <si>
    <t>TOR.PARM.BASILIC 250G LUST X8</t>
  </si>
  <si>
    <t>TOR PARM BAS 250+10%GR USINEX8</t>
  </si>
  <si>
    <t>T PBAS 250G 1ACH 1GRAT LUSTX4</t>
  </si>
  <si>
    <t>LT 2 T PBAS 250G PX CHOC LUSX4</t>
  </si>
  <si>
    <t>TOR PARM BAS 250 PR PROMO LUX8</t>
  </si>
  <si>
    <t>LT 2 T PBAS 250G +10%GRA LUSX4</t>
  </si>
  <si>
    <t>L 2 T PA BAS 250+1BQ GR LUSTX4</t>
  </si>
  <si>
    <t>LT 2 TORT PARM BAS 250G LUSTX4</t>
  </si>
  <si>
    <t>RAV JBON EMMENTAL 300G LUST X8</t>
  </si>
  <si>
    <t>RV JBN EMMEN 300G+10%G USINEX8</t>
  </si>
  <si>
    <t>LT 2 R JBN EMM 300PCHOC LUSTX4</t>
  </si>
  <si>
    <t>LT 2 R JB EMM300G+10%GR LUSTX4</t>
  </si>
  <si>
    <t>R JB EMM 300 1ACH 1GRAT LUSTX4</t>
  </si>
  <si>
    <t>LT 2 R JB EMM 300+1BQGR LUSTX4</t>
  </si>
  <si>
    <t>LT 2 RAV JBN EMMENT 300 LUSTX4</t>
  </si>
  <si>
    <t>DL CEPES PARMESAN 250GR LUSTX8</t>
  </si>
  <si>
    <t>DL CEPES BQ 250G+10%GR USINEX8</t>
  </si>
  <si>
    <t>LT 2 DL CEPES BQ 250+10%G X4</t>
  </si>
  <si>
    <t>LT2 DL CEPES 1ACH=1GR LU 250X4</t>
  </si>
  <si>
    <t>TORT POULET CREME 250G LUST X8</t>
  </si>
  <si>
    <t>TORT JB CRU LIDL 250G PRESX8</t>
  </si>
  <si>
    <t>TORT JB CRU PARMES 250 LUST X8</t>
  </si>
  <si>
    <t>TOR JB CRU PAR 250+10%G USINX8</t>
  </si>
  <si>
    <t>LT 2 T JB CRU 250PXCHOC LUSTX4</t>
  </si>
  <si>
    <t>TORT JB CRU 250 PR PROMO LUSX8</t>
  </si>
  <si>
    <t>TOR JB CRU PAR 250+10%G LUSTX8</t>
  </si>
  <si>
    <t>T JB CRU 250G 1 ACH 1 GR.LUSX4</t>
  </si>
  <si>
    <t>LT 2 T JB CRU 250+10%GR LUSTX4</t>
  </si>
  <si>
    <t>L 2 T JB CRU 250+1BQ GR LUSTX4</t>
  </si>
  <si>
    <t>LT 2 TORT JBN CRU 250G LUSTX4</t>
  </si>
  <si>
    <t>RAVIOLI 4 FROMAGES 300G LU X8</t>
  </si>
  <si>
    <t>RAV 4 FROM 300G +10%GR USINEX8</t>
  </si>
  <si>
    <t>LT 2 R 4 FROM 300 PX CH LUSTX4</t>
  </si>
  <si>
    <t>LT 2 R 4 FROM 300+10%GR.LUSTX4</t>
  </si>
  <si>
    <t>R 4 FROM 300G 1ACH 1GRA LUSTX4</t>
  </si>
  <si>
    <t>LT 2 R 4 FROM 300+1BQGR LUSTX4</t>
  </si>
  <si>
    <t>LT 2 RAV 4 FROM 300GR LUST X4</t>
  </si>
  <si>
    <t>DEMI LUNE TOM/BAS 300G.LUST X8</t>
  </si>
  <si>
    <t>DL TOM/BAS 300G +10%GR USINEX8</t>
  </si>
  <si>
    <t>C54D</t>
  </si>
  <si>
    <t>LT 2 DL TOM/BA 300PX CH LUSTX4</t>
  </si>
  <si>
    <t>DL TOM/BA 300 1ACH 1GRAT LUSX4</t>
  </si>
  <si>
    <t>DL TOM/BAS 300 PR PROMO LUSTX8</t>
  </si>
  <si>
    <t>LT 2 DL T/BAS 300+10%GR LUSTX4</t>
  </si>
  <si>
    <t>LT 2 DL TOM/BAS 300G LUST X4</t>
  </si>
  <si>
    <t>LT 2 DL T BAS 300+1BQGR LUSTX4</t>
  </si>
  <si>
    <t>DL TO/BA 300 1ACH 2ea50% LUSX4</t>
  </si>
  <si>
    <t>DEMI LUNE RIC/EPI 250G LUST X8</t>
  </si>
  <si>
    <t>DL RIC/EP 250G+10%GRAT USINEX8</t>
  </si>
  <si>
    <t>DEMI LUNE AUB/MOZ 250G LUST X8</t>
  </si>
  <si>
    <t>DL AUB/MOZ 250 PR PROMO LUSTX8</t>
  </si>
  <si>
    <t>DL RIC/EP 250 1 ACH 1 GR LUSX4</t>
  </si>
  <si>
    <t>DL AUB/MOZ 250 1ACH 1GRA LUX4</t>
  </si>
  <si>
    <t>L 2 DL AUB/MOZ 250+10%GR LUSX4</t>
  </si>
  <si>
    <t>DL AUB/MOZ 250GR+10%GR USINEX8</t>
  </si>
  <si>
    <t>L 2 DL RIC/EP 250G+10%GR LUSX4</t>
  </si>
  <si>
    <t>LT 2 DL AUB/MOZZA 250G LUST X4</t>
  </si>
  <si>
    <t>LT 2 DL AUB/MOZ 250 PCH.LUSTX4</t>
  </si>
  <si>
    <t>LT 2 DL RIC/EP 250PCHOC LUSTX4</t>
  </si>
  <si>
    <t>LT2 DL AUB/MOZ250+1BQ GR LUSX4</t>
  </si>
  <si>
    <t>LT 2 DL RIC/EPIN 250 GR LUSTX4</t>
  </si>
  <si>
    <t>LT 2 DL R EPI 250+1BQGR LUSTX4</t>
  </si>
  <si>
    <t>DL RIC/EPI 250 PR PROMO LUSTX8</t>
  </si>
  <si>
    <t>DEMI-LUNE FETA OLIVE 250 LUSX8</t>
  </si>
  <si>
    <t>TOR CHEVRE JB FUM250G LUSTX8</t>
  </si>
  <si>
    <t>DEMI-LUNE CHEVRE 250G LUSTX8</t>
  </si>
  <si>
    <t>LT 2 TORTEL CHEVRE 250G LUSTX4</t>
  </si>
  <si>
    <t>LT 2 TOR CHEVRE 250BQ PX CH X4</t>
  </si>
  <si>
    <t>T CHEVRE BQ 250G+10%GR USINEX8</t>
  </si>
  <si>
    <t>LT 2 TOR CHEVRE BQ 250+10%G X4</t>
  </si>
  <si>
    <t>L 2TOR CHEVRE 250BQ 1AC 1GR X4</t>
  </si>
  <si>
    <t>L 2 TOR CHEVRE+1 BQ GR 250LUX4</t>
  </si>
  <si>
    <t>DEMI LUNE PESTO 250 G LUST X8</t>
  </si>
  <si>
    <t>LT 2 DL PESTO 250G LUSTX4</t>
  </si>
  <si>
    <t>DL PESTO BQ 250G+10%GR USINEX8</t>
  </si>
  <si>
    <t>LT 2 DL PESTO BQ 250+10%G X4</t>
  </si>
  <si>
    <t>LT2 DL PESTO 1ACH=1GR LU 250X4</t>
  </si>
  <si>
    <t>LT 2 TOR POULET 250BQ PX CH X4</t>
  </si>
  <si>
    <t>LT 2 TORT POULET 250 BQ LUSTX4</t>
  </si>
  <si>
    <t>T POULET BQ 250G+10%G USINE X8</t>
  </si>
  <si>
    <t>LT 2 TOR POULET BQ 250+10%G X4</t>
  </si>
  <si>
    <t>L 2TOR POULET 250BQ 1AC 1GR X4</t>
  </si>
  <si>
    <t>L 2 TOR POULET+1 BQ GR 250LUX4</t>
  </si>
  <si>
    <t>LT 2 R RACLETTE 280+1BQGR LUX4</t>
  </si>
  <si>
    <t>RAV RACLETTE 280G LUST X8</t>
  </si>
  <si>
    <t>MINI GN A POELER 300 GR LUSTX8</t>
  </si>
  <si>
    <t>MINI GAP 300G+10%G USINEX8</t>
  </si>
  <si>
    <t>LT2 MINI GAP 300G+10%GR LUSTX4</t>
  </si>
  <si>
    <t>D4GD</t>
  </si>
  <si>
    <t>LT2 MINI GAP 300G PX CH LUSTX4</t>
  </si>
  <si>
    <t>LT2 MINI GAP 300 GR LUSTX4</t>
  </si>
  <si>
    <t>MINI GAP 300 1ACH 2ea70% LUSX4</t>
  </si>
  <si>
    <t>MINI GAP 300 1ACH 2ea80% LUSX4</t>
  </si>
  <si>
    <t>MINI GAP 300G 1ACH 1GRA LUSX4</t>
  </si>
  <si>
    <t>LT2 MINI GAP 300G +1 GRA LUX3</t>
  </si>
  <si>
    <t>RV MAX JB EMM 500+20%G USINEX4</t>
  </si>
  <si>
    <t>TAGLIAT 600G+20%G USINE LUSTX3</t>
  </si>
  <si>
    <t>LT 2 TAGLI 600G+20%GRA LUSTX2</t>
  </si>
  <si>
    <t>RV MAX BF BOLO500+20% USINEX4</t>
  </si>
  <si>
    <t>2RAV MAX BF BOLO 500+20% LUSX2</t>
  </si>
  <si>
    <t>RAV BF BOLO 500G+30% USINE LUSX3</t>
  </si>
  <si>
    <t>2RV MAX JBN EMM 500+20% LUSTX2</t>
  </si>
  <si>
    <t>RAV JB EMM 500G +30% USINE LUSX3</t>
  </si>
  <si>
    <t>TAGLIATEL 600G+30% USINE LUSX3</t>
  </si>
  <si>
    <t>LT 2 TAGLI 600G+30%GRA LUSTX2</t>
  </si>
  <si>
    <t>LT 2 RAV BF BOL 500+30%G LUSX2</t>
  </si>
  <si>
    <t>LT 2 RAV JB EM 500+30%G LUSX2</t>
  </si>
  <si>
    <t>GAP EXTRA MOZZ TOM 280G LUSTX8</t>
  </si>
  <si>
    <t>GAP EXT MOZZ TOM PR PROM 280X9</t>
  </si>
  <si>
    <t>GAP EXTRA FROM JBN 280G LUSTX8</t>
  </si>
  <si>
    <t>GAP EXT FROM JAM PR PROM 280X9</t>
  </si>
  <si>
    <t>GAP JB FROM 280 1A 2EME A70% LUX4</t>
  </si>
  <si>
    <t>GAP FROM 300 1ACH 2ea70% LUSx4</t>
  </si>
  <si>
    <t>GNO A POELER FROM 300 LUST X8</t>
  </si>
  <si>
    <t>GAP FROM 300 1ACH 2ea80% LUSx4</t>
  </si>
  <si>
    <t>LT 2 GAP MOZ TOM 1A 2E50% 280 X4</t>
  </si>
  <si>
    <t>LT 2 GAP EXTRA FROM JAM 280GX4</t>
  </si>
  <si>
    <t>LT 2+1 GR GAP FROM JAM 280 LX3</t>
  </si>
  <si>
    <t>GAP MOZ TOM 280 1A 2ea70% LUX4</t>
  </si>
  <si>
    <t>LT 2 GAP FROMAGE 300 LUST X4</t>
  </si>
  <si>
    <t>GAP FROM 300G 1ACH 1GRA LUSx4</t>
  </si>
  <si>
    <t>LT2 GAP EX MO 1ACH1GR LU 280X4</t>
  </si>
  <si>
    <t>LT 2 2ea50% GAP EXT FR JB280X4</t>
  </si>
  <si>
    <t>LT2 GAP FR JB 1ACH1GR LU 280X4</t>
  </si>
  <si>
    <t>LT2 GAP BA CH 1ACH1GR LU 280X4</t>
  </si>
  <si>
    <t>GAP EXT CHEDDAR BACON 280G X8</t>
  </si>
  <si>
    <t>LT2 GAP BA CH 1AC2E70 LU 280X4</t>
  </si>
  <si>
    <t>2 GAP NAT300G +1SAC GRA LUSTX3</t>
  </si>
  <si>
    <t>GNOCCHI A POELER 300G LUST X9</t>
  </si>
  <si>
    <t>2 GAP FROM 300+1SAC GRA LUSTX3</t>
  </si>
  <si>
    <t>LOT 2 GAP EXTRA FROM 280 LUSX4</t>
  </si>
  <si>
    <t>GAP EXTRA FROMAGE 280 LUST X8</t>
  </si>
  <si>
    <t>LT 2+1 GR GAP EXT FROM 280G X3</t>
  </si>
  <si>
    <t>GAP EXT FROM PR PROMO 280G X9</t>
  </si>
  <si>
    <t>LT 2 GAP EXT FRO 1ACH 2E50% 280X4</t>
  </si>
  <si>
    <t>GAP FROMAGE 300G+10%GR USINEX8</t>
  </si>
  <si>
    <t>LT 2 GAP FROM 300+10%G LUSTX4</t>
  </si>
  <si>
    <t>GAP EXT FROM 500G +30% USINE LUSX6</t>
  </si>
  <si>
    <t>LT 2 GAP EXT FR 500+30%G LUSX3</t>
  </si>
  <si>
    <t>GAP EX FROM 280 1A 2EM A70% LUX4</t>
  </si>
  <si>
    <t>LT2 GAP EX FR 1ACH1GR LU 280X4</t>
  </si>
  <si>
    <t>LT 2 GAP FROM 300 PCHOC LUSTX4</t>
  </si>
  <si>
    <t>GNOCCHI 380 GR LUST     X8</t>
  </si>
  <si>
    <t>GNOCCHI 380GLUST USINE X12</t>
  </si>
  <si>
    <t>LT 2 GNOCCHI 380 P CHOC LUSTX4</t>
  </si>
  <si>
    <t>LT 2 GNOC 380G+1BQ GRAT LUSTX4</t>
  </si>
  <si>
    <t>GNOCCHI 380G +10% GRAT USINEX8</t>
  </si>
  <si>
    <t>LOT 2 GNO 380+10% GRAT LUST X4</t>
  </si>
  <si>
    <t>GNOCCHI 380 1ACH 2ea80% LUSx4</t>
  </si>
  <si>
    <t>GNOCCHI 430 GR LUST X8</t>
  </si>
  <si>
    <t>LT 2 GNO 430G (100G GRAT)LUSX4</t>
  </si>
  <si>
    <t>GNOCCHI 380 1ACH 2ea70% LUSx4</t>
  </si>
  <si>
    <t>LT 2 GNOCCHI 380 GR  LUST X4</t>
  </si>
  <si>
    <t>GNOCCHI 380G 1ACH 1GRA LUSx4</t>
  </si>
  <si>
    <t>GNOCCHI 650 G.LUST       X4</t>
  </si>
  <si>
    <t>GNOCCHI 650G +20%G USINE LUSX4</t>
  </si>
  <si>
    <t>LT 2 GNOCCHI 650G+20%GR LUSTX2</t>
  </si>
  <si>
    <t>GNOCCHI 650 1ACH 2ea70% LUSx2</t>
  </si>
  <si>
    <t>GNOCCHI 650G +30%USINE LUSTX4</t>
  </si>
  <si>
    <t>LT 2 GNOCCHI 650G+30%GR LUSTX2</t>
  </si>
  <si>
    <t>LT2+1 GAP EXT MOZ TO 280 LUX3</t>
  </si>
  <si>
    <t>LT 2 GAP EXT MOZ TOM 280 LUX4</t>
  </si>
  <si>
    <t>QUEN NAT 6X40G LUST X10</t>
  </si>
  <si>
    <t>LT 2 QU NAT 6X40G PX CH LUSTX5</t>
  </si>
  <si>
    <t>LT 3 QUE NAT 6X40G LUSTU  X3</t>
  </si>
  <si>
    <t>LOT 2 QUEN NATURE 6X40G LUSTX5</t>
  </si>
  <si>
    <t>QUEN NATURE 10 X 40G LUST X5</t>
  </si>
  <si>
    <t>QUEN NATURE 10 X 40G LUST X10</t>
  </si>
  <si>
    <t>E07F</t>
  </si>
  <si>
    <t>LT 2 QU NAT 10X40G PX CH LUSX5</t>
  </si>
  <si>
    <t>L 2 Q NAT 6X40G+1SAC GRA LUSX3</t>
  </si>
  <si>
    <t>LT 2 QUEN NAT 10X40G LUST X5</t>
  </si>
  <si>
    <t>QUEN BROCHET 6X 40G LUSTU X10</t>
  </si>
  <si>
    <t>E22E</t>
  </si>
  <si>
    <t>LT 2 QU BROC 6X40 PX CH LUSTX5</t>
  </si>
  <si>
    <t>LT 3 QUE BROCHET 6X40G LUSTX3</t>
  </si>
  <si>
    <t>LT 2 QUEN BROCHET 6X40G LUSTX5</t>
  </si>
  <si>
    <t>L 2 Q BRO 6X40G+1SAC GRALUSTX3</t>
  </si>
  <si>
    <t>QUEN A POELER NAT 250G LUSTX6</t>
  </si>
  <si>
    <t>LT 2 Q A POELNAT 250PXCH LUSX4</t>
  </si>
  <si>
    <t>LT 2 Q A POEL NAT 250G LUSTX4</t>
  </si>
  <si>
    <t>MQAP 250+10%GR NON STICKE X6</t>
  </si>
  <si>
    <t>LOT 2 MQAP 250 + 10%GR LUST X3</t>
  </si>
  <si>
    <t>NOIS NAT A POELER 300G LUSTX6</t>
  </si>
  <si>
    <t>NOISET NAT 300+10%GR USINEX8</t>
  </si>
  <si>
    <t>NOISETTE 500G+20%GR USINEX6</t>
  </si>
  <si>
    <t>NAP 500G X6 NON STICKE BARRE</t>
  </si>
  <si>
    <t>LT 2 NOIS NAT 300 GR LUST X4</t>
  </si>
  <si>
    <t>LT 2 NOIS 500G+20%GR LUSTX3</t>
  </si>
  <si>
    <t>LT 2 NOIS NAT 300+10%GR LUSX4</t>
  </si>
  <si>
    <t>LT 2 NOISETTES 500G LUST X3</t>
  </si>
  <si>
    <t>LT 2 NOIS 500G PX CHOC LUST X3</t>
  </si>
  <si>
    <t>NAP 500G +30% USINE LUSTX6</t>
  </si>
  <si>
    <t>LT 2 NAP 500+30%GR LUSX3</t>
  </si>
  <si>
    <t>LT 2 NOIS NAT 300 PX CHOC LUX4</t>
  </si>
  <si>
    <t>LT2 NOIS NAT 300+1SAC GR LUSX2</t>
  </si>
  <si>
    <t>BOX TORTEL 4 FROM 360G LUSTX4</t>
  </si>
  <si>
    <t>BOX TORT 4 FROM 360 PR PROMOX4</t>
  </si>
  <si>
    <t>BOX TORTI CARBONARA 360G LUSX4</t>
  </si>
  <si>
    <t>BOX SERP TOM MOZZA 360G LUSTX4</t>
  </si>
  <si>
    <t>BX SERP TOM MOZ 360PR PROMO X4</t>
  </si>
  <si>
    <t>BOX FUSILI BOLO 360G LUST X4</t>
  </si>
  <si>
    <t>BOX FUSILLI BOLO 360PR PROMOX4</t>
  </si>
  <si>
    <t>BOX FUS BOLO POULET 360G LUSX4</t>
  </si>
  <si>
    <t>BOX FUS BOLO BALLS 360G LUSTX4</t>
  </si>
  <si>
    <t>BOX PENNE SAUMON 360G LUSTX4</t>
  </si>
  <si>
    <t>BOX SERP FONDUE 360G LUSTX4</t>
  </si>
  <si>
    <t>BOX SERP TARTIFLET 360G LUSTX4</t>
  </si>
  <si>
    <t>BOX SERP RACLETTE 360G LUSTX4</t>
  </si>
  <si>
    <t>BOX PEN CARBO SA EMM 360 LUSX4</t>
  </si>
  <si>
    <t>BOX PEN BOLO SA EMM 360G LUSX4</t>
  </si>
  <si>
    <t>2BX SERP FONDUE 360 1A 2E50%X2</t>
  </si>
  <si>
    <t>2BX SER RACLET 360 1ACH 1GR X2</t>
  </si>
  <si>
    <t>2BX SER RACLET 360 2e a 50% X2</t>
  </si>
  <si>
    <t>2BX SERP TARTIF 360 1ACH 1GRX2</t>
  </si>
  <si>
    <t>2BX SERP TARTIF 360 1A 2E50%X2</t>
  </si>
  <si>
    <t>2BX TOR 4 FROM 360 1ACH 1GR X2</t>
  </si>
  <si>
    <t>2BX TOR CARBO 360 1ACH 1GR LX2</t>
  </si>
  <si>
    <t>2BX SERP T/MOZ 360 1AC 1GR LX2</t>
  </si>
  <si>
    <t>2BX FUS BOLO 360 1ACH 1GRA LX2</t>
  </si>
  <si>
    <t>2BX T 4FR 360 1ACH 2e a 50%LX2</t>
  </si>
  <si>
    <t>2BX TOR CARB 360 1AC 2e a50%X2</t>
  </si>
  <si>
    <t>2BX SER T/MOZ 360 1AC 2ea50%X2</t>
  </si>
  <si>
    <t>2BX FUS BOLO 360 1ACH 2ea50%X2</t>
  </si>
  <si>
    <t>2BX BBALLS 360G 1ACH 1GR LUSX2</t>
  </si>
  <si>
    <t>2 BX BOLO PLT 360 1ACH 1GR LX2</t>
  </si>
  <si>
    <t>2BX BBALLS 360 1ACH 2e a 50%X2</t>
  </si>
  <si>
    <t>2BX BOLO PLT 360 1AC 2e a50%X2</t>
  </si>
  <si>
    <t>2BX PENNE SAUM 360 1ACH 1GR X2</t>
  </si>
  <si>
    <t>2BX PENNE SAUM 360 2e a 50% X2</t>
  </si>
  <si>
    <t>2BX BZ NOODLE PO CU 360 1+1GX2</t>
  </si>
  <si>
    <t>BX BZ NOODLE POUL CUR 360 LUX4</t>
  </si>
  <si>
    <t>2BX BZ NOOD PO CU 360 1A2E50X2</t>
  </si>
  <si>
    <t>2BX BZ NOODLE PO TH 360 1+1GX2</t>
  </si>
  <si>
    <t>BX BANZAI POULET THAI 360 LUSX4</t>
  </si>
  <si>
    <t>2BX BZ NOOD PO TH 360 1A2E50X2</t>
  </si>
  <si>
    <t>2BX PEN BOLO SA EMM 360 1+1GX2</t>
  </si>
  <si>
    <t>2BX PEN CARB SA EMM 360 1+1GX2</t>
  </si>
  <si>
    <t>GIRASOLI AUBERGINE 250G LUSx6</t>
  </si>
  <si>
    <t>GIRASOLI GORGONZOLA 250G LUSX6</t>
  </si>
  <si>
    <t>GIRASOLI CEPES 250G LUSX6</t>
  </si>
  <si>
    <t>GIRASOLI LEG GRILLE 250G LUSX6</t>
  </si>
  <si>
    <t>GIRASOLI JBN SPECK 250G LUSX6</t>
  </si>
  <si>
    <t>GIRASOLI JBN SPECK 250 NEUTX6</t>
  </si>
  <si>
    <t>LT2 GIR AUB 1ACH2E70% LU 250X3</t>
  </si>
  <si>
    <t>LT2 GIR GOR 1ACH2E70% LU 250X3</t>
  </si>
  <si>
    <t>LT2 GIR CEP 1ACH2E70% LU 250X3</t>
  </si>
  <si>
    <t>LT2 GIR LEG 1ACH2E70% LU 250X3</t>
  </si>
  <si>
    <t>LT2 GIR JB S 1AC2E70% LU 250X3</t>
  </si>
  <si>
    <t>LT 2 GIR AUB 1ACH=1GR LU 250X3</t>
  </si>
  <si>
    <t>LT2 GIR GOR 1ACH=1GRA LU 250X3</t>
  </si>
  <si>
    <t>LT2 GIR CEP 1ACH=1GRA LU 250X3</t>
  </si>
  <si>
    <t>LT2 GIR LEG 1ACH=1GRA LU 250X3</t>
  </si>
  <si>
    <t>GNOC A POELER 310 GR USINEX8</t>
  </si>
  <si>
    <t>GNOCCHI A POELER 310G LUSTX9</t>
  </si>
  <si>
    <t>GAP 310+10%G US GEN NON BARRX8</t>
  </si>
  <si>
    <t>LT 2 GN POEL 310 +10%GR LUSTX4</t>
  </si>
  <si>
    <t>LT 2 GAP NATURE 310 GR LUSTX4</t>
  </si>
  <si>
    <t>2 GAP NAT310G +1SAC GRA LUSTX3</t>
  </si>
  <si>
    <t>GAP 310 1ACH 2ea70% LUSx4</t>
  </si>
  <si>
    <t>GAP 310 1ACH 2ea80% LUSx4</t>
  </si>
  <si>
    <t>GAP 310G 1ACH 1GRA LUSx4</t>
  </si>
  <si>
    <t>GNOCCHI A POELER 505G LUSTX6</t>
  </si>
  <si>
    <t>GAP 505+20%GR USI NON BARRE X6</t>
  </si>
  <si>
    <t>LT 2 GAP 505+20%GRAT LUSTX3</t>
  </si>
  <si>
    <t>GAP 505G+30%GRAT USINE X6</t>
  </si>
  <si>
    <t>LT 2 GAP 505+30%GR LUSX3</t>
  </si>
  <si>
    <t>GAP 505 1ACH 2ea70% LUSx3</t>
  </si>
  <si>
    <t>LT 2 GAP 1ACH=1GR LUST 505G X3</t>
  </si>
  <si>
    <t>GNOCCHI A POELER 705G LUSTX6</t>
  </si>
  <si>
    <t>Étiquettes de lignes</t>
  </si>
  <si>
    <t>B33D</t>
  </si>
  <si>
    <t>LT 2 R BF 300G+1BQGR LUST X4</t>
  </si>
  <si>
    <t>B3TD</t>
  </si>
  <si>
    <t>LT 2 RAV BOEUF 300G LUST X4</t>
  </si>
  <si>
    <t>B5ND</t>
  </si>
  <si>
    <t>LT 2 RAV JAMBON LUST X4</t>
  </si>
  <si>
    <t>B63D</t>
  </si>
  <si>
    <t>LT 2 TORT BF 300G+1BQGR LUSTX4</t>
  </si>
  <si>
    <t>BX GNOCCHI TOM MOZZA 300 LUSX4</t>
  </si>
  <si>
    <t>BOX TORTI CARBO 360 PR PROMOX4</t>
  </si>
  <si>
    <t>B5QB</t>
  </si>
  <si>
    <t>B5PB</t>
  </si>
  <si>
    <t>B4WB</t>
  </si>
  <si>
    <t>C0ND</t>
  </si>
  <si>
    <t>C9ED</t>
  </si>
  <si>
    <t>DA3D</t>
  </si>
  <si>
    <t>DA4D</t>
  </si>
  <si>
    <t>DA5D</t>
  </si>
  <si>
    <t>A9JB</t>
  </si>
  <si>
    <t>J6AC</t>
  </si>
  <si>
    <t>D6AE</t>
  </si>
  <si>
    <t>C6XB</t>
  </si>
  <si>
    <t>B7QB</t>
  </si>
  <si>
    <t>C8HG</t>
  </si>
  <si>
    <t>K0AF</t>
  </si>
  <si>
    <t>K0AD</t>
  </si>
  <si>
    <t>J0SB</t>
  </si>
  <si>
    <t>K0BB</t>
  </si>
  <si>
    <t>K0NB</t>
  </si>
  <si>
    <t>C4VB</t>
  </si>
  <si>
    <t>J0MB</t>
  </si>
  <si>
    <t>K0MB</t>
  </si>
  <si>
    <t>K01D</t>
  </si>
  <si>
    <t>K02D</t>
  </si>
  <si>
    <t>J0TB</t>
  </si>
  <si>
    <t>B75F</t>
  </si>
  <si>
    <t>C8BD</t>
  </si>
  <si>
    <t>J0PB</t>
  </si>
  <si>
    <t>K0LD</t>
  </si>
  <si>
    <t>J0RB</t>
  </si>
  <si>
    <t>J0LB</t>
  </si>
  <si>
    <t>J0QB</t>
  </si>
  <si>
    <t>C8AD</t>
  </si>
  <si>
    <t>K0LZ</t>
  </si>
  <si>
    <t>K0CB</t>
  </si>
  <si>
    <t>K0AZ</t>
  </si>
  <si>
    <t>C35A</t>
  </si>
  <si>
    <t>K0LF</t>
  </si>
  <si>
    <t>D9QB</t>
  </si>
  <si>
    <t>DZEH</t>
  </si>
  <si>
    <t>B5DD</t>
  </si>
  <si>
    <t>DZFD</t>
  </si>
  <si>
    <t>C43F</t>
  </si>
  <si>
    <t>A2AD</t>
  </si>
  <si>
    <t>J5HC</t>
  </si>
  <si>
    <t>B3FD</t>
  </si>
  <si>
    <t>J08F</t>
  </si>
  <si>
    <t>C62F</t>
  </si>
  <si>
    <t>J07F</t>
  </si>
  <si>
    <t>J76G</t>
  </si>
  <si>
    <t>J71G</t>
  </si>
  <si>
    <t>A91F</t>
  </si>
  <si>
    <t>L37F</t>
  </si>
  <si>
    <t>L35F</t>
  </si>
  <si>
    <t>L38F</t>
  </si>
  <si>
    <t>L36F</t>
  </si>
  <si>
    <t>A33F</t>
  </si>
  <si>
    <t>LT2 TAG LARGE 1A1GR 350G LUSX4</t>
  </si>
  <si>
    <t>LT 2 TAG +1BQ GR 355G LU PRESX2</t>
  </si>
  <si>
    <t>LT 2 TAG 1ACH 2E80% LUS 355GX4</t>
  </si>
  <si>
    <t>LT2 RAV BOEUF 1A1GR 300G LUSX4</t>
  </si>
  <si>
    <t>LT 2 TAP JE300 1ACH 2e50% LUX2</t>
  </si>
  <si>
    <t>TAP JBN EMMENTAL 300G LUSTX4</t>
  </si>
  <si>
    <t>LT 2 RAV JAMBON 1A1GR 300G X4</t>
  </si>
  <si>
    <t>LT 2 TAP JE300 1ACH 1GRA LUX2</t>
  </si>
  <si>
    <t>LT 2 TAP CL300 1ACH 1GRA LUX2</t>
  </si>
  <si>
    <t>TAP LARDON CHEVRE 300G LUSX6</t>
  </si>
  <si>
    <t>LT2 TOR PAR BA 250+1G LU PRESX2</t>
  </si>
  <si>
    <t>TOR PARM BASILIC 250  USINE X6</t>
  </si>
  <si>
    <t>LT 2 DL CEPES 250+1BQGR LUSX4</t>
  </si>
  <si>
    <t>LT2 RAV 4F +1 GR 340 LU PRESX2</t>
  </si>
  <si>
    <t>RAV 4 FROM USINE 340G LUS X6</t>
  </si>
  <si>
    <t>LT2 DL R/EP 250+1B G LU PRESX2</t>
  </si>
  <si>
    <t>DEMI LUNE RIC/EPI 250G LUST X6</t>
  </si>
  <si>
    <t>TOR CHEVRE NON STICKE 250 LUSX8</t>
  </si>
  <si>
    <t>LT 2 DL PESTO 250+1BQGR LUSX4</t>
  </si>
  <si>
    <t>TOR POULET NON STICKE 250 LUSX8</t>
  </si>
  <si>
    <t>LT2 GAP EXJF 1A2E70 280 PRESX3</t>
  </si>
  <si>
    <t>LT 2 GNOCCHI 1A1GR 650G X2</t>
  </si>
  <si>
    <t>LT 2 GAP EXTRA BACON 280X4</t>
  </si>
  <si>
    <t>LT 2 GAP EXT BACON 2E50% 280X4</t>
  </si>
  <si>
    <t>LT 2 GAP EXT BACON +1GRA 280X3</t>
  </si>
  <si>
    <t>LT 2 GAP EXTRA FRO OLI 400G X4</t>
  </si>
  <si>
    <t>GAP EXTRA FROMAGE OLI 400G X8</t>
  </si>
  <si>
    <t>BOX FUSILI JBN FROM 360G LUSTX4</t>
  </si>
  <si>
    <t>BX FUSILI JBN FROM 360PR PROMOX4</t>
  </si>
  <si>
    <t>2BX TORTELLINI JB 360 1+1GRX2</t>
  </si>
  <si>
    <t>BOX TORTELLINI JBN LUS 360G X4.</t>
  </si>
  <si>
    <t>2BX TORTELLINI JB 360 1A2E50X2</t>
  </si>
  <si>
    <t>2BX TORTELLINI PO 360 1+1GRX2</t>
  </si>
  <si>
    <t>2BX TORTELLINI PO 360 1A2E50X2</t>
  </si>
  <si>
    <t>BOX 2FON 2RAC 2TA 360 LU PRESX6</t>
  </si>
  <si>
    <t>J07Z</t>
  </si>
  <si>
    <t>GIRASOLI PESTO BASILIC 250G X6</t>
  </si>
  <si>
    <t>J08Z</t>
  </si>
  <si>
    <t>LT3 GIR SPECK 250 LU PRESX2</t>
  </si>
  <si>
    <t>LT3 GIR LEG GRIL 250 LU PRESX2</t>
  </si>
  <si>
    <t>LT 2+1GR GIRASOLI AUBERG LUX2</t>
  </si>
  <si>
    <t>LT 2+1GR GIRASOLI GORG LUX2</t>
  </si>
  <si>
    <t>LT 2+1GR GIRASOLI CEPES LUSX2</t>
  </si>
  <si>
    <t>LT 2+1GR GIRASOLI LEG GR LUX2</t>
  </si>
  <si>
    <t>LT 2+1GR GIRASOLI JB SP LUX2</t>
  </si>
  <si>
    <t>LT2  GAP 505 1ACH 2E60% X3</t>
  </si>
  <si>
    <t>LT2 GAP 1A2E70% 705 PRESX3</t>
  </si>
  <si>
    <t>LT 2 TAP JB EMM300+10%G LUSTX2</t>
  </si>
  <si>
    <t>LT 2 TAP JBN EMM 300 GR LUSTX2</t>
  </si>
  <si>
    <t>LT 2 TAP LARD CHEV 300+10%LUX2</t>
  </si>
  <si>
    <t>LT 2 TAP LARD CHEV 300G LUSTX2</t>
  </si>
  <si>
    <t>TAP LARDON CHEVRE 300G LUSX4</t>
  </si>
  <si>
    <t>LOT X2 BARQUETTES</t>
  </si>
  <si>
    <t>LOT X2 SACHETS 310G</t>
  </si>
  <si>
    <t>LOT X2 SACHETS 505G</t>
  </si>
  <si>
    <t>LOT X2 BOXS</t>
  </si>
  <si>
    <t>LOT X2 QUENELLES</t>
  </si>
  <si>
    <t>LOT X2 CROUSTI TAP</t>
  </si>
  <si>
    <t>LOT X3 SACHETS 310G</t>
  </si>
  <si>
    <t>LOT X3 BARQUETTES SANS CHGT CARTON</t>
  </si>
  <si>
    <t>C8DD</t>
  </si>
  <si>
    <t>C8CD</t>
  </si>
  <si>
    <t>A3AC</t>
  </si>
  <si>
    <t>LT2 TAG BIO 255 1A2E70 PRESX3</t>
  </si>
  <si>
    <t>LT 2 DL FETA OLIVE 1A1GR 250X4</t>
  </si>
  <si>
    <t>LT 2 DL CHEVRE MIEL 1A1G 250X4</t>
  </si>
  <si>
    <t>DL TOMATE BASILIC MOZZ 305G X8</t>
  </si>
  <si>
    <t>BX TORTELLINI POULET LUS 360X4</t>
  </si>
  <si>
    <t>TAP JBN EM 300+10%G USI LUSX4</t>
  </si>
  <si>
    <t>RAVIOLI 4 FROMAGES 305G LU X8</t>
  </si>
  <si>
    <t>J7EB</t>
  </si>
  <si>
    <t>J72D</t>
  </si>
  <si>
    <t>J7RB</t>
  </si>
  <si>
    <t>J77D</t>
  </si>
  <si>
    <t>LOT LIDL X2 BIO 310G</t>
  </si>
  <si>
    <t>J7BD</t>
  </si>
  <si>
    <t>J79D</t>
  </si>
  <si>
    <t>J7QD</t>
  </si>
  <si>
    <t>J7DD</t>
  </si>
  <si>
    <t>J73D</t>
  </si>
  <si>
    <t>J74D</t>
  </si>
  <si>
    <t>J78D</t>
  </si>
  <si>
    <t>J7ND</t>
  </si>
  <si>
    <t>LT2 DL TO MO 1A2E50% 305G LUX4</t>
  </si>
  <si>
    <t>C3DA</t>
  </si>
  <si>
    <t>TORTEL JB CRU 250G +10% PRESX8</t>
  </si>
  <si>
    <t>J7MZ</t>
  </si>
  <si>
    <t>DL TOM BAS 305G +10%GR USI X8</t>
  </si>
  <si>
    <t>TAG 355G USINE LUS X6</t>
  </si>
  <si>
    <t>J7AZ</t>
  </si>
  <si>
    <t>RAV 4 FRO 305G +10%GR USI X8</t>
  </si>
  <si>
    <t>2BX FUS JBN FR 360 1ACH 1GR X2</t>
  </si>
  <si>
    <t>2BX FUS JB FR 360 1AC 2ea50%X2</t>
  </si>
  <si>
    <t>GIRASOLI POULET GIROLLE 250GX6</t>
  </si>
  <si>
    <t>L3CB</t>
  </si>
  <si>
    <t>LT2 GARO PARMIG 1+1GR LU 250X4</t>
  </si>
  <si>
    <t>L3BB</t>
  </si>
  <si>
    <t>LT2 GARO RICEPI 1+1GR LU 250X4</t>
  </si>
  <si>
    <t>J0NB</t>
  </si>
  <si>
    <t>J0XC</t>
  </si>
  <si>
    <t>L3AB</t>
  </si>
  <si>
    <t>LT2 GARO TOM MO 1+1GR LU 250X4</t>
  </si>
  <si>
    <t>J0UC</t>
  </si>
  <si>
    <t>L3DB</t>
  </si>
  <si>
    <t>D62Z</t>
  </si>
  <si>
    <t>GAP EXT FR JBN 280 LU USINE X6</t>
  </si>
  <si>
    <t>LT2 GIR POU 1ACH2E70% LU 250X3</t>
  </si>
  <si>
    <t>LT3 GIR CEPES 250 LU PRESX2</t>
  </si>
  <si>
    <t>D78D</t>
  </si>
  <si>
    <t>LT 2 GAP 300G 1ACH2E50% X4</t>
  </si>
  <si>
    <t>LT2 GIR PES 1ACH2E70% LU 250X3</t>
  </si>
  <si>
    <t>Couverture</t>
  </si>
  <si>
    <t>Stock planifié</t>
  </si>
  <si>
    <t>LIB PDB</t>
  </si>
  <si>
    <t>CODE PROMO</t>
  </si>
  <si>
    <t>CODE PDB</t>
  </si>
  <si>
    <t>LIB PROMO</t>
  </si>
  <si>
    <t>REF PROMO ACTIF</t>
  </si>
  <si>
    <t>PCB</t>
  </si>
  <si>
    <t>LIGNES LOT</t>
  </si>
  <si>
    <t>CHAMPS</t>
  </si>
  <si>
    <t>Stock sécu</t>
  </si>
  <si>
    <t>Prod usine</t>
  </si>
  <si>
    <t>Stock projeté</t>
  </si>
  <si>
    <t>Quantité dispo pour lot</t>
  </si>
  <si>
    <t>N° LOT</t>
  </si>
  <si>
    <t>N° CODE</t>
  </si>
  <si>
    <t>CTDA</t>
  </si>
  <si>
    <t>TAGLIATELLES BIO 255G  PRESX6</t>
  </si>
  <si>
    <t>TORTELLINI BOEUF 300 G LUST X8  42%FARCE</t>
  </si>
  <si>
    <t>LT 2+1GR DL FETA OLIVE  250 LUSTX4</t>
  </si>
  <si>
    <t>LT 2+1GR DL CHEVRE 250 LUST X4</t>
  </si>
  <si>
    <t>D62F</t>
  </si>
  <si>
    <t>GAP EXT FR JBN 280 LU PRES USIX6</t>
  </si>
  <si>
    <t>G8SB</t>
  </si>
  <si>
    <t>2BX GNO TOM/MOZ 300G 1A2E70 X2</t>
  </si>
  <si>
    <t>G8TB</t>
  </si>
  <si>
    <t>2BX GNO LARDON 300G 1A 2E70 X2</t>
  </si>
  <si>
    <t>BX GNO LARDONS CREME 300 LUX4</t>
  </si>
  <si>
    <t>J0VB</t>
  </si>
  <si>
    <t>LT 3 GIR POU 2+1GRA LU 250X2</t>
  </si>
  <si>
    <t>J0WC</t>
  </si>
  <si>
    <t>LT2 GIR POU 1ACH=1GRT LU 250X3</t>
  </si>
  <si>
    <t>J0YB</t>
  </si>
  <si>
    <t>LT 3 GIR PES 2+1GRA LU 250X2</t>
  </si>
  <si>
    <t>J0ZC</t>
  </si>
  <si>
    <t>LT2 GIR PES 1ACH=1GRT LU 250X3</t>
  </si>
  <si>
    <t>LT 2 RAV 4 FROM 305G LUS X4.</t>
  </si>
  <si>
    <t>LT2 RAV 4 F 1A2E50% 305G LUSX4.</t>
  </si>
  <si>
    <t>LT 2  RAV 4 FRO 305G 1A1GR X4</t>
  </si>
  <si>
    <t>LT 2 DL TOM/MOZ 305G LUST X4.</t>
  </si>
  <si>
    <t>LT 2  DL TOM BAS 305G 1A1GR X4</t>
  </si>
  <si>
    <t>LT 2  RAV 4 FRO 305G+10%GR X4</t>
  </si>
  <si>
    <t>LT 2  RAV 4 FRO 305G PX CHOC X4</t>
  </si>
  <si>
    <t>LT 2  RAV 4 FRO 305G +1BQGR X2</t>
  </si>
  <si>
    <t>LT 2  DL TOM BAS 305G+10%GR X4</t>
  </si>
  <si>
    <t>LT 2  DL TOM BAS 305G PX CHOC X4</t>
  </si>
  <si>
    <t>LT 2  DL TOM BAS 305G +1BQGR X2</t>
  </si>
  <si>
    <t>TAP LARD CHE 300+10%G USI LUSX4</t>
  </si>
  <si>
    <t>GARO DL TOM MOZZ BAS 250G X6;</t>
  </si>
  <si>
    <t>GARO GIR RICOTTA EPINARD 250X6.</t>
  </si>
  <si>
    <t>GARO GIR PARMIG REGG 250G X6.</t>
  </si>
  <si>
    <t>LT2 GARO CHAMP  1+1GR LU 250X4</t>
  </si>
  <si>
    <t>GARO GIR CHAMP CEPE TR 250G X6.</t>
  </si>
  <si>
    <t>GAMME LOT</t>
  </si>
  <si>
    <t>Dispo pour montage</t>
  </si>
  <si>
    <t>Stock Cible</t>
  </si>
  <si>
    <t>Quantité à monter stock cible</t>
  </si>
  <si>
    <t>TRI 1=&gt; lignes retenues</t>
  </si>
  <si>
    <t>Code 1</t>
  </si>
  <si>
    <t>Lib 1</t>
  </si>
  <si>
    <t>Stock dispo pour lot</t>
  </si>
  <si>
    <t>Lot</t>
  </si>
  <si>
    <t>Lib composant</t>
  </si>
  <si>
    <t>Lib Lot</t>
  </si>
  <si>
    <t>Tri 1</t>
  </si>
  <si>
    <t>Tri 2</t>
  </si>
  <si>
    <t>Affectation rang composant</t>
  </si>
  <si>
    <t>Affectation rang lot</t>
  </si>
  <si>
    <t>Étiquettes de colonnes</t>
  </si>
  <si>
    <t>Gammes</t>
  </si>
  <si>
    <t>LOT X2 SACHETS 705G</t>
  </si>
  <si>
    <t>LOT X3 GIRASOLE</t>
  </si>
  <si>
    <t>LOT X3 BARQUETTES AVEC CHGT CARTON</t>
  </si>
  <si>
    <t>LOT X3 QUENELLES</t>
  </si>
  <si>
    <t>LIDL PAV BOXS X6</t>
  </si>
  <si>
    <t>LIDL PAV + COIFFE SACHET X6</t>
  </si>
  <si>
    <t>LIDL PAV LOT 3 BARQUETTES</t>
  </si>
  <si>
    <t>Cadence lot</t>
  </si>
  <si>
    <t>J06F</t>
  </si>
  <si>
    <t>GIRASOLI TOM CONFIT 250G LUSX6</t>
  </si>
  <si>
    <t>J06Z</t>
  </si>
  <si>
    <t>% Stock Sécu Restant</t>
  </si>
  <si>
    <t>GIRASOLI POULET MORILLE 250GX6</t>
  </si>
  <si>
    <t>Stickage TAP/RAP</t>
  </si>
  <si>
    <t>Lidl PAV + COIFFE BQT X8</t>
  </si>
  <si>
    <t>LOT X2 BARQUETTES format eco</t>
  </si>
  <si>
    <t>LOT X2 GIRASOLE</t>
  </si>
  <si>
    <t>LOT X2 SACHETS Canada</t>
  </si>
  <si>
    <t>LOT X2 Box basse</t>
  </si>
  <si>
    <t>GIRASOLI</t>
  </si>
  <si>
    <t>LOT X3 GIRASOLE + MISE EN PAV</t>
  </si>
  <si>
    <t>RAP AIL FR FH 280G+10% USINE</t>
  </si>
  <si>
    <t>Ligne</t>
  </si>
  <si>
    <t>Famille</t>
  </si>
  <si>
    <t>LOTS BARQUETTES</t>
  </si>
  <si>
    <t>LOTS BOX</t>
  </si>
  <si>
    <t>LOTS SACHETS</t>
  </si>
  <si>
    <t>STICKAGE TAP</t>
  </si>
  <si>
    <t>LIDL</t>
  </si>
  <si>
    <t>LOT TAP</t>
  </si>
  <si>
    <t>LOTS QUENELLES</t>
  </si>
  <si>
    <t>LOTS GIRASOLE</t>
  </si>
  <si>
    <t>ETUYAGE</t>
  </si>
  <si>
    <t>Ligne Montage lot non actif</t>
  </si>
  <si>
    <t>Familles lots</t>
  </si>
  <si>
    <t>REF LOT</t>
  </si>
  <si>
    <t>*FLOWPACK</t>
  </si>
  <si>
    <t>*MAL</t>
  </si>
  <si>
    <t>*Manuel</t>
  </si>
  <si>
    <t>*TABLE APPOINT</t>
  </si>
  <si>
    <t>ligne gamme</t>
  </si>
  <si>
    <t>*LIDL</t>
  </si>
  <si>
    <t>*MANUEL</t>
  </si>
  <si>
    <t>Produits avec étape intermédaire</t>
  </si>
  <si>
    <t>Etape intermédiare</t>
  </si>
  <si>
    <t>PRODUCTION MTY</t>
  </si>
  <si>
    <t>Prod MTY</t>
  </si>
  <si>
    <t>dont Commandes Clients</t>
  </si>
  <si>
    <t>REFERENCES MANQUANTES</t>
  </si>
  <si>
    <t>QUANTITE</t>
  </si>
  <si>
    <t>Date*</t>
  </si>
  <si>
    <t>Champs*</t>
  </si>
  <si>
    <t>Cadence lot*</t>
  </si>
  <si>
    <t>GAMME LOT*</t>
  </si>
  <si>
    <t>REFERENCE*</t>
  </si>
  <si>
    <t>Alternative</t>
  </si>
  <si>
    <t>B7HG -B7QD</t>
  </si>
  <si>
    <t>C2AG-CDDD</t>
  </si>
  <si>
    <t>C2AG-CDED</t>
  </si>
  <si>
    <t>C5HF-C5GD</t>
  </si>
  <si>
    <t>C5HG-C5TD</t>
  </si>
  <si>
    <t>C8HG-C8ZD</t>
  </si>
  <si>
    <t>H21Z-HD1B</t>
  </si>
  <si>
    <t>H21Z-HD5B</t>
  </si>
  <si>
    <t>H22Z-HD2B</t>
  </si>
  <si>
    <t>H23Z-HD3B</t>
  </si>
  <si>
    <t>H24Z-HD4B</t>
  </si>
  <si>
    <t>H24Z-HD8B</t>
  </si>
  <si>
    <t>H32Z-HD9B</t>
  </si>
  <si>
    <t>Total HMO</t>
  </si>
  <si>
    <t>Somme de Total HMO</t>
  </si>
  <si>
    <t>Girasole</t>
  </si>
  <si>
    <t>Article à avoir dans la base</t>
  </si>
  <si>
    <t>Sous traitant</t>
  </si>
  <si>
    <t>STR</t>
  </si>
  <si>
    <t>Couv sécu</t>
  </si>
  <si>
    <t/>
  </si>
  <si>
    <t>A</t>
  </si>
  <si>
    <t>a1</t>
  </si>
  <si>
    <t>E01HBesoins dépendants</t>
  </si>
  <si>
    <t>Champ calculé Quantité/Cadence</t>
  </si>
  <si>
    <t>GAMMES A COMPLETER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</si>
</sst>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</numFmts>
  <fonts count="5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</fonts>
  <fills count="10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83">
    <xf numFmtId="0" fontId="0" fillId="0" borderId="0"/>
    <xf numFmtId="0" fontId="2" fillId="0" borderId="0"/>
    <xf numFmtId="0" fontId="2" fillId="0" borderId="0"/>
    <xf numFmtId="4" fontId="3" fillId="3" borderId="1" applyNumberFormat="0" applyProtection="0">
      <alignment horizontal="left" vertical="center" indent="1"/>
    </xf>
    <xf numFmtId="9" fontId="5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7" applyNumberFormat="0" applyAlignment="0" applyProtection="0"/>
    <xf numFmtId="0" fontId="16" fillId="10" borderId="8" applyNumberFormat="0" applyAlignment="0" applyProtection="0"/>
    <xf numFmtId="0" fontId="17" fillId="10" borderId="7" applyNumberFormat="0" applyAlignment="0" applyProtection="0"/>
    <xf numFmtId="0" fontId="18" fillId="0" borderId="9" applyNumberFormat="0" applyFill="0" applyAlignment="0" applyProtection="0"/>
    <xf numFmtId="0" fontId="4" fillId="11" borderId="10" applyNumberFormat="0" applyAlignment="0" applyProtection="0"/>
    <xf numFmtId="0" fontId="6" fillId="0" borderId="0" applyNumberFormat="0" applyFill="0" applyBorder="0" applyAlignment="0" applyProtection="0"/>
    <xf numFmtId="0" fontId="5" fillId="12" borderId="11" applyNumberFormat="0" applyFont="0" applyAlignment="0" applyProtection="0"/>
    <xf numFmtId="0" fontId="19" fillId="0" borderId="0" applyNumberFormat="0" applyFill="0" applyBorder="0" applyAlignment="0" applyProtection="0"/>
    <xf numFmtId="0" fontId="1" fillId="0" borderId="12" applyNumberFormat="0" applyFill="0" applyAlignment="0" applyProtection="0"/>
    <xf numFmtId="0" fontId="20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20" fillId="36" borderId="0" applyNumberFormat="0" applyBorder="0" applyAlignment="0" applyProtection="0"/>
    <xf numFmtId="0" fontId="2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4" fontId="3" fillId="0" borderId="1" applyNumberFormat="0" applyProtection="0">
      <alignment horizontal="right" vertical="center"/>
    </xf>
    <xf numFmtId="4" fontId="3" fillId="41" borderId="1" applyNumberFormat="0" applyProtection="0">
      <alignment vertical="center"/>
    </xf>
    <xf numFmtId="0" fontId="2" fillId="0" borderId="0"/>
    <xf numFmtId="0" fontId="2" fillId="0" borderId="0"/>
    <xf numFmtId="0" fontId="28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8" fillId="45" borderId="0" applyNumberFormat="0" applyBorder="0" applyAlignment="0" applyProtection="0"/>
    <xf numFmtId="0" fontId="28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9" fillId="47" borderId="0" applyNumberFormat="0" applyBorder="0" applyAlignment="0" applyProtection="0"/>
    <xf numFmtId="0" fontId="29" fillId="55" borderId="0" applyNumberFormat="0" applyBorder="0" applyAlignment="0" applyProtection="0"/>
    <xf numFmtId="0" fontId="28" fillId="48" borderId="0" applyNumberFormat="0" applyBorder="0" applyAlignment="0" applyProtection="0"/>
    <xf numFmtId="0" fontId="28" fillId="45" borderId="0" applyNumberFormat="0" applyBorder="0" applyAlignment="0" applyProtection="0"/>
    <xf numFmtId="0" fontId="29" fillId="56" borderId="0" applyNumberFormat="0" applyBorder="0" applyAlignment="0" applyProtection="0"/>
    <xf numFmtId="0" fontId="29" fillId="57" borderId="0" applyNumberFormat="0" applyBorder="0" applyAlignment="0" applyProtection="0"/>
    <xf numFmtId="0" fontId="28" fillId="45" borderId="0" applyNumberFormat="0" applyBorder="0" applyAlignment="0" applyProtection="0"/>
    <xf numFmtId="0" fontId="28" fillId="58" borderId="0" applyNumberFormat="0" applyBorder="0" applyAlignment="0" applyProtection="0"/>
    <xf numFmtId="0" fontId="29" fillId="59" borderId="0" applyNumberFormat="0" applyBorder="0" applyAlignment="0" applyProtection="0"/>
    <xf numFmtId="0" fontId="29" fillId="60" borderId="0" applyNumberFormat="0" applyBorder="0" applyAlignment="0" applyProtection="0"/>
    <xf numFmtId="0" fontId="28" fillId="61" borderId="0" applyNumberFormat="0" applyBorder="0" applyAlignment="0" applyProtection="0"/>
    <xf numFmtId="0" fontId="30" fillId="59" borderId="0" applyNumberFormat="0" applyBorder="0" applyAlignment="0" applyProtection="0"/>
    <xf numFmtId="0" fontId="31" fillId="62" borderId="1" applyNumberFormat="0" applyAlignment="0" applyProtection="0"/>
    <xf numFmtId="0" fontId="32" fillId="54" borderId="13" applyNumberFormat="0" applyAlignment="0" applyProtection="0"/>
    <xf numFmtId="0" fontId="33" fillId="63" borderId="0" applyNumberFormat="0" applyBorder="0" applyAlignment="0" applyProtection="0"/>
    <xf numFmtId="0" fontId="33" fillId="64" borderId="0" applyNumberFormat="0" applyBorder="0" applyAlignment="0" applyProtection="0"/>
    <xf numFmtId="0" fontId="33" fillId="65" borderId="0" applyNumberFormat="0" applyBorder="0" applyAlignment="0" applyProtection="0"/>
    <xf numFmtId="0" fontId="29" fillId="52" borderId="0" applyNumberFormat="0" applyBorder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37" fillId="60" borderId="1" applyNumberFormat="0" applyAlignment="0" applyProtection="0"/>
    <xf numFmtId="0" fontId="38" fillId="0" borderId="17" applyNumberFormat="0" applyFill="0" applyAlignment="0" applyProtection="0"/>
    <xf numFmtId="0" fontId="38" fillId="60" borderId="0" applyNumberFormat="0" applyBorder="0" applyAlignment="0" applyProtection="0"/>
    <xf numFmtId="0" fontId="3" fillId="59" borderId="1" applyNumberFormat="0" applyFont="0" applyAlignment="0" applyProtection="0"/>
    <xf numFmtId="0" fontId="39" fillId="62" borderId="18" applyNumberFormat="0" applyAlignment="0" applyProtection="0"/>
    <xf numFmtId="4" fontId="42" fillId="38" borderId="1" applyNumberFormat="0" applyProtection="0">
      <alignment vertical="center"/>
    </xf>
    <xf numFmtId="4" fontId="3" fillId="38" borderId="1" applyNumberFormat="0" applyProtection="0">
      <alignment horizontal="left" vertical="center" indent="1"/>
    </xf>
    <xf numFmtId="0" fontId="25" fillId="41" borderId="19" applyNumberFormat="0" applyProtection="0">
      <alignment horizontal="left" vertical="top" indent="1"/>
    </xf>
    <xf numFmtId="4" fontId="3" fillId="3" borderId="1" applyNumberFormat="0" applyProtection="0">
      <alignment horizontal="left" vertical="center" indent="1"/>
    </xf>
    <xf numFmtId="4" fontId="3" fillId="66" borderId="1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72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4" borderId="1" applyNumberFormat="0" applyProtection="0">
      <alignment horizontal="right" vertical="center"/>
    </xf>
    <xf numFmtId="4" fontId="3" fillId="75" borderId="3" applyNumberFormat="0" applyProtection="0">
      <alignment horizontal="left" vertical="center" indent="1"/>
    </xf>
    <xf numFmtId="4" fontId="2" fillId="76" borderId="3" applyNumberFormat="0" applyProtection="0">
      <alignment horizontal="left" vertical="center" indent="1"/>
    </xf>
    <xf numFmtId="4" fontId="2" fillId="76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3" fillId="78" borderId="3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0" fontId="3" fillId="76" borderId="19" applyNumberFormat="0" applyProtection="0">
      <alignment horizontal="left" vertical="top" indent="1"/>
    </xf>
    <xf numFmtId="0" fontId="3" fillId="80" borderId="1" applyNumberFormat="0" applyProtection="0">
      <alignment horizontal="left" vertical="center" indent="1"/>
    </xf>
    <xf numFmtId="0" fontId="3" fillId="77" borderId="19" applyNumberFormat="0" applyProtection="0">
      <alignment horizontal="left" vertical="top" indent="1"/>
    </xf>
    <xf numFmtId="0" fontId="3" fillId="81" borderId="1" applyNumberFormat="0" applyProtection="0">
      <alignment horizontal="left" vertical="center" indent="1"/>
    </xf>
    <xf numFmtId="0" fontId="3" fillId="81" borderId="19" applyNumberFormat="0" applyProtection="0">
      <alignment horizontal="left" vertical="top" indent="1"/>
    </xf>
    <xf numFmtId="0" fontId="3" fillId="78" borderId="1" applyNumberFormat="0" applyProtection="0">
      <alignment horizontal="left" vertical="center" indent="1"/>
    </xf>
    <xf numFmtId="0" fontId="3" fillId="78" borderId="19" applyNumberFormat="0" applyProtection="0">
      <alignment horizontal="left" vertical="top" indent="1"/>
    </xf>
    <xf numFmtId="0" fontId="3" fillId="82" borderId="20" applyNumberFormat="0">
      <protection locked="0"/>
    </xf>
    <xf numFmtId="0" fontId="23" fillId="76" borderId="21" applyBorder="0"/>
    <xf numFmtId="4" fontId="24" fillId="83" borderId="19" applyNumberFormat="0" applyProtection="0">
      <alignment vertical="center"/>
    </xf>
    <xf numFmtId="4" fontId="42" fillId="84" borderId="2" applyNumberFormat="0" applyProtection="0">
      <alignment vertical="center"/>
    </xf>
    <xf numFmtId="4" fontId="24" fillId="79" borderId="19" applyNumberFormat="0" applyProtection="0">
      <alignment horizontal="left" vertical="center" indent="1"/>
    </xf>
    <xf numFmtId="0" fontId="24" fillId="83" borderId="19" applyNumberFormat="0" applyProtection="0">
      <alignment horizontal="left" vertical="top" indent="1"/>
    </xf>
    <xf numFmtId="4" fontId="42" fillId="40" borderId="1" applyNumberFormat="0" applyProtection="0">
      <alignment horizontal="right" vertical="center"/>
    </xf>
    <xf numFmtId="0" fontId="24" fillId="77" borderId="19" applyNumberFormat="0" applyProtection="0">
      <alignment horizontal="left" vertical="top" indent="1"/>
    </xf>
    <xf numFmtId="4" fontId="26" fillId="85" borderId="3" applyNumberFormat="0" applyProtection="0">
      <alignment horizontal="left" vertical="center" indent="1"/>
    </xf>
    <xf numFmtId="0" fontId="3" fillId="86" borderId="2"/>
    <xf numFmtId="4" fontId="27" fillId="82" borderId="1" applyNumberFormat="0" applyProtection="0">
      <alignment horizontal="right" vertical="center"/>
    </xf>
    <xf numFmtId="0" fontId="40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41" fillId="0" borderId="0" applyNumberFormat="0" applyFill="0" applyBorder="0" applyAlignment="0" applyProtection="0"/>
    <xf numFmtId="0" fontId="29" fillId="52" borderId="0" applyNumberFormat="0" applyBorder="0" applyAlignment="0" applyProtection="0"/>
    <xf numFmtId="0" fontId="38" fillId="60" borderId="0" applyNumberFormat="0" applyBorder="0" applyAlignment="0" applyProtection="0"/>
    <xf numFmtId="4" fontId="3" fillId="41" borderId="1" applyNumberFormat="0" applyProtection="0">
      <alignment vertical="center"/>
    </xf>
    <xf numFmtId="4" fontId="3" fillId="38" borderId="1" applyNumberFormat="0" applyProtection="0">
      <alignment horizontal="left" vertical="center" indent="1"/>
    </xf>
    <xf numFmtId="4" fontId="3" fillId="3" borderId="1" applyNumberFormat="0" applyProtection="0">
      <alignment horizontal="left" vertical="center" indent="1"/>
    </xf>
    <xf numFmtId="4" fontId="3" fillId="66" borderId="1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72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4" borderId="1" applyNumberFormat="0" applyProtection="0">
      <alignment horizontal="right" vertical="center"/>
    </xf>
    <xf numFmtId="4" fontId="3" fillId="75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3" fillId="78" borderId="3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0" fontId="3" fillId="80" borderId="1" applyNumberFormat="0" applyProtection="0">
      <alignment horizontal="left" vertical="center" indent="1"/>
    </xf>
    <xf numFmtId="0" fontId="3" fillId="81" borderId="1" applyNumberFormat="0" applyProtection="0">
      <alignment horizontal="left" vertical="center" indent="1"/>
    </xf>
    <xf numFmtId="0" fontId="3" fillId="78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3" fillId="86" borderId="2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" fontId="3" fillId="0" borderId="1" applyNumberFormat="0" applyProtection="0">
      <alignment horizontal="right" vertical="center"/>
    </xf>
    <xf numFmtId="4" fontId="3" fillId="41" borderId="1" applyNumberFormat="0" applyProtection="0">
      <alignment vertical="center"/>
    </xf>
    <xf numFmtId="0" fontId="31" fillId="62" borderId="1" applyNumberFormat="0" applyAlignment="0" applyProtection="0"/>
    <xf numFmtId="0" fontId="37" fillId="60" borderId="1" applyNumberFormat="0" applyAlignment="0" applyProtection="0"/>
    <xf numFmtId="0" fontId="3" fillId="59" borderId="1" applyNumberFormat="0" applyFont="0" applyAlignment="0" applyProtection="0"/>
    <xf numFmtId="0" fontId="39" fillId="62" borderId="18" applyNumberFormat="0" applyAlignment="0" applyProtection="0"/>
    <xf numFmtId="4" fontId="42" fillId="38" borderId="1" applyNumberFormat="0" applyProtection="0">
      <alignment vertical="center"/>
    </xf>
    <xf numFmtId="4" fontId="3" fillId="38" borderId="1" applyNumberFormat="0" applyProtection="0">
      <alignment horizontal="left" vertical="center" indent="1"/>
    </xf>
    <xf numFmtId="0" fontId="25" fillId="41" borderId="19" applyNumberFormat="0" applyProtection="0">
      <alignment horizontal="left" vertical="top" indent="1"/>
    </xf>
    <xf numFmtId="4" fontId="3" fillId="3" borderId="1" applyNumberFormat="0" applyProtection="0">
      <alignment horizontal="left" vertical="center" indent="1"/>
    </xf>
    <xf numFmtId="4" fontId="3" fillId="66" borderId="1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72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4" borderId="1" applyNumberFormat="0" applyProtection="0">
      <alignment horizontal="right" vertical="center"/>
    </xf>
    <xf numFmtId="4" fontId="3" fillId="75" borderId="3" applyNumberFormat="0" applyProtection="0">
      <alignment horizontal="left" vertical="center" indent="1"/>
    </xf>
    <xf numFmtId="4" fontId="2" fillId="76" borderId="3" applyNumberFormat="0" applyProtection="0">
      <alignment horizontal="left" vertical="center" indent="1"/>
    </xf>
    <xf numFmtId="4" fontId="2" fillId="76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3" fillId="78" borderId="3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0" fontId="3" fillId="76" borderId="19" applyNumberFormat="0" applyProtection="0">
      <alignment horizontal="left" vertical="top" indent="1"/>
    </xf>
    <xf numFmtId="0" fontId="3" fillId="80" borderId="1" applyNumberFormat="0" applyProtection="0">
      <alignment horizontal="left" vertical="center" indent="1"/>
    </xf>
    <xf numFmtId="0" fontId="3" fillId="77" borderId="19" applyNumberFormat="0" applyProtection="0">
      <alignment horizontal="left" vertical="top" indent="1"/>
    </xf>
    <xf numFmtId="0" fontId="3" fillId="81" borderId="1" applyNumberFormat="0" applyProtection="0">
      <alignment horizontal="left" vertical="center" indent="1"/>
    </xf>
    <xf numFmtId="0" fontId="3" fillId="81" borderId="19" applyNumberFormat="0" applyProtection="0">
      <alignment horizontal="left" vertical="top" indent="1"/>
    </xf>
    <xf numFmtId="0" fontId="3" fillId="78" borderId="1" applyNumberFormat="0" applyProtection="0">
      <alignment horizontal="left" vertical="center" indent="1"/>
    </xf>
    <xf numFmtId="0" fontId="3" fillId="78" borderId="19" applyNumberFormat="0" applyProtection="0">
      <alignment horizontal="left" vertical="top" indent="1"/>
    </xf>
    <xf numFmtId="0" fontId="23" fillId="76" borderId="21" applyBorder="0"/>
    <xf numFmtId="4" fontId="24" fillId="83" borderId="19" applyNumberFormat="0" applyProtection="0">
      <alignment vertical="center"/>
    </xf>
    <xf numFmtId="4" fontId="24" fillId="79" borderId="19" applyNumberFormat="0" applyProtection="0">
      <alignment horizontal="left" vertical="center" indent="1"/>
    </xf>
    <xf numFmtId="0" fontId="24" fillId="83" borderId="19" applyNumberFormat="0" applyProtection="0">
      <alignment horizontal="left" vertical="top" indent="1"/>
    </xf>
    <xf numFmtId="4" fontId="42" fillId="40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24" fillId="77" borderId="19" applyNumberFormat="0" applyProtection="0">
      <alignment horizontal="left" vertical="top" indent="1"/>
    </xf>
    <xf numFmtId="4" fontId="26" fillId="85" borderId="3" applyNumberFormat="0" applyProtection="0">
      <alignment horizontal="left" vertical="center" indent="1"/>
    </xf>
    <xf numFmtId="4" fontId="27" fillId="82" borderId="1" applyNumberFormat="0" applyProtection="0">
      <alignment horizontal="right" vertical="center"/>
    </xf>
    <xf numFmtId="0" fontId="33" fillId="0" borderId="22" applyNumberFormat="0" applyFill="0" applyAlignment="0" applyProtection="0"/>
    <xf numFmtId="4" fontId="3" fillId="41" borderId="1" applyNumberFormat="0" applyProtection="0">
      <alignment vertical="center"/>
    </xf>
    <xf numFmtId="4" fontId="3" fillId="38" borderId="1" applyNumberFormat="0" applyProtection="0">
      <alignment horizontal="left" vertical="center" indent="1"/>
    </xf>
    <xf numFmtId="4" fontId="3" fillId="3" borderId="1" applyNumberFormat="0" applyProtection="0">
      <alignment horizontal="left" vertical="center" indent="1"/>
    </xf>
    <xf numFmtId="4" fontId="3" fillId="66" borderId="1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72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4" borderId="1" applyNumberFormat="0" applyProtection="0">
      <alignment horizontal="right" vertical="center"/>
    </xf>
    <xf numFmtId="4" fontId="3" fillId="75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3" fillId="78" borderId="3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0" fontId="3" fillId="80" borderId="1" applyNumberFormat="0" applyProtection="0">
      <alignment horizontal="left" vertical="center" indent="1"/>
    </xf>
    <xf numFmtId="0" fontId="3" fillId="81" borderId="1" applyNumberFormat="0" applyProtection="0">
      <alignment horizontal="left" vertical="center" indent="1"/>
    </xf>
    <xf numFmtId="0" fontId="3" fillId="78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5" fillId="0" borderId="0"/>
    <xf numFmtId="9" fontId="5" fillId="0" borderId="0" applyFont="0" applyFill="0" applyBorder="0" applyAlignment="0" applyProtection="0"/>
    <xf numFmtId="4" fontId="3" fillId="69" borderId="1" applyNumberFormat="0" applyProtection="0">
      <alignment horizontal="right" vertical="center"/>
    </xf>
    <xf numFmtId="4" fontId="24" fillId="79" borderId="19" applyNumberFormat="0" applyProtection="0">
      <alignment horizontal="left" vertical="center" indent="1"/>
    </xf>
    <xf numFmtId="0" fontId="3" fillId="78" borderId="19" applyNumberFormat="0" applyProtection="0">
      <alignment horizontal="left" vertical="top" indent="1"/>
    </xf>
    <xf numFmtId="0" fontId="3" fillId="78" borderId="1" applyNumberFormat="0" applyProtection="0">
      <alignment horizontal="left" vertical="center" indent="1"/>
    </xf>
    <xf numFmtId="0" fontId="3" fillId="81" borderId="19" applyNumberFormat="0" applyProtection="0">
      <alignment horizontal="left" vertical="top" indent="1"/>
    </xf>
    <xf numFmtId="0" fontId="3" fillId="81" borderId="1" applyNumberFormat="0" applyProtection="0">
      <alignment horizontal="left" vertical="center" indent="1"/>
    </xf>
    <xf numFmtId="0" fontId="3" fillId="77" borderId="19" applyNumberFormat="0" applyProtection="0">
      <alignment horizontal="left" vertical="top" indent="1"/>
    </xf>
    <xf numFmtId="0" fontId="3" fillId="80" borderId="1" applyNumberFormat="0" applyProtection="0">
      <alignment horizontal="left" vertical="center" indent="1"/>
    </xf>
    <xf numFmtId="0" fontId="3" fillId="76" borderId="19" applyNumberFormat="0" applyProtection="0">
      <alignment horizontal="left" vertical="top" indent="1"/>
    </xf>
    <xf numFmtId="4" fontId="3" fillId="77" borderId="3" applyNumberFormat="0" applyProtection="0">
      <alignment horizontal="left" vertical="center" indent="1"/>
    </xf>
    <xf numFmtId="0" fontId="25" fillId="41" borderId="19" applyNumberFormat="0" applyProtection="0">
      <alignment horizontal="left" vertical="top" indent="1"/>
    </xf>
    <xf numFmtId="4" fontId="3" fillId="38" borderId="1" applyNumberFormat="0" applyProtection="0">
      <alignment horizontal="left" vertical="center" indent="1"/>
    </xf>
    <xf numFmtId="4" fontId="42" fillId="38" borderId="1" applyNumberFormat="0" applyProtection="0">
      <alignment vertical="center"/>
    </xf>
    <xf numFmtId="0" fontId="39" fillId="62" borderId="18" applyNumberFormat="0" applyAlignment="0" applyProtection="0"/>
    <xf numFmtId="0" fontId="3" fillId="59" borderId="1" applyNumberFormat="0" applyFont="0" applyAlignment="0" applyProtection="0"/>
    <xf numFmtId="0" fontId="37" fillId="60" borderId="1" applyNumberFormat="0" applyAlignment="0" applyProtection="0"/>
    <xf numFmtId="4" fontId="3" fillId="41" borderId="1" applyNumberFormat="0" applyProtection="0">
      <alignment vertical="center"/>
    </xf>
    <xf numFmtId="0" fontId="31" fillId="62" borderId="1" applyNumberFormat="0" applyAlignment="0" applyProtection="0"/>
    <xf numFmtId="0" fontId="2" fillId="0" borderId="0"/>
    <xf numFmtId="4" fontId="3" fillId="74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25" fillId="41" borderId="19" applyNumberFormat="0" applyProtection="0">
      <alignment horizontal="left" vertical="top" indent="1"/>
    </xf>
    <xf numFmtId="4" fontId="3" fillId="38" borderId="1" applyNumberFormat="0" applyProtection="0">
      <alignment horizontal="left" vertical="center" indent="1"/>
    </xf>
    <xf numFmtId="4" fontId="42" fillId="38" borderId="1" applyNumberFormat="0" applyProtection="0">
      <alignment vertical="center"/>
    </xf>
    <xf numFmtId="0" fontId="3" fillId="59" borderId="1" applyNumberFormat="0" applyFont="0" applyAlignment="0" applyProtection="0"/>
    <xf numFmtId="0" fontId="37" fillId="60" borderId="1" applyNumberFormat="0" applyAlignment="0" applyProtection="0"/>
    <xf numFmtId="0" fontId="31" fillId="62" borderId="1" applyNumberFormat="0" applyAlignment="0" applyProtection="0"/>
    <xf numFmtId="4" fontId="3" fillId="41" borderId="1" applyNumberFormat="0" applyProtection="0">
      <alignment vertical="center"/>
    </xf>
    <xf numFmtId="4" fontId="3" fillId="0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3" fillId="78" borderId="1" applyNumberFormat="0" applyProtection="0">
      <alignment horizontal="left" vertical="center" indent="1"/>
    </xf>
    <xf numFmtId="0" fontId="3" fillId="80" borderId="1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3" fillId="74" borderId="1" applyNumberFormat="0" applyProtection="0">
      <alignment horizontal="right" vertical="center"/>
    </xf>
    <xf numFmtId="4" fontId="3" fillId="72" borderId="1" applyNumberFormat="0" applyProtection="0">
      <alignment horizontal="right" vertical="center"/>
    </xf>
    <xf numFmtId="166" fontId="2" fillId="0" borderId="0" applyFont="0" applyFill="0" applyBorder="0" applyAlignment="0" applyProtection="0"/>
    <xf numFmtId="4" fontId="3" fillId="68" borderId="3" applyNumberFormat="0" applyProtection="0">
      <alignment horizontal="right" vertical="center"/>
    </xf>
    <xf numFmtId="4" fontId="3" fillId="66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4" fontId="3" fillId="38" borderId="1" applyNumberFormat="0" applyProtection="0">
      <alignment horizontal="left" vertical="center" indent="1"/>
    </xf>
    <xf numFmtId="4" fontId="3" fillId="41" borderId="1" applyNumberFormat="0" applyProtection="0">
      <alignment vertical="center"/>
    </xf>
    <xf numFmtId="0" fontId="33" fillId="0" borderId="22" applyNumberFormat="0" applyFill="0" applyAlignment="0" applyProtection="0"/>
    <xf numFmtId="4" fontId="27" fillId="82" borderId="1" applyNumberFormat="0" applyProtection="0">
      <alignment horizontal="right" vertical="center"/>
    </xf>
    <xf numFmtId="4" fontId="26" fillId="85" borderId="3" applyNumberFormat="0" applyProtection="0">
      <alignment horizontal="left" vertical="center" indent="1"/>
    </xf>
    <xf numFmtId="0" fontId="24" fillId="77" borderId="19" applyNumberFormat="0" applyProtection="0">
      <alignment horizontal="left" vertical="top" indent="1"/>
    </xf>
    <xf numFmtId="4" fontId="42" fillId="40" borderId="1" applyNumberFormat="0" applyProtection="0">
      <alignment horizontal="right" vertical="center"/>
    </xf>
    <xf numFmtId="0" fontId="2" fillId="0" borderId="0"/>
    <xf numFmtId="4" fontId="3" fillId="78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2" fillId="76" borderId="3" applyNumberFormat="0" applyProtection="0">
      <alignment horizontal="left" vertical="center" indent="1"/>
    </xf>
    <xf numFmtId="4" fontId="3" fillId="72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4" fontId="3" fillId="66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4" fontId="3" fillId="72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6" borderId="1" applyNumberFormat="0" applyProtection="0">
      <alignment horizontal="right" vertical="center"/>
    </xf>
    <xf numFmtId="0" fontId="39" fillId="62" borderId="18" applyNumberFormat="0" applyAlignment="0" applyProtection="0"/>
    <xf numFmtId="4" fontId="3" fillId="0" borderId="1" applyNumberFormat="0" applyProtection="0">
      <alignment horizontal="right" vertical="center"/>
    </xf>
    <xf numFmtId="0" fontId="3" fillId="81" borderId="1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4" fontId="3" fillId="78" borderId="3" applyNumberFormat="0" applyProtection="0">
      <alignment horizontal="left" vertical="center" indent="1"/>
    </xf>
    <xf numFmtId="4" fontId="3" fillId="75" borderId="3" applyNumberFormat="0" applyProtection="0">
      <alignment horizontal="left" vertical="center" indent="1"/>
    </xf>
    <xf numFmtId="4" fontId="3" fillId="73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0" fontId="24" fillId="83" borderId="19" applyNumberFormat="0" applyProtection="0">
      <alignment horizontal="left" vertical="top" indent="1"/>
    </xf>
    <xf numFmtId="4" fontId="2" fillId="76" borderId="3" applyNumberFormat="0" applyProtection="0">
      <alignment horizontal="left" vertical="center" indent="1"/>
    </xf>
    <xf numFmtId="4" fontId="3" fillId="75" borderId="3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" fillId="74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0" borderId="1" applyNumberFormat="0" applyProtection="0">
      <alignment horizontal="right" vertical="center"/>
    </xf>
    <xf numFmtId="4" fontId="3" fillId="73" borderId="1" applyNumberFormat="0" applyProtection="0">
      <alignment horizontal="right" vertical="center"/>
    </xf>
    <xf numFmtId="4" fontId="3" fillId="72" borderId="1" applyNumberFormat="0" applyProtection="0">
      <alignment horizontal="right" vertical="center"/>
    </xf>
    <xf numFmtId="4" fontId="3" fillId="71" borderId="1" applyNumberFormat="0" applyProtection="0">
      <alignment horizontal="right" vertical="center"/>
    </xf>
    <xf numFmtId="4" fontId="3" fillId="66" borderId="1" applyNumberFormat="0" applyProtection="0">
      <alignment horizontal="right" vertical="center"/>
    </xf>
    <xf numFmtId="4" fontId="3" fillId="69" borderId="1" applyNumberFormat="0" applyProtection="0">
      <alignment horizontal="right" vertical="center"/>
    </xf>
    <xf numFmtId="4" fontId="3" fillId="68" borderId="3" applyNumberFormat="0" applyProtection="0">
      <alignment horizontal="right" vertical="center"/>
    </xf>
    <xf numFmtId="4" fontId="3" fillId="67" borderId="1" applyNumberFormat="0" applyProtection="0">
      <alignment horizontal="right" vertical="center"/>
    </xf>
    <xf numFmtId="0" fontId="33" fillId="0" borderId="22" applyNumberFormat="0" applyFill="0" applyAlignment="0" applyProtection="0"/>
    <xf numFmtId="4" fontId="3" fillId="3" borderId="1" applyNumberFormat="0" applyProtection="0">
      <alignment horizontal="left" vertical="center" indent="1"/>
    </xf>
    <xf numFmtId="4" fontId="3" fillId="38" borderId="1" applyNumberFormat="0" applyProtection="0">
      <alignment horizontal="left" vertical="center" indent="1"/>
    </xf>
    <xf numFmtId="4" fontId="3" fillId="41" borderId="1" applyNumberFormat="0" applyProtection="0">
      <alignment vertical="center"/>
    </xf>
    <xf numFmtId="4" fontId="3" fillId="3" borderId="1" applyNumberFormat="0" applyProtection="0">
      <alignment horizontal="left" vertical="center" indent="1"/>
    </xf>
    <xf numFmtId="4" fontId="27" fillId="82" borderId="1" applyNumberFormat="0" applyProtection="0">
      <alignment horizontal="right" vertical="center"/>
    </xf>
    <xf numFmtId="4" fontId="26" fillId="85" borderId="3" applyNumberFormat="0" applyProtection="0">
      <alignment horizontal="left" vertical="center" indent="1"/>
    </xf>
    <xf numFmtId="0" fontId="24" fillId="77" borderId="19" applyNumberFormat="0" applyProtection="0">
      <alignment horizontal="left" vertical="top" indent="1"/>
    </xf>
    <xf numFmtId="4" fontId="24" fillId="83" borderId="19" applyNumberFormat="0" applyProtection="0">
      <alignment vertical="center"/>
    </xf>
    <xf numFmtId="4" fontId="42" fillId="40" borderId="1" applyNumberFormat="0" applyProtection="0">
      <alignment horizontal="right" vertical="center"/>
    </xf>
    <xf numFmtId="0" fontId="24" fillId="83" borderId="19" applyNumberFormat="0" applyProtection="0">
      <alignment horizontal="left" vertical="top" indent="1"/>
    </xf>
    <xf numFmtId="4" fontId="24" fillId="79" borderId="19" applyNumberFormat="0" applyProtection="0">
      <alignment horizontal="left" vertical="center" indent="1"/>
    </xf>
    <xf numFmtId="0" fontId="3" fillId="81" borderId="19" applyNumberFormat="0" applyProtection="0">
      <alignment horizontal="left" vertical="top" indent="1"/>
    </xf>
    <xf numFmtId="0" fontId="23" fillId="76" borderId="21" applyBorder="0"/>
    <xf numFmtId="0" fontId="3" fillId="78" borderId="19" applyNumberFormat="0" applyProtection="0">
      <alignment horizontal="left" vertical="top" indent="1"/>
    </xf>
    <xf numFmtId="0" fontId="3" fillId="78" borderId="1" applyNumberFormat="0" applyProtection="0">
      <alignment horizontal="left" vertical="center" indent="1"/>
    </xf>
    <xf numFmtId="4" fontId="3" fillId="70" borderId="1" applyNumberFormat="0" applyProtection="0">
      <alignment horizontal="right" vertical="center"/>
    </xf>
    <xf numFmtId="0" fontId="3" fillId="77" borderId="19" applyNumberFormat="0" applyProtection="0">
      <alignment horizontal="left" vertical="top" indent="1"/>
    </xf>
    <xf numFmtId="4" fontId="3" fillId="78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2" fillId="76" borderId="3" applyNumberFormat="0" applyProtection="0">
      <alignment horizontal="left" vertical="center" indent="1"/>
    </xf>
    <xf numFmtId="4" fontId="2" fillId="76" borderId="3" applyNumberFormat="0" applyProtection="0">
      <alignment horizontal="left" vertical="center" indent="1"/>
    </xf>
    <xf numFmtId="0" fontId="3" fillId="76" borderId="19" applyNumberFormat="0" applyProtection="0">
      <alignment horizontal="left" vertical="top" indent="1"/>
    </xf>
    <xf numFmtId="4" fontId="24" fillId="83" borderId="19" applyNumberFormat="0" applyProtection="0">
      <alignment vertical="center"/>
    </xf>
    <xf numFmtId="0" fontId="3" fillId="79" borderId="1" applyNumberFormat="0" applyProtection="0">
      <alignment horizontal="left" vertical="center" indent="1"/>
    </xf>
    <xf numFmtId="0" fontId="3" fillId="81" borderId="1" applyNumberFormat="0" applyProtection="0">
      <alignment horizontal="left" vertical="center" indent="1"/>
    </xf>
    <xf numFmtId="0" fontId="23" fillId="76" borderId="21" applyBorder="0"/>
    <xf numFmtId="4" fontId="3" fillId="0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3" fillId="80" borderId="1" applyNumberFormat="0" applyProtection="0">
      <alignment horizontal="left" vertical="center" indent="1"/>
    </xf>
    <xf numFmtId="4" fontId="3" fillId="75" borderId="3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0" fontId="39" fillId="62" borderId="18" applyNumberFormat="0" applyAlignment="0" applyProtection="0"/>
    <xf numFmtId="0" fontId="39" fillId="62" borderId="18" applyNumberFormat="0" applyAlignment="0" applyProtection="0"/>
    <xf numFmtId="0" fontId="3" fillId="87" borderId="0"/>
    <xf numFmtId="0" fontId="28" fillId="42" borderId="0" applyNumberFormat="0" applyBorder="0" applyAlignment="0" applyProtection="0"/>
    <xf numFmtId="0" fontId="28" fillId="46" borderId="0" applyNumberFormat="0" applyBorder="0" applyAlignment="0" applyProtection="0"/>
    <xf numFmtId="0" fontId="28" fillId="50" borderId="0" applyNumberFormat="0" applyBorder="0" applyAlignment="0" applyProtection="0"/>
    <xf numFmtId="0" fontId="28" fillId="54" borderId="0" applyNumberFormat="0" applyBorder="0" applyAlignment="0" applyProtection="0"/>
    <xf numFmtId="0" fontId="28" fillId="45" borderId="0" applyNumberFormat="0" applyBorder="0" applyAlignment="0" applyProtection="0"/>
    <xf numFmtId="0" fontId="28" fillId="58" borderId="0" applyNumberFormat="0" applyBorder="0" applyAlignment="0" applyProtection="0"/>
    <xf numFmtId="4" fontId="3" fillId="74" borderId="1" applyNumberFormat="0" applyProtection="0">
      <alignment horizontal="right" vertical="center"/>
    </xf>
    <xf numFmtId="4" fontId="3" fillId="75" borderId="3" applyNumberFormat="0" applyProtection="0">
      <alignment horizontal="left" vertical="center" indent="1"/>
    </xf>
    <xf numFmtId="4" fontId="3" fillId="77" borderId="1" applyNumberFormat="0" applyProtection="0">
      <alignment horizontal="right" vertical="center"/>
    </xf>
    <xf numFmtId="4" fontId="3" fillId="78" borderId="3" applyNumberFormat="0" applyProtection="0">
      <alignment horizontal="left" vertical="center" indent="1"/>
    </xf>
    <xf numFmtId="4" fontId="3" fillId="77" borderId="3" applyNumberFormat="0" applyProtection="0">
      <alignment horizontal="left" vertical="center" indent="1"/>
    </xf>
    <xf numFmtId="0" fontId="3" fillId="79" borderId="1" applyNumberFormat="0" applyProtection="0">
      <alignment horizontal="left" vertical="center" indent="1"/>
    </xf>
    <xf numFmtId="0" fontId="3" fillId="80" borderId="1" applyNumberFormat="0" applyProtection="0">
      <alignment horizontal="left" vertical="center" indent="1"/>
    </xf>
    <xf numFmtId="0" fontId="3" fillId="81" borderId="1" applyNumberFormat="0" applyProtection="0">
      <alignment horizontal="left" vertical="center" indent="1"/>
    </xf>
    <xf numFmtId="0" fontId="3" fillId="78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4" fontId="3" fillId="3" borderId="1" applyNumberFormat="0" applyProtection="0">
      <alignment horizontal="left" vertical="center" indent="1"/>
    </xf>
    <xf numFmtId="0" fontId="39" fillId="62" borderId="18" applyNumberFormat="0" applyAlignment="0" applyProtection="0"/>
    <xf numFmtId="0" fontId="39" fillId="62" borderId="18" applyNumberFormat="0" applyAlignment="0" applyProtection="0"/>
    <xf numFmtId="0" fontId="28" fillId="46" borderId="0" applyNumberFormat="0" applyBorder="0" applyAlignment="0" applyProtection="0"/>
    <xf numFmtId="0" fontId="28" fillId="58" borderId="0" applyNumberFormat="0" applyBorder="0" applyAlignment="0" applyProtection="0"/>
    <xf numFmtId="0" fontId="28" fillId="46" borderId="0" applyNumberFormat="0" applyBorder="0" applyAlignment="0" applyProtection="0"/>
    <xf numFmtId="0" fontId="28" fillId="45" borderId="0" applyNumberFormat="0" applyBorder="0" applyAlignment="0" applyProtection="0"/>
    <xf numFmtId="0" fontId="28" fillId="50" borderId="0" applyNumberFormat="0" applyBorder="0" applyAlignment="0" applyProtection="0"/>
    <xf numFmtId="0" fontId="28" fillId="54" borderId="0" applyNumberFormat="0" applyBorder="0" applyAlignment="0" applyProtection="0"/>
    <xf numFmtId="0" fontId="28" fillId="45" borderId="0" applyNumberFormat="0" applyBorder="0" applyAlignment="0" applyProtection="0"/>
    <xf numFmtId="0" fontId="28" fillId="58" borderId="0" applyNumberFormat="0" applyBorder="0" applyAlignment="0" applyProtection="0"/>
    <xf numFmtId="0" fontId="28" fillId="42" borderId="0" applyNumberFormat="0" applyBorder="0" applyAlignment="0" applyProtection="0"/>
    <xf numFmtId="0" fontId="43" fillId="87" borderId="0"/>
    <xf numFmtId="0" fontId="28" fillId="50" borderId="0" applyNumberFormat="0" applyBorder="0" applyAlignment="0" applyProtection="0"/>
    <xf numFmtId="0" fontId="28" fillId="42" borderId="0" applyNumberFormat="0" applyBorder="0" applyAlignment="0" applyProtection="0"/>
    <xf numFmtId="0" fontId="28" fillId="54" borderId="0" applyNumberFormat="0" applyBorder="0" applyAlignment="0" applyProtection="0"/>
  </cellStyleXfs>
  <cellXfs count="124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Fill="1" applyBorder="1"/>
    <xf numFmtId="0" fontId="0" fillId="0" borderId="0" xfId="0" applyNumberFormat="1"/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0" borderId="0" xfId="0" applyAlignment="1">
      <alignment horizontal="left"/>
    </xf>
    <xf numFmtId="0" fontId="7" fillId="2" borderId="0" xfId="0" applyFont="1" applyFill="1"/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2" fillId="0" borderId="0" xfId="1" applyFill="1" applyBorder="1" applyAlignment="1" applyProtection="1">
      <alignment horizontal="left" vertical="center" wrapText="1"/>
    </xf>
    <xf numFmtId="0" fontId="5" fillId="0" borderId="0" xfId="115" applyFont="1" applyFill="1" applyBorder="1"/>
    <xf numFmtId="0" fontId="2" fillId="0" borderId="0" xfId="1" applyFill="1" applyBorder="1" applyAlignment="1">
      <alignment wrapText="1"/>
    </xf>
    <xf numFmtId="0" fontId="47" fillId="0" borderId="0" xfId="0" applyFont="1" applyFill="1" applyBorder="1"/>
    <xf numFmtId="0" fontId="48" fillId="0" borderId="0" xfId="0" applyFont="1"/>
    <xf numFmtId="0" fontId="48" fillId="0" borderId="0" xfId="0" applyFont="1" applyAlignment="1">
      <alignment horizontal="center"/>
    </xf>
    <xf numFmtId="0" fontId="48" fillId="4" borderId="24" xfId="0" applyFont="1" applyFill="1" applyBorder="1"/>
    <xf numFmtId="0" fontId="48" fillId="4" borderId="24" xfId="0" applyFont="1" applyFill="1" applyBorder="1" applyAlignment="1">
      <alignment horizontal="center"/>
    </xf>
    <xf numFmtId="0" fontId="48" fillId="89" borderId="25" xfId="0" applyFont="1" applyFill="1" applyBorder="1"/>
    <xf numFmtId="0" fontId="48" fillId="89" borderId="2" xfId="0" applyFont="1" applyFill="1" applyBorder="1"/>
    <xf numFmtId="0" fontId="48" fillId="89" borderId="2" xfId="0" applyFont="1" applyFill="1" applyBorder="1" applyAlignment="1">
      <alignment horizontal="center"/>
    </xf>
    <xf numFmtId="0" fontId="45" fillId="89" borderId="2" xfId="0" applyFont="1" applyFill="1" applyBorder="1"/>
    <xf numFmtId="0" fontId="48" fillId="90" borderId="25" xfId="0" applyFont="1" applyFill="1" applyBorder="1"/>
    <xf numFmtId="0" fontId="48" fillId="90" borderId="2" xfId="0" applyFont="1" applyFill="1" applyBorder="1"/>
    <xf numFmtId="0" fontId="48" fillId="90" borderId="2" xfId="0" applyFont="1" applyFill="1" applyBorder="1" applyAlignment="1">
      <alignment horizontal="center"/>
    </xf>
    <xf numFmtId="0" fontId="45" fillId="90" borderId="2" xfId="0" applyFont="1" applyFill="1" applyBorder="1"/>
    <xf numFmtId="1" fontId="48" fillId="90" borderId="2" xfId="0" applyNumberFormat="1" applyFont="1" applyFill="1" applyBorder="1"/>
    <xf numFmtId="0" fontId="48" fillId="88" borderId="25" xfId="0" applyFont="1" applyFill="1" applyBorder="1"/>
    <xf numFmtId="0" fontId="48" fillId="88" borderId="2" xfId="0" applyFont="1" applyFill="1" applyBorder="1"/>
    <xf numFmtId="0" fontId="48" fillId="88" borderId="2" xfId="0" applyFont="1" applyFill="1" applyBorder="1" applyAlignment="1">
      <alignment horizontal="center"/>
    </xf>
    <xf numFmtId="0" fontId="45" fillId="88" borderId="2" xfId="0" applyFont="1" applyFill="1" applyBorder="1"/>
    <xf numFmtId="0" fontId="48" fillId="91" borderId="25" xfId="0" applyFont="1" applyFill="1" applyBorder="1"/>
    <xf numFmtId="0" fontId="48" fillId="91" borderId="2" xfId="0" applyFont="1" applyFill="1" applyBorder="1"/>
    <xf numFmtId="0" fontId="48" fillId="91" borderId="2" xfId="0" applyFont="1" applyFill="1" applyBorder="1" applyAlignment="1">
      <alignment horizontal="center"/>
    </xf>
    <xf numFmtId="0" fontId="45" fillId="91" borderId="2" xfId="0" applyFont="1" applyFill="1" applyBorder="1"/>
    <xf numFmtId="165" fontId="48" fillId="91" borderId="2" xfId="0" applyNumberFormat="1" applyFont="1" applyFill="1" applyBorder="1"/>
    <xf numFmtId="0" fontId="48" fillId="5" borderId="25" xfId="0" applyFont="1" applyFill="1" applyBorder="1"/>
    <xf numFmtId="0" fontId="48" fillId="5" borderId="2" xfId="0" applyFont="1" applyFill="1" applyBorder="1"/>
    <xf numFmtId="0" fontId="48" fillId="5" borderId="2" xfId="0" applyFont="1" applyFill="1" applyBorder="1" applyAlignment="1">
      <alignment horizontal="center"/>
    </xf>
    <xf numFmtId="0" fontId="45" fillId="5" borderId="2" xfId="0" applyFont="1" applyFill="1" applyBorder="1"/>
    <xf numFmtId="0" fontId="48" fillId="92" borderId="25" xfId="0" applyFont="1" applyFill="1" applyBorder="1"/>
    <xf numFmtId="0" fontId="48" fillId="92" borderId="2" xfId="0" applyFont="1" applyFill="1" applyBorder="1"/>
    <xf numFmtId="0" fontId="48" fillId="92" borderId="2" xfId="0" applyFont="1" applyFill="1" applyBorder="1" applyAlignment="1">
      <alignment horizontal="center"/>
    </xf>
    <xf numFmtId="0" fontId="45" fillId="92" borderId="2" xfId="0" applyFont="1" applyFill="1" applyBorder="1"/>
    <xf numFmtId="0" fontId="50" fillId="92" borderId="2" xfId="0" applyFont="1" applyFill="1" applyBorder="1"/>
    <xf numFmtId="0" fontId="48" fillId="93" borderId="25" xfId="0" applyFont="1" applyFill="1" applyBorder="1"/>
    <xf numFmtId="0" fontId="48" fillId="93" borderId="2" xfId="0" applyFont="1" applyFill="1" applyBorder="1"/>
    <xf numFmtId="0" fontId="48" fillId="93" borderId="2" xfId="0" applyFont="1" applyFill="1" applyBorder="1" applyAlignment="1">
      <alignment horizontal="center"/>
    </xf>
    <xf numFmtId="0" fontId="45" fillId="93" borderId="2" xfId="0" applyFont="1" applyFill="1" applyBorder="1"/>
    <xf numFmtId="0" fontId="48" fillId="89" borderId="26" xfId="0" applyFont="1" applyFill="1" applyBorder="1"/>
    <xf numFmtId="0" fontId="48" fillId="89" borderId="27" xfId="0" applyFont="1" applyFill="1" applyBorder="1"/>
    <xf numFmtId="0" fontId="48" fillId="89" borderId="27" xfId="0" applyFont="1" applyFill="1" applyBorder="1" applyAlignment="1">
      <alignment horizontal="center"/>
    </xf>
    <xf numFmtId="0" fontId="45" fillId="89" borderId="27" xfId="0" applyFont="1" applyFill="1" applyBorder="1"/>
    <xf numFmtId="0" fontId="45" fillId="89" borderId="27" xfId="0" applyFont="1" applyFill="1" applyBorder="1" applyAlignment="1">
      <alignment horizontal="left"/>
    </xf>
    <xf numFmtId="0" fontId="48" fillId="4" borderId="23" xfId="0" applyFont="1" applyFill="1" applyBorder="1"/>
    <xf numFmtId="0" fontId="45" fillId="4" borderId="24" xfId="0" applyFont="1" applyFill="1" applyBorder="1"/>
    <xf numFmtId="1" fontId="48" fillId="93" borderId="2" xfId="0" applyNumberFormat="1" applyFont="1" applyFill="1" applyBorder="1"/>
    <xf numFmtId="0" fontId="48" fillId="0" borderId="25" xfId="0" applyFont="1" applyBorder="1"/>
    <xf numFmtId="0" fontId="48" fillId="0" borderId="2" xfId="0" applyFont="1" applyBorder="1"/>
    <xf numFmtId="0" fontId="48" fillId="0" borderId="2" xfId="0" applyFont="1" applyFill="1" applyBorder="1"/>
    <xf numFmtId="0" fontId="48" fillId="0" borderId="2" xfId="0" applyFont="1" applyFill="1" applyBorder="1" applyAlignment="1">
      <alignment horizontal="center"/>
    </xf>
    <xf numFmtId="0" fontId="45" fillId="0" borderId="2" xfId="0" applyFont="1" applyFill="1" applyBorder="1"/>
    <xf numFmtId="0" fontId="48" fillId="4" borderId="25" xfId="0" applyFont="1" applyFill="1" applyBorder="1"/>
    <xf numFmtId="0" fontId="48" fillId="4" borderId="2" xfId="0" applyFont="1" applyFill="1" applyBorder="1"/>
    <xf numFmtId="0" fontId="48" fillId="4" borderId="2" xfId="0" applyFont="1" applyFill="1" applyBorder="1" applyAlignment="1">
      <alignment horizontal="center"/>
    </xf>
    <xf numFmtId="0" fontId="45" fillId="4" borderId="2" xfId="0" applyFont="1" applyFill="1" applyBorder="1"/>
    <xf numFmtId="0" fontId="48" fillId="37" borderId="25" xfId="0" applyFont="1" applyFill="1" applyBorder="1"/>
    <xf numFmtId="0" fontId="48" fillId="37" borderId="2" xfId="0" applyFont="1" applyFill="1" applyBorder="1"/>
    <xf numFmtId="0" fontId="48" fillId="37" borderId="2" xfId="0" applyFont="1" applyFill="1" applyBorder="1" applyAlignment="1">
      <alignment horizontal="center"/>
    </xf>
    <xf numFmtId="0" fontId="45" fillId="37" borderId="2" xfId="0" applyFont="1" applyFill="1" applyBorder="1"/>
    <xf numFmtId="0" fontId="48" fillId="39" borderId="26" xfId="0" applyFont="1" applyFill="1" applyBorder="1"/>
    <xf numFmtId="0" fontId="48" fillId="39" borderId="27" xfId="0" applyFont="1" applyFill="1" applyBorder="1"/>
    <xf numFmtId="0" fontId="48" fillId="39" borderId="27" xfId="0" applyFont="1" applyFill="1" applyBorder="1" applyAlignment="1">
      <alignment horizontal="center"/>
    </xf>
    <xf numFmtId="9" fontId="48" fillId="89" borderId="27" xfId="4" applyFont="1" applyFill="1" applyBorder="1"/>
    <xf numFmtId="0" fontId="7" fillId="0" borderId="0" xfId="0" applyFont="1"/>
    <xf numFmtId="0" fontId="48" fillId="4" borderId="32" xfId="0" applyFont="1" applyFill="1" applyBorder="1"/>
    <xf numFmtId="0" fontId="48" fillId="4" borderId="32" xfId="0" applyFont="1" applyFill="1" applyBorder="1" applyAlignment="1">
      <alignment horizontal="center"/>
    </xf>
    <xf numFmtId="0" fontId="49" fillId="4" borderId="32" xfId="0" applyFont="1" applyFill="1" applyBorder="1"/>
    <xf numFmtId="0" fontId="45" fillId="0" borderId="28" xfId="0" applyFont="1" applyBorder="1"/>
    <xf numFmtId="0" fontId="45" fillId="0" borderId="28" xfId="0" applyFont="1" applyBorder="1" applyAlignment="1">
      <alignment horizontal="center"/>
    </xf>
    <xf numFmtId="164" fontId="45" fillId="0" borderId="28" xfId="0" applyNumberFormat="1" applyFont="1" applyFill="1" applyBorder="1" applyAlignment="1">
      <alignment horizontal="center"/>
    </xf>
    <xf numFmtId="0" fontId="45" fillId="4" borderId="33" xfId="0" applyFont="1" applyFill="1" applyBorder="1"/>
    <xf numFmtId="1" fontId="45" fillId="95" borderId="0" xfId="0" applyNumberFormat="1" applyFont="1" applyFill="1" applyBorder="1" applyAlignment="1">
      <alignment horizontal="center"/>
    </xf>
    <xf numFmtId="0" fontId="48" fillId="95" borderId="0" xfId="0" applyFont="1" applyFill="1"/>
    <xf numFmtId="0" fontId="48" fillId="95" borderId="0" xfId="0" applyFont="1" applyFill="1" applyBorder="1"/>
    <xf numFmtId="0" fontId="48" fillId="95" borderId="0" xfId="0" applyFont="1" applyFill="1" applyAlignment="1">
      <alignment horizontal="center"/>
    </xf>
    <xf numFmtId="0" fontId="47" fillId="95" borderId="0" xfId="0" applyFont="1" applyFill="1" applyBorder="1"/>
    <xf numFmtId="0" fontId="48" fillId="95" borderId="30" xfId="0" applyFont="1" applyFill="1" applyBorder="1"/>
    <xf numFmtId="0" fontId="48" fillId="95" borderId="29" xfId="0" applyFont="1" applyFill="1" applyBorder="1"/>
    <xf numFmtId="0" fontId="48" fillId="0" borderId="2" xfId="0" applyFont="1" applyBorder="1" applyProtection="1">
      <protection locked="0"/>
    </xf>
    <xf numFmtId="0" fontId="48" fillId="4" borderId="33" xfId="0" applyFont="1" applyFill="1" applyBorder="1"/>
    <xf numFmtId="0" fontId="45" fillId="4" borderId="32" xfId="0" applyFont="1" applyFill="1" applyBorder="1"/>
    <xf numFmtId="0" fontId="53" fillId="4" borderId="32" xfId="0" applyFont="1" applyFill="1" applyBorder="1"/>
    <xf numFmtId="0" fontId="54" fillId="4" borderId="32" xfId="0" applyFont="1" applyFill="1" applyBorder="1"/>
    <xf numFmtId="0" fontId="7" fillId="0" borderId="0" xfId="0" applyFont="1" applyFill="1"/>
    <xf numFmtId="0" fontId="0" fillId="0" borderId="0" xfId="1" applyFont="1" applyFill="1" applyBorder="1" applyAlignment="1">
      <alignment wrapText="1"/>
    </xf>
    <xf numFmtId="0" fontId="0" fillId="0" borderId="0" xfId="1" applyFont="1" applyFill="1" applyBorder="1" applyAlignment="1" applyProtection="1">
      <alignment horizontal="left" vertical="center" wrapText="1"/>
    </xf>
    <xf numFmtId="0" fontId="44" fillId="96" borderId="0" xfId="0" applyFont="1" applyFill="1"/>
    <xf numFmtId="0" fontId="44" fillId="96" borderId="0" xfId="0" applyFont="1" applyFill="1" applyAlignment="1">
      <alignment horizontal="center"/>
    </xf>
    <xf numFmtId="0" fontId="7" fillId="96" borderId="0" xfId="0" applyFont="1" applyFill="1"/>
    <xf numFmtId="0" fontId="0" fillId="96" borderId="0" xfId="0" applyFill="1"/>
    <xf numFmtId="0" fontId="1" fillId="97" borderId="2" xfId="0" applyFont="1" applyFill="1" applyBorder="1" applyAlignment="1">
      <alignment horizontal="left"/>
    </xf>
    <xf numFmtId="165" fontId="46" fillId="97" borderId="2" xfId="0" applyNumberFormat="1" applyFont="1" applyFill="1" applyBorder="1" applyAlignment="1">
      <alignment horizontal="center"/>
    </xf>
    <xf numFmtId="0" fontId="52" fillId="90" borderId="2" xfId="0" applyFont="1" applyFill="1" applyBorder="1" applyAlignment="1"/>
    <xf numFmtId="165" fontId="46" fillId="90" borderId="2" xfId="0" applyNumberFormat="1" applyFont="1" applyFill="1" applyBorder="1" applyAlignment="1">
      <alignment horizontal="center"/>
    </xf>
    <xf numFmtId="0" fontId="47" fillId="98" borderId="25" xfId="0" applyFont="1" applyFill="1" applyBorder="1"/>
    <xf numFmtId="0" fontId="47" fillId="98" borderId="2" xfId="0" applyFont="1" applyFill="1" applyBorder="1"/>
    <xf numFmtId="0" fontId="47" fillId="98" borderId="2" xfId="0" applyFont="1" applyFill="1" applyBorder="1" applyAlignment="1">
      <alignment horizontal="center"/>
    </xf>
    <xf numFmtId="0" fontId="46" fillId="98" borderId="2" xfId="0" applyFont="1" applyFill="1" applyBorder="1"/>
    <xf numFmtId="14" fontId="45" fillId="2" borderId="31" xfId="0" applyNumberFormat="1" applyFont="1" applyFill="1" applyBorder="1" applyAlignment="1" applyProtection="1">
      <alignment horizontal="center"/>
      <protection locked="0"/>
    </xf>
    <xf numFmtId="0" fontId="4" fillId="99" borderId="0" xfId="0" applyFont="1" applyFill="1" applyAlignment="1">
      <alignment horizontal="center"/>
    </xf>
    <xf numFmtId="0" fontId="46" fillId="4" borderId="24" xfId="0" applyFont="1" applyFill="1" applyBorder="1"/>
    <xf numFmtId="1" fontId="48" fillId="89" borderId="27" xfId="4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0" xfId="0" applyFill="1"/>
    <xf numFmtId="10" fontId="0" fillId="0" borderId="0" xfId="0" applyNumberFormat="1"/>
    <xf numFmtId="0" fontId="45" fillId="94" borderId="0" xfId="0" applyFont="1" applyFill="1" applyProtection="1">
      <protection locked="0"/>
    </xf>
    <xf numFmtId="0" fontId="45" fillId="98" borderId="2" xfId="0" applyFont="1" applyFill="1" applyBorder="1"/>
    <xf numFmtId="0" fontId="46" fillId="94" borderId="2" xfId="0" applyFont="1" applyFill="1" applyBorder="1"/>
  </cellXfs>
  <cellStyles count="483">
    <cellStyle name="20 % - Accent1" xfId="23" builtinId="30" customBuiltin="1"/>
    <cellStyle name="20 % - Accent2" xfId="27" builtinId="34" customBuiltin="1"/>
    <cellStyle name="20 % - Accent3" xfId="31" builtinId="38" customBuiltin="1"/>
    <cellStyle name="20 % - Accent4" xfId="35" builtinId="42" customBuiltin="1"/>
    <cellStyle name="20 % - Accent5" xfId="39" builtinId="46" customBuiltin="1"/>
    <cellStyle name="20 % - Accent6" xfId="43" builtinId="50" customBuiltin="1"/>
    <cellStyle name="40 % - Accent1" xfId="24" builtinId="31" customBuiltin="1"/>
    <cellStyle name="40 % - Accent2" xfId="28" builtinId="35" customBuiltin="1"/>
    <cellStyle name="40 % - Accent3" xfId="32" builtinId="39" customBuiltin="1"/>
    <cellStyle name="40 % - Accent4" xfId="36" builtinId="43" customBuiltin="1"/>
    <cellStyle name="40 % - Accent5" xfId="40" builtinId="47" customBuiltin="1"/>
    <cellStyle name="40 % - Accent6" xfId="44" builtinId="51" customBuiltin="1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6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30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4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8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42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8" builtinId="11" customBuiltin="1"/>
    <cellStyle name="Avertissement 2" xfId="223"/>
    <cellStyle name="Calcul" xfId="15" builtinId="22" customBuiltin="1"/>
    <cellStyle name="Calcul 2" xfId="168"/>
    <cellStyle name="Calcul 2 2" xfId="253"/>
    <cellStyle name="Calcul 2 2 2" xfId="348"/>
    <cellStyle name="Calcul 2 3" xfId="335"/>
    <cellStyle name="Cellule liée" xfId="16" builtinId="24" customBuiltin="1"/>
    <cellStyle name="Cellule liée 2" xfId="179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3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11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12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9" xfId="121"/>
    <cellStyle name="Normal 2" xfId="1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4" xfId="130"/>
    <cellStyle name="Normal 3" xfId="2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Note" xfId="19" builtinId="10" customBuiltin="1"/>
    <cellStyle name="Pourcentage" xfId="4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3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10" builtinId="26" customBuiltin="1"/>
    <cellStyle name="Satisfaisant 2" xfId="173"/>
    <cellStyle name="Satisfaisant 2 2" xfId="224"/>
    <cellStyle name="Sheet Title" xfId="221"/>
    <cellStyle name="Sortie" xfId="14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20" builtinId="53" customBuiltin="1"/>
    <cellStyle name="Titre" xfId="5" builtinId="15" customBuiltin="1"/>
    <cellStyle name="Titre 1" xfId="6" builtinId="16" customBuiltin="1"/>
    <cellStyle name="Titre 1 2" xfId="174"/>
    <cellStyle name="Titre 2" xfId="7" builtinId="17" customBuiltin="1"/>
    <cellStyle name="Titre 2 2" xfId="175"/>
    <cellStyle name="Titre 3" xfId="8" builtinId="18" customBuiltin="1"/>
    <cellStyle name="Titre 3 2" xfId="176"/>
    <cellStyle name="Titre 4" xfId="9" builtinId="19" customBuiltin="1"/>
    <cellStyle name="Titre 4 2" xfId="177"/>
    <cellStyle name="Total" xfId="21" builtinId="25" customBuiltin="1"/>
    <cellStyle name="Total 2" xfId="222"/>
    <cellStyle name="Total 2 2" xfId="293"/>
    <cellStyle name="Total 2 2 2" xfId="416"/>
    <cellStyle name="Total 2 3" xfId="364"/>
    <cellStyle name="Vérification" xfId="17" builtinId="23" customBuiltin="1"/>
    <cellStyle name="Vérification 2" xfId="169"/>
  </cellStyles>
  <dxfs count="4">
    <dxf>
      <fill>
        <patternFill>
          <bgColor rgb="FFFF0000"/>
        </patternFill>
      </fill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66FF33"/>
      <color rgb="FFFFFF66"/>
      <color rgb="FFFFFFCC"/>
      <color rgb="FFA9BFB7"/>
      <color rgb="FF777777"/>
      <color rgb="FF99FFCC"/>
      <color rgb="FFFF6600"/>
      <color rgb="FF6699FF"/>
      <color rgb="FFDCC4EE"/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118533</xdr:colOff>
      <xdr:row>5</xdr:row>
      <xdr:rowOff>25401</xdr:rowOff>
    </xdr:from>
    <xdr:to>
      <xdr:col>21</xdr:col>
      <xdr:colOff>711199</xdr:colOff>
      <xdr:row>6</xdr:row>
      <xdr:rowOff>93134</xdr:rowOff>
    </xdr:to>
    <xdr:sp macro="[0]!Mode_Planif" textlink="">
      <xdr:nvSpPr>
        <xdr:cNvPr id="2" name="Rectangle 1"/>
        <xdr:cNvSpPr/>
      </xdr:nvSpPr>
      <xdr:spPr>
        <a:xfrm>
          <a:off x="118533" y="558801"/>
          <a:ext cx="1109133" cy="245533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MODE PLANIF</a:t>
          </a:r>
        </a:p>
      </xdr:txBody>
    </xdr:sp>
    <xdr:clientData/>
  </xdr:twoCellAnchor>
  <xdr:twoCellAnchor>
    <xdr:from>
      <xdr:col>20</xdr:col>
      <xdr:colOff>118534</xdr:colOff>
      <xdr:row>2</xdr:row>
      <xdr:rowOff>33864</xdr:rowOff>
    </xdr:from>
    <xdr:to>
      <xdr:col>21</xdr:col>
      <xdr:colOff>567267</xdr:colOff>
      <xdr:row>3</xdr:row>
      <xdr:rowOff>76199</xdr:rowOff>
    </xdr:to>
    <xdr:sp macro="[0]!Mode_Test" textlink="">
      <xdr:nvSpPr>
        <xdr:cNvPr id="4" name="Rectangle 3"/>
        <xdr:cNvSpPr/>
      </xdr:nvSpPr>
      <xdr:spPr>
        <a:xfrm>
          <a:off x="118534" y="33864"/>
          <a:ext cx="965200" cy="220135"/>
        </a:xfrm>
        <a:prstGeom prst="rec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0"/>
            <a:t>MODE TEST</a:t>
          </a:r>
        </a:p>
      </xdr:txBody>
    </xdr:sp>
    <xdr:clientData/>
  </xdr:twoCellAnchor>
  <xdr:twoCellAnchor>
    <xdr:from>
      <xdr:col>20</xdr:col>
      <xdr:colOff>118534</xdr:colOff>
      <xdr:row>3</xdr:row>
      <xdr:rowOff>126999</xdr:rowOff>
    </xdr:from>
    <xdr:to>
      <xdr:col>21</xdr:col>
      <xdr:colOff>626534</xdr:colOff>
      <xdr:row>4</xdr:row>
      <xdr:rowOff>160867</xdr:rowOff>
    </xdr:to>
    <xdr:sp macro="[0]!Mode_Initialisation" textlink="">
      <xdr:nvSpPr>
        <xdr:cNvPr id="5" name="Rectangle 4"/>
        <xdr:cNvSpPr/>
      </xdr:nvSpPr>
      <xdr:spPr>
        <a:xfrm>
          <a:off x="118534" y="304799"/>
          <a:ext cx="1024467" cy="211668"/>
        </a:xfrm>
        <a:prstGeom prst="rect">
          <a:avLst/>
        </a:prstGeom>
        <a:solidFill>
          <a:srgbClr val="99FF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INITIALISATION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781050</xdr:colOff>
          <xdr:row>2</xdr:row>
          <xdr:rowOff>66675</xdr:rowOff>
        </xdr:from>
        <xdr:to>
          <xdr:col>21</xdr:col>
          <xdr:colOff>1762125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Charge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905933</xdr:colOff>
      <xdr:row>6</xdr:row>
      <xdr:rowOff>101599</xdr:rowOff>
    </xdr:from>
    <xdr:to>
      <xdr:col>21</xdr:col>
      <xdr:colOff>1744133</xdr:colOff>
      <xdr:row>7</xdr:row>
      <xdr:rowOff>126999</xdr:rowOff>
    </xdr:to>
    <xdr:sp macro="[0]!Planif_type_lot" textlink="">
      <xdr:nvSpPr>
        <xdr:cNvPr id="3" name="Rectangle 2"/>
        <xdr:cNvSpPr/>
      </xdr:nvSpPr>
      <xdr:spPr>
        <a:xfrm>
          <a:off x="1422400" y="812799"/>
          <a:ext cx="838200" cy="211667"/>
        </a:xfrm>
        <a:prstGeom prst="rect">
          <a:avLst/>
        </a:prstGeom>
        <a:solidFill>
          <a:srgbClr val="66FF3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TYPE</a:t>
          </a:r>
          <a:r>
            <a:rPr lang="fr-FR" sz="1000" b="1" baseline="0">
              <a:solidFill>
                <a:sysClr val="windowText" lastClr="000000"/>
              </a:solidFill>
            </a:rPr>
            <a:t> LOT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298174</xdr:colOff>
      <xdr:row>0</xdr:row>
      <xdr:rowOff>77304</xdr:rowOff>
    </xdr:from>
    <xdr:to>
      <xdr:col>21</xdr:col>
      <xdr:colOff>1524000</xdr:colOff>
      <xdr:row>1</xdr:row>
      <xdr:rowOff>99391</xdr:rowOff>
    </xdr:to>
    <xdr:sp macro="[0]!ACTUALISER_YLUS001" textlink="">
      <xdr:nvSpPr>
        <xdr:cNvPr id="6" name="Rectangle 5"/>
        <xdr:cNvSpPr/>
      </xdr:nvSpPr>
      <xdr:spPr>
        <a:xfrm>
          <a:off x="14522174" y="77304"/>
          <a:ext cx="1744869" cy="198783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Actualiser</a:t>
          </a:r>
          <a:r>
            <a:rPr lang="fr-FR" sz="1100" baseline="0"/>
            <a:t> YLUS</a:t>
          </a:r>
          <a:endParaRPr lang="fr-FR" sz="1100"/>
        </a:p>
      </xdr:txBody>
    </xdr:sp>
    <xdr:clientData/>
  </xdr:twoCellAnchor>
  <xdr:twoCellAnchor>
    <xdr:from>
      <xdr:col>21</xdr:col>
      <xdr:colOff>2328333</xdr:colOff>
      <xdr:row>15</xdr:row>
      <xdr:rowOff>169333</xdr:rowOff>
    </xdr:from>
    <xdr:to>
      <xdr:col>21</xdr:col>
      <xdr:colOff>2921000</xdr:colOff>
      <xdr:row>19</xdr:row>
      <xdr:rowOff>50800</xdr:rowOff>
    </xdr:to>
    <xdr:cxnSp macro="">
      <xdr:nvCxnSpPr>
        <xdr:cNvPr id="8" name="Connecteur droit avec flèche 7"/>
        <xdr:cNvCxnSpPr/>
      </xdr:nvCxnSpPr>
      <xdr:spPr>
        <a:xfrm>
          <a:off x="2844800" y="2582333"/>
          <a:ext cx="592667" cy="592667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2311400</xdr:colOff>
      <xdr:row>29</xdr:row>
      <xdr:rowOff>42332</xdr:rowOff>
    </xdr:from>
    <xdr:to>
      <xdr:col>21</xdr:col>
      <xdr:colOff>2904067</xdr:colOff>
      <xdr:row>32</xdr:row>
      <xdr:rowOff>101599</xdr:rowOff>
    </xdr:to>
    <xdr:cxnSp macro="">
      <xdr:nvCxnSpPr>
        <xdr:cNvPr id="10" name="Connecteur droit avec flèche 9"/>
        <xdr:cNvCxnSpPr/>
      </xdr:nvCxnSpPr>
      <xdr:spPr>
        <a:xfrm>
          <a:off x="2827867" y="4952999"/>
          <a:ext cx="592667" cy="592667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0</xdr:row>
          <xdr:rowOff>28575</xdr:rowOff>
        </xdr:from>
        <xdr:to>
          <xdr:col>9</xdr:col>
          <xdr:colOff>666750</xdr:colOff>
          <xdr:row>2</xdr:row>
          <xdr:rowOff>76200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Charge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4</xdr:row>
          <xdr:rowOff>0</xdr:rowOff>
        </xdr:from>
        <xdr:to>
          <xdr:col>8</xdr:col>
          <xdr:colOff>390525</xdr:colOff>
          <xdr:row>4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624840</xdr:colOff>
      <xdr:row>0</xdr:row>
      <xdr:rowOff>129540</xdr:rowOff>
    </xdr:from>
    <xdr:to>
      <xdr:col>6</xdr:col>
      <xdr:colOff>228600</xdr:colOff>
      <xdr:row>1</xdr:row>
      <xdr:rowOff>137160</xdr:rowOff>
    </xdr:to>
    <xdr:cxnSp macro="">
      <xdr:nvCxnSpPr>
        <xdr:cNvPr id="3" name="Connecteur droit avec flèche 2"/>
        <xdr:cNvCxnSpPr/>
      </xdr:nvCxnSpPr>
      <xdr:spPr>
        <a:xfrm>
          <a:off x="6629400" y="129540"/>
          <a:ext cx="365760" cy="19050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TA024/AppData/Local/Temp/notes758E9C/pauto%20heb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commun/300%20-%20PLANNING%20LOT%202018/Extraction%20YLUS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MO"/>
      <sheetName val="Libellé"/>
      <sheetName val="Propositions"/>
      <sheetName val="1997"/>
      <sheetName val="1998"/>
      <sheetName val="LORETTE"/>
      <sheetName val="Feuil7"/>
      <sheetName val="TYPCOM"/>
      <sheetName val="Feuil9"/>
      <sheetName val="Feuil10"/>
      <sheetName val="Feuil11"/>
      <sheetName val="Feuil12"/>
      <sheetName val="Feuil13"/>
      <sheetName val="Feuil14"/>
      <sheetName val="Feuil15"/>
      <sheetName val="Feuil16"/>
      <sheetName val="pauto hebdo"/>
    </sheetNames>
    <sheetDataSet>
      <sheetData sheetId="0" refreshError="1"/>
      <sheetData sheetId="1" refreshError="1">
        <row r="1">
          <cell r="A1" t="str">
            <v>CGL</v>
          </cell>
        </row>
        <row r="2">
          <cell r="A2" t="str">
            <v>A01G</v>
          </cell>
          <cell r="B2" t="str">
            <v>TAGLIATELLE 350 GR LUST   X8</v>
          </cell>
          <cell r="C2">
            <v>350</v>
          </cell>
          <cell r="D2" t="str">
            <v>A01G</v>
          </cell>
          <cell r="E2">
            <v>30</v>
          </cell>
          <cell r="F2">
            <v>10</v>
          </cell>
          <cell r="G2">
            <v>8</v>
          </cell>
        </row>
        <row r="3">
          <cell r="A3" t="str">
            <v>A01GF</v>
          </cell>
          <cell r="B3" t="str">
            <v>TAGLIATELLE 350 GR LUST   X8</v>
          </cell>
          <cell r="C3">
            <v>350</v>
          </cell>
          <cell r="D3" t="str">
            <v>A01G</v>
          </cell>
          <cell r="E3">
            <v>30</v>
          </cell>
          <cell r="F3">
            <v>10</v>
          </cell>
          <cell r="G3">
            <v>8</v>
          </cell>
        </row>
        <row r="4">
          <cell r="A4" t="str">
            <v>A02D</v>
          </cell>
          <cell r="B4" t="str">
            <v>LOT 2 TAG 350 G LUST PRIX CHOC X 4</v>
          </cell>
          <cell r="C4">
            <v>700</v>
          </cell>
          <cell r="D4" t="str">
            <v>A01G</v>
          </cell>
          <cell r="E4">
            <v>36</v>
          </cell>
          <cell r="F4">
            <v>10</v>
          </cell>
          <cell r="G4">
            <v>4</v>
          </cell>
        </row>
        <row r="5">
          <cell r="A5" t="str">
            <v>A02Df</v>
          </cell>
          <cell r="B5" t="str">
            <v xml:space="preserve">Lot de 2 Tagliatelles 350g PRIX CHOC </v>
          </cell>
          <cell r="C5">
            <v>700</v>
          </cell>
          <cell r="D5" t="str">
            <v>A01G</v>
          </cell>
          <cell r="E5">
            <v>36</v>
          </cell>
          <cell r="F5">
            <v>10</v>
          </cell>
          <cell r="G5">
            <v>4</v>
          </cell>
        </row>
        <row r="6">
          <cell r="A6" t="str">
            <v>A03D</v>
          </cell>
          <cell r="B6" t="str">
            <v>LOT 2TAGLIATELLE 350 GR +1 GRAT LUST   X4</v>
          </cell>
          <cell r="C6">
            <v>1050</v>
          </cell>
          <cell r="D6" t="str">
            <v>A01G</v>
          </cell>
          <cell r="E6">
            <v>36</v>
          </cell>
          <cell r="F6">
            <v>10</v>
          </cell>
          <cell r="G6">
            <v>4</v>
          </cell>
        </row>
        <row r="7">
          <cell r="A7" t="str">
            <v>A03Df</v>
          </cell>
          <cell r="B7" t="str">
            <v>Lot de 3 Tagliatelles 350g 2 + 1 gratuite</v>
          </cell>
          <cell r="C7">
            <v>1050</v>
          </cell>
          <cell r="D7" t="str">
            <v>A01G</v>
          </cell>
          <cell r="E7">
            <v>36</v>
          </cell>
          <cell r="F7">
            <v>10</v>
          </cell>
          <cell r="G7">
            <v>4</v>
          </cell>
        </row>
        <row r="8">
          <cell r="A8" t="str">
            <v>A04G</v>
          </cell>
          <cell r="B8" t="str">
            <v>TAGLIAT 350G +20% GRA LUS X8</v>
          </cell>
          <cell r="C8">
            <v>420</v>
          </cell>
          <cell r="D8" t="str">
            <v>A04G</v>
          </cell>
          <cell r="E8">
            <v>36</v>
          </cell>
          <cell r="F8">
            <v>10</v>
          </cell>
          <cell r="G8">
            <v>8</v>
          </cell>
        </row>
        <row r="9">
          <cell r="A9" t="str">
            <v>A05D</v>
          </cell>
          <cell r="B9" t="str">
            <v>TAGLIAT 350G +15% GRA LUS X8</v>
          </cell>
          <cell r="C9">
            <v>840</v>
          </cell>
          <cell r="D9" t="str">
            <v>A04G</v>
          </cell>
          <cell r="E9">
            <v>36</v>
          </cell>
          <cell r="F9">
            <v>10</v>
          </cell>
          <cell r="G9">
            <v>4</v>
          </cell>
        </row>
        <row r="10">
          <cell r="A10" t="str">
            <v>A08D</v>
          </cell>
          <cell r="B10" t="str">
            <v>LOT 2 TAG 350 G LUST FESTIVE X 4</v>
          </cell>
          <cell r="C10">
            <v>700</v>
          </cell>
          <cell r="D10" t="str">
            <v>A21G</v>
          </cell>
          <cell r="E10">
            <v>36</v>
          </cell>
          <cell r="F10">
            <v>10</v>
          </cell>
          <cell r="G10">
            <v>4</v>
          </cell>
        </row>
        <row r="11">
          <cell r="A11" t="str">
            <v>A09D</v>
          </cell>
          <cell r="B11" t="str">
            <v xml:space="preserve">LOT 2 TAG 350 GR + BRI </v>
          </cell>
          <cell r="C11">
            <v>700</v>
          </cell>
          <cell r="D11" t="str">
            <v>A21G</v>
          </cell>
          <cell r="E11">
            <v>36</v>
          </cell>
          <cell r="F11">
            <v>10</v>
          </cell>
          <cell r="G11">
            <v>8</v>
          </cell>
        </row>
        <row r="12">
          <cell r="A12" t="str">
            <v>A0DF</v>
          </cell>
          <cell r="B12" t="str">
            <v>LT 1TAG 350+1SPAG 350 LUS X6</v>
          </cell>
          <cell r="C12">
            <v>700</v>
          </cell>
          <cell r="D12" t="str">
            <v>A21G+A51G</v>
          </cell>
          <cell r="E12">
            <v>36</v>
          </cell>
          <cell r="F12">
            <v>10</v>
          </cell>
          <cell r="G12">
            <v>6</v>
          </cell>
        </row>
        <row r="13">
          <cell r="A13" t="str">
            <v>A0MG</v>
          </cell>
          <cell r="B13" t="str">
            <v>TAGLIATELLE 350 GR px chox LUST   X8</v>
          </cell>
          <cell r="C13">
            <v>350</v>
          </cell>
          <cell r="D13" t="str">
            <v>A01G</v>
          </cell>
          <cell r="E13">
            <v>36</v>
          </cell>
          <cell r="F13">
            <v>10</v>
          </cell>
          <cell r="G13">
            <v>8</v>
          </cell>
        </row>
        <row r="14">
          <cell r="A14" t="str">
            <v>A0MGf</v>
          </cell>
          <cell r="B14" t="str">
            <v>TAGLIATELLE 350 GR px chox FEST</v>
          </cell>
          <cell r="C14">
            <v>350</v>
          </cell>
          <cell r="D14" t="str">
            <v>A01G</v>
          </cell>
          <cell r="E14">
            <v>36</v>
          </cell>
          <cell r="F14">
            <v>10</v>
          </cell>
          <cell r="G14">
            <v>8</v>
          </cell>
        </row>
        <row r="15">
          <cell r="A15" t="str">
            <v>A14D</v>
          </cell>
          <cell r="B15" t="str">
            <v>LOT 2 TAG 350G LUST + BRI 0,3 E X4</v>
          </cell>
          <cell r="C15">
            <v>700</v>
          </cell>
          <cell r="D15" t="str">
            <v>A21G</v>
          </cell>
          <cell r="E15">
            <v>36</v>
          </cell>
          <cell r="F15">
            <v>10</v>
          </cell>
          <cell r="G15">
            <v>4</v>
          </cell>
        </row>
        <row r="16">
          <cell r="A16" t="str">
            <v>A15C</v>
          </cell>
          <cell r="B16" t="str">
            <v>LOT 2 FARFALLE 300 G LUST X3</v>
          </cell>
          <cell r="C16">
            <v>600</v>
          </cell>
          <cell r="D16" t="str">
            <v>A34G</v>
          </cell>
          <cell r="E16">
            <v>36</v>
          </cell>
          <cell r="F16" t="str">
            <v>PF7</v>
          </cell>
          <cell r="G16">
            <v>3</v>
          </cell>
        </row>
        <row r="17">
          <cell r="A17" t="str">
            <v>A15D</v>
          </cell>
          <cell r="B17" t="str">
            <v>LOT X 2 TAG 350 GR LUST DONT 15% GRAT</v>
          </cell>
          <cell r="C17">
            <v>700</v>
          </cell>
          <cell r="D17" t="str">
            <v>A21G</v>
          </cell>
          <cell r="E17">
            <v>36</v>
          </cell>
          <cell r="F17">
            <v>10</v>
          </cell>
          <cell r="G17">
            <v>4</v>
          </cell>
        </row>
        <row r="18">
          <cell r="A18" t="str">
            <v>A1BD</v>
          </cell>
          <cell r="B18" t="str">
            <v>LT 2 TAG 350G LUST X4</v>
          </cell>
          <cell r="C18">
            <v>700</v>
          </cell>
          <cell r="D18" t="str">
            <v>A01G</v>
          </cell>
          <cell r="E18">
            <v>36</v>
          </cell>
          <cell r="F18">
            <v>10</v>
          </cell>
          <cell r="G18">
            <v>4</v>
          </cell>
        </row>
        <row r="19">
          <cell r="A19" t="str">
            <v>A1BDF</v>
          </cell>
          <cell r="B19" t="str">
            <v>LT 2 TAG 350G LUST X4 festif</v>
          </cell>
          <cell r="C19">
            <v>700</v>
          </cell>
          <cell r="D19" t="str">
            <v>A01G</v>
          </cell>
          <cell r="E19">
            <v>36</v>
          </cell>
          <cell r="F19">
            <v>10</v>
          </cell>
          <cell r="G19">
            <v>4</v>
          </cell>
        </row>
        <row r="20">
          <cell r="A20" t="str">
            <v>A1DD</v>
          </cell>
          <cell r="B20" t="str">
            <v>LOT 2 TAG 350G LUST + BRI sur sauces</v>
          </cell>
          <cell r="C20">
            <v>700</v>
          </cell>
          <cell r="D20" t="str">
            <v>A21G</v>
          </cell>
          <cell r="E20">
            <v>36</v>
          </cell>
          <cell r="F20">
            <v>10</v>
          </cell>
          <cell r="G20">
            <v>4</v>
          </cell>
        </row>
        <row r="21">
          <cell r="A21" t="str">
            <v>A1FD</v>
          </cell>
          <cell r="B21" t="str">
            <v>TAGLIATELLE LOT X 2 FIN D'ANNEE  X4</v>
          </cell>
          <cell r="C21">
            <v>800</v>
          </cell>
          <cell r="D21" t="str">
            <v>A21G</v>
          </cell>
          <cell r="E21">
            <v>36</v>
          </cell>
          <cell r="F21">
            <v>10</v>
          </cell>
          <cell r="G21">
            <v>4</v>
          </cell>
        </row>
        <row r="22">
          <cell r="A22" t="str">
            <v>A1LD</v>
          </cell>
          <cell r="B22" t="str">
            <v>LOT 2 TAG 350 G LUST DONT 20 % GRAT X 4</v>
          </cell>
          <cell r="C22">
            <v>700</v>
          </cell>
          <cell r="D22" t="str">
            <v>A21G</v>
          </cell>
          <cell r="E22">
            <v>36</v>
          </cell>
          <cell r="F22">
            <v>10</v>
          </cell>
          <cell r="G22">
            <v>4</v>
          </cell>
        </row>
        <row r="23">
          <cell r="A23" t="str">
            <v>A1MG</v>
          </cell>
          <cell r="B23" t="str">
            <v>TAGLIATELLE 350 GR DONT 10% LUST   X8</v>
          </cell>
          <cell r="C23">
            <v>350</v>
          </cell>
          <cell r="D23" t="str">
            <v>A01G</v>
          </cell>
          <cell r="E23">
            <v>36</v>
          </cell>
          <cell r="F23">
            <v>10</v>
          </cell>
          <cell r="G23">
            <v>8</v>
          </cell>
        </row>
        <row r="24">
          <cell r="A24" t="str">
            <v>A1QD</v>
          </cell>
          <cell r="B24" t="str">
            <v>LOT 2TAGLIATELLE 350 GR +1 TAG BAS  GRAT LUST   X4</v>
          </cell>
          <cell r="C24">
            <v>1050</v>
          </cell>
          <cell r="D24" t="str">
            <v>A21G</v>
          </cell>
          <cell r="E24">
            <v>36</v>
          </cell>
          <cell r="F24">
            <v>10</v>
          </cell>
          <cell r="G24">
            <v>4</v>
          </cell>
        </row>
        <row r="25">
          <cell r="A25" t="str">
            <v>A1RG</v>
          </cell>
          <cell r="B25" t="str">
            <v>TAGLIAT 350G +15% GRA LUS X8</v>
          </cell>
          <cell r="C25">
            <v>402.5</v>
          </cell>
          <cell r="D25" t="str">
            <v>A1RZ</v>
          </cell>
          <cell r="E25">
            <v>36</v>
          </cell>
          <cell r="F25">
            <v>10</v>
          </cell>
          <cell r="G25">
            <v>8</v>
          </cell>
        </row>
        <row r="26">
          <cell r="A26" t="str">
            <v>A1RE</v>
          </cell>
          <cell r="B26" t="str">
            <v>TAG 350G +15% GRA LUS PRES LIDL</v>
          </cell>
          <cell r="C26">
            <v>402.5</v>
          </cell>
          <cell r="D26" t="str">
            <v>A1RK</v>
          </cell>
          <cell r="E26">
            <v>36</v>
          </cell>
          <cell r="F26">
            <v>10</v>
          </cell>
          <cell r="G26">
            <v>5</v>
          </cell>
        </row>
        <row r="27">
          <cell r="A27" t="str">
            <v>A1RGf</v>
          </cell>
          <cell r="B27" t="str">
            <v>Tagliatelles 350 g + 15% GRAT LUST</v>
          </cell>
          <cell r="C27">
            <v>402.5</v>
          </cell>
          <cell r="D27" t="str">
            <v>A1RZ</v>
          </cell>
          <cell r="E27">
            <v>36</v>
          </cell>
          <cell r="F27">
            <v>10</v>
          </cell>
          <cell r="G27">
            <v>4</v>
          </cell>
        </row>
        <row r="28">
          <cell r="A28" t="str">
            <v>A1SD</v>
          </cell>
          <cell r="B28" t="str">
            <v>LOT 2 TAG 350GR +15% GRAT LUST X 4</v>
          </cell>
          <cell r="C28">
            <v>805</v>
          </cell>
          <cell r="D28" t="str">
            <v>A1RZ</v>
          </cell>
          <cell r="E28">
            <v>36</v>
          </cell>
          <cell r="F28">
            <v>10</v>
          </cell>
          <cell r="G28">
            <v>4</v>
          </cell>
        </row>
        <row r="29">
          <cell r="A29" t="str">
            <v>A1SDf</v>
          </cell>
          <cell r="B29" t="str">
            <v>Lot de 2 Tagliatelles 350g + 15% GRAT LUST</v>
          </cell>
          <cell r="C29">
            <v>805</v>
          </cell>
          <cell r="D29" t="str">
            <v>A1RZ</v>
          </cell>
          <cell r="E29">
            <v>36</v>
          </cell>
          <cell r="F29">
            <v>10</v>
          </cell>
          <cell r="G29">
            <v>4</v>
          </cell>
        </row>
        <row r="30">
          <cell r="A30" t="str">
            <v>A1TD</v>
          </cell>
          <cell r="B30" t="str">
            <v>LOT 2 TAG 350 G LUST FESTIVE DT 15% X 4</v>
          </cell>
          <cell r="C30">
            <v>700</v>
          </cell>
          <cell r="D30" t="str">
            <v>A21G</v>
          </cell>
          <cell r="E30">
            <v>36</v>
          </cell>
          <cell r="F30">
            <v>10</v>
          </cell>
          <cell r="G30">
            <v>4</v>
          </cell>
        </row>
        <row r="31">
          <cell r="A31" t="str">
            <v>A1UD</v>
          </cell>
          <cell r="B31" t="str">
            <v>LOT 2 TAG 350 G +1 GRAT LUST FESTIVE X 4</v>
          </cell>
          <cell r="C31">
            <v>1050</v>
          </cell>
          <cell r="D31" t="str">
            <v>A21G</v>
          </cell>
          <cell r="E31">
            <v>36</v>
          </cell>
          <cell r="F31">
            <v>10</v>
          </cell>
          <cell r="G31">
            <v>4</v>
          </cell>
        </row>
        <row r="32">
          <cell r="A32" t="str">
            <v>A1VD</v>
          </cell>
          <cell r="B32" t="str">
            <v>LOT 2 TAG 350 G LUST FESTIVE + 15% X 4</v>
          </cell>
          <cell r="C32">
            <v>700</v>
          </cell>
          <cell r="D32" t="str">
            <v>A1RG</v>
          </cell>
          <cell r="E32">
            <v>36</v>
          </cell>
          <cell r="F32">
            <v>10</v>
          </cell>
          <cell r="G32">
            <v>4</v>
          </cell>
        </row>
        <row r="33">
          <cell r="A33" t="str">
            <v>A1XD</v>
          </cell>
          <cell r="B33" t="str">
            <v>LOT 2 TAG 350 + 10%GR LUST X4</v>
          </cell>
          <cell r="C33">
            <v>770.00000000000011</v>
          </cell>
          <cell r="D33" t="str">
            <v>A1WZ</v>
          </cell>
          <cell r="E33">
            <v>36</v>
          </cell>
          <cell r="F33">
            <v>10</v>
          </cell>
          <cell r="G33">
            <v>4</v>
          </cell>
        </row>
        <row r="34">
          <cell r="A34" t="str">
            <v>A1XDF</v>
          </cell>
          <cell r="B34" t="str">
            <v>LOT 2 TAG 350 + 10%GR LUST X4 festif</v>
          </cell>
          <cell r="C34">
            <v>770.00000000000011</v>
          </cell>
          <cell r="D34" t="str">
            <v>A1WZ</v>
          </cell>
          <cell r="E34">
            <v>36</v>
          </cell>
          <cell r="F34">
            <v>10</v>
          </cell>
          <cell r="G34">
            <v>4</v>
          </cell>
        </row>
        <row r="35">
          <cell r="A35" t="str">
            <v>A1WG</v>
          </cell>
          <cell r="B35" t="str">
            <v>TAGLIAT 350G +10%GR LUST X8</v>
          </cell>
          <cell r="C35">
            <v>385.00000000000006</v>
          </cell>
          <cell r="D35" t="str">
            <v>A1WZ</v>
          </cell>
          <cell r="F35">
            <v>10</v>
          </cell>
        </row>
        <row r="36">
          <cell r="A36" t="str">
            <v>A1ZE</v>
          </cell>
          <cell r="B36" t="str">
            <v>TAG 350+15%GR LUST PRESX5.</v>
          </cell>
          <cell r="C36">
            <v>402.49999999999994</v>
          </cell>
          <cell r="D36" t="str">
            <v>A1RZ</v>
          </cell>
          <cell r="F36">
            <v>10</v>
          </cell>
        </row>
        <row r="37">
          <cell r="A37" t="str">
            <v>A2AD</v>
          </cell>
          <cell r="B37" t="str">
            <v>LT2 TAG LARGE 1A1GR 350G LUSX4</v>
          </cell>
          <cell r="C37">
            <v>700</v>
          </cell>
          <cell r="D37">
            <v>0</v>
          </cell>
        </row>
        <row r="38">
          <cell r="A38" t="str">
            <v>A21G</v>
          </cell>
          <cell r="B38" t="str">
            <v>TAGLIATELLE 350 GR LUST POUR LOTS   X8</v>
          </cell>
          <cell r="C38">
            <v>350</v>
          </cell>
          <cell r="D38" t="str">
            <v>A21G</v>
          </cell>
          <cell r="E38">
            <v>36</v>
          </cell>
          <cell r="F38">
            <v>10</v>
          </cell>
          <cell r="G38">
            <v>8</v>
          </cell>
        </row>
        <row r="39">
          <cell r="A39" t="str">
            <v>A29G</v>
          </cell>
          <cell r="B39" t="str">
            <v>TAGLIAT LARGE 350 GR LUSTX8</v>
          </cell>
          <cell r="C39">
            <v>350</v>
          </cell>
          <cell r="D39" t="str">
            <v>A29G</v>
          </cell>
          <cell r="F39">
            <v>10</v>
          </cell>
        </row>
        <row r="40">
          <cell r="A40" t="str">
            <v>A32F</v>
          </cell>
          <cell r="B40" t="str">
            <v>TAGLIATELLES BIO 250G LUST.X6</v>
          </cell>
          <cell r="C40">
            <v>250</v>
          </cell>
          <cell r="D40" t="str">
            <v>A32F</v>
          </cell>
          <cell r="F40">
            <v>10</v>
          </cell>
        </row>
        <row r="41">
          <cell r="A41" t="str">
            <v>A34G</v>
          </cell>
          <cell r="B41" t="str">
            <v>FARFALLE 250 GR LUST      X8</v>
          </cell>
          <cell r="C41">
            <v>250</v>
          </cell>
          <cell r="D41" t="str">
            <v>A34G</v>
          </cell>
          <cell r="E41">
            <v>36</v>
          </cell>
          <cell r="F41" t="str">
            <v>PF7</v>
          </cell>
          <cell r="G41">
            <v>8</v>
          </cell>
        </row>
        <row r="42">
          <cell r="A42" t="str">
            <v>A35C</v>
          </cell>
          <cell r="B42" t="str">
            <v>LOT 2 FARFALLE 250 GR LUST      X3</v>
          </cell>
          <cell r="C42">
            <v>500</v>
          </cell>
          <cell r="D42" t="str">
            <v>A34G</v>
          </cell>
          <cell r="E42">
            <v>36</v>
          </cell>
          <cell r="F42" t="str">
            <v>PF7</v>
          </cell>
          <cell r="G42">
            <v>3</v>
          </cell>
        </row>
        <row r="43">
          <cell r="A43" t="str">
            <v>A35D</v>
          </cell>
          <cell r="B43" t="str">
            <v>LOT 2 FARFALLE 250 GR LUST + PRIME    X4</v>
          </cell>
          <cell r="C43">
            <v>500</v>
          </cell>
          <cell r="D43" t="str">
            <v>A34G</v>
          </cell>
          <cell r="E43">
            <v>36</v>
          </cell>
          <cell r="F43" t="str">
            <v>PF7</v>
          </cell>
          <cell r="G43">
            <v>4</v>
          </cell>
        </row>
        <row r="44">
          <cell r="A44" t="str">
            <v>A36D</v>
          </cell>
          <cell r="B44" t="str">
            <v>LOT 2 FARFALLE 250 GR PX CHOC LUST      X4</v>
          </cell>
          <cell r="C44">
            <v>500</v>
          </cell>
          <cell r="D44" t="str">
            <v>A34G</v>
          </cell>
          <cell r="E44">
            <v>36</v>
          </cell>
          <cell r="F44" t="str">
            <v>PF7</v>
          </cell>
          <cell r="G44">
            <v>4</v>
          </cell>
        </row>
        <row r="45">
          <cell r="A45" t="str">
            <v>A3AC</v>
          </cell>
          <cell r="B45" t="str">
            <v>LT2 TAG BIO 255 1A2E70 PRESX3</v>
          </cell>
          <cell r="C45">
            <v>510</v>
          </cell>
        </row>
        <row r="46">
          <cell r="A46" t="str">
            <v>A3BD</v>
          </cell>
          <cell r="B46" t="str">
            <v>LT 2 FARFALLES 250G LUST X4</v>
          </cell>
          <cell r="C46">
            <v>500</v>
          </cell>
          <cell r="D46" t="str">
            <v>A34G</v>
          </cell>
          <cell r="E46">
            <v>36</v>
          </cell>
          <cell r="F46" t="str">
            <v>PF7</v>
          </cell>
          <cell r="G46">
            <v>4</v>
          </cell>
        </row>
        <row r="47">
          <cell r="A47" t="str">
            <v>A3GD</v>
          </cell>
          <cell r="B47" t="str">
            <v>LOT 2 FARFALLE 250 GR +15% GRAT LUST      X4</v>
          </cell>
          <cell r="C47">
            <v>575</v>
          </cell>
          <cell r="D47" t="str">
            <v>A3FG</v>
          </cell>
          <cell r="E47">
            <v>36</v>
          </cell>
          <cell r="F47" t="str">
            <v>PF7</v>
          </cell>
          <cell r="G47">
            <v>4</v>
          </cell>
        </row>
        <row r="48">
          <cell r="A48" t="str">
            <v>A41G</v>
          </cell>
          <cell r="B48" t="str">
            <v>FETTUCINI 350 GR LUST     X8</v>
          </cell>
          <cell r="C48">
            <v>350</v>
          </cell>
          <cell r="D48" t="str">
            <v>A41G</v>
          </cell>
          <cell r="E48">
            <v>36</v>
          </cell>
          <cell r="F48">
            <v>10</v>
          </cell>
          <cell r="G48">
            <v>8</v>
          </cell>
        </row>
        <row r="49">
          <cell r="A49" t="str">
            <v>A42D</v>
          </cell>
          <cell r="B49" t="str">
            <v>LOT 2 FETTUCINI 350G LUST X4</v>
          </cell>
          <cell r="C49">
            <v>700</v>
          </cell>
          <cell r="D49" t="str">
            <v>A41G</v>
          </cell>
          <cell r="E49">
            <v>36</v>
          </cell>
          <cell r="F49">
            <v>10</v>
          </cell>
          <cell r="G49">
            <v>4</v>
          </cell>
        </row>
        <row r="50">
          <cell r="A50" t="str">
            <v>A42Df</v>
          </cell>
          <cell r="B50" t="str">
            <v xml:space="preserve">Lot de 2 Fettuccini 350g PRIX CHOC </v>
          </cell>
          <cell r="C50">
            <v>700</v>
          </cell>
          <cell r="D50" t="str">
            <v>A41G</v>
          </cell>
          <cell r="E50">
            <v>36</v>
          </cell>
          <cell r="F50">
            <v>10</v>
          </cell>
          <cell r="G50">
            <v>4</v>
          </cell>
        </row>
        <row r="51">
          <cell r="A51" t="str">
            <v>A43G</v>
          </cell>
          <cell r="B51" t="str">
            <v>FETTUCINI 350 GR DONT 10% LUST     X8</v>
          </cell>
          <cell r="C51">
            <v>350</v>
          </cell>
          <cell r="D51" t="str">
            <v>A41G</v>
          </cell>
          <cell r="E51">
            <v>36</v>
          </cell>
          <cell r="F51">
            <v>10</v>
          </cell>
          <cell r="G51">
            <v>8</v>
          </cell>
        </row>
        <row r="52">
          <cell r="A52" t="str">
            <v>A45D</v>
          </cell>
          <cell r="B52" t="str">
            <v>LOT 2 FETTUCINI +20%G LUS X4</v>
          </cell>
          <cell r="C52">
            <v>840</v>
          </cell>
          <cell r="D52">
            <v>0</v>
          </cell>
          <cell r="E52">
            <v>36</v>
          </cell>
          <cell r="F52">
            <v>10</v>
          </cell>
          <cell r="G52">
            <v>4</v>
          </cell>
        </row>
        <row r="53">
          <cell r="A53" t="str">
            <v>A46D</v>
          </cell>
          <cell r="B53" t="str">
            <v>FETTUCINI  600 GR LUST. X4</v>
          </cell>
          <cell r="C53">
            <v>600</v>
          </cell>
          <cell r="D53" t="str">
            <v>A46D</v>
          </cell>
          <cell r="F53" t="str">
            <v>PF1</v>
          </cell>
        </row>
        <row r="54">
          <cell r="A54" t="str">
            <v>A4AD</v>
          </cell>
          <cell r="B54" t="str">
            <v>LOT X 2 FET 350 GR LUST DONT 15% GRAT</v>
          </cell>
          <cell r="C54">
            <v>700</v>
          </cell>
          <cell r="D54" t="str">
            <v>A41G</v>
          </cell>
          <cell r="E54">
            <v>36</v>
          </cell>
          <cell r="F54">
            <v>10</v>
          </cell>
          <cell r="G54">
            <v>4</v>
          </cell>
        </row>
        <row r="55">
          <cell r="A55" t="str">
            <v>A4CD</v>
          </cell>
          <cell r="B55" t="str">
            <v>LOT 2 FETTU 350 G LUST FESTIVE X 4</v>
          </cell>
          <cell r="C55">
            <v>805</v>
          </cell>
          <cell r="D55" t="str">
            <v>A41G</v>
          </cell>
          <cell r="E55">
            <v>36</v>
          </cell>
          <cell r="F55">
            <v>10</v>
          </cell>
          <cell r="G55">
            <v>4</v>
          </cell>
        </row>
        <row r="56">
          <cell r="A56" t="str">
            <v>A4DD</v>
          </cell>
          <cell r="B56" t="str">
            <v>LOT X 2 FET 350 GR LUST +1 GRAT</v>
          </cell>
          <cell r="C56">
            <v>1050</v>
          </cell>
          <cell r="D56" t="str">
            <v>A41G</v>
          </cell>
          <cell r="E56">
            <v>36</v>
          </cell>
          <cell r="F56">
            <v>10</v>
          </cell>
          <cell r="G56">
            <v>4</v>
          </cell>
        </row>
        <row r="57">
          <cell r="A57" t="str">
            <v>A4DDf</v>
          </cell>
          <cell r="B57" t="str">
            <v>Lot de 3 Fettuccini 350g 2 + 1 gratuite</v>
          </cell>
          <cell r="C57">
            <v>1050</v>
          </cell>
          <cell r="D57" t="str">
            <v>A41G</v>
          </cell>
          <cell r="E57">
            <v>36</v>
          </cell>
          <cell r="F57">
            <v>10</v>
          </cell>
          <cell r="G57">
            <v>4</v>
          </cell>
        </row>
        <row r="58">
          <cell r="A58" t="str">
            <v>A4ED</v>
          </cell>
          <cell r="B58" t="str">
            <v>LOT 2 FETTU 350G LUST + BRI sur sauces</v>
          </cell>
          <cell r="C58">
            <v>700</v>
          </cell>
          <cell r="D58" t="str">
            <v>A41G</v>
          </cell>
          <cell r="E58">
            <v>36</v>
          </cell>
          <cell r="F58">
            <v>10</v>
          </cell>
          <cell r="G58">
            <v>4</v>
          </cell>
        </row>
        <row r="59">
          <cell r="A59" t="str">
            <v>A4FD</v>
          </cell>
          <cell r="B59" t="str">
            <v>LT 2 FETTUCINI 350G LUSTX4</v>
          </cell>
          <cell r="C59">
            <v>700</v>
          </cell>
          <cell r="D59" t="str">
            <v>A41G</v>
          </cell>
          <cell r="E59">
            <v>36</v>
          </cell>
          <cell r="F59">
            <v>10</v>
          </cell>
          <cell r="G59">
            <v>4</v>
          </cell>
        </row>
        <row r="60">
          <cell r="A60" t="str">
            <v>A4FDF</v>
          </cell>
          <cell r="B60" t="str">
            <v>LT 2 FETTUCINI 350G LUSTX4 Festif</v>
          </cell>
          <cell r="C60">
            <v>700</v>
          </cell>
          <cell r="D60" t="str">
            <v>A41G</v>
          </cell>
          <cell r="E60">
            <v>36</v>
          </cell>
          <cell r="F60">
            <v>10</v>
          </cell>
          <cell r="G60">
            <v>4</v>
          </cell>
        </row>
        <row r="61">
          <cell r="A61" t="str">
            <v>A4GC</v>
          </cell>
          <cell r="B61" t="str">
            <v>FETTUCCINI 600G+20% GRA LUSTX3</v>
          </cell>
          <cell r="C61">
            <v>720</v>
          </cell>
          <cell r="D61" t="str">
            <v>A4GC</v>
          </cell>
          <cell r="F61" t="str">
            <v>PF1</v>
          </cell>
        </row>
        <row r="62">
          <cell r="A62" t="str">
            <v>A4GCF</v>
          </cell>
          <cell r="B62" t="str">
            <v>FETTUCCINI 600G+20% FESTIF GRA LUSTX3</v>
          </cell>
          <cell r="C62">
            <v>720</v>
          </cell>
          <cell r="D62" t="str">
            <v>A4GC</v>
          </cell>
          <cell r="F62" t="str">
            <v>PF1</v>
          </cell>
        </row>
        <row r="63">
          <cell r="A63" t="str">
            <v>A4HB</v>
          </cell>
          <cell r="B63" t="str">
            <v>LT 2 FETT 600G+20%GRA LUSTX2</v>
          </cell>
          <cell r="C63">
            <v>1440</v>
          </cell>
          <cell r="D63" t="str">
            <v>A4GC</v>
          </cell>
          <cell r="F63" t="str">
            <v>PF1</v>
          </cell>
        </row>
        <row r="64">
          <cell r="A64" t="str">
            <v>A4JD</v>
          </cell>
          <cell r="B64" t="str">
            <v>LOT X 2 FET 350 GR LUST DONT 20% GRAT</v>
          </cell>
          <cell r="C64">
            <v>700</v>
          </cell>
          <cell r="D64" t="str">
            <v>A4JD</v>
          </cell>
          <cell r="E64">
            <v>36</v>
          </cell>
          <cell r="F64">
            <v>10</v>
          </cell>
          <cell r="G64">
            <v>4</v>
          </cell>
        </row>
        <row r="65">
          <cell r="A65" t="str">
            <v>A4KD</v>
          </cell>
          <cell r="B65" t="str">
            <v>LOT X 2 FET 350 GR LUST DONT 40% GRAT</v>
          </cell>
          <cell r="C65">
            <v>700</v>
          </cell>
          <cell r="D65" t="str">
            <v>A41G</v>
          </cell>
          <cell r="E65">
            <v>36</v>
          </cell>
          <cell r="F65">
            <v>10</v>
          </cell>
          <cell r="G65">
            <v>4</v>
          </cell>
        </row>
        <row r="66">
          <cell r="A66" t="str">
            <v>A4LD</v>
          </cell>
          <cell r="B66" t="str">
            <v>LT2  FETTU 1ACH2E80% LU 350GX4</v>
          </cell>
          <cell r="C66">
            <v>700</v>
          </cell>
          <cell r="D66" t="str">
            <v>A41G</v>
          </cell>
          <cell r="F66">
            <v>10</v>
          </cell>
        </row>
        <row r="67">
          <cell r="A67" t="str">
            <v>A4MG</v>
          </cell>
          <cell r="B67" t="str">
            <v>FETTU 350 GR px chox LUST   X8</v>
          </cell>
          <cell r="C67">
            <v>350</v>
          </cell>
          <cell r="D67" t="str">
            <v>A41G</v>
          </cell>
          <cell r="E67">
            <v>36</v>
          </cell>
          <cell r="F67">
            <v>10</v>
          </cell>
          <cell r="G67">
            <v>8</v>
          </cell>
        </row>
        <row r="68">
          <cell r="A68" t="str">
            <v>A4MGF</v>
          </cell>
          <cell r="B68" t="str">
            <v>FETTU 350 GR px chox FEST LUST   X8</v>
          </cell>
          <cell r="C68">
            <v>350</v>
          </cell>
          <cell r="D68" t="str">
            <v>A41G</v>
          </cell>
          <cell r="E68">
            <v>36</v>
          </cell>
          <cell r="F68">
            <v>10</v>
          </cell>
          <cell r="G68">
            <v>8</v>
          </cell>
        </row>
        <row r="69">
          <cell r="A69" t="str">
            <v>A4PD</v>
          </cell>
          <cell r="B69" t="str">
            <v>FETTUCCINI 600 PX CHOC LUSTX4</v>
          </cell>
          <cell r="C69">
            <v>600</v>
          </cell>
          <cell r="D69" t="str">
            <v>A46D</v>
          </cell>
          <cell r="F69" t="str">
            <v>PF1</v>
          </cell>
        </row>
        <row r="70">
          <cell r="A70" t="str">
            <v>A4QB</v>
          </cell>
          <cell r="B70" t="str">
            <v>LT 2 FETT 600G PX CHOC LUST X2</v>
          </cell>
          <cell r="C70">
            <v>1200</v>
          </cell>
          <cell r="D70" t="str">
            <v>A46G</v>
          </cell>
          <cell r="F70">
            <v>10</v>
          </cell>
        </row>
        <row r="71">
          <cell r="A71" t="str">
            <v>A4SD</v>
          </cell>
          <cell r="B71" t="str">
            <v>LOT 2 FETTU 350GR +15% GRAT LUST X 4</v>
          </cell>
          <cell r="C71">
            <v>805</v>
          </cell>
          <cell r="D71" t="str">
            <v>A4RZ</v>
          </cell>
          <cell r="E71">
            <v>36</v>
          </cell>
          <cell r="F71">
            <v>10</v>
          </cell>
          <cell r="G71">
            <v>4</v>
          </cell>
        </row>
        <row r="72">
          <cell r="A72" t="str">
            <v>A4RG</v>
          </cell>
          <cell r="B72" t="str">
            <v xml:space="preserve"> FETTU 350GR +15% GRAT LUST X 8</v>
          </cell>
          <cell r="C72">
            <v>402.5</v>
          </cell>
          <cell r="D72" t="str">
            <v>A4RZ</v>
          </cell>
          <cell r="E72">
            <v>36</v>
          </cell>
          <cell r="F72">
            <v>10</v>
          </cell>
          <cell r="G72">
            <v>8</v>
          </cell>
        </row>
        <row r="73">
          <cell r="A73" t="str">
            <v>A4RGF</v>
          </cell>
          <cell r="B73" t="str">
            <v xml:space="preserve"> FETTU 350GR +15% GRAT LUST X 8</v>
          </cell>
          <cell r="C73">
            <v>402.5</v>
          </cell>
          <cell r="D73" t="str">
            <v>A4RZ</v>
          </cell>
          <cell r="E73">
            <v>36</v>
          </cell>
          <cell r="F73">
            <v>10</v>
          </cell>
          <cell r="G73">
            <v>8</v>
          </cell>
        </row>
        <row r="74">
          <cell r="A74" t="str">
            <v>A4SDf</v>
          </cell>
          <cell r="B74" t="str">
            <v>Lot de 2 Fettuccini 350g + 15% GRAT LUST</v>
          </cell>
          <cell r="C74">
            <v>805</v>
          </cell>
          <cell r="D74" t="str">
            <v>A4RZ</v>
          </cell>
          <cell r="E74">
            <v>36</v>
          </cell>
          <cell r="F74">
            <v>10</v>
          </cell>
          <cell r="G74">
            <v>4</v>
          </cell>
        </row>
        <row r="75">
          <cell r="A75" t="str">
            <v>A4TD</v>
          </cell>
          <cell r="B75" t="str">
            <v>LOT 2 FETTU 350 G LUST FESTIVE DT 15% X 4</v>
          </cell>
          <cell r="C75">
            <v>700</v>
          </cell>
          <cell r="D75" t="str">
            <v>A41G</v>
          </cell>
          <cell r="E75">
            <v>36</v>
          </cell>
          <cell r="F75">
            <v>10</v>
          </cell>
          <cell r="G75">
            <v>4</v>
          </cell>
        </row>
        <row r="76">
          <cell r="A76" t="str">
            <v>A4UD</v>
          </cell>
          <cell r="B76" t="str">
            <v>LOT 2 FETTU 350 G +1 GRAT LUST FESTIVE X 4</v>
          </cell>
          <cell r="C76">
            <v>1050</v>
          </cell>
          <cell r="D76" t="str">
            <v>A41G</v>
          </cell>
          <cell r="E76">
            <v>36</v>
          </cell>
          <cell r="F76">
            <v>10</v>
          </cell>
          <cell r="G76">
            <v>4</v>
          </cell>
        </row>
        <row r="77">
          <cell r="A77" t="str">
            <v>A4VD</v>
          </cell>
          <cell r="B77" t="str">
            <v>LOT 2 FETTU 350 G LUST FESTIVE + 15% X 4</v>
          </cell>
          <cell r="C77">
            <v>805</v>
          </cell>
          <cell r="D77" t="str">
            <v>A4RG</v>
          </cell>
          <cell r="E77">
            <v>36</v>
          </cell>
          <cell r="F77">
            <v>10</v>
          </cell>
          <cell r="G77">
            <v>4</v>
          </cell>
        </row>
        <row r="78">
          <cell r="A78" t="str">
            <v>A4XD</v>
          </cell>
          <cell r="B78" t="str">
            <v>LOT 2 FETT 350 + 10%GR LUST X4</v>
          </cell>
          <cell r="C78">
            <v>770.00000000000011</v>
          </cell>
          <cell r="D78" t="str">
            <v>A4WZ</v>
          </cell>
          <cell r="E78">
            <v>36</v>
          </cell>
          <cell r="F78">
            <v>10</v>
          </cell>
          <cell r="G78">
            <v>4</v>
          </cell>
        </row>
        <row r="79">
          <cell r="A79" t="str">
            <v>A4XDF</v>
          </cell>
          <cell r="B79" t="str">
            <v>LOT 2 FETT 350 + 10%GR LUST X4 festif</v>
          </cell>
          <cell r="C79">
            <v>770.00000000000011</v>
          </cell>
          <cell r="D79" t="str">
            <v>A4WZ</v>
          </cell>
          <cell r="E79">
            <v>36</v>
          </cell>
          <cell r="F79">
            <v>10</v>
          </cell>
          <cell r="G79">
            <v>4</v>
          </cell>
        </row>
        <row r="80">
          <cell r="A80" t="str">
            <v>A4WG</v>
          </cell>
          <cell r="B80" t="str">
            <v>FETTUCINE 350G +10%GR LUST X8</v>
          </cell>
          <cell r="C80">
            <v>385.00000000000006</v>
          </cell>
          <cell r="D80" t="str">
            <v>A4WZ</v>
          </cell>
          <cell r="F80">
            <v>10</v>
          </cell>
        </row>
        <row r="81">
          <cell r="A81" t="str">
            <v>A51G</v>
          </cell>
          <cell r="B81" t="str">
            <v>SPAGHETTI 350 GR LUST     X8</v>
          </cell>
          <cell r="C81">
            <v>350</v>
          </cell>
          <cell r="D81" t="str">
            <v>A51G</v>
          </cell>
          <cell r="E81">
            <v>36</v>
          </cell>
          <cell r="F81">
            <v>10</v>
          </cell>
          <cell r="G81">
            <v>8</v>
          </cell>
        </row>
        <row r="82">
          <cell r="A82" t="str">
            <v>A52D</v>
          </cell>
          <cell r="B82" t="str">
            <v>LOT 2 SPAGHETTI 350 G LUS X4</v>
          </cell>
          <cell r="C82">
            <v>700</v>
          </cell>
          <cell r="D82" t="str">
            <v>A51G</v>
          </cell>
          <cell r="E82">
            <v>36</v>
          </cell>
          <cell r="F82">
            <v>10</v>
          </cell>
          <cell r="G82">
            <v>4</v>
          </cell>
        </row>
        <row r="83">
          <cell r="A83" t="str">
            <v>A53D</v>
          </cell>
          <cell r="B83" t="str">
            <v>LOT 3 SPAGHETTI 350 G LUS X4</v>
          </cell>
          <cell r="C83">
            <v>1050</v>
          </cell>
          <cell r="D83" t="str">
            <v>A51G</v>
          </cell>
          <cell r="E83">
            <v>36</v>
          </cell>
          <cell r="F83">
            <v>10</v>
          </cell>
          <cell r="G83">
            <v>4</v>
          </cell>
        </row>
        <row r="84">
          <cell r="A84" t="str">
            <v>A55D</v>
          </cell>
          <cell r="B84" t="str">
            <v>LOT 2 SPAGHETTI+20% G LUS X4</v>
          </cell>
          <cell r="C84">
            <v>840</v>
          </cell>
          <cell r="D84">
            <v>0</v>
          </cell>
          <cell r="E84">
            <v>36</v>
          </cell>
          <cell r="F84">
            <v>10</v>
          </cell>
          <cell r="G84">
            <v>4</v>
          </cell>
        </row>
        <row r="85">
          <cell r="A85" t="str">
            <v>A5AD</v>
          </cell>
          <cell r="B85" t="str">
            <v>LOT X 2 SPAG 350 GR LUST DONT 15% GRAT</v>
          </cell>
          <cell r="C85">
            <v>700</v>
          </cell>
          <cell r="D85" t="str">
            <v>A51G</v>
          </cell>
          <cell r="E85">
            <v>36</v>
          </cell>
          <cell r="F85">
            <v>10</v>
          </cell>
          <cell r="G85">
            <v>4</v>
          </cell>
        </row>
        <row r="86">
          <cell r="A86" t="str">
            <v>A5CD</v>
          </cell>
          <cell r="B86" t="str">
            <v>SPAGHETTI LOT X 2 FIN D'ANNEE</v>
          </cell>
          <cell r="C86">
            <v>700</v>
          </cell>
          <cell r="D86" t="str">
            <v>A51G</v>
          </cell>
          <cell r="E86">
            <v>36</v>
          </cell>
          <cell r="F86">
            <v>10</v>
          </cell>
          <cell r="G86">
            <v>4</v>
          </cell>
        </row>
        <row r="87">
          <cell r="A87" t="str">
            <v>A5JD</v>
          </cell>
          <cell r="B87" t="str">
            <v>LOT 2 SPAGHETTI 350 G DT 20% LUS X4</v>
          </cell>
          <cell r="C87">
            <v>700</v>
          </cell>
          <cell r="D87" t="str">
            <v>A51G</v>
          </cell>
          <cell r="E87">
            <v>36</v>
          </cell>
          <cell r="F87">
            <v>10</v>
          </cell>
          <cell r="G87">
            <v>4</v>
          </cell>
        </row>
        <row r="88">
          <cell r="A88" t="str">
            <v>A5SD</v>
          </cell>
          <cell r="B88" t="str">
            <v>LOT 2 SPAG 350GR +15% GRAT LUST X 4</v>
          </cell>
          <cell r="C88">
            <v>805</v>
          </cell>
          <cell r="D88" t="str">
            <v>A5RG</v>
          </cell>
          <cell r="E88">
            <v>36</v>
          </cell>
          <cell r="F88">
            <v>10</v>
          </cell>
          <cell r="G88">
            <v>4</v>
          </cell>
        </row>
        <row r="89">
          <cell r="A89" t="str">
            <v>A5UD</v>
          </cell>
          <cell r="B89" t="str">
            <v>LOT 2 SPAG 350 G +1 GRAT LUST FESTIVE X 4</v>
          </cell>
          <cell r="C89">
            <v>1050</v>
          </cell>
          <cell r="D89" t="str">
            <v>A51G</v>
          </cell>
          <cell r="E89">
            <v>36</v>
          </cell>
          <cell r="F89">
            <v>10</v>
          </cell>
          <cell r="G89">
            <v>4</v>
          </cell>
        </row>
        <row r="90">
          <cell r="A90" t="str">
            <v>A67G</v>
          </cell>
          <cell r="B90" t="str">
            <v>TAGLIAT BASILIC 300G LUST X8</v>
          </cell>
          <cell r="C90">
            <v>300</v>
          </cell>
          <cell r="D90" t="str">
            <v>A67G</v>
          </cell>
          <cell r="E90">
            <v>30</v>
          </cell>
          <cell r="F90" t="str">
            <v>PF1</v>
          </cell>
          <cell r="G90">
            <v>8</v>
          </cell>
        </row>
        <row r="91">
          <cell r="A91" t="str">
            <v>A68G</v>
          </cell>
          <cell r="B91" t="str">
            <v>TAGLIAT TOM-BASILIC 300G LUST X8</v>
          </cell>
          <cell r="C91">
            <v>300</v>
          </cell>
          <cell r="D91" t="str">
            <v>A68G</v>
          </cell>
          <cell r="E91">
            <v>30</v>
          </cell>
          <cell r="F91" t="str">
            <v>PF1</v>
          </cell>
          <cell r="G91">
            <v>8</v>
          </cell>
        </row>
        <row r="92">
          <cell r="A92" t="str">
            <v>A6AD</v>
          </cell>
          <cell r="B92" t="str">
            <v>LOT 2 TAG BASILIC 300 G LUST PRIX CHOC X 4</v>
          </cell>
          <cell r="C92">
            <v>600</v>
          </cell>
          <cell r="D92" t="str">
            <v>A67G</v>
          </cell>
          <cell r="E92">
            <v>36</v>
          </cell>
          <cell r="F92" t="str">
            <v>PF1</v>
          </cell>
          <cell r="G92">
            <v>4</v>
          </cell>
        </row>
        <row r="93">
          <cell r="A93" t="str">
            <v>A6BD</v>
          </cell>
          <cell r="B93" t="str">
            <v>LT 2 TAG BASILIC 300G LUST X4</v>
          </cell>
          <cell r="C93">
            <v>600</v>
          </cell>
          <cell r="D93" t="str">
            <v>A67G</v>
          </cell>
          <cell r="E93">
            <v>36</v>
          </cell>
          <cell r="F93" t="str">
            <v>PF1</v>
          </cell>
          <cell r="G93">
            <v>4</v>
          </cell>
        </row>
        <row r="94">
          <cell r="A94" t="str">
            <v>A6CD</v>
          </cell>
          <cell r="B94" t="str">
            <v>LT2 TAG BAS 1ACH2E80% LU 300X4</v>
          </cell>
          <cell r="C94">
            <v>600</v>
          </cell>
          <cell r="D94" t="str">
            <v>A67G</v>
          </cell>
          <cell r="F94" t="str">
            <v>PF1</v>
          </cell>
        </row>
        <row r="95">
          <cell r="A95" t="str">
            <v>A6ED</v>
          </cell>
          <cell r="B95" t="str">
            <v>LOT 2 TAG TOM-BASILIC 300 G LUST PRIX CHOC X 4</v>
          </cell>
          <cell r="C95">
            <v>600</v>
          </cell>
          <cell r="D95" t="str">
            <v>A68G</v>
          </cell>
          <cell r="E95">
            <v>36</v>
          </cell>
          <cell r="F95" t="str">
            <v>PF1</v>
          </cell>
          <cell r="G95">
            <v>4</v>
          </cell>
        </row>
        <row r="96">
          <cell r="A96" t="str">
            <v>A6FG</v>
          </cell>
          <cell r="B96" t="str">
            <v>TAGLIAT TOM-BASILIC 300G +15% LUST X8</v>
          </cell>
          <cell r="C96">
            <v>345</v>
          </cell>
          <cell r="D96" t="str">
            <v>A6FG</v>
          </cell>
          <cell r="E96">
            <v>30</v>
          </cell>
          <cell r="F96" t="str">
            <v>PF1</v>
          </cell>
          <cell r="G96">
            <v>8</v>
          </cell>
        </row>
        <row r="97">
          <cell r="A97" t="str">
            <v>A6GD</v>
          </cell>
          <cell r="B97" t="str">
            <v>LOT 2 TAG TOM-BASILIC 350G+15% LUST X 4</v>
          </cell>
          <cell r="C97">
            <v>804</v>
          </cell>
          <cell r="D97" t="str">
            <v>A6FG</v>
          </cell>
          <cell r="E97">
            <v>36</v>
          </cell>
          <cell r="F97" t="str">
            <v>PF1</v>
          </cell>
          <cell r="G97">
            <v>4</v>
          </cell>
        </row>
        <row r="98">
          <cell r="A98" t="str">
            <v>A6KG</v>
          </cell>
          <cell r="B98" t="str">
            <v>TAGLIAT BASI 300G+10%GR LUSTX8</v>
          </cell>
          <cell r="C98">
            <v>330</v>
          </cell>
          <cell r="D98" t="str">
            <v>A6KZ</v>
          </cell>
          <cell r="F98" t="str">
            <v>PF1</v>
          </cell>
        </row>
        <row r="99">
          <cell r="A99" t="str">
            <v>A6LD</v>
          </cell>
          <cell r="B99" t="str">
            <v>LT 2 TAG BAS 300G+10%GR LUSTX4</v>
          </cell>
          <cell r="C99">
            <v>660</v>
          </cell>
          <cell r="D99" t="str">
            <v>A6KZ</v>
          </cell>
          <cell r="F99" t="str">
            <v>PF1</v>
          </cell>
        </row>
        <row r="100">
          <cell r="A100" t="str">
            <v>A6RG</v>
          </cell>
          <cell r="B100" t="str">
            <v>TAGLIAT BASILIC 300G +15% LUST X8</v>
          </cell>
          <cell r="C100">
            <v>345</v>
          </cell>
          <cell r="D100" t="str">
            <v>A6RZ</v>
          </cell>
          <cell r="E100">
            <v>30</v>
          </cell>
          <cell r="F100" t="str">
            <v>PF1</v>
          </cell>
          <cell r="G100">
            <v>8</v>
          </cell>
        </row>
        <row r="101">
          <cell r="A101" t="str">
            <v>A6SD</v>
          </cell>
          <cell r="B101" t="str">
            <v>LOT 2 TAG BASILIC 300G+15% LUST X 4</v>
          </cell>
          <cell r="C101">
            <v>690</v>
          </cell>
          <cell r="D101" t="str">
            <v>A6RZ</v>
          </cell>
          <cell r="E101">
            <v>36</v>
          </cell>
          <cell r="F101" t="str">
            <v>PF1</v>
          </cell>
          <cell r="G101">
            <v>4</v>
          </cell>
        </row>
        <row r="102">
          <cell r="A102" t="str">
            <v>A6SDf</v>
          </cell>
          <cell r="B102" t="str">
            <v>LOT 2 TAG BASILIC 300G+15% LUST X 4</v>
          </cell>
          <cell r="C102">
            <v>690</v>
          </cell>
          <cell r="D102" t="str">
            <v>A6RZ</v>
          </cell>
          <cell r="E102">
            <v>36</v>
          </cell>
          <cell r="F102" t="str">
            <v>PF1</v>
          </cell>
          <cell r="G102">
            <v>4</v>
          </cell>
        </row>
        <row r="103">
          <cell r="A103" t="str">
            <v>A6DD</v>
          </cell>
          <cell r="B103" t="str">
            <v>L 2 TAG BAS+1BQ GR300G LUSTX4</v>
          </cell>
          <cell r="C103">
            <v>900</v>
          </cell>
          <cell r="D103" t="str">
            <v>A67G</v>
          </cell>
          <cell r="E103">
            <v>36</v>
          </cell>
          <cell r="F103" t="str">
            <v>PF1</v>
          </cell>
          <cell r="G103">
            <v>4</v>
          </cell>
        </row>
        <row r="104">
          <cell r="A104" t="str">
            <v>A6DDF</v>
          </cell>
          <cell r="B104" t="str">
            <v>L 2 TAG BAS+1BQ GR300G LUSTX4</v>
          </cell>
          <cell r="C104">
            <v>900</v>
          </cell>
          <cell r="D104" t="str">
            <v>A67G</v>
          </cell>
          <cell r="E104">
            <v>36</v>
          </cell>
          <cell r="F104" t="str">
            <v>PF1</v>
          </cell>
          <cell r="G104">
            <v>4</v>
          </cell>
        </row>
        <row r="105">
          <cell r="A105" t="str">
            <v>A6MG</v>
          </cell>
          <cell r="B105" t="str">
            <v>TAG BASILIC 300G PCHOC LUST X8</v>
          </cell>
          <cell r="C105">
            <v>300</v>
          </cell>
          <cell r="D105" t="str">
            <v>A67G</v>
          </cell>
          <cell r="E105">
            <v>36</v>
          </cell>
          <cell r="F105" t="str">
            <v>PF1</v>
          </cell>
          <cell r="G105">
            <v>8</v>
          </cell>
        </row>
        <row r="106">
          <cell r="A106" t="str">
            <v>A6WD</v>
          </cell>
          <cell r="B106" t="str">
            <v>2 TAG BAS 350(100G GRAT)LUSTX4</v>
          </cell>
          <cell r="C106">
            <v>700</v>
          </cell>
          <cell r="D106" t="str">
            <v>A6VG</v>
          </cell>
          <cell r="E106">
            <v>36</v>
          </cell>
          <cell r="F106" t="str">
            <v>PF1</v>
          </cell>
          <cell r="G106">
            <v>4</v>
          </cell>
        </row>
        <row r="107">
          <cell r="A107" t="str">
            <v>A6WDf</v>
          </cell>
          <cell r="B107" t="str">
            <v>2 TAG BAS 350(100G GRAT)LUSTX4</v>
          </cell>
          <cell r="C107">
            <v>700</v>
          </cell>
          <cell r="D107" t="str">
            <v>A6VG</v>
          </cell>
          <cell r="E107">
            <v>36</v>
          </cell>
          <cell r="F107" t="str">
            <v>PF1</v>
          </cell>
          <cell r="G107">
            <v>4</v>
          </cell>
        </row>
        <row r="108">
          <cell r="A108" t="str">
            <v>A71G</v>
          </cell>
          <cell r="B108" t="str">
            <v>LASAGNE 350 GR LUST       X6</v>
          </cell>
          <cell r="C108">
            <v>350</v>
          </cell>
          <cell r="D108" t="str">
            <v>A71G</v>
          </cell>
          <cell r="E108">
            <v>36</v>
          </cell>
          <cell r="F108">
            <v>2</v>
          </cell>
          <cell r="G108">
            <v>8</v>
          </cell>
        </row>
        <row r="109">
          <cell r="A109" t="str">
            <v>A7AG</v>
          </cell>
          <cell r="B109" t="str">
            <v>LASAGNE 350 GR PX CHOC LUST X8</v>
          </cell>
          <cell r="C109">
            <v>350</v>
          </cell>
          <cell r="D109" t="str">
            <v>A71G</v>
          </cell>
          <cell r="E109">
            <v>36</v>
          </cell>
          <cell r="F109">
            <v>2</v>
          </cell>
        </row>
        <row r="110">
          <cell r="A110" t="str">
            <v>A78G</v>
          </cell>
          <cell r="B110" t="str">
            <v>TAGL BLE COMPLET 300G LUST X8</v>
          </cell>
          <cell r="C110">
            <v>300</v>
          </cell>
          <cell r="D110" t="str">
            <v>A78G</v>
          </cell>
          <cell r="E110">
            <v>36</v>
          </cell>
          <cell r="F110">
            <v>10</v>
          </cell>
          <cell r="G110">
            <v>8</v>
          </cell>
        </row>
        <row r="111">
          <cell r="A111" t="str">
            <v>A91G</v>
          </cell>
          <cell r="B111" t="str">
            <v>TAGLIATELLE 355 GR LUST X8</v>
          </cell>
          <cell r="C111">
            <v>355</v>
          </cell>
          <cell r="D111" t="str">
            <v>A91G</v>
          </cell>
          <cell r="F111">
            <v>10</v>
          </cell>
        </row>
        <row r="112">
          <cell r="A112" t="str">
            <v>A92D</v>
          </cell>
          <cell r="B112" t="str">
            <v>LT 2 TAG 355 G PX CHOC LUST X4</v>
          </cell>
          <cell r="C112">
            <v>710</v>
          </cell>
          <cell r="D112" t="str">
            <v>A91G</v>
          </cell>
          <cell r="F112">
            <v>10</v>
          </cell>
        </row>
        <row r="113">
          <cell r="A113" t="str">
            <v>A93D</v>
          </cell>
          <cell r="B113" t="str">
            <v>LT 2 TAG +1BQ GRAT 355G LUSTX4</v>
          </cell>
          <cell r="C113">
            <v>1065</v>
          </cell>
          <cell r="D113" t="str">
            <v>A91G</v>
          </cell>
          <cell r="F113">
            <v>10</v>
          </cell>
        </row>
        <row r="114">
          <cell r="A114" t="str">
            <v>A96D</v>
          </cell>
          <cell r="B114" t="str">
            <v>LT 2 TAGLIAT 355 GR LUST X4</v>
          </cell>
          <cell r="C114">
            <v>710</v>
          </cell>
          <cell r="D114" t="str">
            <v>A91G</v>
          </cell>
          <cell r="F114">
            <v>10</v>
          </cell>
        </row>
        <row r="115">
          <cell r="A115" t="str">
            <v>A9AE</v>
          </cell>
          <cell r="B115" t="str">
            <v>TAGLIAT 355G+15%GR LUST PRESX5</v>
          </cell>
          <cell r="C115">
            <v>408.24999999999994</v>
          </cell>
          <cell r="D115">
            <v>0</v>
          </cell>
          <cell r="F115">
            <v>10</v>
          </cell>
        </row>
        <row r="116">
          <cell r="A116" t="str">
            <v>A9BD</v>
          </cell>
          <cell r="B116" t="str">
            <v>LOT X 2 TAG LUST 400 GR</v>
          </cell>
          <cell r="C116">
            <v>800</v>
          </cell>
          <cell r="D116" t="str">
            <v>A22G</v>
          </cell>
          <cell r="E116">
            <v>36</v>
          </cell>
          <cell r="F116">
            <v>10</v>
          </cell>
          <cell r="G116">
            <v>4</v>
          </cell>
        </row>
        <row r="117">
          <cell r="A117" t="str">
            <v>A9DD</v>
          </cell>
          <cell r="B117" t="str">
            <v>LOT X 2 FET LUST 400 GR</v>
          </cell>
          <cell r="C117">
            <v>800</v>
          </cell>
          <cell r="D117" t="str">
            <v>A9CG</v>
          </cell>
          <cell r="E117">
            <v>36</v>
          </cell>
          <cell r="F117">
            <v>10</v>
          </cell>
          <cell r="G117">
            <v>4</v>
          </cell>
        </row>
        <row r="118">
          <cell r="A118" t="str">
            <v>A9GD</v>
          </cell>
          <cell r="B118" t="str">
            <v>LOT X 2 TAG LUST 350 + 50 GRAT</v>
          </cell>
          <cell r="C118">
            <v>800</v>
          </cell>
          <cell r="D118" t="str">
            <v>A22G</v>
          </cell>
          <cell r="E118">
            <v>36</v>
          </cell>
          <cell r="F118">
            <v>10</v>
          </cell>
          <cell r="G118">
            <v>4</v>
          </cell>
        </row>
        <row r="119">
          <cell r="A119" t="str">
            <v>A9LD</v>
          </cell>
          <cell r="B119" t="str">
            <v>LT 2 TAG 1ACH 2E80% LUS 355GX4</v>
          </cell>
          <cell r="C119">
            <v>710</v>
          </cell>
          <cell r="D119" t="str">
            <v>A91G</v>
          </cell>
          <cell r="F119">
            <v>10</v>
          </cell>
        </row>
        <row r="120">
          <cell r="A120" t="str">
            <v>A9MG</v>
          </cell>
          <cell r="B120" t="str">
            <v>TAGLIAT 355G PX CHOC LUST X8</v>
          </cell>
          <cell r="C120">
            <v>355</v>
          </cell>
          <cell r="D120" t="str">
            <v>A91G</v>
          </cell>
          <cell r="F120">
            <v>10</v>
          </cell>
        </row>
        <row r="121">
          <cell r="A121" t="str">
            <v>A9GDf</v>
          </cell>
          <cell r="B121" t="str">
            <v>Lot de 2 Tagliatelles 400 g dt 100 gr grat</v>
          </cell>
          <cell r="C121">
            <v>800</v>
          </cell>
          <cell r="D121" t="str">
            <v>A22G</v>
          </cell>
          <cell r="E121">
            <v>36</v>
          </cell>
          <cell r="F121">
            <v>10</v>
          </cell>
          <cell r="G121">
            <v>4</v>
          </cell>
        </row>
        <row r="122">
          <cell r="A122" t="str">
            <v>A9HD</v>
          </cell>
          <cell r="B122" t="str">
            <v>LOT X 2 FET LUST 350 + 50 GRAT</v>
          </cell>
          <cell r="C122">
            <v>800</v>
          </cell>
          <cell r="D122" t="str">
            <v>A9CG</v>
          </cell>
          <cell r="E122">
            <v>36</v>
          </cell>
          <cell r="F122">
            <v>10</v>
          </cell>
          <cell r="G122">
            <v>4</v>
          </cell>
        </row>
        <row r="123">
          <cell r="A123" t="str">
            <v>A9HDf</v>
          </cell>
          <cell r="B123" t="str">
            <v>Lot de 2 Fettuccine 400 g dt 100 gr grat</v>
          </cell>
          <cell r="C123">
            <v>800</v>
          </cell>
          <cell r="D123" t="str">
            <v>A9CG</v>
          </cell>
          <cell r="E123">
            <v>36</v>
          </cell>
          <cell r="F123">
            <v>10</v>
          </cell>
          <cell r="G123">
            <v>4</v>
          </cell>
        </row>
        <row r="124">
          <cell r="A124" t="str">
            <v>A9JB</v>
          </cell>
          <cell r="B124" t="str">
            <v>LT 2 TAG +1BQ GRAT 355G LUSTX2</v>
          </cell>
          <cell r="C124">
            <v>1065</v>
          </cell>
          <cell r="F124">
            <v>10</v>
          </cell>
        </row>
        <row r="125">
          <cell r="A125" t="str">
            <v>A9XB</v>
          </cell>
          <cell r="B125" t="str">
            <v>LT 2 TAG 355G +15%GR PRESENTX2</v>
          </cell>
          <cell r="C125">
            <v>816.49999999999989</v>
          </cell>
          <cell r="D125" t="str">
            <v>A9ZE</v>
          </cell>
          <cell r="F125">
            <v>10</v>
          </cell>
        </row>
        <row r="126">
          <cell r="A126" t="str">
            <v>A9ZE</v>
          </cell>
          <cell r="B126" t="str">
            <v>TAGLIAT 355G+15%GR LUST PRESX5</v>
          </cell>
          <cell r="C126">
            <v>408.24999999999994</v>
          </cell>
          <cell r="D126" t="str">
            <v>A9ZE</v>
          </cell>
          <cell r="F126">
            <v>10</v>
          </cell>
        </row>
        <row r="127">
          <cell r="A127" t="str">
            <v>A94G</v>
          </cell>
          <cell r="B127" t="str">
            <v>TAGLIAT 355G +10%GR LUST X8</v>
          </cell>
          <cell r="C127">
            <v>390.50000000000006</v>
          </cell>
          <cell r="D127" t="str">
            <v>A94Z</v>
          </cell>
          <cell r="F127">
            <v>10</v>
          </cell>
        </row>
        <row r="128">
          <cell r="A128" t="str">
            <v>A95D</v>
          </cell>
          <cell r="B128" t="str">
            <v>LOT 2 TAG 355G+ 10%GR LUST X4</v>
          </cell>
          <cell r="C128">
            <v>781.00000000000011</v>
          </cell>
          <cell r="D128" t="str">
            <v>A94Z</v>
          </cell>
          <cell r="F128">
            <v>10</v>
          </cell>
        </row>
        <row r="129">
          <cell r="A129" t="str">
            <v>A96D</v>
          </cell>
          <cell r="B129" t="str">
            <v>LT 2 TAGLIAT 355 GR LUST X4</v>
          </cell>
          <cell r="C129">
            <v>710</v>
          </cell>
          <cell r="D129" t="str">
            <v>A91D</v>
          </cell>
          <cell r="F129">
            <v>10</v>
          </cell>
        </row>
        <row r="130">
          <cell r="A130" t="str">
            <v>B05G</v>
          </cell>
          <cell r="B130" t="str">
            <v>RAVIOLI BŒUF BOLO 250 G LUS X8</v>
          </cell>
          <cell r="C130">
            <v>250</v>
          </cell>
          <cell r="D130" t="str">
            <v>B05G</v>
          </cell>
          <cell r="E130">
            <v>36</v>
          </cell>
          <cell r="F130">
            <v>3</v>
          </cell>
          <cell r="G130">
            <v>8</v>
          </cell>
        </row>
        <row r="131">
          <cell r="A131" t="str">
            <v>B06G</v>
          </cell>
          <cell r="B131" t="str">
            <v>RAV BOEUF BOLOGN 300G LUST X8</v>
          </cell>
          <cell r="C131">
            <v>300</v>
          </cell>
          <cell r="D131" t="str">
            <v>B06G</v>
          </cell>
          <cell r="E131">
            <v>36</v>
          </cell>
          <cell r="F131" t="str">
            <v>PF4</v>
          </cell>
          <cell r="G131">
            <v>8</v>
          </cell>
        </row>
        <row r="132">
          <cell r="A132" t="str">
            <v>B0AG</v>
          </cell>
          <cell r="B132" t="str">
            <v>RAV BF BOLO 300G PCHOC LUST X8</v>
          </cell>
          <cell r="C132">
            <v>300</v>
          </cell>
          <cell r="D132" t="str">
            <v>B06G</v>
          </cell>
          <cell r="F132" t="str">
            <v>PF4</v>
          </cell>
        </row>
        <row r="133">
          <cell r="A133" t="str">
            <v>B0CD</v>
          </cell>
          <cell r="B133" t="str">
            <v>R BF BOLO 300 1ACH 1GRA LUSTX4</v>
          </cell>
          <cell r="C133">
            <v>600</v>
          </cell>
          <cell r="D133" t="str">
            <v>B06G</v>
          </cell>
          <cell r="F133" t="str">
            <v>PF4</v>
          </cell>
        </row>
        <row r="134">
          <cell r="A134" t="str">
            <v>B0LG</v>
          </cell>
          <cell r="B134" t="str">
            <v>RAV BF BOLO 300G+10%GR LUST X8</v>
          </cell>
          <cell r="C134">
            <v>330</v>
          </cell>
          <cell r="D134" t="str">
            <v>B0LZ</v>
          </cell>
          <cell r="E134">
            <v>36</v>
          </cell>
          <cell r="F134" t="str">
            <v>PF4</v>
          </cell>
          <cell r="G134">
            <v>8</v>
          </cell>
        </row>
        <row r="135">
          <cell r="A135" t="str">
            <v>B0BD</v>
          </cell>
          <cell r="B135" t="str">
            <v>LT 2 R BF BOLO 300 PXCHOC LUST</v>
          </cell>
          <cell r="C135">
            <v>600</v>
          </cell>
          <cell r="D135" t="str">
            <v>B06G</v>
          </cell>
          <cell r="E135">
            <v>36</v>
          </cell>
          <cell r="F135" t="str">
            <v>PF4</v>
          </cell>
          <cell r="G135">
            <v>4</v>
          </cell>
        </row>
        <row r="136">
          <cell r="A136" t="str">
            <v>B0ED</v>
          </cell>
          <cell r="B136" t="str">
            <v>LOT X 2 RAV BŒUF BOLO 250 G LUSTX 4</v>
          </cell>
          <cell r="C136">
            <v>600</v>
          </cell>
          <cell r="D136" t="str">
            <v>B05G</v>
          </cell>
          <cell r="E136">
            <v>36</v>
          </cell>
          <cell r="F136">
            <v>3</v>
          </cell>
          <cell r="G136">
            <v>4</v>
          </cell>
        </row>
        <row r="137">
          <cell r="A137" t="str">
            <v>B0GD</v>
          </cell>
          <cell r="B137" t="str">
            <v>LOT X 2 RAV BŒUF BOLO 250 G + 15% LUS X4</v>
          </cell>
          <cell r="C137">
            <v>575</v>
          </cell>
          <cell r="D137" t="str">
            <v>B0FG</v>
          </cell>
          <cell r="E137">
            <v>36</v>
          </cell>
          <cell r="F137">
            <v>3</v>
          </cell>
          <cell r="G137">
            <v>4</v>
          </cell>
        </row>
        <row r="138">
          <cell r="A138" t="str">
            <v>B0ND</v>
          </cell>
          <cell r="B138" t="str">
            <v>L 2 RV F BOLO 300+10%GR LUSTX4</v>
          </cell>
          <cell r="C138">
            <v>660</v>
          </cell>
          <cell r="D138" t="str">
            <v>B0LZ</v>
          </cell>
          <cell r="F138" t="str">
            <v>PF4</v>
          </cell>
        </row>
        <row r="139">
          <cell r="A139" t="str">
            <v>B0PD</v>
          </cell>
          <cell r="B139" t="str">
            <v>L 2 R BF BOLO 300+1BQ GRA LUST</v>
          </cell>
          <cell r="C139">
            <v>900</v>
          </cell>
          <cell r="D139" t="str">
            <v>B06G</v>
          </cell>
          <cell r="E139">
            <v>36</v>
          </cell>
          <cell r="F139" t="str">
            <v>PF4</v>
          </cell>
          <cell r="G139">
            <v>4</v>
          </cell>
        </row>
        <row r="140">
          <cell r="A140" t="str">
            <v>B0RG</v>
          </cell>
          <cell r="B140" t="str">
            <v>RV BOEUF BOLO 300G+15% LUST X8</v>
          </cell>
          <cell r="C140">
            <v>345</v>
          </cell>
          <cell r="D140" t="str">
            <v>B0RG</v>
          </cell>
          <cell r="E140">
            <v>36</v>
          </cell>
          <cell r="F140" t="str">
            <v>PF4</v>
          </cell>
          <cell r="G140">
            <v>8</v>
          </cell>
        </row>
        <row r="141">
          <cell r="A141" t="str">
            <v>B0SD</v>
          </cell>
          <cell r="B141" t="str">
            <v>LOT X 2 RAV BŒUF BOLO 300 G + 15% LUS X4</v>
          </cell>
          <cell r="C141">
            <v>690</v>
          </cell>
          <cell r="D141" t="str">
            <v>B0RZ</v>
          </cell>
          <cell r="E141">
            <v>36</v>
          </cell>
          <cell r="F141" t="str">
            <v>PF4</v>
          </cell>
          <cell r="G141">
            <v>4</v>
          </cell>
        </row>
        <row r="142">
          <cell r="A142" t="str">
            <v>B0UD</v>
          </cell>
          <cell r="B142" t="str">
            <v>LT 2 RAV BF BOLO 300GR LUST</v>
          </cell>
          <cell r="C142">
            <v>600</v>
          </cell>
          <cell r="D142" t="str">
            <v>B06G</v>
          </cell>
          <cell r="E142">
            <v>36</v>
          </cell>
          <cell r="F142" t="str">
            <v>PF4</v>
          </cell>
          <cell r="G142">
            <v>4</v>
          </cell>
        </row>
        <row r="143">
          <cell r="A143" t="str">
            <v>B0KG</v>
          </cell>
          <cell r="B143" t="str">
            <v xml:space="preserve"> RAB BŒUF BOLO  250 GR+10% GRAT</v>
          </cell>
          <cell r="C143">
            <v>275</v>
          </cell>
          <cell r="D143" t="str">
            <v>B0KG</v>
          </cell>
          <cell r="E143">
            <v>30</v>
          </cell>
          <cell r="F143">
            <v>3</v>
          </cell>
          <cell r="G143">
            <v>8</v>
          </cell>
        </row>
        <row r="144">
          <cell r="A144" t="str">
            <v>B0QD</v>
          </cell>
          <cell r="B144" t="str">
            <v>LOT 2 RAV BOEUF BOLO 250 GRLUST +1 GRAT</v>
          </cell>
          <cell r="C144">
            <v>750</v>
          </cell>
          <cell r="D144" t="str">
            <v>B05G</v>
          </cell>
          <cell r="E144">
            <v>36</v>
          </cell>
          <cell r="F144">
            <v>3</v>
          </cell>
          <cell r="G144">
            <v>4</v>
          </cell>
        </row>
        <row r="145">
          <cell r="A145" t="str">
            <v>B10G</v>
          </cell>
          <cell r="B145" t="str">
            <v>RV TOMATE FROMAGE 300G LUSTX8</v>
          </cell>
          <cell r="C145">
            <v>300</v>
          </cell>
          <cell r="D145" t="str">
            <v>B10G</v>
          </cell>
          <cell r="E145">
            <v>36</v>
          </cell>
          <cell r="F145">
            <v>3</v>
          </cell>
          <cell r="G145">
            <v>8</v>
          </cell>
        </row>
        <row r="146">
          <cell r="A146" t="str">
            <v>B13G</v>
          </cell>
          <cell r="B146" t="str">
            <v>RAVIOLI BŒUF BOLO 300 G LUS X8</v>
          </cell>
          <cell r="C146">
            <v>300</v>
          </cell>
          <cell r="D146" t="str">
            <v>B13G</v>
          </cell>
          <cell r="E146">
            <v>36</v>
          </cell>
          <cell r="F146">
            <v>3</v>
          </cell>
          <cell r="G146">
            <v>8</v>
          </cell>
        </row>
        <row r="147">
          <cell r="A147" t="str">
            <v>B14D</v>
          </cell>
          <cell r="B147" t="str">
            <v>LOT X 2 RAV BŒUF BOLO 300 G DONT 15% LUS X8</v>
          </cell>
          <cell r="C147">
            <v>600</v>
          </cell>
          <cell r="D147" t="str">
            <v>B13G</v>
          </cell>
          <cell r="E147">
            <v>36</v>
          </cell>
          <cell r="F147">
            <v>3</v>
          </cell>
          <cell r="G147">
            <v>4</v>
          </cell>
        </row>
        <row r="148">
          <cell r="A148" t="str">
            <v>B15D</v>
          </cell>
          <cell r="B148" t="str">
            <v xml:space="preserve">LOT X 2 RAV BŒUF BOLO 300 G </v>
          </cell>
          <cell r="C148">
            <v>600</v>
          </cell>
          <cell r="D148" t="str">
            <v>B13G</v>
          </cell>
          <cell r="E148">
            <v>36</v>
          </cell>
          <cell r="F148">
            <v>3</v>
          </cell>
          <cell r="G148">
            <v>4</v>
          </cell>
        </row>
        <row r="149">
          <cell r="A149" t="str">
            <v>B1AD</v>
          </cell>
          <cell r="B149" t="str">
            <v>LOT X 2 RAV JBN CARBO 300G DT 20% LUST X4</v>
          </cell>
          <cell r="C149">
            <v>300</v>
          </cell>
          <cell r="D149" t="str">
            <v>B18G</v>
          </cell>
          <cell r="E149">
            <v>30</v>
          </cell>
          <cell r="F149">
            <v>3</v>
          </cell>
          <cell r="G149">
            <v>8</v>
          </cell>
        </row>
        <row r="150">
          <cell r="A150" t="str">
            <v>B1FD</v>
          </cell>
          <cell r="B150" t="str">
            <v>LOT X 2 RAV BŒUF BOLO 300 G DT 20% GRAT X4</v>
          </cell>
          <cell r="C150">
            <v>500</v>
          </cell>
          <cell r="D150" t="str">
            <v>B05G</v>
          </cell>
          <cell r="E150">
            <v>36</v>
          </cell>
          <cell r="F150">
            <v>3</v>
          </cell>
          <cell r="G150">
            <v>4</v>
          </cell>
        </row>
        <row r="151">
          <cell r="A151" t="str">
            <v>B1LD</v>
          </cell>
          <cell r="B151" t="str">
            <v>LOT 2 RAB BŒUF BOLO  300 GR+1 BQ 1/2 LUNE T/B GRAT</v>
          </cell>
          <cell r="C151">
            <v>900</v>
          </cell>
          <cell r="D151" t="str">
            <v>B1HG+B5HG</v>
          </cell>
          <cell r="E151">
            <v>30</v>
          </cell>
          <cell r="F151">
            <v>3</v>
          </cell>
          <cell r="G151">
            <v>4</v>
          </cell>
        </row>
        <row r="152">
          <cell r="A152" t="str">
            <v>B1QD</v>
          </cell>
          <cell r="B152" t="str">
            <v>LT 2 RV TOM FRO 300+1BQGR LUX4</v>
          </cell>
          <cell r="C152">
            <v>900</v>
          </cell>
          <cell r="D152" t="str">
            <v>B10G</v>
          </cell>
          <cell r="E152">
            <v>30</v>
          </cell>
          <cell r="F152" t="str">
            <v>F7</v>
          </cell>
          <cell r="G152">
            <v>4</v>
          </cell>
        </row>
        <row r="153">
          <cell r="A153" t="str">
            <v>B1RG</v>
          </cell>
          <cell r="B153" t="str">
            <v>RV TOM FROM 300G+15%GRA LUSTX8</v>
          </cell>
          <cell r="C153">
            <v>345</v>
          </cell>
          <cell r="D153" t="str">
            <v>B10G</v>
          </cell>
          <cell r="E153">
            <v>30</v>
          </cell>
          <cell r="F153" t="str">
            <v>F7</v>
          </cell>
          <cell r="G153">
            <v>8</v>
          </cell>
        </row>
        <row r="154">
          <cell r="A154" t="str">
            <v>B1SD</v>
          </cell>
          <cell r="B154" t="str">
            <v>LT 2 RV TOM FRO 300+15%G LUSX4</v>
          </cell>
          <cell r="C154">
            <v>690</v>
          </cell>
          <cell r="D154" t="str">
            <v>B1RZ</v>
          </cell>
          <cell r="E154">
            <v>30</v>
          </cell>
          <cell r="F154" t="str">
            <v>F7</v>
          </cell>
          <cell r="G154">
            <v>4</v>
          </cell>
        </row>
        <row r="155">
          <cell r="A155" t="str">
            <v>B1TD</v>
          </cell>
          <cell r="B155" t="str">
            <v>LT 2 RV TOM FRO 300G LUST X4</v>
          </cell>
          <cell r="C155">
            <v>600</v>
          </cell>
          <cell r="D155" t="str">
            <v>B10G</v>
          </cell>
          <cell r="E155">
            <v>30</v>
          </cell>
          <cell r="F155" t="str">
            <v>F7</v>
          </cell>
          <cell r="G155">
            <v>4</v>
          </cell>
        </row>
        <row r="156">
          <cell r="A156" t="str">
            <v>B2QD</v>
          </cell>
          <cell r="B156" t="str">
            <v>LT 2 RV JBN/CHA 300+1BQGR LUX4</v>
          </cell>
          <cell r="C156">
            <v>900</v>
          </cell>
          <cell r="D156" t="str">
            <v>B20G</v>
          </cell>
          <cell r="E156">
            <v>30</v>
          </cell>
          <cell r="F156" t="str">
            <v>F7</v>
          </cell>
          <cell r="G156">
            <v>4</v>
          </cell>
        </row>
        <row r="157">
          <cell r="A157" t="str">
            <v>B2RG</v>
          </cell>
          <cell r="B157" t="str">
            <v>RV JBN CHAMP 300G+15%G USINEX8</v>
          </cell>
          <cell r="C157">
            <v>900</v>
          </cell>
          <cell r="D157" t="str">
            <v>B20G</v>
          </cell>
          <cell r="E157">
            <v>30</v>
          </cell>
          <cell r="F157" t="str">
            <v>F7</v>
          </cell>
          <cell r="G157">
            <v>8</v>
          </cell>
        </row>
        <row r="158">
          <cell r="A158" t="str">
            <v>B2SD</v>
          </cell>
          <cell r="B158" t="str">
            <v>2 RV JBN CHAMP 300G+15%G LUSX4</v>
          </cell>
          <cell r="C158">
            <v>690</v>
          </cell>
          <cell r="D158" t="str">
            <v>B2RZ</v>
          </cell>
          <cell r="E158">
            <v>30</v>
          </cell>
          <cell r="F158" t="str">
            <v>F7</v>
          </cell>
          <cell r="G158">
            <v>4</v>
          </cell>
        </row>
        <row r="159">
          <cell r="A159" t="str">
            <v>B2TD</v>
          </cell>
          <cell r="B159" t="str">
            <v>LT 2 RV JBN CHAMP 300G LUSTX4</v>
          </cell>
          <cell r="C159">
            <v>600</v>
          </cell>
          <cell r="D159" t="str">
            <v>B20G</v>
          </cell>
          <cell r="E159">
            <v>30</v>
          </cell>
          <cell r="F159" t="str">
            <v>F7</v>
          </cell>
          <cell r="G159">
            <v>4</v>
          </cell>
        </row>
        <row r="160">
          <cell r="A160" t="str">
            <v>B21F</v>
          </cell>
          <cell r="B160" t="str">
            <v>RVLE POELER AIL FRO FH.280LUX6</v>
          </cell>
          <cell r="C160">
            <v>280</v>
          </cell>
          <cell r="D160" t="str">
            <v>B21F</v>
          </cell>
          <cell r="F160" t="str">
            <v>C23</v>
          </cell>
        </row>
        <row r="161">
          <cell r="A161" t="str">
            <v>B26F</v>
          </cell>
          <cell r="B161" t="str">
            <v>RAVIOLE A POELER 280 GR LUSTX6</v>
          </cell>
          <cell r="C161">
            <v>280</v>
          </cell>
          <cell r="D161" t="str">
            <v>B26F</v>
          </cell>
          <cell r="F161" t="str">
            <v>C23</v>
          </cell>
        </row>
        <row r="162">
          <cell r="A162" t="str">
            <v>B2LD</v>
          </cell>
          <cell r="B162" t="str">
            <v>LT 2 RAP AIL FR FH 280+10%GRX4</v>
          </cell>
          <cell r="C162">
            <v>616</v>
          </cell>
          <cell r="D162" t="str">
            <v>B2KZ</v>
          </cell>
          <cell r="F162" t="str">
            <v>C23</v>
          </cell>
        </row>
        <row r="163">
          <cell r="A163" t="str">
            <v>B2KF</v>
          </cell>
          <cell r="B163" t="str">
            <v>RAP AIL FR FH 280G+10%GR LUSX6</v>
          </cell>
          <cell r="C163">
            <v>308</v>
          </cell>
          <cell r="D163" t="str">
            <v>B2KZ</v>
          </cell>
          <cell r="F163" t="str">
            <v>C23</v>
          </cell>
        </row>
        <row r="164">
          <cell r="A164" t="str">
            <v>B2VD</v>
          </cell>
          <cell r="B164" t="str">
            <v>LT 2 RAP 280 GR LUST X4</v>
          </cell>
          <cell r="C164">
            <v>560</v>
          </cell>
          <cell r="D164" t="str">
            <v>B26F</v>
          </cell>
          <cell r="F164" t="str">
            <v>C23</v>
          </cell>
        </row>
        <row r="165">
          <cell r="A165" t="str">
            <v>B2WF</v>
          </cell>
          <cell r="B165" t="str">
            <v>RAP 280 GR+10%GRAT LUST X6</v>
          </cell>
          <cell r="C165">
            <v>308</v>
          </cell>
          <cell r="D165" t="str">
            <v>B2WZ</v>
          </cell>
          <cell r="F165" t="str">
            <v>C23</v>
          </cell>
        </row>
        <row r="166">
          <cell r="A166" t="str">
            <v>B2XD</v>
          </cell>
          <cell r="B166" t="str">
            <v>LT 2 RAP 280+10%GRAT LUST X4</v>
          </cell>
          <cell r="C166">
            <v>616</v>
          </cell>
          <cell r="D166" t="str">
            <v>B2WZ</v>
          </cell>
          <cell r="F166" t="str">
            <v>C23</v>
          </cell>
        </row>
        <row r="167">
          <cell r="A167" t="str">
            <v>B27F</v>
          </cell>
          <cell r="B167" t="str">
            <v>RVLE A POELER CHEVRE 280LUSTX6</v>
          </cell>
          <cell r="C167">
            <v>280</v>
          </cell>
          <cell r="D167" t="str">
            <v>B27F</v>
          </cell>
          <cell r="F167" t="str">
            <v>C23</v>
          </cell>
        </row>
        <row r="168">
          <cell r="A168" t="str">
            <v>B3FD</v>
          </cell>
          <cell r="B168" t="str">
            <v>LT2 RAV BOEUF 1A1GR 300G LUSX4</v>
          </cell>
          <cell r="C168">
            <v>600</v>
          </cell>
          <cell r="D168">
            <v>0</v>
          </cell>
        </row>
        <row r="169">
          <cell r="A169" t="str">
            <v>B42F</v>
          </cell>
          <cell r="B169" t="str">
            <v>CROUSTI TORT JAMB/FROM LUST 300 GR X6</v>
          </cell>
          <cell r="C169">
            <v>300</v>
          </cell>
          <cell r="D169" t="str">
            <v>B42F</v>
          </cell>
          <cell r="E169">
            <v>36</v>
          </cell>
          <cell r="F169" t="str">
            <v>C22</v>
          </cell>
          <cell r="G169">
            <v>6</v>
          </cell>
        </row>
        <row r="170">
          <cell r="A170" t="str">
            <v>B47D</v>
          </cell>
          <cell r="B170" t="str">
            <v>2 TAP CHAMP JB FR 300+10%LUSX4</v>
          </cell>
          <cell r="C170">
            <v>660</v>
          </cell>
          <cell r="D170" t="str">
            <v>B46Z</v>
          </cell>
          <cell r="F170" t="str">
            <v>C22</v>
          </cell>
        </row>
        <row r="171">
          <cell r="A171" t="str">
            <v>B48F</v>
          </cell>
          <cell r="B171" t="str">
            <v>TAP LARD CHEV 300G LUST X6</v>
          </cell>
          <cell r="C171">
            <v>300</v>
          </cell>
          <cell r="D171" t="str">
            <v>B48F</v>
          </cell>
          <cell r="F171" t="str">
            <v>C22</v>
          </cell>
        </row>
        <row r="172">
          <cell r="A172" t="str">
            <v>B49F</v>
          </cell>
          <cell r="B172" t="str">
            <v>TAP JB FROM CHAMPI 300 LUST X6</v>
          </cell>
          <cell r="C172">
            <v>300</v>
          </cell>
          <cell r="D172" t="str">
            <v>B49F</v>
          </cell>
          <cell r="F172" t="str">
            <v>C22</v>
          </cell>
        </row>
        <row r="173">
          <cell r="A173" t="str">
            <v>B4AF</v>
          </cell>
          <cell r="B173" t="str">
            <v>CROUSTI TORT JAMB/FROM LUST 300 GR X6 Px CHOC</v>
          </cell>
          <cell r="C173">
            <v>300</v>
          </cell>
          <cell r="D173" t="str">
            <v>B42F</v>
          </cell>
          <cell r="E173">
            <v>36</v>
          </cell>
          <cell r="F173" t="str">
            <v>C22</v>
          </cell>
          <cell r="G173">
            <v>6</v>
          </cell>
        </row>
        <row r="174">
          <cell r="A174" t="str">
            <v>B4DD</v>
          </cell>
          <cell r="B174" t="str">
            <v>L2 CTAP JB EMM 300PCHOC LUSTX4</v>
          </cell>
          <cell r="C174">
            <v>600</v>
          </cell>
          <cell r="D174" t="str">
            <v>B42F</v>
          </cell>
          <cell r="E174">
            <v>36</v>
          </cell>
          <cell r="F174" t="str">
            <v>C22</v>
          </cell>
          <cell r="G174">
            <v>6</v>
          </cell>
        </row>
        <row r="175">
          <cell r="A175" t="str">
            <v>B4HD</v>
          </cell>
          <cell r="B175" t="str">
            <v>L2 CTAP JB EMM 300+15%G LUSTX4</v>
          </cell>
          <cell r="C175">
            <v>690</v>
          </cell>
          <cell r="D175" t="str">
            <v>B4GZ</v>
          </cell>
          <cell r="E175">
            <v>36</v>
          </cell>
          <cell r="F175" t="str">
            <v>C22</v>
          </cell>
          <cell r="G175">
            <v>6</v>
          </cell>
        </row>
        <row r="176">
          <cell r="A176" t="str">
            <v>B4GF</v>
          </cell>
          <cell r="B176" t="str">
            <v>CTAP JB EMM 300+15%G LUSTX6</v>
          </cell>
          <cell r="C176">
            <v>345</v>
          </cell>
          <cell r="D176" t="str">
            <v>B4GZ</v>
          </cell>
          <cell r="E176">
            <v>36</v>
          </cell>
          <cell r="F176" t="str">
            <v>C22</v>
          </cell>
          <cell r="G176">
            <v>6</v>
          </cell>
        </row>
        <row r="177">
          <cell r="A177" t="str">
            <v>B22F</v>
          </cell>
          <cell r="B177" t="str">
            <v>CROUSTI RAV JAMB/FROM LUST 300 GR X6</v>
          </cell>
          <cell r="C177">
            <v>300</v>
          </cell>
          <cell r="D177" t="str">
            <v>B22F</v>
          </cell>
          <cell r="E177">
            <v>36</v>
          </cell>
          <cell r="F177" t="str">
            <v>C22</v>
          </cell>
          <cell r="G177">
            <v>6</v>
          </cell>
        </row>
        <row r="178">
          <cell r="A178" t="str">
            <v>B43F</v>
          </cell>
          <cell r="B178" t="str">
            <v>CROUSTI TORT FROMAGE LUST 300 GR X6</v>
          </cell>
          <cell r="C178">
            <v>300</v>
          </cell>
          <cell r="D178" t="str">
            <v>B43F</v>
          </cell>
          <cell r="E178">
            <v>36</v>
          </cell>
          <cell r="F178" t="str">
            <v>C22</v>
          </cell>
          <cell r="G178">
            <v>6</v>
          </cell>
        </row>
        <row r="179">
          <cell r="A179" t="str">
            <v>B4JD</v>
          </cell>
          <cell r="B179" t="str">
            <v>L2 CTAP FROMAG 300+15%G LUSTX4</v>
          </cell>
          <cell r="C179">
            <v>690</v>
          </cell>
          <cell r="D179" t="str">
            <v>B4IZ</v>
          </cell>
          <cell r="E179">
            <v>36</v>
          </cell>
          <cell r="F179" t="str">
            <v>C22</v>
          </cell>
          <cell r="G179">
            <v>6</v>
          </cell>
        </row>
        <row r="180">
          <cell r="A180" t="str">
            <v>B4BF</v>
          </cell>
          <cell r="B180" t="str">
            <v>CR TAP FROM 300 PXCHOC LUST X6</v>
          </cell>
          <cell r="C180">
            <v>300</v>
          </cell>
          <cell r="D180" t="str">
            <v>B43F</v>
          </cell>
          <cell r="E180">
            <v>36</v>
          </cell>
          <cell r="F180" t="str">
            <v>C22</v>
          </cell>
          <cell r="G180">
            <v>6</v>
          </cell>
        </row>
        <row r="181">
          <cell r="A181" t="str">
            <v>B4IF</v>
          </cell>
          <cell r="B181" t="str">
            <v>CTAP FROMAG 300+15%G LUSTX6</v>
          </cell>
          <cell r="C181">
            <v>345</v>
          </cell>
          <cell r="D181" t="str">
            <v>B4IZ</v>
          </cell>
          <cell r="E181">
            <v>36</v>
          </cell>
          <cell r="F181" t="str">
            <v>C22</v>
          </cell>
          <cell r="G181">
            <v>6</v>
          </cell>
        </row>
        <row r="182">
          <cell r="A182" t="str">
            <v>B23F</v>
          </cell>
          <cell r="B182" t="str">
            <v>CROUSTI RAV FROMAGE LUST 300 GR X6</v>
          </cell>
          <cell r="C182">
            <v>300</v>
          </cell>
          <cell r="D182" t="str">
            <v>B23F</v>
          </cell>
          <cell r="E182">
            <v>36</v>
          </cell>
          <cell r="F182" t="str">
            <v>C22</v>
          </cell>
          <cell r="G182">
            <v>6</v>
          </cell>
        </row>
        <row r="183">
          <cell r="A183" t="str">
            <v>B44F</v>
          </cell>
          <cell r="B183" t="str">
            <v>CROUSTI TORT BOEUFBOLO LUST 300 GR X6</v>
          </cell>
          <cell r="C183">
            <v>300</v>
          </cell>
          <cell r="D183" t="str">
            <v>B44F</v>
          </cell>
          <cell r="E183">
            <v>36</v>
          </cell>
          <cell r="F183" t="str">
            <v>C22</v>
          </cell>
          <cell r="G183">
            <v>6</v>
          </cell>
        </row>
        <row r="184">
          <cell r="A184" t="str">
            <v>B4LD</v>
          </cell>
          <cell r="B184" t="str">
            <v>L2 CTAP BF BOLO300+15%G LUSTX4</v>
          </cell>
          <cell r="C184">
            <v>690</v>
          </cell>
          <cell r="D184" t="str">
            <v>B4KZ</v>
          </cell>
          <cell r="E184">
            <v>36</v>
          </cell>
          <cell r="F184" t="str">
            <v>C22</v>
          </cell>
          <cell r="G184">
            <v>6</v>
          </cell>
        </row>
        <row r="185">
          <cell r="A185" t="str">
            <v>B4KF</v>
          </cell>
          <cell r="B185" t="str">
            <v>CTAP BF BOLO300+15%G LUSTX6</v>
          </cell>
          <cell r="C185">
            <v>345</v>
          </cell>
          <cell r="D185" t="str">
            <v>B4KZ</v>
          </cell>
          <cell r="E185">
            <v>36</v>
          </cell>
          <cell r="F185" t="str">
            <v>C22</v>
          </cell>
          <cell r="G185">
            <v>6</v>
          </cell>
        </row>
        <row r="186">
          <cell r="A186" t="str">
            <v>B24F</v>
          </cell>
          <cell r="B186" t="str">
            <v>CROUSTI RAV BOEUF LUST 300 GR X6</v>
          </cell>
          <cell r="C186">
            <v>300</v>
          </cell>
          <cell r="D186" t="str">
            <v>B24F</v>
          </cell>
          <cell r="E186">
            <v>36</v>
          </cell>
          <cell r="F186" t="str">
            <v>C22</v>
          </cell>
          <cell r="G186">
            <v>6</v>
          </cell>
        </row>
        <row r="187">
          <cell r="A187" t="str">
            <v>B2DF</v>
          </cell>
          <cell r="B187" t="str">
            <v>CRAP JAMB/FROM LUST 300 GR PX CHOC X6</v>
          </cell>
          <cell r="C187">
            <v>300</v>
          </cell>
          <cell r="D187" t="str">
            <v>B22F</v>
          </cell>
          <cell r="E187">
            <v>36</v>
          </cell>
          <cell r="F187" t="str">
            <v>C22</v>
          </cell>
          <cell r="G187">
            <v>6</v>
          </cell>
        </row>
        <row r="188">
          <cell r="A188" t="str">
            <v>B2EF</v>
          </cell>
          <cell r="B188" t="str">
            <v>CRAP FROMAGE LUST 300 GR X6 PX CHOC</v>
          </cell>
          <cell r="C188">
            <v>300</v>
          </cell>
          <cell r="D188" t="str">
            <v>B23F</v>
          </cell>
          <cell r="E188">
            <v>36</v>
          </cell>
          <cell r="F188" t="str">
            <v>C22</v>
          </cell>
          <cell r="G188">
            <v>6</v>
          </cell>
        </row>
        <row r="189">
          <cell r="A189" t="str">
            <v>B2FF</v>
          </cell>
          <cell r="B189" t="str">
            <v>CRAP BOEUF LUST 300 GR X6 PX CHOC</v>
          </cell>
          <cell r="C189">
            <v>300</v>
          </cell>
          <cell r="D189" t="str">
            <v>B24F</v>
          </cell>
          <cell r="E189">
            <v>36</v>
          </cell>
          <cell r="F189" t="str">
            <v>C22</v>
          </cell>
          <cell r="G189">
            <v>6</v>
          </cell>
        </row>
        <row r="190">
          <cell r="A190" t="str">
            <v>B2GF</v>
          </cell>
          <cell r="B190" t="str">
            <v>CRAPLEG SOL FROM LUST 300 GR X6 PX CHOC</v>
          </cell>
          <cell r="C190">
            <v>300</v>
          </cell>
          <cell r="D190" t="str">
            <v>B25F</v>
          </cell>
          <cell r="E190">
            <v>36</v>
          </cell>
          <cell r="F190" t="str">
            <v>C22</v>
          </cell>
          <cell r="G190">
            <v>6</v>
          </cell>
        </row>
        <row r="191">
          <cell r="A191" t="str">
            <v>B31G</v>
          </cell>
          <cell r="B191" t="str">
            <v>RAVIOLI DETACHE 300 G LUS X8</v>
          </cell>
          <cell r="C191">
            <v>300</v>
          </cell>
          <cell r="D191" t="str">
            <v>B31G</v>
          </cell>
          <cell r="E191">
            <v>36</v>
          </cell>
          <cell r="F191">
            <v>3</v>
          </cell>
          <cell r="G191">
            <v>8</v>
          </cell>
        </row>
        <row r="192">
          <cell r="A192" t="str">
            <v>B3DF</v>
          </cell>
          <cell r="B192" t="str">
            <v>RAVIOLI BŒUF 300 GR +10% GRAT PRESENTOIR X6</v>
          </cell>
          <cell r="C192">
            <v>330</v>
          </cell>
          <cell r="D192" t="str">
            <v>B3DG</v>
          </cell>
          <cell r="F192">
            <v>3</v>
          </cell>
          <cell r="G192">
            <v>6</v>
          </cell>
        </row>
        <row r="193">
          <cell r="A193" t="str">
            <v>B3DG</v>
          </cell>
          <cell r="B193" t="str">
            <v>RV BOEUF 300G+10%GRAT LUST X8</v>
          </cell>
          <cell r="C193">
            <v>330</v>
          </cell>
          <cell r="D193" t="str">
            <v>B3DZ</v>
          </cell>
          <cell r="F193">
            <v>3</v>
          </cell>
          <cell r="G193">
            <v>8</v>
          </cell>
        </row>
        <row r="194">
          <cell r="A194" t="str">
            <v>B3MG</v>
          </cell>
          <cell r="B194" t="str">
            <v>RAVIOLI DETACHE 300 G PCHOC LUS X8</v>
          </cell>
          <cell r="C194">
            <v>300</v>
          </cell>
          <cell r="D194" t="str">
            <v>B31G</v>
          </cell>
          <cell r="E194">
            <v>36</v>
          </cell>
          <cell r="F194">
            <v>3</v>
          </cell>
          <cell r="G194">
            <v>8</v>
          </cell>
        </row>
        <row r="195">
          <cell r="A195" t="str">
            <v>B3TD</v>
          </cell>
          <cell r="B195" t="str">
            <v>LT 2 RAV BOEUF 300G LUST X4</v>
          </cell>
          <cell r="C195">
            <v>600</v>
          </cell>
          <cell r="D195" t="str">
            <v>B3DG</v>
          </cell>
          <cell r="E195">
            <v>36</v>
          </cell>
          <cell r="F195">
            <v>3</v>
          </cell>
          <cell r="G195">
            <v>4</v>
          </cell>
        </row>
        <row r="196">
          <cell r="A196" t="str">
            <v>B32D</v>
          </cell>
          <cell r="B196" t="str">
            <v>LOT 2 RAVIOLI DETACHE LUS X4</v>
          </cell>
          <cell r="C196">
            <v>600</v>
          </cell>
          <cell r="D196" t="str">
            <v>B31G</v>
          </cell>
          <cell r="E196">
            <v>30</v>
          </cell>
          <cell r="F196">
            <v>3</v>
          </cell>
          <cell r="G196">
            <v>4</v>
          </cell>
        </row>
        <row r="197">
          <cell r="A197" t="str">
            <v>B33D</v>
          </cell>
          <cell r="B197" t="str">
            <v>LOT 2 RAVIOLI DETACHE LUS + 1 BARQ GRAT  X4</v>
          </cell>
          <cell r="C197">
            <v>900</v>
          </cell>
          <cell r="D197" t="str">
            <v>B31G</v>
          </cell>
          <cell r="E197">
            <v>30</v>
          </cell>
          <cell r="F197">
            <v>3</v>
          </cell>
          <cell r="G197">
            <v>4</v>
          </cell>
        </row>
        <row r="198">
          <cell r="A198" t="str">
            <v>B34D</v>
          </cell>
          <cell r="B198" t="str">
            <v>LOT 2 RAVIOLI DETACHE LUS + CHEQUIER X4</v>
          </cell>
          <cell r="C198">
            <v>600</v>
          </cell>
          <cell r="D198" t="str">
            <v>B31G</v>
          </cell>
          <cell r="E198">
            <v>30</v>
          </cell>
          <cell r="F198">
            <v>3</v>
          </cell>
          <cell r="G198">
            <v>4</v>
          </cell>
        </row>
        <row r="199">
          <cell r="A199" t="str">
            <v>B36D</v>
          </cell>
          <cell r="B199" t="str">
            <v>LT X 2RAV DETACHES 300+20% LUS X4</v>
          </cell>
          <cell r="C199">
            <v>720</v>
          </cell>
          <cell r="D199">
            <v>0</v>
          </cell>
          <cell r="E199">
            <v>30</v>
          </cell>
          <cell r="F199">
            <v>3</v>
          </cell>
          <cell r="G199">
            <v>4</v>
          </cell>
        </row>
        <row r="200">
          <cell r="A200" t="str">
            <v>B38F</v>
          </cell>
          <cell r="B200" t="str">
            <v>LOT 2 RAV.DETAC +25%G LUS X6</v>
          </cell>
          <cell r="C200">
            <v>720</v>
          </cell>
          <cell r="D200">
            <v>0</v>
          </cell>
          <cell r="E200">
            <v>30</v>
          </cell>
          <cell r="F200">
            <v>3</v>
          </cell>
          <cell r="G200">
            <v>6</v>
          </cell>
        </row>
        <row r="201">
          <cell r="A201" t="str">
            <v>B3AD</v>
          </cell>
          <cell r="B201" t="str">
            <v>LOT 2 RAV.DETAC dont 15%G LUS X 4</v>
          </cell>
          <cell r="C201">
            <v>600</v>
          </cell>
          <cell r="D201" t="str">
            <v>B31G</v>
          </cell>
          <cell r="E201">
            <v>30</v>
          </cell>
          <cell r="F201">
            <v>3</v>
          </cell>
          <cell r="G201">
            <v>4</v>
          </cell>
        </row>
        <row r="202">
          <cell r="A202" t="str">
            <v>B3CG</v>
          </cell>
          <cell r="B202" t="str">
            <v>RAVIOLI DETACHE 300 G DT 10% GRAT LUS X8</v>
          </cell>
          <cell r="C202">
            <v>300</v>
          </cell>
          <cell r="D202" t="str">
            <v>B31G</v>
          </cell>
          <cell r="E202">
            <v>36</v>
          </cell>
          <cell r="F202">
            <v>3</v>
          </cell>
          <cell r="G202">
            <v>8</v>
          </cell>
        </row>
        <row r="203">
          <cell r="A203" t="str">
            <v>B3ED</v>
          </cell>
          <cell r="B203" t="str">
            <v>LT 2 RAV BOEUF 300+10%G.LUSTX4</v>
          </cell>
          <cell r="C203">
            <v>660</v>
          </cell>
          <cell r="D203" t="str">
            <v>B3DZ</v>
          </cell>
          <cell r="F203">
            <v>3</v>
          </cell>
        </row>
        <row r="204">
          <cell r="A204" t="str">
            <v>B3JD</v>
          </cell>
          <cell r="B204" t="str">
            <v>LOT 2 RAVIOLI DETACHE 300GR DT 20% GRAT LUS X4</v>
          </cell>
          <cell r="C204">
            <v>600</v>
          </cell>
          <cell r="D204" t="str">
            <v>B31G</v>
          </cell>
          <cell r="E204">
            <v>30</v>
          </cell>
          <cell r="F204">
            <v>3</v>
          </cell>
          <cell r="G204">
            <v>4</v>
          </cell>
        </row>
        <row r="205">
          <cell r="A205" t="str">
            <v>B3LD</v>
          </cell>
          <cell r="B205" t="str">
            <v>LOT 2 RAB BŒUF 300 GR+1 BQ 1/2 LUNE T/B GRAT</v>
          </cell>
          <cell r="C205">
            <v>900</v>
          </cell>
          <cell r="D205" t="str">
            <v>B3HG+B5HG</v>
          </cell>
          <cell r="E205">
            <v>30</v>
          </cell>
          <cell r="F205">
            <v>3</v>
          </cell>
          <cell r="G205">
            <v>4</v>
          </cell>
        </row>
        <row r="206">
          <cell r="A206" t="str">
            <v>B3RE</v>
          </cell>
          <cell r="B206" t="str">
            <v>RV BOEUF 300+15%G PRESENTX5</v>
          </cell>
          <cell r="C206">
            <v>345</v>
          </cell>
          <cell r="D206" t="str">
            <v>B3RY</v>
          </cell>
          <cell r="F206">
            <v>3</v>
          </cell>
        </row>
        <row r="207">
          <cell r="A207" t="str">
            <v>B3RF</v>
          </cell>
          <cell r="B207" t="str">
            <v>RV BOEUF 300+15%G PRESENTOIRX6</v>
          </cell>
          <cell r="C207">
            <v>345</v>
          </cell>
          <cell r="D207" t="str">
            <v>B3RG</v>
          </cell>
          <cell r="F207">
            <v>3</v>
          </cell>
          <cell r="G207">
            <v>6</v>
          </cell>
        </row>
        <row r="208">
          <cell r="A208" t="str">
            <v>B3RG</v>
          </cell>
          <cell r="B208" t="str">
            <v>RAV BOEUF 300G +15%GRA LUST X8</v>
          </cell>
          <cell r="C208">
            <v>345</v>
          </cell>
          <cell r="D208" t="str">
            <v>B3RG</v>
          </cell>
          <cell r="F208">
            <v>3</v>
          </cell>
          <cell r="G208">
            <v>8</v>
          </cell>
        </row>
        <row r="209">
          <cell r="A209" t="str">
            <v>B3SD</v>
          </cell>
          <cell r="B209" t="str">
            <v>LOT 2 RAVIOLI DETACHE LUS + 15% GRAT  X4</v>
          </cell>
          <cell r="C209">
            <v>690</v>
          </cell>
          <cell r="D209" t="str">
            <v>B3RZ</v>
          </cell>
          <cell r="E209">
            <v>30</v>
          </cell>
          <cell r="F209">
            <v>3</v>
          </cell>
          <cell r="G209">
            <v>4</v>
          </cell>
        </row>
        <row r="210">
          <cell r="A210" t="str">
            <v>B40D</v>
          </cell>
          <cell r="B210" t="str">
            <v>LT 2 TAP LARD CHEV 300G LUSTX4</v>
          </cell>
          <cell r="C210">
            <v>600</v>
          </cell>
          <cell r="D210" t="str">
            <v>B48F</v>
          </cell>
          <cell r="F210" t="str">
            <v>C22</v>
          </cell>
        </row>
        <row r="211">
          <cell r="A211" t="str">
            <v>B46F</v>
          </cell>
          <cell r="B211" t="str">
            <v>TAP CHAMP JB FROM 300+10%LUSX6</v>
          </cell>
          <cell r="C211">
            <v>330</v>
          </cell>
          <cell r="D211" t="str">
            <v>B46Z</v>
          </cell>
          <cell r="F211" t="str">
            <v>C22</v>
          </cell>
        </row>
        <row r="212">
          <cell r="A212" t="str">
            <v>B4RD</v>
          </cell>
          <cell r="B212" t="str">
            <v>LT 2 TAP JBN EMM 300 GR LUSTX4</v>
          </cell>
          <cell r="C212">
            <v>600</v>
          </cell>
          <cell r="D212" t="str">
            <v>B42F</v>
          </cell>
          <cell r="E212">
            <v>36</v>
          </cell>
          <cell r="F212" t="str">
            <v>C22</v>
          </cell>
          <cell r="G212">
            <v>4</v>
          </cell>
        </row>
        <row r="213">
          <cell r="A213" t="str">
            <v>B4ED</v>
          </cell>
          <cell r="B213" t="str">
            <v>L2 CTAP FROMAG 300PCHOC LUSTX4</v>
          </cell>
          <cell r="C213">
            <v>600</v>
          </cell>
          <cell r="D213" t="str">
            <v>B43F</v>
          </cell>
          <cell r="E213">
            <v>36</v>
          </cell>
          <cell r="F213" t="str">
            <v>C22</v>
          </cell>
          <cell r="G213">
            <v>4</v>
          </cell>
        </row>
        <row r="214">
          <cell r="A214" t="str">
            <v>B4MD</v>
          </cell>
          <cell r="B214" t="str">
            <v>L2 CTAP TO BAS 300PCHOC LUSTX4</v>
          </cell>
          <cell r="C214">
            <v>600</v>
          </cell>
          <cell r="D214" t="str">
            <v>B47F</v>
          </cell>
          <cell r="E214">
            <v>36</v>
          </cell>
          <cell r="F214" t="str">
            <v>C22</v>
          </cell>
          <cell r="G214">
            <v>4</v>
          </cell>
        </row>
        <row r="215">
          <cell r="A215" t="str">
            <v>B4FD</v>
          </cell>
          <cell r="B215" t="str">
            <v>L2 CTAP BF BOL 300PCHOC LUSTX4</v>
          </cell>
          <cell r="C215">
            <v>600</v>
          </cell>
          <cell r="D215" t="str">
            <v>B44F</v>
          </cell>
          <cell r="E215">
            <v>36</v>
          </cell>
          <cell r="F215" t="str">
            <v>C22</v>
          </cell>
          <cell r="G215">
            <v>4</v>
          </cell>
        </row>
        <row r="216">
          <cell r="A216" t="str">
            <v>B4CF</v>
          </cell>
          <cell r="B216" t="str">
            <v>CR TAP BF BOLO 300 PXCH LUSTX6</v>
          </cell>
          <cell r="C216">
            <v>300</v>
          </cell>
          <cell r="D216" t="str">
            <v>B44F</v>
          </cell>
          <cell r="E216">
            <v>36</v>
          </cell>
          <cell r="F216" t="str">
            <v>C22</v>
          </cell>
          <cell r="G216">
            <v>6</v>
          </cell>
        </row>
        <row r="217">
          <cell r="A217" t="str">
            <v>B4ZD</v>
          </cell>
          <cell r="B217" t="str">
            <v>LT 2 TAP LARD CHEV 300+10%LUX4</v>
          </cell>
          <cell r="C217">
            <v>600</v>
          </cell>
          <cell r="D217">
            <v>0</v>
          </cell>
          <cell r="F217" t="str">
            <v>C22</v>
          </cell>
        </row>
        <row r="218">
          <cell r="A218" t="str">
            <v>B40D</v>
          </cell>
          <cell r="B218" t="str">
            <v>LT 2 TAP LARD CHEV 300G LUSTX4</v>
          </cell>
          <cell r="C218">
            <v>600</v>
          </cell>
          <cell r="D218" t="str">
            <v>B49F</v>
          </cell>
          <cell r="F218" t="str">
            <v>C22</v>
          </cell>
        </row>
        <row r="219">
          <cell r="A219" t="str">
            <v>B4SD</v>
          </cell>
          <cell r="B219" t="str">
            <v>LT 2 TAP 3 FROM 300 GR LUST X4</v>
          </cell>
          <cell r="C219">
            <v>600</v>
          </cell>
          <cell r="D219" t="str">
            <v>B43F</v>
          </cell>
          <cell r="E219">
            <v>36</v>
          </cell>
          <cell r="F219" t="str">
            <v>C22</v>
          </cell>
          <cell r="G219">
            <v>4</v>
          </cell>
        </row>
        <row r="220">
          <cell r="A220" t="str">
            <v>B4TD</v>
          </cell>
          <cell r="B220" t="str">
            <v>LT 2 TAP BF BOLO 300G LUSTX4</v>
          </cell>
          <cell r="C220">
            <v>600</v>
          </cell>
          <cell r="D220" t="str">
            <v>B44F</v>
          </cell>
          <cell r="E220">
            <v>36</v>
          </cell>
          <cell r="F220" t="str">
            <v>C22</v>
          </cell>
          <cell r="G220">
            <v>4</v>
          </cell>
        </row>
        <row r="221">
          <cell r="A221" t="str">
            <v>B4UF</v>
          </cell>
          <cell r="B221" t="str">
            <v>TAP JBN EMM 300+10%GR LUSTX6</v>
          </cell>
          <cell r="C221">
            <v>330</v>
          </cell>
          <cell r="D221" t="str">
            <v>B4UZ</v>
          </cell>
          <cell r="F221" t="str">
            <v>C22</v>
          </cell>
        </row>
        <row r="222">
          <cell r="A222" t="str">
            <v>B4VD</v>
          </cell>
          <cell r="B222" t="str">
            <v>LT 2 TAP JB EMM300+10%G LUSTX4</v>
          </cell>
          <cell r="C222">
            <v>660</v>
          </cell>
          <cell r="D222" t="str">
            <v>B4UZ</v>
          </cell>
          <cell r="F222" t="str">
            <v>C22</v>
          </cell>
          <cell r="G222">
            <v>4</v>
          </cell>
        </row>
        <row r="223">
          <cell r="A223" t="str">
            <v>B4WB</v>
          </cell>
          <cell r="B223" t="str">
            <v>LT 2 TAP JE300 1ACH 2e50% LUX4</v>
          </cell>
          <cell r="C223">
            <v>600</v>
          </cell>
          <cell r="D223" t="str">
            <v>K01F</v>
          </cell>
        </row>
        <row r="224">
          <cell r="A224" t="str">
            <v>B4WD</v>
          </cell>
          <cell r="B224" t="str">
            <v>LT 2 TAP JE300 1ACH 2e50% LUX4</v>
          </cell>
          <cell r="C224">
            <v>600</v>
          </cell>
          <cell r="D224" t="str">
            <v>B42F</v>
          </cell>
          <cell r="F224" t="str">
            <v>C22</v>
          </cell>
        </row>
        <row r="225">
          <cell r="A225" t="str">
            <v>B4XD</v>
          </cell>
          <cell r="B225" t="str">
            <v>LT 2 TAP FROM 300+10%G LUSTX4</v>
          </cell>
          <cell r="C225">
            <v>660</v>
          </cell>
          <cell r="D225" t="str">
            <v>B4WZ</v>
          </cell>
          <cell r="F225" t="str">
            <v>C22</v>
          </cell>
        </row>
        <row r="226">
          <cell r="A226" t="str">
            <v>B4YF</v>
          </cell>
          <cell r="B226" t="str">
            <v>TAP LARD CHEV 300+10%GR LUSTX6</v>
          </cell>
          <cell r="C226">
            <v>330</v>
          </cell>
          <cell r="D226" t="str">
            <v>B4YZ</v>
          </cell>
          <cell r="F226" t="str">
            <v>C22</v>
          </cell>
        </row>
        <row r="227">
          <cell r="A227" t="str">
            <v>B4ZD</v>
          </cell>
          <cell r="B227" t="str">
            <v>LT 2 TAP CHEV LARD 300+10%LUX4</v>
          </cell>
          <cell r="C227">
            <v>660</v>
          </cell>
          <cell r="D227" t="str">
            <v>B4YZ</v>
          </cell>
          <cell r="F227" t="str">
            <v>C22</v>
          </cell>
        </row>
        <row r="228">
          <cell r="A228" t="str">
            <v>B51G</v>
          </cell>
          <cell r="B228" t="str">
            <v>RAVIOLI JAMBON 300 G LUST X8</v>
          </cell>
          <cell r="C228">
            <v>300</v>
          </cell>
          <cell r="D228" t="str">
            <v>B51G</v>
          </cell>
          <cell r="E228">
            <v>36</v>
          </cell>
          <cell r="F228">
            <v>3</v>
          </cell>
          <cell r="G228">
            <v>8</v>
          </cell>
        </row>
        <row r="229">
          <cell r="A229" t="str">
            <v>B52D</v>
          </cell>
          <cell r="B229" t="str">
            <v>LOT 2 RAVIOLI JAMBON LUS  X4</v>
          </cell>
          <cell r="C229">
            <v>600</v>
          </cell>
          <cell r="D229" t="str">
            <v>B51G</v>
          </cell>
          <cell r="E229">
            <v>36</v>
          </cell>
          <cell r="F229">
            <v>3</v>
          </cell>
          <cell r="G229">
            <v>4</v>
          </cell>
        </row>
        <row r="230">
          <cell r="A230" t="str">
            <v>B53D</v>
          </cell>
          <cell r="B230" t="str">
            <v>LOT 3 RAVIOLI JAMBON LUST X4</v>
          </cell>
          <cell r="C230">
            <v>900</v>
          </cell>
          <cell r="D230" t="str">
            <v>B51G</v>
          </cell>
          <cell r="E230">
            <v>36</v>
          </cell>
          <cell r="F230">
            <v>3</v>
          </cell>
          <cell r="G230">
            <v>4</v>
          </cell>
        </row>
        <row r="231">
          <cell r="A231" t="str">
            <v>B55D</v>
          </cell>
          <cell r="B231" t="str">
            <v>LOT 2 RAV.JAMBON+20%G LUS X4</v>
          </cell>
          <cell r="C231">
            <v>720</v>
          </cell>
          <cell r="D231">
            <v>0</v>
          </cell>
          <cell r="E231">
            <v>36</v>
          </cell>
          <cell r="F231">
            <v>3</v>
          </cell>
          <cell r="G231">
            <v>4</v>
          </cell>
        </row>
        <row r="232">
          <cell r="A232" t="str">
            <v>B55G</v>
          </cell>
          <cell r="B232" t="str">
            <v>RAVIOLI JAMBON 300 GDONT 10% GART LUST X8</v>
          </cell>
          <cell r="C232">
            <v>300</v>
          </cell>
          <cell r="D232" t="str">
            <v>B51G</v>
          </cell>
          <cell r="E232">
            <v>36</v>
          </cell>
          <cell r="F232">
            <v>3</v>
          </cell>
          <cell r="G232">
            <v>8</v>
          </cell>
        </row>
        <row r="233">
          <cell r="A233" t="str">
            <v>B5AD</v>
          </cell>
          <cell r="B233" t="str">
            <v>LOT 2 RAVIOLI JAMBON 300 GR DT 15% GRAT LUS  X4</v>
          </cell>
          <cell r="C233">
            <v>600</v>
          </cell>
          <cell r="D233" t="str">
            <v>B51G</v>
          </cell>
          <cell r="E233">
            <v>36</v>
          </cell>
          <cell r="F233">
            <v>3</v>
          </cell>
          <cell r="G233">
            <v>4</v>
          </cell>
        </row>
        <row r="234">
          <cell r="A234" t="str">
            <v>B5CD</v>
          </cell>
          <cell r="B234" t="str">
            <v>LOT 2 RAV JAMBON+10%G LUST X4</v>
          </cell>
          <cell r="C234">
            <v>660</v>
          </cell>
          <cell r="D234" t="str">
            <v>B5BZ</v>
          </cell>
          <cell r="F234">
            <v>3</v>
          </cell>
        </row>
        <row r="235">
          <cell r="A235" t="str">
            <v>B5DD</v>
          </cell>
          <cell r="B235" t="str">
            <v>LT 2 RAV JAMBON 1A1GR 300G X4</v>
          </cell>
          <cell r="C235">
            <v>600</v>
          </cell>
          <cell r="D235" t="str">
            <v>B51G</v>
          </cell>
        </row>
        <row r="236">
          <cell r="A236" t="str">
            <v>B5BG</v>
          </cell>
          <cell r="B236" t="str">
            <v>RAV JAMBON 300 G +10%G LUST X8</v>
          </cell>
          <cell r="C236">
            <v>330</v>
          </cell>
          <cell r="D236" t="str">
            <v>B5BZ</v>
          </cell>
          <cell r="E236">
            <v>36</v>
          </cell>
          <cell r="F236">
            <v>3</v>
          </cell>
          <cell r="G236">
            <v>8</v>
          </cell>
        </row>
        <row r="237">
          <cell r="A237" t="str">
            <v>B5ED</v>
          </cell>
          <cell r="B237" t="str">
            <v>LOT 2 RAVIOLI JAMBON 300 GR +BR 0,3 € SUR BŒUF BOLO LUS  X4</v>
          </cell>
          <cell r="C237">
            <v>600</v>
          </cell>
          <cell r="D237" t="str">
            <v>B51G</v>
          </cell>
          <cell r="E237">
            <v>36</v>
          </cell>
          <cell r="F237">
            <v>3</v>
          </cell>
          <cell r="G237">
            <v>4</v>
          </cell>
        </row>
        <row r="238">
          <cell r="A238" t="str">
            <v>B5FD</v>
          </cell>
          <cell r="B238" t="str">
            <v>LOT 2 RAV.JAMBON+BRI 0,3 E 300G LUS X4</v>
          </cell>
          <cell r="C238">
            <v>700</v>
          </cell>
          <cell r="D238" t="str">
            <v>B51G</v>
          </cell>
          <cell r="E238">
            <v>36</v>
          </cell>
          <cell r="F238">
            <v>3</v>
          </cell>
          <cell r="G238">
            <v>4</v>
          </cell>
        </row>
        <row r="239">
          <cell r="A239" t="str">
            <v>B5GD</v>
          </cell>
          <cell r="B239" t="str">
            <v>LOT 2 RAVIOLI JAMBON 300 GR +BR 0,3 € SUR PF LUS  X4</v>
          </cell>
          <cell r="C239">
            <v>600</v>
          </cell>
          <cell r="D239" t="str">
            <v>B51G</v>
          </cell>
          <cell r="E239">
            <v>36</v>
          </cell>
          <cell r="F239">
            <v>3</v>
          </cell>
          <cell r="G239">
            <v>4</v>
          </cell>
        </row>
        <row r="240">
          <cell r="A240" t="str">
            <v>B5KG</v>
          </cell>
          <cell r="B240" t="str">
            <v>RAV JAMBON 300 G +15%G LUST X8</v>
          </cell>
          <cell r="C240">
            <v>345</v>
          </cell>
          <cell r="D240" t="str">
            <v>B5KZ</v>
          </cell>
          <cell r="E240">
            <v>36</v>
          </cell>
          <cell r="F240">
            <v>3</v>
          </cell>
          <cell r="G240">
            <v>8</v>
          </cell>
        </row>
        <row r="241">
          <cell r="A241" t="str">
            <v>B5JG</v>
          </cell>
          <cell r="B241" t="str">
            <v>RAVIOLI JAMBON 300 GDT 10% GRAT LUST X8</v>
          </cell>
          <cell r="C241">
            <v>300</v>
          </cell>
          <cell r="D241" t="str">
            <v>B51G</v>
          </cell>
          <cell r="E241">
            <v>36</v>
          </cell>
          <cell r="F241">
            <v>3</v>
          </cell>
          <cell r="G241">
            <v>8</v>
          </cell>
        </row>
        <row r="242">
          <cell r="A242" t="str">
            <v>B5LD</v>
          </cell>
          <cell r="B242" t="str">
            <v>LOT 2 RAV.JAMBON+15%G LUS X4</v>
          </cell>
          <cell r="C242">
            <v>690</v>
          </cell>
          <cell r="D242" t="str">
            <v>B5KZ</v>
          </cell>
          <cell r="E242">
            <v>36</v>
          </cell>
          <cell r="F242">
            <v>3</v>
          </cell>
          <cell r="G242">
            <v>4</v>
          </cell>
        </row>
        <row r="243">
          <cell r="A243" t="str">
            <v>B5MG</v>
          </cell>
          <cell r="B243" t="str">
            <v>RAVIOLI JAMBON 300 PRIX CHOC LUST X8</v>
          </cell>
          <cell r="C243">
            <v>300</v>
          </cell>
          <cell r="D243" t="str">
            <v>B51G</v>
          </cell>
          <cell r="E243">
            <v>36</v>
          </cell>
          <cell r="F243">
            <v>3</v>
          </cell>
          <cell r="G243">
            <v>8</v>
          </cell>
        </row>
        <row r="244">
          <cell r="A244" t="str">
            <v>B5ND</v>
          </cell>
          <cell r="B244" t="str">
            <v>LT 2 RAV JAMBON LUST X4</v>
          </cell>
          <cell r="C244">
            <v>600</v>
          </cell>
          <cell r="D244" t="str">
            <v>B51G</v>
          </cell>
          <cell r="E244">
            <v>36</v>
          </cell>
          <cell r="F244">
            <v>3</v>
          </cell>
          <cell r="G244">
            <v>4</v>
          </cell>
        </row>
        <row r="245">
          <cell r="A245" t="str">
            <v>B5PB</v>
          </cell>
          <cell r="B245" t="str">
            <v>LT 2 TAP JE300 1ACH 1GRA LUX2</v>
          </cell>
          <cell r="C245">
            <v>600</v>
          </cell>
          <cell r="D245" t="str">
            <v>B42F</v>
          </cell>
          <cell r="F245" t="str">
            <v>C22</v>
          </cell>
        </row>
        <row r="246">
          <cell r="A246" t="str">
            <v>B5PD</v>
          </cell>
          <cell r="B246" t="str">
            <v>LT 2 TAP JE300 1ACH 1GRA LUX4</v>
          </cell>
          <cell r="C246">
            <v>600</v>
          </cell>
          <cell r="D246" t="str">
            <v>B42F</v>
          </cell>
          <cell r="F246" t="str">
            <v>C22</v>
          </cell>
        </row>
        <row r="247">
          <cell r="A247" t="str">
            <v>B5QD</v>
          </cell>
          <cell r="B247" t="str">
            <v>LT 2 TAP CL300 1ACH 1GRA LUX4</v>
          </cell>
          <cell r="C247">
            <v>600</v>
          </cell>
          <cell r="D247" t="str">
            <v>B48F</v>
          </cell>
          <cell r="F247" t="str">
            <v>C22</v>
          </cell>
        </row>
        <row r="248">
          <cell r="A248" t="str">
            <v>B61G</v>
          </cell>
          <cell r="B248" t="str">
            <v>TORTELLINI 300 GR LUST    X8</v>
          </cell>
          <cell r="C248">
            <v>300</v>
          </cell>
          <cell r="D248" t="str">
            <v>B61G</v>
          </cell>
          <cell r="E248">
            <v>36</v>
          </cell>
          <cell r="F248" t="str">
            <v>PF8</v>
          </cell>
          <cell r="G248">
            <v>8</v>
          </cell>
        </row>
        <row r="249">
          <cell r="A249" t="str">
            <v>B62D</v>
          </cell>
          <cell r="B249" t="str">
            <v>LOT 2 TORTELLINI 300 LUST X4</v>
          </cell>
          <cell r="C249">
            <v>600</v>
          </cell>
          <cell r="D249" t="str">
            <v>B61G</v>
          </cell>
          <cell r="E249">
            <v>36</v>
          </cell>
          <cell r="F249" t="str">
            <v>PF8</v>
          </cell>
          <cell r="G249">
            <v>4</v>
          </cell>
        </row>
        <row r="250">
          <cell r="A250" t="str">
            <v>B63D</v>
          </cell>
          <cell r="B250" t="str">
            <v>LOT 3 TORTELLINI 300 LUST X4</v>
          </cell>
          <cell r="C250">
            <v>900</v>
          </cell>
          <cell r="D250" t="str">
            <v>B61G</v>
          </cell>
          <cell r="E250">
            <v>36</v>
          </cell>
          <cell r="F250" t="str">
            <v>PF8</v>
          </cell>
          <cell r="G250">
            <v>4</v>
          </cell>
        </row>
        <row r="251">
          <cell r="A251" t="str">
            <v>B65D</v>
          </cell>
          <cell r="B251" t="str">
            <v>LOT 2 TORT 300 +20%GRA LU X4</v>
          </cell>
          <cell r="C251">
            <v>720</v>
          </cell>
          <cell r="D251">
            <v>0</v>
          </cell>
          <cell r="E251">
            <v>36</v>
          </cell>
          <cell r="F251" t="str">
            <v>PF8</v>
          </cell>
          <cell r="G251">
            <v>4</v>
          </cell>
        </row>
        <row r="252">
          <cell r="A252" t="str">
            <v>B6AD</v>
          </cell>
          <cell r="B252" t="str">
            <v>LOT 2 TORT 300 DT 15%GRA LU X4</v>
          </cell>
          <cell r="C252">
            <v>600</v>
          </cell>
          <cell r="D252" t="str">
            <v>B61G</v>
          </cell>
          <cell r="E252">
            <v>36</v>
          </cell>
          <cell r="F252" t="str">
            <v>PF8</v>
          </cell>
          <cell r="G252">
            <v>4</v>
          </cell>
        </row>
        <row r="253">
          <cell r="A253" t="str">
            <v>B6BD</v>
          </cell>
          <cell r="B253" t="str">
            <v>LOT 2 TORT 300, 30% OFFERT SUR 2e BARQUETTE</v>
          </cell>
          <cell r="C253">
            <v>600</v>
          </cell>
          <cell r="D253" t="str">
            <v>B61G</v>
          </cell>
          <cell r="E253">
            <v>36</v>
          </cell>
          <cell r="F253" t="str">
            <v>PF8</v>
          </cell>
          <cell r="G253">
            <v>4</v>
          </cell>
        </row>
        <row r="254">
          <cell r="A254" t="str">
            <v>B6BG</v>
          </cell>
          <cell r="B254" t="str">
            <v>TORTEL BF 300 G + 10%GR LUSTX8</v>
          </cell>
          <cell r="C254">
            <v>330</v>
          </cell>
          <cell r="D254" t="str">
            <v>B6BZ</v>
          </cell>
          <cell r="E254">
            <v>36</v>
          </cell>
          <cell r="F254" t="str">
            <v>PF8</v>
          </cell>
          <cell r="G254">
            <v>8</v>
          </cell>
        </row>
        <row r="255">
          <cell r="A255" t="str">
            <v>B6CD</v>
          </cell>
          <cell r="B255" t="str">
            <v>L 2 TOR BF 300 +10%GRA LUST X4</v>
          </cell>
          <cell r="C255">
            <v>660</v>
          </cell>
          <cell r="D255" t="str">
            <v>B6BZ</v>
          </cell>
          <cell r="F255" t="str">
            <v>PF8</v>
          </cell>
        </row>
        <row r="256">
          <cell r="A256" t="str">
            <v>B6CG</v>
          </cell>
          <cell r="B256" t="str">
            <v>TORTELLINI 300 GR DT 10% GRAT LUST    X8</v>
          </cell>
          <cell r="C256">
            <v>300</v>
          </cell>
          <cell r="D256" t="str">
            <v>B61G</v>
          </cell>
          <cell r="E256">
            <v>36</v>
          </cell>
          <cell r="F256" t="str">
            <v>PF8</v>
          </cell>
          <cell r="G256">
            <v>8</v>
          </cell>
        </row>
        <row r="257">
          <cell r="A257" t="str">
            <v>B6FD</v>
          </cell>
          <cell r="B257" t="str">
            <v>LOT 2 TORT 300 DT 20%GRA LU X4</v>
          </cell>
          <cell r="C257">
            <v>600</v>
          </cell>
          <cell r="D257" t="str">
            <v>B61G</v>
          </cell>
          <cell r="E257">
            <v>36</v>
          </cell>
          <cell r="F257" t="str">
            <v>PF8</v>
          </cell>
          <cell r="G257">
            <v>4</v>
          </cell>
        </row>
        <row r="258">
          <cell r="A258" t="str">
            <v>B6LD</v>
          </cell>
          <cell r="B258" t="str">
            <v>LOT 2 TORT 300 + 15%GRA LU X4</v>
          </cell>
          <cell r="C258">
            <v>690</v>
          </cell>
          <cell r="D258" t="str">
            <v>B6KZ</v>
          </cell>
          <cell r="E258">
            <v>36</v>
          </cell>
          <cell r="F258" t="str">
            <v>PF8</v>
          </cell>
          <cell r="G258">
            <v>4</v>
          </cell>
        </row>
        <row r="259">
          <cell r="A259" t="str">
            <v>B6ND</v>
          </cell>
          <cell r="B259" t="str">
            <v>LT 2 TOR BOEUF 300G LUST X4</v>
          </cell>
          <cell r="C259">
            <v>600</v>
          </cell>
          <cell r="D259" t="str">
            <v>B61G</v>
          </cell>
          <cell r="E259">
            <v>36</v>
          </cell>
          <cell r="F259" t="str">
            <v>PF8</v>
          </cell>
          <cell r="G259">
            <v>4</v>
          </cell>
        </row>
        <row r="260">
          <cell r="A260" t="str">
            <v>B6MG</v>
          </cell>
          <cell r="B260" t="str">
            <v>TOR BOEUF 300G PX CHOC LUST X8</v>
          </cell>
          <cell r="C260">
            <v>300</v>
          </cell>
          <cell r="D260" t="str">
            <v>B61G</v>
          </cell>
          <cell r="E260">
            <v>36</v>
          </cell>
          <cell r="F260" t="str">
            <v>PF8</v>
          </cell>
          <cell r="G260">
            <v>8</v>
          </cell>
        </row>
        <row r="261">
          <cell r="A261" t="str">
            <v>B75G</v>
          </cell>
          <cell r="B261" t="str">
            <v>TOR PARM BASILIC 250G LUST X8</v>
          </cell>
          <cell r="C261">
            <v>250</v>
          </cell>
          <cell r="D261" t="str">
            <v>B75G</v>
          </cell>
          <cell r="E261">
            <v>30</v>
          </cell>
          <cell r="F261" t="str">
            <v>PF8</v>
          </cell>
          <cell r="G261">
            <v>8</v>
          </cell>
        </row>
        <row r="262">
          <cell r="A262" t="str">
            <v>B79D</v>
          </cell>
          <cell r="B262" t="str">
            <v>LT 2 TORT PBAS 300G DT 15% GRAT LUSX4</v>
          </cell>
          <cell r="C262">
            <v>600</v>
          </cell>
          <cell r="D262" t="str">
            <v>B78G</v>
          </cell>
          <cell r="E262">
            <v>30</v>
          </cell>
          <cell r="F262">
            <v>8</v>
          </cell>
          <cell r="G262">
            <v>4</v>
          </cell>
        </row>
        <row r="263">
          <cell r="A263" t="str">
            <v>b7ad</v>
          </cell>
          <cell r="B263" t="str">
            <v>LT 2 T PBAS 300G PX CHOC LUSX4</v>
          </cell>
          <cell r="C263">
            <v>600</v>
          </cell>
          <cell r="D263" t="str">
            <v>B78G</v>
          </cell>
          <cell r="E263">
            <v>30</v>
          </cell>
          <cell r="F263" t="str">
            <v>PF8</v>
          </cell>
          <cell r="G263">
            <v>4</v>
          </cell>
        </row>
        <row r="264">
          <cell r="A264" t="str">
            <v>B7CD</v>
          </cell>
          <cell r="B264" t="str">
            <v>LT 2 T PBAS 250G DT 1 BARQ GRAT LUSTX4</v>
          </cell>
          <cell r="C264">
            <v>500</v>
          </cell>
          <cell r="D264" t="str">
            <v>B75G</v>
          </cell>
          <cell r="E264">
            <v>30</v>
          </cell>
          <cell r="F264" t="str">
            <v>PF8</v>
          </cell>
          <cell r="G264">
            <v>4</v>
          </cell>
        </row>
        <row r="265">
          <cell r="A265" t="str">
            <v>B7DD</v>
          </cell>
          <cell r="B265" t="str">
            <v>T PBAS 250G 1 ACHETE 1 GRAT LUSTX4</v>
          </cell>
          <cell r="C265">
            <v>500</v>
          </cell>
          <cell r="D265" t="str">
            <v>B75G</v>
          </cell>
          <cell r="E265">
            <v>30</v>
          </cell>
          <cell r="F265" t="str">
            <v>PF8</v>
          </cell>
          <cell r="G265">
            <v>4</v>
          </cell>
        </row>
        <row r="266">
          <cell r="A266" t="str">
            <v>B7ED</v>
          </cell>
          <cell r="B266" t="str">
            <v>LT 2 TORT PBAS 250G GRAT LUSX4</v>
          </cell>
          <cell r="C266">
            <v>500</v>
          </cell>
          <cell r="D266" t="str">
            <v>B75G</v>
          </cell>
          <cell r="E266">
            <v>30</v>
          </cell>
          <cell r="F266" t="str">
            <v>PF8</v>
          </cell>
          <cell r="G266">
            <v>4</v>
          </cell>
        </row>
        <row r="267">
          <cell r="A267" t="str">
            <v>B7FG</v>
          </cell>
          <cell r="B267" t="str">
            <v>TOR PARM BAS 250G+15%GR.LUSTX8</v>
          </cell>
          <cell r="C267">
            <v>287.5</v>
          </cell>
          <cell r="D267" t="str">
            <v>B7FG</v>
          </cell>
          <cell r="E267">
            <v>30</v>
          </cell>
          <cell r="F267" t="str">
            <v>PF8</v>
          </cell>
          <cell r="G267">
            <v>4</v>
          </cell>
        </row>
        <row r="268">
          <cell r="A268" t="str">
            <v>B7GD</v>
          </cell>
          <cell r="B268" t="str">
            <v>LT 2 TORT PBAS250G + 15% GRAT LUSX4</v>
          </cell>
          <cell r="C268">
            <v>575</v>
          </cell>
          <cell r="D268" t="str">
            <v>B7FG</v>
          </cell>
          <cell r="E268">
            <v>30</v>
          </cell>
          <cell r="F268" t="str">
            <v>PF8</v>
          </cell>
          <cell r="G268">
            <v>4</v>
          </cell>
        </row>
        <row r="269">
          <cell r="A269" t="str">
            <v>B7KG</v>
          </cell>
          <cell r="B269" t="str">
            <v>TOR PARM BASILIC 250G+10% LUST X8</v>
          </cell>
          <cell r="C269">
            <v>275</v>
          </cell>
          <cell r="D269" t="str">
            <v>B7KZ</v>
          </cell>
          <cell r="E269">
            <v>30</v>
          </cell>
          <cell r="F269" t="str">
            <v>PF8</v>
          </cell>
          <cell r="G269">
            <v>8</v>
          </cell>
        </row>
        <row r="270">
          <cell r="A270" t="str">
            <v>B7LD</v>
          </cell>
          <cell r="B270" t="str">
            <v>LT 2 T PBAS 250G +10%GRA LUSX4</v>
          </cell>
          <cell r="C270">
            <v>550</v>
          </cell>
          <cell r="D270" t="str">
            <v>B7KZ</v>
          </cell>
          <cell r="E270">
            <v>30</v>
          </cell>
          <cell r="F270" t="str">
            <v>PF8</v>
          </cell>
          <cell r="G270">
            <v>4</v>
          </cell>
        </row>
        <row r="271">
          <cell r="A271" t="str">
            <v>B7MG</v>
          </cell>
          <cell r="B271" t="str">
            <v>TOR PARM BAS 250G PCHOC LUSTX8</v>
          </cell>
          <cell r="C271">
            <v>250</v>
          </cell>
          <cell r="D271" t="str">
            <v>B75G</v>
          </cell>
          <cell r="F271" t="str">
            <v>PF8</v>
          </cell>
        </row>
        <row r="272">
          <cell r="A272" t="str">
            <v>B7QB</v>
          </cell>
          <cell r="B272" t="str">
            <v>LT2 TORT PAR BAS 250+1GR LUSX2</v>
          </cell>
          <cell r="C272">
            <v>750</v>
          </cell>
          <cell r="D272" t="str">
            <v>B75G</v>
          </cell>
          <cell r="F272" t="str">
            <v>PF8</v>
          </cell>
        </row>
        <row r="273">
          <cell r="A273" t="str">
            <v>B7QD</v>
          </cell>
          <cell r="B273" t="str">
            <v>LOT 2 TORTEL PARM BAS 250 GRLUST +1 GRAT</v>
          </cell>
          <cell r="C273">
            <v>750</v>
          </cell>
          <cell r="D273" t="str">
            <v>B75G</v>
          </cell>
          <cell r="E273">
            <v>36</v>
          </cell>
          <cell r="F273" t="str">
            <v>PF8</v>
          </cell>
          <cell r="G273">
            <v>4</v>
          </cell>
        </row>
        <row r="274">
          <cell r="A274" t="str">
            <v>B7SD</v>
          </cell>
          <cell r="B274" t="str">
            <v>LOT 2 TORT PARM-BAS 300 LU + 15 % GRAT</v>
          </cell>
          <cell r="C274">
            <v>690</v>
          </cell>
          <cell r="D274">
            <v>0</v>
          </cell>
          <cell r="E274">
            <v>30</v>
          </cell>
          <cell r="F274">
            <v>8</v>
          </cell>
          <cell r="G274">
            <v>4</v>
          </cell>
        </row>
        <row r="275">
          <cell r="A275" t="str">
            <v>B7UD</v>
          </cell>
          <cell r="B275" t="str">
            <v>LT 2 TORT PARM BAS 250G LUSTX4</v>
          </cell>
          <cell r="C275">
            <v>500</v>
          </cell>
          <cell r="D275" t="str">
            <v>B75G</v>
          </cell>
          <cell r="E275">
            <v>36</v>
          </cell>
          <cell r="F275" t="str">
            <v>PF8</v>
          </cell>
          <cell r="G275">
            <v>4</v>
          </cell>
        </row>
        <row r="276">
          <cell r="A276" t="str">
            <v>B81G</v>
          </cell>
          <cell r="B276" t="str">
            <v>RAVIOL DET AU COMTE 300 G LUS X8</v>
          </cell>
          <cell r="C276">
            <v>300</v>
          </cell>
          <cell r="D276" t="str">
            <v>B81G</v>
          </cell>
          <cell r="E276">
            <v>36</v>
          </cell>
          <cell r="F276">
            <v>2</v>
          </cell>
          <cell r="G276">
            <v>8</v>
          </cell>
        </row>
        <row r="277">
          <cell r="A277" t="str">
            <v>B85D</v>
          </cell>
          <cell r="B277" t="str">
            <v>LOTX 2 RAVIOLI JAMBON FROMAGE 300+20% G LUS X4</v>
          </cell>
          <cell r="C277">
            <v>720</v>
          </cell>
          <cell r="D277">
            <v>0</v>
          </cell>
          <cell r="E277">
            <v>36</v>
          </cell>
          <cell r="F277">
            <v>3</v>
          </cell>
          <cell r="G277">
            <v>4</v>
          </cell>
        </row>
        <row r="278">
          <cell r="A278" t="str">
            <v>B86G</v>
          </cell>
          <cell r="B278" t="str">
            <v>RAVIOLI JAMBON FROMAGE 300 G LUS X8</v>
          </cell>
          <cell r="C278">
            <v>300</v>
          </cell>
          <cell r="D278" t="str">
            <v>B86G</v>
          </cell>
          <cell r="E278">
            <v>36</v>
          </cell>
          <cell r="F278" t="str">
            <v>PF4</v>
          </cell>
          <cell r="G278">
            <v>8</v>
          </cell>
        </row>
        <row r="279">
          <cell r="A279" t="str">
            <v>B87D</v>
          </cell>
          <cell r="B279" t="str">
            <v>LOT 2 RAVIOLI JAMB/FROM LUS  X4</v>
          </cell>
          <cell r="C279">
            <v>600</v>
          </cell>
          <cell r="D279" t="str">
            <v>B86G</v>
          </cell>
          <cell r="E279">
            <v>36</v>
          </cell>
          <cell r="F279" t="str">
            <v>PF4</v>
          </cell>
          <cell r="G279">
            <v>4</v>
          </cell>
        </row>
        <row r="280">
          <cell r="A280" t="str">
            <v>B88D</v>
          </cell>
          <cell r="B280" t="str">
            <v xml:space="preserve">LOTX 2 RAVIOLI JAMBON FROMAGE 250 G+20% LUS X4 </v>
          </cell>
          <cell r="C280">
            <v>500</v>
          </cell>
          <cell r="D280" t="str">
            <v>B86G</v>
          </cell>
          <cell r="E280">
            <v>36</v>
          </cell>
          <cell r="F280">
            <v>3</v>
          </cell>
          <cell r="G280">
            <v>4</v>
          </cell>
        </row>
        <row r="281">
          <cell r="A281" t="str">
            <v>B8BG</v>
          </cell>
          <cell r="B281" t="str">
            <v>RV JBN EMMENT 300G+10%G LUSTX8</v>
          </cell>
          <cell r="C281">
            <v>330</v>
          </cell>
          <cell r="D281" t="str">
            <v>B8BZ</v>
          </cell>
          <cell r="F281" t="str">
            <v>PF4</v>
          </cell>
          <cell r="G281">
            <v>4</v>
          </cell>
        </row>
        <row r="282">
          <cell r="A282" t="str">
            <v>B8CD</v>
          </cell>
          <cell r="B282" t="str">
            <v>LT 2 R JB EMM300G+10%GR LUSTX4</v>
          </cell>
          <cell r="C282">
            <v>660</v>
          </cell>
          <cell r="D282" t="str">
            <v>B8BZ</v>
          </cell>
          <cell r="F282" t="str">
            <v>PF4</v>
          </cell>
          <cell r="G282">
            <v>4</v>
          </cell>
        </row>
        <row r="283">
          <cell r="A283" t="str">
            <v>B8ED</v>
          </cell>
          <cell r="B283" t="str">
            <v>R JB EMM 300 1ACH 1GRAT LUSTX4</v>
          </cell>
          <cell r="C283">
            <v>600</v>
          </cell>
          <cell r="D283" t="str">
            <v>B86G</v>
          </cell>
          <cell r="F283" t="str">
            <v>PF4</v>
          </cell>
        </row>
        <row r="284">
          <cell r="A284" t="str">
            <v>B8MG</v>
          </cell>
          <cell r="B284" t="str">
            <v>RAV JBN EMMENT300 PCHOC LUSTX8</v>
          </cell>
          <cell r="C284">
            <v>300</v>
          </cell>
          <cell r="D284" t="str">
            <v>B86G</v>
          </cell>
          <cell r="E284">
            <v>36</v>
          </cell>
          <cell r="F284" t="str">
            <v>PF4</v>
          </cell>
          <cell r="G284">
            <v>8</v>
          </cell>
        </row>
        <row r="285">
          <cell r="A285" t="str">
            <v>B8QD</v>
          </cell>
          <cell r="B285" t="str">
            <v>LT 2 R JB EMM 300+1BQGR LUSTX4</v>
          </cell>
          <cell r="C285">
            <v>900</v>
          </cell>
          <cell r="D285" t="str">
            <v>B86G</v>
          </cell>
          <cell r="E285">
            <v>36</v>
          </cell>
          <cell r="F285" t="str">
            <v>PF4</v>
          </cell>
          <cell r="G285">
            <v>4</v>
          </cell>
        </row>
        <row r="286">
          <cell r="A286" t="str">
            <v>B8UD</v>
          </cell>
          <cell r="B286" t="str">
            <v>LT 2 RAV JBN EMMENT 300 LUSTX4</v>
          </cell>
          <cell r="C286">
            <v>600</v>
          </cell>
          <cell r="D286" t="str">
            <v>B86G</v>
          </cell>
          <cell r="E286">
            <v>36</v>
          </cell>
          <cell r="F286" t="str">
            <v>PF4</v>
          </cell>
          <cell r="G286">
            <v>4</v>
          </cell>
        </row>
        <row r="287">
          <cell r="A287" t="str">
            <v>B8GD</v>
          </cell>
          <cell r="B287" t="str">
            <v>LOT 2 RAVIOLI JAMB/FROM +15% LUS  X4</v>
          </cell>
          <cell r="C287">
            <v>690</v>
          </cell>
          <cell r="D287" t="str">
            <v>B8FZ</v>
          </cell>
          <cell r="E287">
            <v>36</v>
          </cell>
          <cell r="F287" t="str">
            <v>PF4</v>
          </cell>
          <cell r="G287">
            <v>4</v>
          </cell>
        </row>
        <row r="288">
          <cell r="A288" t="str">
            <v>B8FG</v>
          </cell>
          <cell r="B288" t="str">
            <v>RV JBN EMMENT 300G+15%G LUSTX8</v>
          </cell>
          <cell r="C288">
            <v>345</v>
          </cell>
          <cell r="D288" t="str">
            <v>B8FZ</v>
          </cell>
          <cell r="E288">
            <v>36</v>
          </cell>
          <cell r="F288" t="str">
            <v>PF4</v>
          </cell>
          <cell r="G288">
            <v>8</v>
          </cell>
        </row>
        <row r="289">
          <cell r="A289" t="str">
            <v>B8SD</v>
          </cell>
          <cell r="B289" t="str">
            <v>LOT 2 RAVIOL +15% LUS  X4</v>
          </cell>
          <cell r="C289">
            <v>575</v>
          </cell>
          <cell r="D289" t="str">
            <v>B8RG</v>
          </cell>
          <cell r="E289">
            <v>36</v>
          </cell>
          <cell r="F289">
            <v>3</v>
          </cell>
          <cell r="G289">
            <v>4</v>
          </cell>
        </row>
        <row r="290">
          <cell r="A290" t="str">
            <v>B9BD</v>
          </cell>
          <cell r="B290" t="str">
            <v>LOT 2 RAVIOLI 4 FROMAGES 350 LU DT100 GR GRAT</v>
          </cell>
          <cell r="C290">
            <v>700</v>
          </cell>
          <cell r="D290" t="str">
            <v>B9AG</v>
          </cell>
          <cell r="E290">
            <v>30</v>
          </cell>
          <cell r="F290">
            <v>3</v>
          </cell>
          <cell r="G290">
            <v>8</v>
          </cell>
        </row>
        <row r="291">
          <cell r="A291" t="str">
            <v>B9DD</v>
          </cell>
          <cell r="B291" t="str">
            <v>LOT 2 RAVIOLI 4 JAMB/FROM 350 LU DT100 GR GRAT</v>
          </cell>
          <cell r="C291">
            <v>700</v>
          </cell>
          <cell r="D291" t="str">
            <v>B9CG</v>
          </cell>
          <cell r="E291">
            <v>30</v>
          </cell>
          <cell r="F291">
            <v>3</v>
          </cell>
          <cell r="G291">
            <v>8</v>
          </cell>
        </row>
        <row r="292">
          <cell r="A292" t="str">
            <v>B9FD</v>
          </cell>
          <cell r="B292" t="str">
            <v>LOT X 2 1/2 LUNE TOM-BAS 350 GR X 4 OS</v>
          </cell>
          <cell r="C292">
            <v>700</v>
          </cell>
          <cell r="D292" t="str">
            <v>B9EG</v>
          </cell>
          <cell r="E292">
            <v>30</v>
          </cell>
          <cell r="F292">
            <v>3</v>
          </cell>
          <cell r="G292">
            <v>4</v>
          </cell>
        </row>
        <row r="293">
          <cell r="A293" t="str">
            <v>B9JD</v>
          </cell>
          <cell r="B293" t="str">
            <v>LOT X 2 RAV 4 FROM 350 GR X 4 OS</v>
          </cell>
          <cell r="C293">
            <v>700</v>
          </cell>
          <cell r="D293" t="str">
            <v>B9AG</v>
          </cell>
          <cell r="E293">
            <v>30</v>
          </cell>
          <cell r="F293">
            <v>3</v>
          </cell>
          <cell r="G293">
            <v>4</v>
          </cell>
        </row>
        <row r="294">
          <cell r="A294" t="str">
            <v>B9KD</v>
          </cell>
          <cell r="B294" t="str">
            <v>LOT X 2 RAV JAMB COMTE 350 GR X 4 OS</v>
          </cell>
          <cell r="C294">
            <v>700</v>
          </cell>
          <cell r="D294" t="str">
            <v>B9CG</v>
          </cell>
          <cell r="E294">
            <v>30</v>
          </cell>
          <cell r="F294">
            <v>3</v>
          </cell>
          <cell r="G294">
            <v>4</v>
          </cell>
        </row>
        <row r="295">
          <cell r="A295" t="str">
            <v>CDBG</v>
          </cell>
          <cell r="B295" t="str">
            <v>TORT POULET BQ  250 G+10%GR X8</v>
          </cell>
          <cell r="C295">
            <v>275</v>
          </cell>
        </row>
        <row r="296">
          <cell r="A296" t="str">
            <v>CDCD</v>
          </cell>
          <cell r="B296" t="str">
            <v>LT 2 TOR POULET BQ 250+10%G X4</v>
          </cell>
          <cell r="C296">
            <v>550</v>
          </cell>
          <cell r="D296" t="str">
            <v>CDBZ</v>
          </cell>
          <cell r="F296" t="str">
            <v>PF8</v>
          </cell>
        </row>
        <row r="297">
          <cell r="A297" t="str">
            <v>CDED</v>
          </cell>
          <cell r="B297" t="str">
            <v>LT 2 TORT POULET+1 BQ GRA LUX4</v>
          </cell>
          <cell r="C297">
            <v>750</v>
          </cell>
          <cell r="D297" t="str">
            <v>C87G</v>
          </cell>
          <cell r="F297" t="str">
            <v>PF8</v>
          </cell>
        </row>
        <row r="298">
          <cell r="A298" t="str">
            <v>C03G</v>
          </cell>
          <cell r="B298" t="str">
            <v>DL CEPES PARMESAN 250GR LUSTX8</v>
          </cell>
          <cell r="C298">
            <v>250</v>
          </cell>
          <cell r="D298" t="str">
            <v>C03G</v>
          </cell>
          <cell r="F298">
            <v>7</v>
          </cell>
        </row>
        <row r="299">
          <cell r="A299" t="str">
            <v>C05G</v>
          </cell>
          <cell r="B299" t="str">
            <v>RAV JBN CARBONARA 250GLUST X8</v>
          </cell>
          <cell r="C299">
            <v>250</v>
          </cell>
          <cell r="D299" t="str">
            <v>C05G</v>
          </cell>
          <cell r="E299">
            <v>30</v>
          </cell>
          <cell r="F299">
            <v>3</v>
          </cell>
          <cell r="G299">
            <v>8</v>
          </cell>
        </row>
        <row r="300">
          <cell r="A300" t="str">
            <v>C09G</v>
          </cell>
          <cell r="B300" t="str">
            <v>TORTEL 4 FROMAGES 300G LUST X8</v>
          </cell>
          <cell r="C300">
            <v>300</v>
          </cell>
          <cell r="D300" t="str">
            <v>C09G</v>
          </cell>
          <cell r="E300">
            <v>30</v>
          </cell>
          <cell r="F300" t="str">
            <v>PF8</v>
          </cell>
          <cell r="G300">
            <v>8</v>
          </cell>
        </row>
        <row r="301">
          <cell r="A301" t="str">
            <v>C0BD</v>
          </cell>
          <cell r="B301" t="str">
            <v>LT 2 TOR 4FR 300 PCHOC LUST X4</v>
          </cell>
          <cell r="C301">
            <v>600</v>
          </cell>
          <cell r="D301" t="str">
            <v>C09G</v>
          </cell>
          <cell r="E301">
            <v>30</v>
          </cell>
          <cell r="F301" t="str">
            <v>PF8</v>
          </cell>
          <cell r="G301">
            <v>8</v>
          </cell>
        </row>
        <row r="302">
          <cell r="A302" t="str">
            <v>C0ED</v>
          </cell>
          <cell r="B302" t="str">
            <v>LOT X 2 RAV JBN CARBO 250G LUST X4</v>
          </cell>
          <cell r="C302">
            <v>500</v>
          </cell>
          <cell r="D302" t="str">
            <v>C05G</v>
          </cell>
          <cell r="E302">
            <v>30</v>
          </cell>
          <cell r="F302">
            <v>3</v>
          </cell>
          <cell r="G302">
            <v>8</v>
          </cell>
        </row>
        <row r="303">
          <cell r="A303" t="str">
            <v>C0GD</v>
          </cell>
          <cell r="B303" t="str">
            <v>LOT X 2 RAV JBN CARBO 250G + 15% LUST X4</v>
          </cell>
          <cell r="C303">
            <v>575</v>
          </cell>
          <cell r="D303" t="str">
            <v>C0FG</v>
          </cell>
          <cell r="E303">
            <v>30</v>
          </cell>
          <cell r="F303">
            <v>3</v>
          </cell>
          <cell r="G303">
            <v>8</v>
          </cell>
        </row>
        <row r="304">
          <cell r="A304" t="str">
            <v>C0JG</v>
          </cell>
          <cell r="B304" t="str">
            <v>D LUNE CEPES BQ  250G+10%GR X8</v>
          </cell>
          <cell r="C304">
            <v>275</v>
          </cell>
          <cell r="D304" t="str">
            <v>C0JZ</v>
          </cell>
          <cell r="F304">
            <v>7</v>
          </cell>
        </row>
        <row r="305">
          <cell r="A305" t="str">
            <v>C0KD</v>
          </cell>
          <cell r="B305" t="str">
            <v>LT 2 DL CEPES BQ 250+10%G X4</v>
          </cell>
          <cell r="C305">
            <v>550</v>
          </cell>
          <cell r="D305" t="str">
            <v>C0JZ</v>
          </cell>
          <cell r="F305">
            <v>7</v>
          </cell>
        </row>
        <row r="306">
          <cell r="A306" t="str">
            <v>C0KG</v>
          </cell>
          <cell r="B306" t="str">
            <v xml:space="preserve"> RAV JBN CARBO 250G + 10% LUST X8</v>
          </cell>
          <cell r="C306">
            <v>275</v>
          </cell>
          <cell r="D306" t="str">
            <v>C0JG</v>
          </cell>
          <cell r="E306">
            <v>30</v>
          </cell>
          <cell r="F306">
            <v>3</v>
          </cell>
          <cell r="G306">
            <v>8</v>
          </cell>
        </row>
        <row r="307">
          <cell r="A307" t="str">
            <v>C0LD</v>
          </cell>
          <cell r="B307" t="str">
            <v>LT2 DL CEPES 1ACH=1GR LU 250X4</v>
          </cell>
          <cell r="C307">
            <v>500</v>
          </cell>
          <cell r="D307" t="str">
            <v>C03G</v>
          </cell>
          <cell r="F307">
            <v>7</v>
          </cell>
        </row>
        <row r="308">
          <cell r="A308" t="str">
            <v>C0MG</v>
          </cell>
          <cell r="B308" t="str">
            <v>RAV JBN CARBONARA 250G PX CHOC LUST X8</v>
          </cell>
          <cell r="C308">
            <v>250</v>
          </cell>
          <cell r="D308" t="str">
            <v>C05G</v>
          </cell>
          <cell r="E308">
            <v>30</v>
          </cell>
          <cell r="F308">
            <v>3</v>
          </cell>
          <cell r="G308">
            <v>8</v>
          </cell>
        </row>
        <row r="309">
          <cell r="A309" t="str">
            <v>C0ND</v>
          </cell>
          <cell r="B309" t="str">
            <v>LT 2 DL CEPES 250+1BQGR LUSX4</v>
          </cell>
          <cell r="C309">
            <v>750</v>
          </cell>
          <cell r="D309" t="str">
            <v>C03G</v>
          </cell>
          <cell r="F309">
            <v>3</v>
          </cell>
        </row>
        <row r="310">
          <cell r="A310" t="str">
            <v>C0QD</v>
          </cell>
          <cell r="B310" t="str">
            <v>LOT 2 RAV JAMB CARBO 250 GRLUST +1 GRAT</v>
          </cell>
          <cell r="C310">
            <v>750</v>
          </cell>
          <cell r="D310" t="str">
            <v>C05G</v>
          </cell>
          <cell r="E310">
            <v>36</v>
          </cell>
          <cell r="F310">
            <v>3</v>
          </cell>
          <cell r="G310">
            <v>4</v>
          </cell>
        </row>
        <row r="311">
          <cell r="A311" t="str">
            <v>C0SD</v>
          </cell>
          <cell r="B311" t="str">
            <v>LT 2 TOR 4FR 300+15%GR LUST X4</v>
          </cell>
          <cell r="C311">
            <v>690</v>
          </cell>
          <cell r="D311" t="str">
            <v>C0RG</v>
          </cell>
          <cell r="E311">
            <v>30</v>
          </cell>
          <cell r="F311" t="str">
            <v>PF8</v>
          </cell>
          <cell r="G311">
            <v>4</v>
          </cell>
        </row>
        <row r="312">
          <cell r="A312" t="str">
            <v>C10G</v>
          </cell>
          <cell r="B312" t="str">
            <v>TOR MOZZ EMMENT BLEU 250 LUSX8</v>
          </cell>
          <cell r="C312">
            <v>250</v>
          </cell>
          <cell r="D312" t="str">
            <v>C10G</v>
          </cell>
          <cell r="F312" t="str">
            <v>PF8</v>
          </cell>
        </row>
        <row r="313">
          <cell r="A313" t="str">
            <v>C15G</v>
          </cell>
          <cell r="B313" t="str">
            <v>TORTEL RIC EPIN 250G LUST X8</v>
          </cell>
          <cell r="C313">
            <v>250</v>
          </cell>
          <cell r="D313" t="str">
            <v>C15G</v>
          </cell>
          <cell r="E313">
            <v>30</v>
          </cell>
          <cell r="F313" t="str">
            <v>PF8</v>
          </cell>
          <cell r="G313">
            <v>8</v>
          </cell>
        </row>
        <row r="314">
          <cell r="A314" t="str">
            <v>C16G</v>
          </cell>
          <cell r="B314" t="str">
            <v>TORTEL RIC EPIN 300G LUST X8</v>
          </cell>
          <cell r="C314">
            <v>300</v>
          </cell>
          <cell r="D314" t="str">
            <v>C16G</v>
          </cell>
          <cell r="E314">
            <v>30</v>
          </cell>
          <cell r="F314" t="str">
            <v>PF8</v>
          </cell>
          <cell r="G314">
            <v>8</v>
          </cell>
        </row>
        <row r="315">
          <cell r="A315" t="str">
            <v>C17D</v>
          </cell>
          <cell r="B315" t="str">
            <v>LOT 2 TOR RIC EPIN 300 LU X4</v>
          </cell>
          <cell r="C315">
            <v>600</v>
          </cell>
          <cell r="D315" t="str">
            <v>C16G</v>
          </cell>
          <cell r="E315">
            <v>30</v>
          </cell>
          <cell r="F315" t="str">
            <v>PF8</v>
          </cell>
          <cell r="G315">
            <v>4</v>
          </cell>
        </row>
        <row r="316">
          <cell r="A316" t="str">
            <v>C18D</v>
          </cell>
          <cell r="B316" t="str">
            <v>LOT 2 TOR RIC EPIN 300 +1 TAG GRAT LU X5</v>
          </cell>
          <cell r="D316" t="str">
            <v>C16G+A21G</v>
          </cell>
          <cell r="F316" t="str">
            <v>LTOG2</v>
          </cell>
          <cell r="G316">
            <v>4</v>
          </cell>
        </row>
        <row r="317">
          <cell r="A317" t="str">
            <v>C1BD</v>
          </cell>
          <cell r="B317" t="str">
            <v>LOT 2 TORTEL RIC EPIN 300GDT 15% LUST X</v>
          </cell>
          <cell r="C317">
            <v>300</v>
          </cell>
          <cell r="D317" t="str">
            <v>C16G</v>
          </cell>
          <cell r="E317">
            <v>30</v>
          </cell>
          <cell r="F317" t="str">
            <v>PF8</v>
          </cell>
          <cell r="G317">
            <v>4</v>
          </cell>
        </row>
        <row r="318">
          <cell r="A318" t="str">
            <v>C1CG</v>
          </cell>
          <cell r="B318" t="str">
            <v>TORTEL RIC EPIN 300G+10% LUST X8</v>
          </cell>
          <cell r="C318">
            <v>330</v>
          </cell>
          <cell r="D318" t="str">
            <v>C1CG</v>
          </cell>
          <cell r="E318">
            <v>30</v>
          </cell>
          <cell r="F318" t="str">
            <v>PF8</v>
          </cell>
          <cell r="G318">
            <v>8</v>
          </cell>
        </row>
        <row r="319">
          <cell r="A319" t="str">
            <v>C1ED</v>
          </cell>
          <cell r="B319" t="str">
            <v>LOT 2 TORT RIC - EPINARD 250 GR LU GRAT</v>
          </cell>
          <cell r="C319">
            <v>500</v>
          </cell>
          <cell r="D319" t="str">
            <v>C15G</v>
          </cell>
          <cell r="E319">
            <v>30</v>
          </cell>
          <cell r="F319" t="str">
            <v>PF8</v>
          </cell>
          <cell r="G319">
            <v>4</v>
          </cell>
        </row>
        <row r="320">
          <cell r="A320" t="str">
            <v>C1MG</v>
          </cell>
          <cell r="B320" t="str">
            <v>TORT RIC EP 250G P CHOC LUSTX8</v>
          </cell>
          <cell r="C320">
            <v>250</v>
          </cell>
          <cell r="D320" t="str">
            <v>C15G</v>
          </cell>
          <cell r="E320">
            <v>30</v>
          </cell>
          <cell r="F320" t="str">
            <v>PF8</v>
          </cell>
          <cell r="G320">
            <v>8</v>
          </cell>
        </row>
        <row r="321">
          <cell r="A321" t="str">
            <v>C1GD</v>
          </cell>
          <cell r="B321" t="str">
            <v>LOT 2 TORT RIC - EPIN 250 GR LU + 15 % GRAT</v>
          </cell>
          <cell r="C321">
            <v>575</v>
          </cell>
          <cell r="D321" t="str">
            <v>C1FG</v>
          </cell>
          <cell r="E321">
            <v>30</v>
          </cell>
          <cell r="F321" t="str">
            <v>PF8</v>
          </cell>
          <cell r="G321">
            <v>4</v>
          </cell>
        </row>
        <row r="322">
          <cell r="A322" t="str">
            <v>C1KG</v>
          </cell>
          <cell r="B322" t="str">
            <v>TORT RIC - EPINARD 250 GR LU + 10 % GRAT</v>
          </cell>
          <cell r="C322">
            <v>275</v>
          </cell>
          <cell r="D322" t="str">
            <v>C1KG</v>
          </cell>
          <cell r="E322">
            <v>30</v>
          </cell>
          <cell r="F322" t="str">
            <v>PF8</v>
          </cell>
          <cell r="G322">
            <v>4</v>
          </cell>
        </row>
        <row r="323">
          <cell r="A323" t="str">
            <v>C1SD</v>
          </cell>
          <cell r="B323" t="str">
            <v>LOT 2 TORT RIC - EPINARD 300 LU + 15 % GRAT</v>
          </cell>
          <cell r="C323">
            <v>690</v>
          </cell>
          <cell r="D323" t="str">
            <v>C1RG</v>
          </cell>
          <cell r="E323">
            <v>30</v>
          </cell>
          <cell r="F323" t="str">
            <v>PF8</v>
          </cell>
          <cell r="G323">
            <v>4</v>
          </cell>
        </row>
        <row r="324">
          <cell r="A324" t="str">
            <v>C21G</v>
          </cell>
          <cell r="B324" t="str">
            <v>TORT JB CRU PARM 250 SAC LUSX8</v>
          </cell>
          <cell r="C324">
            <v>250</v>
          </cell>
          <cell r="D324" t="str">
            <v>C21G</v>
          </cell>
          <cell r="F324" t="str">
            <v>PF8</v>
          </cell>
        </row>
        <row r="325">
          <cell r="A325" t="str">
            <v>C25G</v>
          </cell>
          <cell r="B325" t="str">
            <v>TORTEL ROQUEFORT2500 LUST X8</v>
          </cell>
          <cell r="C325">
            <v>250</v>
          </cell>
          <cell r="D325" t="str">
            <v>C25G</v>
          </cell>
          <cell r="E325">
            <v>30</v>
          </cell>
          <cell r="F325" t="str">
            <v>PF8</v>
          </cell>
          <cell r="G325">
            <v>8</v>
          </cell>
        </row>
        <row r="326">
          <cell r="A326" t="str">
            <v>C29G</v>
          </cell>
          <cell r="B326" t="str">
            <v>TORT POULET CREME 250G LUST X8</v>
          </cell>
          <cell r="C326">
            <v>250</v>
          </cell>
          <cell r="D326" t="str">
            <v>C29G</v>
          </cell>
          <cell r="F326" t="str">
            <v>PF8</v>
          </cell>
        </row>
        <row r="327">
          <cell r="A327" t="str">
            <v>C2GD</v>
          </cell>
          <cell r="B327" t="str">
            <v>LOT 2 TORT ROQUE 250 GR LU + 15 % GRAT</v>
          </cell>
          <cell r="C327">
            <v>575</v>
          </cell>
          <cell r="D327" t="str">
            <v>C2FZ</v>
          </cell>
          <cell r="E327">
            <v>30</v>
          </cell>
          <cell r="F327" t="str">
            <v>PF8</v>
          </cell>
          <cell r="G327">
            <v>4</v>
          </cell>
        </row>
        <row r="328">
          <cell r="A328" t="str">
            <v>C2ED</v>
          </cell>
          <cell r="B328" t="str">
            <v>LOT 2 TORT ROQUE 250 GR LU PX CHOC</v>
          </cell>
          <cell r="C328">
            <v>500</v>
          </cell>
          <cell r="D328" t="str">
            <v>C25G</v>
          </cell>
          <cell r="E328">
            <v>30</v>
          </cell>
          <cell r="F328" t="str">
            <v>PF8</v>
          </cell>
          <cell r="G328">
            <v>4</v>
          </cell>
        </row>
        <row r="329">
          <cell r="A329" t="str">
            <v>C2FG</v>
          </cell>
          <cell r="B329" t="str">
            <v>TOR ROQUEF 250+15%GRAT LUST X8</v>
          </cell>
          <cell r="C329">
            <v>287.5</v>
          </cell>
          <cell r="D329" t="str">
            <v>C2FZ</v>
          </cell>
          <cell r="E329">
            <v>30</v>
          </cell>
          <cell r="F329" t="str">
            <v>PF8</v>
          </cell>
          <cell r="G329">
            <v>4</v>
          </cell>
        </row>
        <row r="330">
          <cell r="A330" t="str">
            <v>C2KG</v>
          </cell>
          <cell r="B330" t="str">
            <v>TORTEL ROQUEFORT 250+10% GRATX8</v>
          </cell>
          <cell r="C330">
            <v>275</v>
          </cell>
          <cell r="D330" t="str">
            <v>C2KZ</v>
          </cell>
          <cell r="E330">
            <v>30</v>
          </cell>
          <cell r="F330" t="str">
            <v>PF8</v>
          </cell>
          <cell r="G330">
            <v>8</v>
          </cell>
        </row>
        <row r="331">
          <cell r="A331" t="str">
            <v>C2LD</v>
          </cell>
          <cell r="B331" t="str">
            <v>LT 2 T ROQ 250G +10%GR LUST X4</v>
          </cell>
          <cell r="C331">
            <v>550</v>
          </cell>
          <cell r="D331" t="str">
            <v>C2KZ</v>
          </cell>
          <cell r="E331">
            <v>30</v>
          </cell>
          <cell r="F331" t="str">
            <v>PF8</v>
          </cell>
        </row>
        <row r="332">
          <cell r="A332" t="str">
            <v>C2SD</v>
          </cell>
          <cell r="B332" t="str">
            <v>LOT 2 TORT ROQUE 300 LU + 15 % GRAT</v>
          </cell>
          <cell r="C332">
            <v>690</v>
          </cell>
          <cell r="D332" t="str">
            <v>C2RG</v>
          </cell>
          <cell r="E332">
            <v>30</v>
          </cell>
          <cell r="F332" t="str">
            <v>PF8</v>
          </cell>
          <cell r="G332">
            <v>4</v>
          </cell>
        </row>
        <row r="333">
          <cell r="A333" t="str">
            <v>C2UD</v>
          </cell>
          <cell r="B333" t="str">
            <v>LT 2 TORT ROQUEF 250G LUSTX4</v>
          </cell>
          <cell r="C333">
            <v>500</v>
          </cell>
          <cell r="D333" t="str">
            <v>C25G</v>
          </cell>
          <cell r="E333">
            <v>30</v>
          </cell>
          <cell r="F333" t="str">
            <v>PF8</v>
          </cell>
          <cell r="G333">
            <v>4</v>
          </cell>
        </row>
        <row r="334">
          <cell r="A334" t="str">
            <v>C35G</v>
          </cell>
          <cell r="B334" t="str">
            <v>TORTELLONI JB CRU 250 LUS X8</v>
          </cell>
          <cell r="C334">
            <v>250</v>
          </cell>
          <cell r="D334" t="str">
            <v>C35G</v>
          </cell>
          <cell r="E334">
            <v>30</v>
          </cell>
          <cell r="F334" t="str">
            <v>PF8</v>
          </cell>
          <cell r="G334">
            <v>6</v>
          </cell>
        </row>
        <row r="335">
          <cell r="A335" t="str">
            <v>C38G</v>
          </cell>
          <cell r="B335" t="str">
            <v>TORTELLONI JB CRU 300+10% LUS X8</v>
          </cell>
          <cell r="C335">
            <v>330</v>
          </cell>
          <cell r="D335" t="str">
            <v>C38G</v>
          </cell>
          <cell r="E335">
            <v>30</v>
          </cell>
          <cell r="F335" t="str">
            <v>PF8</v>
          </cell>
          <cell r="G335">
            <v>8</v>
          </cell>
        </row>
        <row r="336">
          <cell r="A336" t="str">
            <v>C3AD</v>
          </cell>
          <cell r="B336" t="str">
            <v>LOT 2 TORT JBON CRU 300 GR DT 15%LU X4</v>
          </cell>
          <cell r="C336">
            <v>600</v>
          </cell>
          <cell r="D336" t="str">
            <v>C36G</v>
          </cell>
          <cell r="E336">
            <v>30</v>
          </cell>
          <cell r="F336" t="str">
            <v>PF8</v>
          </cell>
          <cell r="G336">
            <v>4</v>
          </cell>
        </row>
        <row r="337">
          <cell r="A337" t="str">
            <v>C3ED</v>
          </cell>
          <cell r="B337" t="str">
            <v>LOT 2 TORT JBON CRU 250 GR PX CHOC LU X4</v>
          </cell>
          <cell r="C337">
            <v>500</v>
          </cell>
          <cell r="D337" t="str">
            <v>C35G</v>
          </cell>
          <cell r="E337">
            <v>30</v>
          </cell>
          <cell r="F337" t="str">
            <v>PF8</v>
          </cell>
          <cell r="G337">
            <v>4</v>
          </cell>
        </row>
        <row r="338">
          <cell r="A338" t="str">
            <v>C3CD</v>
          </cell>
          <cell r="B338" t="str">
            <v>2 T JB CRU 250 DT 1 BQ GR LUST</v>
          </cell>
          <cell r="C338">
            <v>500</v>
          </cell>
          <cell r="D338" t="str">
            <v>C35G</v>
          </cell>
          <cell r="E338">
            <v>30</v>
          </cell>
          <cell r="F338" t="str">
            <v>PF8</v>
          </cell>
          <cell r="G338">
            <v>4</v>
          </cell>
        </row>
        <row r="339">
          <cell r="A339" t="str">
            <v>C3DA</v>
          </cell>
          <cell r="B339" t="str">
            <v>TORTEL JB CRU 300G +10% PRESX8</v>
          </cell>
          <cell r="C339">
            <v>275</v>
          </cell>
          <cell r="F339" t="str">
            <v>PF8</v>
          </cell>
        </row>
        <row r="340">
          <cell r="A340" t="str">
            <v>C3DE</v>
          </cell>
          <cell r="B340" t="str">
            <v>TORTEL  JB CRU 250+10%G PRESX8</v>
          </cell>
          <cell r="C340">
            <v>275</v>
          </cell>
          <cell r="F340" t="str">
            <v>PF8</v>
          </cell>
        </row>
        <row r="341">
          <cell r="A341" t="str">
            <v>C3FG</v>
          </cell>
          <cell r="B341" t="str">
            <v>TOR JB CRU PAR 250+15%G LUSTX8</v>
          </cell>
          <cell r="C341">
            <v>287.5</v>
          </cell>
          <cell r="D341" t="str">
            <v>C3FZ</v>
          </cell>
          <cell r="E341">
            <v>30</v>
          </cell>
          <cell r="F341" t="str">
            <v>PF8</v>
          </cell>
          <cell r="G341">
            <v>4</v>
          </cell>
        </row>
        <row r="342">
          <cell r="A342" t="str">
            <v>C3GD</v>
          </cell>
          <cell r="B342" t="str">
            <v>LOT 2 TORT JC 250 LU + 15 % GRAT</v>
          </cell>
          <cell r="C342">
            <v>575</v>
          </cell>
          <cell r="D342" t="str">
            <v>C3FZ</v>
          </cell>
          <cell r="E342">
            <v>30</v>
          </cell>
          <cell r="F342" t="str">
            <v>PF8</v>
          </cell>
          <cell r="G342">
            <v>4</v>
          </cell>
        </row>
        <row r="343">
          <cell r="A343" t="str">
            <v>C3JG</v>
          </cell>
          <cell r="B343" t="str">
            <v>TORTELLONI JB CRU 250+10% GRAT LUS X8</v>
          </cell>
          <cell r="C343">
            <v>275</v>
          </cell>
          <cell r="D343" t="str">
            <v>C3JZ</v>
          </cell>
          <cell r="E343">
            <v>30</v>
          </cell>
          <cell r="F343" t="str">
            <v>PF8</v>
          </cell>
          <cell r="G343">
            <v>6</v>
          </cell>
        </row>
        <row r="344">
          <cell r="A344" t="str">
            <v>C3JE</v>
          </cell>
          <cell r="B344" t="str">
            <v>TORTELLI JAMB CRU +10% PRESX5</v>
          </cell>
          <cell r="C344">
            <v>275</v>
          </cell>
          <cell r="D344" t="str">
            <v>C3JZ</v>
          </cell>
          <cell r="F344" t="str">
            <v>PF8</v>
          </cell>
        </row>
        <row r="345">
          <cell r="A345" t="str">
            <v>CA4G</v>
          </cell>
          <cell r="B345" t="str">
            <v>TORTELLONI JB CRU 250+10% GRAT LUS X8</v>
          </cell>
          <cell r="C345">
            <v>275</v>
          </cell>
          <cell r="D345" t="str">
            <v>CA4Z</v>
          </cell>
          <cell r="F345" t="str">
            <v>PF8</v>
          </cell>
        </row>
        <row r="346">
          <cell r="A346" t="str">
            <v>C3KD</v>
          </cell>
          <cell r="B346" t="str">
            <v>T JB CRU 250G 1 ACHETE 1 GRAT LUST X4</v>
          </cell>
          <cell r="C346">
            <v>500</v>
          </cell>
          <cell r="D346" t="str">
            <v>C35G</v>
          </cell>
          <cell r="E346">
            <v>30</v>
          </cell>
          <cell r="F346" t="str">
            <v>PF8</v>
          </cell>
          <cell r="G346">
            <v>4</v>
          </cell>
        </row>
        <row r="347">
          <cell r="A347" t="str">
            <v>C3LD</v>
          </cell>
          <cell r="B347" t="str">
            <v>LT 2 T JB CRU 250+10%GR LUSTX4</v>
          </cell>
          <cell r="C347">
            <v>550</v>
          </cell>
          <cell r="D347" t="str">
            <v>C3JZ</v>
          </cell>
          <cell r="E347">
            <v>30</v>
          </cell>
          <cell r="F347" t="str">
            <v>PF8</v>
          </cell>
          <cell r="G347">
            <v>4</v>
          </cell>
        </row>
        <row r="348">
          <cell r="A348" t="str">
            <v>C3MG</v>
          </cell>
          <cell r="B348" t="str">
            <v>TORTELLONI JB CRU 250 PX CHOCLUS X8</v>
          </cell>
          <cell r="C348">
            <v>250</v>
          </cell>
          <cell r="D348" t="str">
            <v>C35G</v>
          </cell>
          <cell r="E348">
            <v>30</v>
          </cell>
          <cell r="F348" t="str">
            <v>PF8</v>
          </cell>
          <cell r="G348">
            <v>6</v>
          </cell>
        </row>
        <row r="349">
          <cell r="A349" t="str">
            <v>C3QD</v>
          </cell>
          <cell r="B349" t="str">
            <v>LOT 2 TORTEL J CRU FROM 250 GRLUST +1 GRAT</v>
          </cell>
          <cell r="C349">
            <v>750</v>
          </cell>
          <cell r="D349" t="str">
            <v>C35G</v>
          </cell>
          <cell r="E349">
            <v>36</v>
          </cell>
          <cell r="F349" t="str">
            <v>PF8</v>
          </cell>
          <cell r="G349">
            <v>4</v>
          </cell>
        </row>
        <row r="350">
          <cell r="A350" t="str">
            <v>C3UD</v>
          </cell>
          <cell r="B350" t="str">
            <v>LT 2 TORT JBN CRU 250G LUSTX4</v>
          </cell>
          <cell r="C350">
            <v>500</v>
          </cell>
          <cell r="D350" t="str">
            <v>C35G</v>
          </cell>
          <cell r="E350">
            <v>36</v>
          </cell>
          <cell r="F350" t="str">
            <v>PF8</v>
          </cell>
          <cell r="G350">
            <v>4</v>
          </cell>
        </row>
        <row r="351">
          <cell r="A351" t="str">
            <v>CA3D</v>
          </cell>
          <cell r="B351" t="str">
            <v>LT 2 TORT JBN CRU 250G LUSTX4</v>
          </cell>
          <cell r="C351">
            <v>500</v>
          </cell>
          <cell r="D351" t="str">
            <v>C21G</v>
          </cell>
          <cell r="F351" t="str">
            <v>PF8</v>
          </cell>
        </row>
        <row r="352">
          <cell r="A352" t="str">
            <v>CDDD</v>
          </cell>
          <cell r="B352" t="str">
            <v>L 2TOR POULET 250BQ 1AC 1GR X4</v>
          </cell>
          <cell r="C352">
            <v>500</v>
          </cell>
          <cell r="D352" t="str">
            <v>C29G</v>
          </cell>
          <cell r="F352" t="str">
            <v>PF8</v>
          </cell>
        </row>
        <row r="353">
          <cell r="A353" t="str">
            <v>C3SD</v>
          </cell>
          <cell r="B353" t="str">
            <v>LOT 2 TORT JC 300 LU + 15 % GRAT</v>
          </cell>
          <cell r="C353">
            <v>690</v>
          </cell>
          <cell r="D353" t="str">
            <v>C3RG</v>
          </cell>
          <cell r="E353">
            <v>30</v>
          </cell>
          <cell r="F353" t="str">
            <v>PF8</v>
          </cell>
          <cell r="G353">
            <v>4</v>
          </cell>
        </row>
        <row r="354">
          <cell r="A354" t="str">
            <v>C41G</v>
          </cell>
          <cell r="B354" t="str">
            <v>RAVIOLI 4 FROMAGES 300 LU X8</v>
          </cell>
          <cell r="C354">
            <v>300</v>
          </cell>
          <cell r="D354" t="str">
            <v>C41G</v>
          </cell>
          <cell r="E354">
            <v>30</v>
          </cell>
          <cell r="F354">
            <v>3</v>
          </cell>
          <cell r="G354">
            <v>6</v>
          </cell>
        </row>
        <row r="355">
          <cell r="A355" t="str">
            <v>C42D</v>
          </cell>
          <cell r="B355" t="str">
            <v>LOT 2 RAV 4 FROM 300 LUST X4</v>
          </cell>
          <cell r="C355">
            <v>600</v>
          </cell>
          <cell r="D355" t="str">
            <v>C41G</v>
          </cell>
          <cell r="E355">
            <v>30</v>
          </cell>
          <cell r="F355">
            <v>3</v>
          </cell>
          <cell r="G355">
            <v>4</v>
          </cell>
        </row>
        <row r="356">
          <cell r="A356" t="str">
            <v>C44F</v>
          </cell>
          <cell r="B356" t="str">
            <v>R 4FR 300G+10%G LUS PRÉSENT X6</v>
          </cell>
          <cell r="C356">
            <v>330</v>
          </cell>
          <cell r="D356" t="str">
            <v>C44G</v>
          </cell>
          <cell r="E356">
            <v>30</v>
          </cell>
          <cell r="F356">
            <v>3</v>
          </cell>
          <cell r="G356">
            <v>6</v>
          </cell>
        </row>
        <row r="357">
          <cell r="A357" t="str">
            <v>C44G</v>
          </cell>
          <cell r="B357" t="str">
            <v>RAVIOLI 4 FROMAGES 300 +10% GRAT LU X8</v>
          </cell>
          <cell r="C357">
            <v>330</v>
          </cell>
          <cell r="D357" t="str">
            <v>C44Z</v>
          </cell>
          <cell r="E357">
            <v>30</v>
          </cell>
          <cell r="F357">
            <v>3</v>
          </cell>
          <cell r="G357">
            <v>8</v>
          </cell>
        </row>
        <row r="358">
          <cell r="A358" t="str">
            <v>C45G</v>
          </cell>
          <cell r="B358" t="str">
            <v>RAVIOLI 4 FROMAGES 300 DT 10% GART LU X8</v>
          </cell>
          <cell r="C358">
            <v>300</v>
          </cell>
          <cell r="D358" t="str">
            <v>C41G</v>
          </cell>
          <cell r="E358">
            <v>30</v>
          </cell>
          <cell r="F358">
            <v>3</v>
          </cell>
          <cell r="G358">
            <v>6</v>
          </cell>
        </row>
        <row r="359">
          <cell r="A359" t="str">
            <v>C4AD</v>
          </cell>
          <cell r="B359" t="str">
            <v>LOT 2 RAVIOLI 4 FROMAGES 300 LU dont 15 % GRAT</v>
          </cell>
          <cell r="C359">
            <v>600</v>
          </cell>
          <cell r="D359" t="str">
            <v>C41G</v>
          </cell>
          <cell r="E359">
            <v>30</v>
          </cell>
          <cell r="F359">
            <v>3</v>
          </cell>
          <cell r="G359">
            <v>6</v>
          </cell>
        </row>
        <row r="360">
          <cell r="A360" t="str">
            <v>C4DD</v>
          </cell>
          <cell r="B360" t="str">
            <v>LT 2 R 4 FROM 300+10%GR LUSTX4</v>
          </cell>
          <cell r="C360">
            <v>660</v>
          </cell>
          <cell r="D360" t="str">
            <v>C44Z</v>
          </cell>
          <cell r="F360">
            <v>3</v>
          </cell>
          <cell r="G360">
            <v>4</v>
          </cell>
        </row>
        <row r="361">
          <cell r="A361" t="str">
            <v>C4EB</v>
          </cell>
          <cell r="B361" t="str">
            <v>RAV 4 FROM 1 ACH 1 GRAT PRESX2</v>
          </cell>
          <cell r="C361">
            <v>600</v>
          </cell>
          <cell r="D361" t="str">
            <v>C41Z</v>
          </cell>
          <cell r="F361">
            <v>3</v>
          </cell>
        </row>
        <row r="362">
          <cell r="A362" t="str">
            <v>C4ED</v>
          </cell>
          <cell r="B362" t="str">
            <v>R 4 FROM 300G 1ACH 1GRA LUSTX4</v>
          </cell>
          <cell r="C362">
            <v>600</v>
          </cell>
          <cell r="D362" t="str">
            <v>C41G</v>
          </cell>
          <cell r="F362">
            <v>3</v>
          </cell>
          <cell r="G362">
            <v>4</v>
          </cell>
        </row>
        <row r="363">
          <cell r="A363" t="str">
            <v>C4MG</v>
          </cell>
          <cell r="B363" t="str">
            <v>RAVIOLI 4 FROMAGES 300 PRIX CHOC GRAT LU X8</v>
          </cell>
          <cell r="C363">
            <v>300</v>
          </cell>
          <cell r="D363" t="str">
            <v>C41G</v>
          </cell>
          <cell r="E363">
            <v>30</v>
          </cell>
          <cell r="F363">
            <v>3</v>
          </cell>
          <cell r="G363">
            <v>8</v>
          </cell>
        </row>
        <row r="364">
          <cell r="A364" t="str">
            <v>C4QD</v>
          </cell>
          <cell r="B364" t="str">
            <v>LOT 2 RAV 4 FROM 300 +1 BD GRAT</v>
          </cell>
          <cell r="C364">
            <v>900</v>
          </cell>
          <cell r="D364" t="str">
            <v>C41G</v>
          </cell>
          <cell r="E364">
            <v>30</v>
          </cell>
          <cell r="F364">
            <v>3</v>
          </cell>
          <cell r="G364">
            <v>4</v>
          </cell>
        </row>
        <row r="365">
          <cell r="A365" t="str">
            <v>C4RE</v>
          </cell>
          <cell r="B365" t="str">
            <v>R 4FR 300G+15%G LUS PRESX5</v>
          </cell>
          <cell r="C365">
            <v>345</v>
          </cell>
          <cell r="D365" t="str">
            <v>C4RZ</v>
          </cell>
          <cell r="F365">
            <v>3</v>
          </cell>
        </row>
        <row r="366">
          <cell r="A366" t="str">
            <v>C4RF</v>
          </cell>
          <cell r="B366" t="str">
            <v>R 4FR 300G+15%G LUS PRÚSENT X6</v>
          </cell>
          <cell r="C366">
            <v>345</v>
          </cell>
          <cell r="D366" t="str">
            <v>C4RZ</v>
          </cell>
          <cell r="E366">
            <v>30</v>
          </cell>
          <cell r="F366">
            <v>3</v>
          </cell>
          <cell r="G366">
            <v>6</v>
          </cell>
        </row>
        <row r="367">
          <cell r="A367" t="str">
            <v>C4RG</v>
          </cell>
          <cell r="B367" t="str">
            <v>RAV 4 FROM 300G +15%GR LUST X8</v>
          </cell>
          <cell r="C367">
            <v>345</v>
          </cell>
          <cell r="D367" t="str">
            <v>C4RG</v>
          </cell>
          <cell r="E367">
            <v>30</v>
          </cell>
          <cell r="F367">
            <v>3</v>
          </cell>
          <cell r="G367">
            <v>8</v>
          </cell>
        </row>
        <row r="368">
          <cell r="A368" t="str">
            <v>C4SD</v>
          </cell>
          <cell r="B368" t="str">
            <v>LOT 2 RAVIOLI 4 FROMAGES 300 LU + 15 % GRAT</v>
          </cell>
          <cell r="C368">
            <v>690</v>
          </cell>
          <cell r="D368" t="str">
            <v>C4RZ</v>
          </cell>
          <cell r="E368">
            <v>30</v>
          </cell>
          <cell r="F368">
            <v>3</v>
          </cell>
          <cell r="G368">
            <v>4</v>
          </cell>
        </row>
        <row r="369">
          <cell r="A369" t="str">
            <v>C4UD</v>
          </cell>
          <cell r="B369" t="str">
            <v>LT 2 RAV 4 FROM 300GR LUST X4</v>
          </cell>
          <cell r="C369">
            <v>600</v>
          </cell>
          <cell r="D369" t="str">
            <v>C41G</v>
          </cell>
          <cell r="E369">
            <v>30</v>
          </cell>
          <cell r="F369">
            <v>3</v>
          </cell>
          <cell r="G369">
            <v>4</v>
          </cell>
        </row>
        <row r="370">
          <cell r="A370" t="str">
            <v>C4VB</v>
          </cell>
          <cell r="B370" t="str">
            <v>LT2 RAV 4F +1 GR 340 LU PRESX2</v>
          </cell>
          <cell r="C370">
            <v>1020</v>
          </cell>
          <cell r="D370">
            <v>0</v>
          </cell>
          <cell r="F370">
            <v>3</v>
          </cell>
        </row>
        <row r="371">
          <cell r="A371" t="str">
            <v>C53G</v>
          </cell>
          <cell r="B371" t="str">
            <v>DEMI LUNE TOM/BAS 300G LU X8</v>
          </cell>
          <cell r="C371">
            <v>300</v>
          </cell>
          <cell r="D371" t="str">
            <v>C53G</v>
          </cell>
          <cell r="E371">
            <v>30</v>
          </cell>
          <cell r="F371">
            <v>7</v>
          </cell>
          <cell r="G371">
            <v>8</v>
          </cell>
        </row>
        <row r="372">
          <cell r="A372" t="str">
            <v>C54D</v>
          </cell>
          <cell r="B372" t="str">
            <v>LOT 2 D LUNE TOM/BAS 300L X4</v>
          </cell>
          <cell r="C372">
            <v>600</v>
          </cell>
          <cell r="D372" t="str">
            <v>C53G</v>
          </cell>
          <cell r="E372">
            <v>30</v>
          </cell>
          <cell r="F372">
            <v>7</v>
          </cell>
          <cell r="G372">
            <v>4</v>
          </cell>
        </row>
        <row r="373">
          <cell r="A373" t="str">
            <v>C55G</v>
          </cell>
          <cell r="B373" t="str">
            <v>DEMI LUNE TOM/BAS 300G+10 % LU X8</v>
          </cell>
          <cell r="C373">
            <v>330</v>
          </cell>
          <cell r="D373" t="str">
            <v>C55Z</v>
          </cell>
          <cell r="E373">
            <v>30</v>
          </cell>
          <cell r="F373">
            <v>7</v>
          </cell>
          <cell r="G373">
            <v>8</v>
          </cell>
        </row>
        <row r="374">
          <cell r="A374" t="str">
            <v>C56G</v>
          </cell>
          <cell r="B374" t="str">
            <v>DEMI LUNE MOZ/AUB 300G LU X8</v>
          </cell>
          <cell r="C374">
            <v>300</v>
          </cell>
          <cell r="D374" t="str">
            <v>C56G</v>
          </cell>
          <cell r="E374">
            <v>30</v>
          </cell>
          <cell r="F374">
            <v>7</v>
          </cell>
          <cell r="G374">
            <v>8</v>
          </cell>
        </row>
        <row r="375">
          <cell r="A375" t="str">
            <v>C57D</v>
          </cell>
          <cell r="B375" t="str">
            <v>LOT 2 D LUNE MOZZ/AUB 300 X4</v>
          </cell>
          <cell r="C375">
            <v>600</v>
          </cell>
          <cell r="D375" t="str">
            <v>C56G</v>
          </cell>
          <cell r="E375">
            <v>30</v>
          </cell>
          <cell r="F375">
            <v>7</v>
          </cell>
          <cell r="G375">
            <v>4</v>
          </cell>
        </row>
        <row r="376">
          <cell r="A376" t="str">
            <v>C5AD</v>
          </cell>
          <cell r="B376" t="str">
            <v>LOT 2 D LUNE TOM/BAS 300 DT 15% GRAT X4</v>
          </cell>
          <cell r="C376">
            <v>600</v>
          </cell>
          <cell r="D376" t="str">
            <v>C53G</v>
          </cell>
          <cell r="E376">
            <v>30</v>
          </cell>
          <cell r="F376">
            <v>7</v>
          </cell>
          <cell r="G376">
            <v>4</v>
          </cell>
        </row>
        <row r="377">
          <cell r="A377" t="str">
            <v>C5BD</v>
          </cell>
          <cell r="B377" t="str">
            <v>LOT 2 D LUNE MOZZ/AUB 300 DT 15% GRAT X4</v>
          </cell>
          <cell r="C377">
            <v>600</v>
          </cell>
          <cell r="D377" t="str">
            <v>C56G</v>
          </cell>
          <cell r="E377">
            <v>30</v>
          </cell>
          <cell r="F377">
            <v>7</v>
          </cell>
          <cell r="G377">
            <v>4</v>
          </cell>
        </row>
        <row r="378">
          <cell r="A378" t="str">
            <v>C5Cg</v>
          </cell>
          <cell r="B378" t="str">
            <v>DEMI LUNE TOM-BAS 300G DT 10% GRAT LU X8</v>
          </cell>
          <cell r="C378">
            <v>300</v>
          </cell>
          <cell r="D378" t="str">
            <v>C53G</v>
          </cell>
          <cell r="E378">
            <v>30</v>
          </cell>
          <cell r="F378">
            <v>7</v>
          </cell>
          <cell r="G378">
            <v>8</v>
          </cell>
        </row>
        <row r="379">
          <cell r="A379" t="str">
            <v>C5dg</v>
          </cell>
          <cell r="B379" t="str">
            <v>DEMI LUNE MOZ/AUB 300G DT 10% GRAT LU X8</v>
          </cell>
          <cell r="C379">
            <v>300</v>
          </cell>
          <cell r="D379" t="str">
            <v>C56G</v>
          </cell>
          <cell r="E379">
            <v>30</v>
          </cell>
          <cell r="F379">
            <v>7</v>
          </cell>
          <cell r="G379">
            <v>8</v>
          </cell>
        </row>
        <row r="380">
          <cell r="A380" t="str">
            <v>C5GD</v>
          </cell>
          <cell r="B380" t="str">
            <v>DL TOM/BA 300 1ACH 1GRAT LUSX4</v>
          </cell>
          <cell r="C380">
            <v>600</v>
          </cell>
          <cell r="D380" t="str">
            <v>C53G</v>
          </cell>
          <cell r="F380">
            <v>7</v>
          </cell>
        </row>
        <row r="381">
          <cell r="A381" t="str">
            <v>C5JG</v>
          </cell>
          <cell r="B381" t="str">
            <v>1/2 LUNE MOZZ/AUB 300 + 10% GRAT X8</v>
          </cell>
          <cell r="C381">
            <v>330</v>
          </cell>
          <cell r="D381" t="str">
            <v>C5JG</v>
          </cell>
          <cell r="E381">
            <v>30</v>
          </cell>
          <cell r="F381">
            <v>7</v>
          </cell>
          <cell r="G381">
            <v>8</v>
          </cell>
        </row>
        <row r="382">
          <cell r="A382" t="str">
            <v>C5MG</v>
          </cell>
          <cell r="B382" t="str">
            <v>DEMI LUNE TOM/BAS PX CHOC 300G LU X8</v>
          </cell>
          <cell r="C382">
            <v>300</v>
          </cell>
          <cell r="D382" t="str">
            <v>C53G</v>
          </cell>
          <cell r="E382">
            <v>30</v>
          </cell>
          <cell r="F382">
            <v>7</v>
          </cell>
          <cell r="G382">
            <v>8</v>
          </cell>
        </row>
        <row r="383">
          <cell r="A383" t="str">
            <v>C5LD</v>
          </cell>
          <cell r="B383" t="str">
            <v>LT 2 DL TOM/BAS 300G LUST X4</v>
          </cell>
          <cell r="C383">
            <v>600</v>
          </cell>
          <cell r="D383" t="str">
            <v>C53G</v>
          </cell>
          <cell r="E383">
            <v>30</v>
          </cell>
          <cell r="F383">
            <v>7</v>
          </cell>
          <cell r="G383">
            <v>4</v>
          </cell>
        </row>
        <row r="384">
          <cell r="A384" t="str">
            <v>C5KD</v>
          </cell>
          <cell r="B384" t="str">
            <v>LT 2 DL T/BAS 300+10%GR LUSTX4</v>
          </cell>
          <cell r="C384">
            <v>660</v>
          </cell>
          <cell r="D384" t="str">
            <v>C55Z</v>
          </cell>
          <cell r="F384">
            <v>7</v>
          </cell>
          <cell r="G384">
            <v>4</v>
          </cell>
        </row>
        <row r="385">
          <cell r="A385" t="str">
            <v>C5PG</v>
          </cell>
          <cell r="B385" t="str">
            <v>DEMI LUNE MOZZ/AUB PX CHOC 300G LU X8</v>
          </cell>
          <cell r="C385">
            <v>300</v>
          </cell>
          <cell r="D385" t="str">
            <v>C56G</v>
          </cell>
          <cell r="E385">
            <v>30</v>
          </cell>
          <cell r="F385">
            <v>7</v>
          </cell>
          <cell r="G385">
            <v>8</v>
          </cell>
        </row>
        <row r="386">
          <cell r="A386" t="str">
            <v>C5QD</v>
          </cell>
          <cell r="B386" t="str">
            <v>LOT 2 1/2 LUNE TOM-BAS 300 LU + 1 BQ GRAT</v>
          </cell>
          <cell r="C386">
            <v>900</v>
          </cell>
          <cell r="D386" t="str">
            <v>C53G</v>
          </cell>
          <cell r="E386">
            <v>30</v>
          </cell>
          <cell r="F386">
            <v>7</v>
          </cell>
          <cell r="G386">
            <v>4</v>
          </cell>
        </row>
        <row r="387">
          <cell r="A387" t="str">
            <v>C5RG</v>
          </cell>
          <cell r="B387" t="str">
            <v>DL TOM/BAS 300G +15%GR LUST X8</v>
          </cell>
          <cell r="C387">
            <v>345</v>
          </cell>
          <cell r="D387" t="str">
            <v>C5RG</v>
          </cell>
          <cell r="E387">
            <v>30</v>
          </cell>
          <cell r="F387">
            <v>7</v>
          </cell>
          <cell r="G387">
            <v>8</v>
          </cell>
        </row>
        <row r="388">
          <cell r="A388" t="str">
            <v>C5SD</v>
          </cell>
          <cell r="B388" t="str">
            <v>LOT 2 1/2 LUNE TOM-BAS 300 LU + 15 % GRAT</v>
          </cell>
          <cell r="C388">
            <v>690</v>
          </cell>
          <cell r="D388" t="str">
            <v>C5RZ</v>
          </cell>
          <cell r="E388">
            <v>30</v>
          </cell>
          <cell r="F388">
            <v>7</v>
          </cell>
          <cell r="G388">
            <v>4</v>
          </cell>
        </row>
        <row r="389">
          <cell r="A389" t="str">
            <v>C5TD</v>
          </cell>
          <cell r="B389" t="str">
            <v>DL TO/BA 300 1ACH 2èà50% LUSX4</v>
          </cell>
          <cell r="C389">
            <v>600</v>
          </cell>
          <cell r="D389" t="str">
            <v>C53G</v>
          </cell>
          <cell r="F389">
            <v>7</v>
          </cell>
        </row>
        <row r="390">
          <cell r="A390" t="str">
            <v>C5VD</v>
          </cell>
          <cell r="B390" t="str">
            <v>LOT 2 1/2 LUNE MOZZ-AUBER 300 LU + 15 % GRAT</v>
          </cell>
          <cell r="C390">
            <v>690</v>
          </cell>
          <cell r="D390" t="str">
            <v>C5UG</v>
          </cell>
          <cell r="E390">
            <v>30</v>
          </cell>
          <cell r="F390">
            <v>7</v>
          </cell>
          <cell r="G390">
            <v>4</v>
          </cell>
        </row>
        <row r="391">
          <cell r="A391" t="str">
            <v>C5WD</v>
          </cell>
          <cell r="B391" t="str">
            <v>LOT 2 1/2 LUNE MOZZ-AUBER 300 LU + 1 BQ GRAT</v>
          </cell>
          <cell r="C391">
            <v>900</v>
          </cell>
          <cell r="D391" t="str">
            <v>C5UG</v>
          </cell>
          <cell r="E391">
            <v>30</v>
          </cell>
          <cell r="F391">
            <v>7</v>
          </cell>
          <cell r="G391">
            <v>4</v>
          </cell>
        </row>
        <row r="392">
          <cell r="A392" t="str">
            <v>C61G</v>
          </cell>
          <cell r="B392" t="str">
            <v>DEMI LUNE SAU/EPI 250G LUST X8</v>
          </cell>
          <cell r="C392">
            <v>250</v>
          </cell>
          <cell r="D392" t="str">
            <v>C61G</v>
          </cell>
          <cell r="E392">
            <v>30</v>
          </cell>
          <cell r="F392">
            <v>7</v>
          </cell>
          <cell r="G392">
            <v>8</v>
          </cell>
        </row>
        <row r="393">
          <cell r="A393" t="str">
            <v>C62G</v>
          </cell>
          <cell r="B393" t="str">
            <v>DEMI LUNE RIC/EPI 250G LUST X8</v>
          </cell>
          <cell r="C393">
            <v>250</v>
          </cell>
          <cell r="D393" t="str">
            <v>C62G</v>
          </cell>
          <cell r="E393">
            <v>30</v>
          </cell>
          <cell r="F393">
            <v>7</v>
          </cell>
          <cell r="G393">
            <v>8</v>
          </cell>
        </row>
        <row r="394">
          <cell r="A394" t="str">
            <v>C63G</v>
          </cell>
          <cell r="B394" t="str">
            <v>DEMI LUNE AUB/MOZ 250G LUST X8</v>
          </cell>
          <cell r="C394">
            <v>250</v>
          </cell>
          <cell r="D394" t="str">
            <v>C63G</v>
          </cell>
          <cell r="E394">
            <v>30</v>
          </cell>
          <cell r="F394">
            <v>7</v>
          </cell>
          <cell r="G394">
            <v>8</v>
          </cell>
        </row>
        <row r="395">
          <cell r="A395" t="str">
            <v>C65D</v>
          </cell>
          <cell r="B395" t="str">
            <v>DL AUB/MOZ 250G 1 ACHETE 1 GRAT LUSTX4</v>
          </cell>
          <cell r="C395">
            <v>500</v>
          </cell>
          <cell r="D395" t="str">
            <v>C63G</v>
          </cell>
          <cell r="E395">
            <v>30</v>
          </cell>
          <cell r="F395">
            <v>7</v>
          </cell>
          <cell r="G395">
            <v>4</v>
          </cell>
        </row>
        <row r="396">
          <cell r="A396" t="str">
            <v>C64D</v>
          </cell>
          <cell r="B396" t="str">
            <v>DL RIC/EP 250G 1 ACHETE 1 GRAT LUST X4</v>
          </cell>
          <cell r="C396">
            <v>500</v>
          </cell>
          <cell r="D396" t="str">
            <v>C62G</v>
          </cell>
          <cell r="E396">
            <v>30</v>
          </cell>
          <cell r="F396">
            <v>7</v>
          </cell>
          <cell r="G396">
            <v>4</v>
          </cell>
        </row>
        <row r="397">
          <cell r="A397" t="str">
            <v>C66D</v>
          </cell>
          <cell r="B397" t="str">
            <v>L 2 DL AUB/MOZ 250+10%GR LUSX4</v>
          </cell>
          <cell r="C397">
            <v>550</v>
          </cell>
          <cell r="D397" t="str">
            <v>C6AZ</v>
          </cell>
          <cell r="E397">
            <v>30</v>
          </cell>
          <cell r="F397">
            <v>7</v>
          </cell>
        </row>
        <row r="398">
          <cell r="A398" t="str">
            <v>C67D</v>
          </cell>
          <cell r="B398" t="str">
            <v>L 2 DL RIC/EP 250G+10%GR LUSX4</v>
          </cell>
          <cell r="C398">
            <v>550</v>
          </cell>
          <cell r="D398" t="str">
            <v>C6TZ</v>
          </cell>
          <cell r="E398">
            <v>30</v>
          </cell>
          <cell r="F398">
            <v>7</v>
          </cell>
          <cell r="G398">
            <v>4</v>
          </cell>
        </row>
        <row r="399">
          <cell r="A399" t="str">
            <v>C6AG</v>
          </cell>
          <cell r="B399" t="str">
            <v>DL AUB/MOZ 250GR +10%GRAT LUST</v>
          </cell>
          <cell r="C399">
            <v>275</v>
          </cell>
          <cell r="D399" t="str">
            <v>C6AZ</v>
          </cell>
          <cell r="E399">
            <v>30</v>
          </cell>
          <cell r="F399">
            <v>7</v>
          </cell>
          <cell r="G399">
            <v>8</v>
          </cell>
        </row>
        <row r="400">
          <cell r="A400" t="str">
            <v>C6CG</v>
          </cell>
          <cell r="B400" t="str">
            <v>DL AUB/MOZ 250G PX CHOC LUSTX8</v>
          </cell>
          <cell r="C400">
            <v>250</v>
          </cell>
          <cell r="D400" t="str">
            <v>C63G</v>
          </cell>
          <cell r="F400">
            <v>7</v>
          </cell>
          <cell r="G400">
            <v>8</v>
          </cell>
        </row>
        <row r="401">
          <cell r="A401" t="str">
            <v>C6GD</v>
          </cell>
          <cell r="B401" t="str">
            <v>2 DL AUB/MOZ 250GR +15%GRAT LUST</v>
          </cell>
          <cell r="C401">
            <v>575</v>
          </cell>
          <cell r="D401" t="str">
            <v>C6FZ</v>
          </cell>
          <cell r="E401">
            <v>30</v>
          </cell>
          <cell r="F401">
            <v>7</v>
          </cell>
          <cell r="G401">
            <v>8</v>
          </cell>
        </row>
        <row r="402">
          <cell r="A402" t="str">
            <v>C6JG</v>
          </cell>
          <cell r="B402" t="str">
            <v>DEMI LUNE SAU/EPI 250G LUST X8 +10 % GRAT</v>
          </cell>
          <cell r="C402">
            <v>275</v>
          </cell>
          <cell r="D402" t="str">
            <v>C6JG</v>
          </cell>
          <cell r="E402">
            <v>30</v>
          </cell>
          <cell r="F402">
            <v>7</v>
          </cell>
          <cell r="G402">
            <v>8</v>
          </cell>
        </row>
        <row r="403">
          <cell r="A403" t="str">
            <v>C6DD</v>
          </cell>
          <cell r="B403" t="str">
            <v>LT 2 DL AUB/MOZZA 250G LUST X4</v>
          </cell>
          <cell r="C403">
            <v>500</v>
          </cell>
          <cell r="D403" t="str">
            <v>C63G</v>
          </cell>
          <cell r="E403">
            <v>30</v>
          </cell>
          <cell r="F403">
            <v>7</v>
          </cell>
          <cell r="G403">
            <v>4</v>
          </cell>
        </row>
        <row r="404">
          <cell r="A404" t="str">
            <v>C6ED</v>
          </cell>
          <cell r="B404" t="str">
            <v>LT 2 DL AUB/MOZ 250PCHOC LUST</v>
          </cell>
          <cell r="C404">
            <v>500</v>
          </cell>
          <cell r="D404" t="str">
            <v>C63G</v>
          </cell>
          <cell r="E404">
            <v>30</v>
          </cell>
          <cell r="F404">
            <v>7</v>
          </cell>
          <cell r="G404">
            <v>4</v>
          </cell>
        </row>
        <row r="405">
          <cell r="A405" t="str">
            <v>C6FG</v>
          </cell>
          <cell r="B405" t="str">
            <v>DL AUB/MOZ 250GR +15%GRAT LUST</v>
          </cell>
          <cell r="C405">
            <v>287.5</v>
          </cell>
          <cell r="D405" t="str">
            <v>C6FZ</v>
          </cell>
          <cell r="E405">
            <v>30</v>
          </cell>
          <cell r="F405">
            <v>7</v>
          </cell>
          <cell r="G405">
            <v>4</v>
          </cell>
        </row>
        <row r="406">
          <cell r="A406" t="str">
            <v>C6BD</v>
          </cell>
          <cell r="B406" t="str">
            <v>2 DL AUB/MOZ 250 DT 1 GRA LUST</v>
          </cell>
          <cell r="C406">
            <v>500</v>
          </cell>
          <cell r="D406" t="str">
            <v>C63G</v>
          </cell>
          <cell r="E406">
            <v>30</v>
          </cell>
          <cell r="F406">
            <v>7</v>
          </cell>
          <cell r="G406">
            <v>4</v>
          </cell>
        </row>
        <row r="407">
          <cell r="A407" t="str">
            <v>C6HD</v>
          </cell>
          <cell r="B407" t="str">
            <v>2 DL RIC/EP 250 DT 1 BQ GR LUS</v>
          </cell>
          <cell r="C407">
            <v>500</v>
          </cell>
          <cell r="D407" t="str">
            <v>C62G</v>
          </cell>
          <cell r="E407">
            <v>30</v>
          </cell>
          <cell r="F407">
            <v>7</v>
          </cell>
          <cell r="G407">
            <v>4</v>
          </cell>
        </row>
        <row r="408">
          <cell r="A408" t="str">
            <v>C6QD</v>
          </cell>
          <cell r="B408" t="str">
            <v>LT 2 DL RIC/EPI 250PCHOC LUST</v>
          </cell>
          <cell r="C408">
            <v>500</v>
          </cell>
          <cell r="D408" t="str">
            <v>C62G</v>
          </cell>
          <cell r="E408">
            <v>30</v>
          </cell>
          <cell r="F408">
            <v>7</v>
          </cell>
          <cell r="G408">
            <v>4</v>
          </cell>
        </row>
        <row r="409">
          <cell r="A409" t="str">
            <v>C6RG</v>
          </cell>
          <cell r="B409" t="str">
            <v>DL RIC/EPI 250GR +15%GRAT LUST</v>
          </cell>
          <cell r="C409">
            <v>287.5</v>
          </cell>
          <cell r="D409" t="str">
            <v>C6RZ</v>
          </cell>
          <cell r="E409">
            <v>30</v>
          </cell>
          <cell r="F409">
            <v>7</v>
          </cell>
          <cell r="G409">
            <v>4</v>
          </cell>
        </row>
        <row r="410">
          <cell r="A410" t="str">
            <v>C6RF</v>
          </cell>
          <cell r="B410" t="str">
            <v>DL RIC/EPI 250GR +15%GRAT PRESENT LUST</v>
          </cell>
          <cell r="C410">
            <v>287.5</v>
          </cell>
          <cell r="D410" t="str">
            <v>C6RZ</v>
          </cell>
          <cell r="E410">
            <v>30</v>
          </cell>
          <cell r="F410">
            <v>7</v>
          </cell>
          <cell r="G410">
            <v>4</v>
          </cell>
        </row>
        <row r="411">
          <cell r="A411" t="str">
            <v>C6SD</v>
          </cell>
          <cell r="B411" t="str">
            <v>2 DL RIC/EPI 250G+15%GRAT LUST</v>
          </cell>
          <cell r="C411">
            <v>575</v>
          </cell>
          <cell r="D411" t="str">
            <v>C6RG</v>
          </cell>
          <cell r="E411">
            <v>30</v>
          </cell>
          <cell r="F411">
            <v>7</v>
          </cell>
          <cell r="G411">
            <v>4</v>
          </cell>
        </row>
        <row r="412">
          <cell r="A412" t="str">
            <v>C6TG</v>
          </cell>
          <cell r="B412" t="str">
            <v>DL RIC/EPI 250G+10%GRAT LUSTX8</v>
          </cell>
          <cell r="C412">
            <v>275</v>
          </cell>
          <cell r="D412" t="str">
            <v>C6TZ</v>
          </cell>
          <cell r="F412">
            <v>7</v>
          </cell>
        </row>
        <row r="413">
          <cell r="A413" t="str">
            <v>C6UD</v>
          </cell>
          <cell r="B413" t="str">
            <v>LT 2 DL SAUM/EPIN 250G LUST X4</v>
          </cell>
          <cell r="C413">
            <v>500</v>
          </cell>
          <cell r="D413" t="str">
            <v>C62G</v>
          </cell>
          <cell r="E413">
            <v>30</v>
          </cell>
          <cell r="F413">
            <v>7</v>
          </cell>
          <cell r="G413">
            <v>4</v>
          </cell>
        </row>
        <row r="414">
          <cell r="A414" t="str">
            <v>C6VD</v>
          </cell>
          <cell r="B414" t="str">
            <v>2 DL AUB/MOZ 250 +1BQ GRA LUST</v>
          </cell>
          <cell r="C414">
            <v>750</v>
          </cell>
          <cell r="D414" t="str">
            <v>C63G</v>
          </cell>
          <cell r="E414">
            <v>30</v>
          </cell>
          <cell r="F414">
            <v>7</v>
          </cell>
          <cell r="G414">
            <v>4</v>
          </cell>
        </row>
        <row r="415">
          <cell r="A415" t="str">
            <v>C6WD</v>
          </cell>
          <cell r="B415" t="str">
            <v>LT 2 DL RIC/EPIN 250 GR LUST X4</v>
          </cell>
          <cell r="C415">
            <v>500</v>
          </cell>
          <cell r="D415" t="str">
            <v>C62G</v>
          </cell>
          <cell r="E415">
            <v>30</v>
          </cell>
          <cell r="F415">
            <v>7</v>
          </cell>
          <cell r="G415">
            <v>4</v>
          </cell>
        </row>
        <row r="416">
          <cell r="A416" t="str">
            <v>C6XB</v>
          </cell>
          <cell r="B416" t="str">
            <v>LT2 DL RIC/EP 250 +1BQ GR LUX2</v>
          </cell>
          <cell r="C416">
            <v>750</v>
          </cell>
          <cell r="D416" t="str">
            <v>C62G</v>
          </cell>
          <cell r="F416">
            <v>7</v>
          </cell>
        </row>
        <row r="417">
          <cell r="A417" t="str">
            <v>C6XD</v>
          </cell>
          <cell r="B417" t="str">
            <v>LT 2 DL R EPI 250+1BQGR LUSTX4</v>
          </cell>
          <cell r="C417">
            <v>750</v>
          </cell>
          <cell r="D417" t="str">
            <v>C62G</v>
          </cell>
          <cell r="F417">
            <v>7</v>
          </cell>
        </row>
        <row r="418">
          <cell r="A418" t="str">
            <v>C6LD</v>
          </cell>
          <cell r="B418" t="str">
            <v>LT 2 DL SAU/EPI 250PCHOC LUST</v>
          </cell>
          <cell r="C418">
            <v>500</v>
          </cell>
          <cell r="D418" t="str">
            <v>C61G</v>
          </cell>
          <cell r="E418">
            <v>30</v>
          </cell>
          <cell r="F418">
            <v>7</v>
          </cell>
          <cell r="G418">
            <v>4</v>
          </cell>
        </row>
        <row r="419">
          <cell r="A419" t="str">
            <v>C6MG</v>
          </cell>
          <cell r="B419" t="str">
            <v>DL SAU/EPI 250GR +15%GRAT LUST</v>
          </cell>
          <cell r="C419">
            <v>287.5</v>
          </cell>
          <cell r="D419" t="str">
            <v>C6MZ</v>
          </cell>
          <cell r="E419">
            <v>30</v>
          </cell>
          <cell r="F419">
            <v>7</v>
          </cell>
          <cell r="G419">
            <v>4</v>
          </cell>
        </row>
        <row r="420">
          <cell r="A420" t="str">
            <v>C6ND</v>
          </cell>
          <cell r="B420" t="str">
            <v>2 DL SAU/EPI 250G+15%GRAT LUST</v>
          </cell>
          <cell r="C420">
            <v>575</v>
          </cell>
          <cell r="D420" t="str">
            <v>C6MZ</v>
          </cell>
          <cell r="E420">
            <v>30</v>
          </cell>
          <cell r="F420">
            <v>7</v>
          </cell>
          <cell r="G420">
            <v>4</v>
          </cell>
        </row>
        <row r="421">
          <cell r="A421" t="str">
            <v>C76G</v>
          </cell>
          <cell r="B421" t="str">
            <v>RAVIOLI DE SAISON 250 GR X 8</v>
          </cell>
          <cell r="C421">
            <v>250</v>
          </cell>
          <cell r="D421" t="str">
            <v>C76G</v>
          </cell>
          <cell r="E421">
            <v>33</v>
          </cell>
          <cell r="F421">
            <v>3</v>
          </cell>
          <cell r="G421">
            <v>8</v>
          </cell>
        </row>
        <row r="422">
          <cell r="A422" t="str">
            <v>C7DD</v>
          </cell>
          <cell r="B422" t="str">
            <v>LT 2 PF SAIS 250 PXCHOC LUSTX4</v>
          </cell>
          <cell r="C422">
            <v>500</v>
          </cell>
          <cell r="D422" t="str">
            <v>C72G</v>
          </cell>
          <cell r="E422">
            <v>33</v>
          </cell>
          <cell r="F422" t="str">
            <v>PF8</v>
          </cell>
          <cell r="G422">
            <v>4</v>
          </cell>
        </row>
        <row r="423">
          <cell r="A423" t="str">
            <v>C7ED</v>
          </cell>
          <cell r="B423" t="str">
            <v>LT 2 TOR CEPE 250 PCHOC LUSTX4</v>
          </cell>
          <cell r="C423">
            <v>500</v>
          </cell>
          <cell r="D423" t="str">
            <v>C77G</v>
          </cell>
          <cell r="E423">
            <v>33</v>
          </cell>
          <cell r="F423" t="str">
            <v>PF8</v>
          </cell>
          <cell r="G423">
            <v>4</v>
          </cell>
        </row>
        <row r="424">
          <cell r="A424" t="str">
            <v>C7FG</v>
          </cell>
          <cell r="B424" t="str">
            <v>P FAR SAIS 250+15%GRAT LUST X8</v>
          </cell>
          <cell r="C424">
            <v>287.5</v>
          </cell>
          <cell r="D424" t="str">
            <v>C7FZ</v>
          </cell>
          <cell r="E424">
            <v>33</v>
          </cell>
          <cell r="F424" t="str">
            <v>PF8</v>
          </cell>
          <cell r="G424">
            <v>4</v>
          </cell>
        </row>
        <row r="425">
          <cell r="A425" t="str">
            <v>C7CD</v>
          </cell>
          <cell r="B425" t="str">
            <v>2 TOR CEPE 250 DT 1 BQ GR LUST</v>
          </cell>
          <cell r="C425">
            <v>500</v>
          </cell>
          <cell r="D425" t="str">
            <v>C77G</v>
          </cell>
          <cell r="E425">
            <v>33</v>
          </cell>
          <cell r="F425" t="str">
            <v>PF8</v>
          </cell>
          <cell r="G425">
            <v>4</v>
          </cell>
        </row>
        <row r="426">
          <cell r="A426" t="str">
            <v>C7LG</v>
          </cell>
          <cell r="B426" t="str">
            <v>TOR CEPES 250G+10%GR LUSTX8</v>
          </cell>
          <cell r="C426">
            <v>275</v>
          </cell>
          <cell r="D426" t="str">
            <v>C7LZ</v>
          </cell>
          <cell r="F426" t="str">
            <v>PF8</v>
          </cell>
        </row>
        <row r="427">
          <cell r="A427" t="str">
            <v>C7MD</v>
          </cell>
          <cell r="B427" t="str">
            <v>LT 2 T CEPE 250G +10%GRA LUSX4</v>
          </cell>
          <cell r="C427">
            <v>550</v>
          </cell>
          <cell r="D427" t="str">
            <v>C7LZ</v>
          </cell>
          <cell r="F427" t="str">
            <v>PF8</v>
          </cell>
        </row>
        <row r="428">
          <cell r="A428" t="str">
            <v>C7RG</v>
          </cell>
          <cell r="B428" t="str">
            <v>TOR CEPE 250G +15%GRAT LUST X8</v>
          </cell>
          <cell r="C428">
            <v>287.5</v>
          </cell>
          <cell r="D428" t="str">
            <v>C7RZ</v>
          </cell>
          <cell r="E428">
            <v>33</v>
          </cell>
          <cell r="F428" t="str">
            <v>PF8</v>
          </cell>
          <cell r="G428">
            <v>4</v>
          </cell>
        </row>
        <row r="429">
          <cell r="A429" t="str">
            <v>C7KD</v>
          </cell>
          <cell r="B429" t="str">
            <v>TOR CEPE 250 1 ACHETE 1 GRAT LUST X4</v>
          </cell>
          <cell r="C429">
            <v>500</v>
          </cell>
          <cell r="D429" t="str">
            <v>C77G</v>
          </cell>
          <cell r="E429">
            <v>33</v>
          </cell>
          <cell r="F429" t="str">
            <v>PF8</v>
          </cell>
          <cell r="G429">
            <v>4</v>
          </cell>
        </row>
        <row r="430">
          <cell r="A430" t="str">
            <v>C7QD</v>
          </cell>
          <cell r="B430" t="str">
            <v>LT 2 TOR CEPE 250+1BQ GR LUSX4</v>
          </cell>
          <cell r="C430">
            <v>750</v>
          </cell>
          <cell r="D430" t="str">
            <v>C77G</v>
          </cell>
          <cell r="F430" t="str">
            <v>PF8</v>
          </cell>
        </row>
        <row r="431">
          <cell r="A431" t="str">
            <v>C7SD</v>
          </cell>
          <cell r="B431" t="str">
            <v>LOT X 2 TORT CEPES250 GR + 15% GRAT LUSTX4</v>
          </cell>
          <cell r="C431">
            <v>575</v>
          </cell>
          <cell r="D431" t="str">
            <v>C7RZ</v>
          </cell>
          <cell r="E431">
            <v>33</v>
          </cell>
          <cell r="F431" t="str">
            <v>PF8</v>
          </cell>
          <cell r="G431">
            <v>4</v>
          </cell>
        </row>
        <row r="432">
          <cell r="A432" t="str">
            <v>C7WD</v>
          </cell>
          <cell r="B432" t="str">
            <v>LT 2 P FARC SAISON 250 LUST X4</v>
          </cell>
          <cell r="C432">
            <v>500</v>
          </cell>
          <cell r="D432" t="str">
            <v>C7DD</v>
          </cell>
          <cell r="E432">
            <v>33</v>
          </cell>
          <cell r="F432" t="str">
            <v>PF8</v>
          </cell>
          <cell r="G432">
            <v>4</v>
          </cell>
        </row>
        <row r="433">
          <cell r="A433" t="str">
            <v>C7UD</v>
          </cell>
          <cell r="B433" t="str">
            <v>LT 2 TORT CEPE 250GR LUST X4</v>
          </cell>
          <cell r="C433">
            <v>500</v>
          </cell>
          <cell r="D433" t="str">
            <v>C77G</v>
          </cell>
          <cell r="E433">
            <v>33</v>
          </cell>
          <cell r="F433" t="str">
            <v>PF8</v>
          </cell>
          <cell r="G433">
            <v>4</v>
          </cell>
        </row>
        <row r="434">
          <cell r="A434" t="str">
            <v>C7GD</v>
          </cell>
          <cell r="B434" t="str">
            <v>LT 2 PFAR SAIS 250+15%G LUSTX8</v>
          </cell>
          <cell r="C434">
            <v>575</v>
          </cell>
          <cell r="D434" t="str">
            <v>C7FZ</v>
          </cell>
          <cell r="E434">
            <v>33</v>
          </cell>
          <cell r="F434" t="str">
            <v>PF8</v>
          </cell>
          <cell r="G434">
            <v>8</v>
          </cell>
        </row>
        <row r="435">
          <cell r="A435" t="str">
            <v>C77G</v>
          </cell>
          <cell r="B435" t="str">
            <v>TORT CEPES GIR 250 GR  LUSTX8</v>
          </cell>
          <cell r="C435">
            <v>250</v>
          </cell>
          <cell r="D435" t="str">
            <v>C77G</v>
          </cell>
          <cell r="E435">
            <v>33</v>
          </cell>
          <cell r="F435" t="str">
            <v>PF8</v>
          </cell>
          <cell r="G435">
            <v>8</v>
          </cell>
        </row>
        <row r="436">
          <cell r="A436" t="str">
            <v>C72G</v>
          </cell>
          <cell r="B436" t="str">
            <v>P FARCIE SAISON 250G LUST X8</v>
          </cell>
          <cell r="C436">
            <v>250</v>
          </cell>
          <cell r="D436" t="str">
            <v>C72G</v>
          </cell>
          <cell r="E436">
            <v>33</v>
          </cell>
          <cell r="F436" t="str">
            <v>PF8</v>
          </cell>
          <cell r="G436">
            <v>8</v>
          </cell>
        </row>
        <row r="437">
          <cell r="A437" t="str">
            <v>C82G</v>
          </cell>
          <cell r="B437" t="str">
            <v>RAV TARTIFLETTE 280G LUST X8</v>
          </cell>
          <cell r="C437">
            <v>280</v>
          </cell>
          <cell r="D437" t="str">
            <v>C82G</v>
          </cell>
          <cell r="F437">
            <v>3</v>
          </cell>
        </row>
        <row r="438">
          <cell r="A438" t="str">
            <v>C84G</v>
          </cell>
          <cell r="B438" t="str">
            <v>DEMI-LUNE FETA OLIVE 250 LUSX8</v>
          </cell>
          <cell r="C438">
            <v>250</v>
          </cell>
          <cell r="D438" t="str">
            <v>C84G</v>
          </cell>
          <cell r="F438">
            <v>7</v>
          </cell>
        </row>
        <row r="439">
          <cell r="A439" t="str">
            <v>C86G</v>
          </cell>
          <cell r="B439" t="str">
            <v>D LUNE 5 LEG SOLEIL300G LUSTX8</v>
          </cell>
          <cell r="C439">
            <v>300</v>
          </cell>
          <cell r="D439" t="str">
            <v>C86G</v>
          </cell>
          <cell r="E439">
            <v>30</v>
          </cell>
          <cell r="F439">
            <v>3</v>
          </cell>
          <cell r="G439">
            <v>8</v>
          </cell>
        </row>
        <row r="440">
          <cell r="A440" t="str">
            <v>C87G</v>
          </cell>
          <cell r="B440" t="str">
            <v>TOR CHEVRE LARDON 250G LUST X8</v>
          </cell>
          <cell r="C440">
            <v>250</v>
          </cell>
          <cell r="D440" t="str">
            <v>C87G</v>
          </cell>
          <cell r="E440">
            <v>36</v>
          </cell>
          <cell r="F440" t="str">
            <v>PF8</v>
          </cell>
          <cell r="G440">
            <v>8</v>
          </cell>
        </row>
        <row r="441">
          <cell r="A441" t="str">
            <v>C8AD</v>
          </cell>
          <cell r="B441" t="str">
            <v>LT 2+1GR DL FETA OLIVE LUST X4</v>
          </cell>
          <cell r="C441">
            <v>750</v>
          </cell>
          <cell r="D441" t="str">
            <v>C84G</v>
          </cell>
          <cell r="F441">
            <v>7</v>
          </cell>
        </row>
        <row r="442">
          <cell r="A442" t="str">
            <v>C8BD</v>
          </cell>
          <cell r="B442" t="str">
            <v>LT 2+1GR DL CHEVRE LUST X4</v>
          </cell>
          <cell r="C442">
            <v>750</v>
          </cell>
          <cell r="D442" t="str">
            <v>C89G</v>
          </cell>
          <cell r="F442">
            <v>7</v>
          </cell>
        </row>
        <row r="443">
          <cell r="A443" t="str">
            <v>C8CD</v>
          </cell>
          <cell r="B443" t="str">
            <v>LT 2 DL FETA OLIVE 1A1GR 250X4</v>
          </cell>
          <cell r="C443">
            <v>500</v>
          </cell>
          <cell r="D443" t="str">
            <v>C84G</v>
          </cell>
          <cell r="F443">
            <v>7</v>
          </cell>
        </row>
        <row r="444">
          <cell r="A444" t="str">
            <v>C8DD</v>
          </cell>
          <cell r="B444" t="str">
            <v>LT 2 DL CHEVRE MIEL 1A1G 250X4</v>
          </cell>
          <cell r="C444">
            <v>500</v>
          </cell>
          <cell r="D444" t="str">
            <v>C89G</v>
          </cell>
          <cell r="F444">
            <v>7</v>
          </cell>
        </row>
        <row r="445">
          <cell r="A445" t="str">
            <v>C8GD</v>
          </cell>
          <cell r="B445" t="str">
            <v>LOT X 2 DEMI LUNE 5 LEG 300G+15% LU X8</v>
          </cell>
          <cell r="C445">
            <v>690</v>
          </cell>
          <cell r="D445" t="str">
            <v>C8FG</v>
          </cell>
          <cell r="E445">
            <v>30</v>
          </cell>
          <cell r="F445">
            <v>7</v>
          </cell>
          <cell r="G445">
            <v>4</v>
          </cell>
        </row>
        <row r="446">
          <cell r="A446" t="str">
            <v>C8ED</v>
          </cell>
          <cell r="B446" t="str">
            <v>LT 2 DL LEG SOL 300 PCHOC LUST</v>
          </cell>
          <cell r="C446">
            <v>600</v>
          </cell>
          <cell r="D446" t="str">
            <v>C86G</v>
          </cell>
          <cell r="E446">
            <v>30</v>
          </cell>
          <cell r="F446">
            <v>7</v>
          </cell>
          <cell r="G446">
            <v>4</v>
          </cell>
        </row>
        <row r="447">
          <cell r="A447" t="str">
            <v>C8JG</v>
          </cell>
          <cell r="B447" t="str">
            <v>DEMI LUNE 5 LEG 300G+10% LU X8</v>
          </cell>
          <cell r="C447">
            <v>330</v>
          </cell>
          <cell r="D447" t="str">
            <v>C8JG</v>
          </cell>
          <cell r="E447">
            <v>30</v>
          </cell>
          <cell r="F447">
            <v>7</v>
          </cell>
          <cell r="G447">
            <v>8</v>
          </cell>
        </row>
        <row r="448">
          <cell r="A448" t="str">
            <v>C8WG</v>
          </cell>
          <cell r="B448" t="str">
            <v>TOR CHEVRE BQ 250G+10%GR LUSX8</v>
          </cell>
          <cell r="C448">
            <v>275</v>
          </cell>
          <cell r="D448" t="str">
            <v>C8RZ</v>
          </cell>
          <cell r="F448" t="str">
            <v>PF8</v>
          </cell>
        </row>
        <row r="449">
          <cell r="A449" t="str">
            <v>C8XD</v>
          </cell>
          <cell r="B449" t="str">
            <v>LT 2 TOR CHEVRE BQ 250+10%G X4</v>
          </cell>
          <cell r="C449">
            <v>550</v>
          </cell>
          <cell r="D449" t="str">
            <v>C8WZ</v>
          </cell>
          <cell r="F449" t="str">
            <v>PF8</v>
          </cell>
        </row>
        <row r="450">
          <cell r="A450" t="str">
            <v>C8YD</v>
          </cell>
          <cell r="B450" t="str">
            <v>L 2TOR CHEVRE 250BQ 1AC 1GR X4</v>
          </cell>
          <cell r="C450">
            <v>500</v>
          </cell>
          <cell r="D450">
            <v>0</v>
          </cell>
          <cell r="F450" t="str">
            <v>PF8</v>
          </cell>
        </row>
        <row r="451">
          <cell r="A451" t="str">
            <v>C8ZD</v>
          </cell>
          <cell r="B451" t="str">
            <v>L 2 TOR CHEVRE+1 BQ GR 250LUX4</v>
          </cell>
          <cell r="C451">
            <v>750</v>
          </cell>
          <cell r="D451" t="str">
            <v>C87G</v>
          </cell>
          <cell r="F451" t="str">
            <v>PF8</v>
          </cell>
        </row>
        <row r="452">
          <cell r="A452" t="str">
            <v>C9HD</v>
          </cell>
          <cell r="B452" t="str">
            <v>LT 2 DL PESTO 250G LUSTX4</v>
          </cell>
          <cell r="C452">
            <v>500</v>
          </cell>
          <cell r="D452" t="str">
            <v>C92G</v>
          </cell>
          <cell r="E452">
            <v>30</v>
          </cell>
          <cell r="F452">
            <v>7</v>
          </cell>
          <cell r="G452">
            <v>4</v>
          </cell>
        </row>
        <row r="453">
          <cell r="A453" t="str">
            <v>C9JG</v>
          </cell>
          <cell r="B453" t="str">
            <v>D LUNE PESTO BQ  250G+10%GR X8</v>
          </cell>
          <cell r="C453">
            <v>275</v>
          </cell>
          <cell r="D453" t="str">
            <v>C9JZ</v>
          </cell>
          <cell r="F453">
            <v>7</v>
          </cell>
        </row>
        <row r="454">
          <cell r="A454" t="str">
            <v>C9KD</v>
          </cell>
          <cell r="B454" t="str">
            <v>LT 2 DL PESTO BQ 250+10%G X4</v>
          </cell>
          <cell r="C454">
            <v>550</v>
          </cell>
          <cell r="D454" t="str">
            <v>C9JZ</v>
          </cell>
          <cell r="F454">
            <v>7</v>
          </cell>
        </row>
        <row r="455">
          <cell r="A455" t="str">
            <v>C9TD</v>
          </cell>
          <cell r="B455" t="str">
            <v>LT 2 DL SELECT FROM 250 LUSTX4</v>
          </cell>
          <cell r="C455">
            <v>500</v>
          </cell>
          <cell r="D455" t="str">
            <v>C90G</v>
          </cell>
          <cell r="E455">
            <v>30</v>
          </cell>
          <cell r="F455">
            <v>7</v>
          </cell>
          <cell r="G455">
            <v>4</v>
          </cell>
        </row>
        <row r="456">
          <cell r="A456" t="str">
            <v>C90G</v>
          </cell>
          <cell r="B456" t="str">
            <v>DL PARM GORG 250G LUST X8</v>
          </cell>
          <cell r="C456">
            <v>250</v>
          </cell>
          <cell r="D456" t="str">
            <v>C90G</v>
          </cell>
          <cell r="E456">
            <v>30</v>
          </cell>
          <cell r="F456">
            <v>7</v>
          </cell>
          <cell r="G456">
            <v>8</v>
          </cell>
        </row>
        <row r="457">
          <cell r="A457" t="str">
            <v>C92G</v>
          </cell>
          <cell r="B457" t="str">
            <v>DEMI LUNE PESTO 250 G LUST X8</v>
          </cell>
          <cell r="C457">
            <v>250</v>
          </cell>
          <cell r="D457" t="str">
            <v>C92G</v>
          </cell>
          <cell r="F457">
            <v>7</v>
          </cell>
        </row>
        <row r="458">
          <cell r="A458" t="str">
            <v>CA2D</v>
          </cell>
          <cell r="B458" t="str">
            <v>LT 2 T JB CRU SAC250 PXCH LUX4</v>
          </cell>
          <cell r="C458">
            <v>500</v>
          </cell>
          <cell r="D458" t="str">
            <v>C21G</v>
          </cell>
          <cell r="F458" t="str">
            <v>PF8</v>
          </cell>
        </row>
        <row r="459">
          <cell r="A459" t="str">
            <v>CA5D</v>
          </cell>
          <cell r="B459" t="str">
            <v>LT 2 T JB CRU SAC250+10%GR LX4</v>
          </cell>
          <cell r="C459">
            <v>550</v>
          </cell>
          <cell r="D459" t="str">
            <v>CA4Z</v>
          </cell>
          <cell r="F459" t="str">
            <v>PF8</v>
          </cell>
        </row>
        <row r="460">
          <cell r="A460" t="str">
            <v>CA6D</v>
          </cell>
          <cell r="B460" t="str">
            <v>T JB CRU SAC 250 1ACH 1GR LUX4</v>
          </cell>
          <cell r="C460">
            <v>500</v>
          </cell>
          <cell r="D460" t="str">
            <v>C21G</v>
          </cell>
          <cell r="F460" t="str">
            <v>PF8</v>
          </cell>
        </row>
        <row r="461">
          <cell r="A461" t="str">
            <v>CA7C</v>
          </cell>
          <cell r="B461" t="str">
            <v>L 2 T JB CRU 250+1SAC GR LUSX3</v>
          </cell>
          <cell r="C461">
            <v>750</v>
          </cell>
          <cell r="D461" t="str">
            <v>C21G</v>
          </cell>
          <cell r="F461" t="str">
            <v>PF8</v>
          </cell>
        </row>
        <row r="462">
          <cell r="A462" t="str">
            <v>CB2D</v>
          </cell>
          <cell r="B462" t="str">
            <v>LT 2 TOR CEPE SAC250 PXCH LUX4</v>
          </cell>
          <cell r="C462">
            <v>500</v>
          </cell>
          <cell r="D462" t="str">
            <v>C22G</v>
          </cell>
          <cell r="F462" t="str">
            <v>PF8</v>
          </cell>
        </row>
        <row r="463">
          <cell r="A463" t="str">
            <v>CB3D</v>
          </cell>
          <cell r="B463" t="str">
            <v>LT 2 TOR CEPE SAC 250GR LUSTX4</v>
          </cell>
          <cell r="C463">
            <v>500</v>
          </cell>
          <cell r="D463" t="str">
            <v>C22G</v>
          </cell>
          <cell r="F463" t="str">
            <v>PF8</v>
          </cell>
        </row>
        <row r="464">
          <cell r="A464" t="str">
            <v>CB5D</v>
          </cell>
          <cell r="B464" t="str">
            <v>LT 2 T CEPE SAC 250+10%GR LUX4</v>
          </cell>
          <cell r="C464">
            <v>550</v>
          </cell>
          <cell r="D464" t="str">
            <v>CB4Z</v>
          </cell>
          <cell r="F464" t="str">
            <v>PF8</v>
          </cell>
        </row>
        <row r="465">
          <cell r="A465" t="str">
            <v>CB6D</v>
          </cell>
          <cell r="B465" t="str">
            <v>TOR CEPE SAC 250 1ACH 1GR LUX4</v>
          </cell>
          <cell r="C465">
            <v>500</v>
          </cell>
          <cell r="D465" t="str">
            <v>C22G</v>
          </cell>
          <cell r="F465" t="str">
            <v>PF8</v>
          </cell>
        </row>
        <row r="466">
          <cell r="A466" t="str">
            <v>CC3D</v>
          </cell>
          <cell r="B466" t="str">
            <v>LT 2 TOR PARM BAS SAC250 LUSX4</v>
          </cell>
          <cell r="C466">
            <v>500</v>
          </cell>
          <cell r="D466" t="str">
            <v>C23G</v>
          </cell>
          <cell r="F466" t="str">
            <v>PF8</v>
          </cell>
        </row>
        <row r="467">
          <cell r="A467" t="str">
            <v>CC5D</v>
          </cell>
          <cell r="B467" t="str">
            <v>LT 2 T PBAS SAC250+10%GRA LUX4</v>
          </cell>
          <cell r="C467">
            <v>550</v>
          </cell>
          <cell r="D467" t="str">
            <v>CC4Z</v>
          </cell>
          <cell r="F467" t="str">
            <v>PF8</v>
          </cell>
        </row>
        <row r="468">
          <cell r="A468" t="str">
            <v>CC6D</v>
          </cell>
          <cell r="B468" t="str">
            <v>T PBAS SAC 250G 1ACH 1GRA LUX4</v>
          </cell>
          <cell r="C468">
            <v>500</v>
          </cell>
          <cell r="D468" t="str">
            <v>C23G</v>
          </cell>
          <cell r="F468" t="str">
            <v>PF8</v>
          </cell>
        </row>
        <row r="469">
          <cell r="A469" t="str">
            <v>CC7C</v>
          </cell>
          <cell r="B469" t="str">
            <v>L 2 T PA BAS 250+1SAC GR LUSX3</v>
          </cell>
          <cell r="C469">
            <v>750</v>
          </cell>
          <cell r="D469" t="str">
            <v>C23G</v>
          </cell>
          <cell r="F469" t="str">
            <v>PF8</v>
          </cell>
        </row>
        <row r="470">
          <cell r="A470" t="str">
            <v>CD5D</v>
          </cell>
          <cell r="B470" t="str">
            <v>LT DE 2 TOR POULET 250+10% LUSX4</v>
          </cell>
          <cell r="C470">
            <v>550</v>
          </cell>
          <cell r="D470" t="str">
            <v>CD4Z</v>
          </cell>
          <cell r="F470" t="str">
            <v>PF8</v>
          </cell>
        </row>
        <row r="471">
          <cell r="A471" t="str">
            <v>CD6D</v>
          </cell>
          <cell r="B471" t="str">
            <v>LT 2 TORT POULET 1ACH 1GR LUX4</v>
          </cell>
          <cell r="C471">
            <v>500</v>
          </cell>
          <cell r="D471" t="str">
            <v>C27G</v>
          </cell>
          <cell r="F471" t="str">
            <v>PF8</v>
          </cell>
        </row>
        <row r="472">
          <cell r="A472" t="str">
            <v>CDAD</v>
          </cell>
          <cell r="B472" t="str">
            <v>LT 2 TORT POULET 250 BQ LUSTX4</v>
          </cell>
          <cell r="C472">
            <v>500</v>
          </cell>
          <cell r="D472" t="str">
            <v>C29F</v>
          </cell>
          <cell r="F472" t="str">
            <v>PF8</v>
          </cell>
        </row>
        <row r="473">
          <cell r="A473" t="str">
            <v>D05G</v>
          </cell>
          <cell r="B473" t="str">
            <v>RAV FONDUE 3 FROM 280G LUST X8</v>
          </cell>
          <cell r="C473">
            <v>280</v>
          </cell>
          <cell r="D473" t="str">
            <v>D05G</v>
          </cell>
          <cell r="F473">
            <v>3</v>
          </cell>
        </row>
        <row r="474">
          <cell r="A474" t="str">
            <v>D06G</v>
          </cell>
          <cell r="B474" t="str">
            <v>RAV RACLETTE 280G LUST X8</v>
          </cell>
          <cell r="C474">
            <v>280</v>
          </cell>
          <cell r="D474" t="str">
            <v>D06G</v>
          </cell>
          <cell r="F474">
            <v>3</v>
          </cell>
        </row>
        <row r="475">
          <cell r="A475" t="str">
            <v>D0AD</v>
          </cell>
          <cell r="B475" t="str">
            <v>LT 2 R RACLETTE 280+1BQGR LUX4</v>
          </cell>
          <cell r="C475">
            <v>840</v>
          </cell>
          <cell r="D475" t="str">
            <v>D06G</v>
          </cell>
          <cell r="F475">
            <v>3</v>
          </cell>
        </row>
        <row r="476">
          <cell r="A476" t="str">
            <v>D11F</v>
          </cell>
          <cell r="B476" t="str">
            <v>TRIGLIONI JBN SPECK 250 LUSTX6</v>
          </cell>
          <cell r="C476">
            <v>250</v>
          </cell>
          <cell r="D476" t="str">
            <v>D11F</v>
          </cell>
          <cell r="F476" t="str">
            <v>7T</v>
          </cell>
        </row>
        <row r="477">
          <cell r="A477" t="str">
            <v>D12F</v>
          </cell>
          <cell r="B477" t="str">
            <v>TRIGLIONI TOM CHEVR 250 LUSTX6</v>
          </cell>
          <cell r="C477">
            <v>250</v>
          </cell>
          <cell r="D477" t="str">
            <v>D12F</v>
          </cell>
          <cell r="F477" t="str">
            <v>7T</v>
          </cell>
        </row>
        <row r="478">
          <cell r="A478" t="str">
            <v>D13F</v>
          </cell>
          <cell r="B478" t="str">
            <v>TRIGLIONI FROM AUVE 250 LUSTX6</v>
          </cell>
          <cell r="C478">
            <v>250</v>
          </cell>
          <cell r="D478" t="str">
            <v>D13F</v>
          </cell>
          <cell r="F478" t="str">
            <v>7T</v>
          </cell>
        </row>
        <row r="479">
          <cell r="A479" t="str">
            <v>D14F</v>
          </cell>
          <cell r="B479" t="str">
            <v>TRIGLIONI PESTO 250GR  LUSTX6</v>
          </cell>
          <cell r="C479">
            <v>250</v>
          </cell>
          <cell r="D479" t="str">
            <v>D14F</v>
          </cell>
          <cell r="F479" t="str">
            <v>7T</v>
          </cell>
        </row>
        <row r="480">
          <cell r="A480" t="str">
            <v>D15F</v>
          </cell>
          <cell r="B480" t="str">
            <v>TRIGLIONI CEPES 250 LUSTX6</v>
          </cell>
          <cell r="C480">
            <v>250</v>
          </cell>
          <cell r="D480" t="str">
            <v>D15F</v>
          </cell>
          <cell r="F480" t="str">
            <v>7T</v>
          </cell>
        </row>
        <row r="481">
          <cell r="A481" t="str">
            <v>D1AC</v>
          </cell>
          <cell r="B481" t="str">
            <v>LT 2 TRIG JBN SPECK 250 GR LUSTX3</v>
          </cell>
          <cell r="C481">
            <v>500</v>
          </cell>
          <cell r="D481" t="str">
            <v>D11Z</v>
          </cell>
          <cell r="F481" t="str">
            <v>7T</v>
          </cell>
        </row>
        <row r="482">
          <cell r="A482" t="str">
            <v>D1BC</v>
          </cell>
          <cell r="B482" t="str">
            <v>LT 2 TRIG TOM CHEV 250 GR  LUSTX3</v>
          </cell>
          <cell r="C482">
            <v>500</v>
          </cell>
          <cell r="D482" t="str">
            <v>D12Z</v>
          </cell>
          <cell r="F482" t="str">
            <v>7T</v>
          </cell>
        </row>
        <row r="483">
          <cell r="A483" t="str">
            <v>D1CC</v>
          </cell>
          <cell r="B483" t="str">
            <v>LT 2 TRIG PESTO 250 GR LUSTX3</v>
          </cell>
          <cell r="C483">
            <v>500</v>
          </cell>
          <cell r="D483" t="str">
            <v>D14Z</v>
          </cell>
          <cell r="F483" t="str">
            <v>7T</v>
          </cell>
        </row>
        <row r="484">
          <cell r="A484" t="str">
            <v>D1EC</v>
          </cell>
          <cell r="B484" t="str">
            <v>LT 2 TRIG CEPE 250 GR LUSTX3</v>
          </cell>
          <cell r="C484">
            <v>500</v>
          </cell>
          <cell r="D484" t="str">
            <v>D15Z</v>
          </cell>
          <cell r="F484" t="str">
            <v>7T</v>
          </cell>
        </row>
        <row r="485">
          <cell r="A485" t="str">
            <v>D1FC</v>
          </cell>
          <cell r="B485" t="str">
            <v>2 TRIG JBN SPECK 250+10%GR LUSTX3</v>
          </cell>
          <cell r="C485">
            <v>550</v>
          </cell>
          <cell r="D485" t="str">
            <v>D11Y</v>
          </cell>
          <cell r="F485" t="str">
            <v>7T</v>
          </cell>
        </row>
        <row r="486">
          <cell r="A486" t="str">
            <v>D1GC</v>
          </cell>
          <cell r="B486" t="str">
            <v>2 TRIG TOM CHEV 250+10%GR  LUSTX3</v>
          </cell>
          <cell r="C486">
            <v>550</v>
          </cell>
          <cell r="D486" t="str">
            <v>D12Y</v>
          </cell>
          <cell r="F486" t="str">
            <v>7T</v>
          </cell>
        </row>
        <row r="487">
          <cell r="A487" t="str">
            <v>D1HC</v>
          </cell>
          <cell r="B487" t="str">
            <v>2 TRIG PESTO 250 +10%GRAT LUSTX3</v>
          </cell>
          <cell r="C487">
            <v>550</v>
          </cell>
          <cell r="D487" t="str">
            <v>D14Y</v>
          </cell>
          <cell r="F487" t="str">
            <v>7T</v>
          </cell>
        </row>
        <row r="488">
          <cell r="A488" t="str">
            <v>D1JC</v>
          </cell>
          <cell r="B488" t="str">
            <v>2 TRIG CEPE 250 +10%GRAT LUSTX3</v>
          </cell>
          <cell r="C488">
            <v>550</v>
          </cell>
          <cell r="D488" t="str">
            <v>D1NY</v>
          </cell>
          <cell r="F488" t="str">
            <v>7T</v>
          </cell>
        </row>
        <row r="489">
          <cell r="A489" t="str">
            <v>D3BD</v>
          </cell>
          <cell r="B489" t="str">
            <v>LT 2 GN POEL 305 +10%GR LUSTX4</v>
          </cell>
          <cell r="C489">
            <v>671</v>
          </cell>
          <cell r="D489" t="str">
            <v>D3AZ</v>
          </cell>
          <cell r="F489" t="str">
            <v>PF3P</v>
          </cell>
        </row>
        <row r="490">
          <cell r="A490" t="str">
            <v>D3CD</v>
          </cell>
          <cell r="B490" t="str">
            <v>LT 2 GAP NATURE 305 GR LUSTX4</v>
          </cell>
          <cell r="C490">
            <v>610</v>
          </cell>
          <cell r="D490" t="str">
            <v>D36G</v>
          </cell>
          <cell r="F490" t="str">
            <v>PF3P</v>
          </cell>
        </row>
        <row r="491">
          <cell r="A491" t="str">
            <v>D3FJ</v>
          </cell>
          <cell r="B491" t="str">
            <v>GAP 305 GR PX CHOC LUSTX9</v>
          </cell>
          <cell r="C491">
            <v>305</v>
          </cell>
          <cell r="D491" t="str">
            <v>D36I</v>
          </cell>
          <cell r="F491" t="str">
            <v>PF3P</v>
          </cell>
        </row>
        <row r="492">
          <cell r="A492" t="str">
            <v>D3AG</v>
          </cell>
          <cell r="B492" t="str">
            <v>GNOC POELER 305GR+10%GR LUSTX8</v>
          </cell>
          <cell r="C492">
            <v>335.5</v>
          </cell>
          <cell r="D492" t="str">
            <v>D3AZ</v>
          </cell>
          <cell r="F492" t="str">
            <v>PF3P</v>
          </cell>
        </row>
        <row r="493">
          <cell r="A493" t="str">
            <v>D3CC</v>
          </cell>
          <cell r="B493" t="str">
            <v>LOT 2 GNOCCHI 305 PAV LIDL X3</v>
          </cell>
          <cell r="C493">
            <v>610</v>
          </cell>
          <cell r="D493" t="str">
            <v>D3CC</v>
          </cell>
          <cell r="F493" t="str">
            <v>PF3P</v>
          </cell>
        </row>
        <row r="494">
          <cell r="A494" t="str">
            <v>D3DC</v>
          </cell>
          <cell r="B494" t="str">
            <v>2 GAP NAT305G +1SAC GRA LUSTX3</v>
          </cell>
          <cell r="C494">
            <v>915</v>
          </cell>
          <cell r="D494" t="str">
            <v>D36J</v>
          </cell>
          <cell r="F494" t="str">
            <v>PF3P</v>
          </cell>
        </row>
        <row r="495">
          <cell r="A495" t="str">
            <v>D3GD</v>
          </cell>
          <cell r="B495" t="str">
            <v>LT 2 GAP NATURE 305PX CH LUSX4</v>
          </cell>
          <cell r="C495">
            <v>610</v>
          </cell>
          <cell r="D495" t="str">
            <v>D36G</v>
          </cell>
          <cell r="F495" t="str">
            <v>PF3P</v>
          </cell>
        </row>
        <row r="496">
          <cell r="A496" t="str">
            <v>D3RF</v>
          </cell>
          <cell r="B496" t="str">
            <v>GAP 305G+15%GRA PRESENT LUSTX6</v>
          </cell>
          <cell r="C496">
            <v>350.75</v>
          </cell>
          <cell r="D496" t="str">
            <v>D3RF</v>
          </cell>
          <cell r="F496" t="str">
            <v>PF3P</v>
          </cell>
        </row>
        <row r="497">
          <cell r="A497" t="str">
            <v>D36J</v>
          </cell>
          <cell r="B497" t="str">
            <v>GNOCCHI A POELER 305 GR LUSTX9</v>
          </cell>
          <cell r="C497">
            <v>305</v>
          </cell>
          <cell r="D497" t="str">
            <v>D36J</v>
          </cell>
          <cell r="E497">
            <v>0</v>
          </cell>
          <cell r="F497" t="str">
            <v>PF3P</v>
          </cell>
        </row>
        <row r="498">
          <cell r="A498" t="str">
            <v>D36F</v>
          </cell>
          <cell r="B498" t="str">
            <v>GNO A POELER 305 PRESENTLUSTX6</v>
          </cell>
          <cell r="C498">
            <v>305</v>
          </cell>
          <cell r="D498" t="str">
            <v>D36F</v>
          </cell>
          <cell r="E498">
            <v>0</v>
          </cell>
          <cell r="F498" t="str">
            <v>PF2</v>
          </cell>
        </row>
        <row r="499">
          <cell r="A499" t="str">
            <v>D40G</v>
          </cell>
          <cell r="B499" t="str">
            <v>GNOCCHI BALLS A POELER 300G LUST X8</v>
          </cell>
          <cell r="C499">
            <v>300</v>
          </cell>
          <cell r="D499" t="str">
            <v>D40G</v>
          </cell>
          <cell r="F499" t="str">
            <v>PF9</v>
          </cell>
        </row>
        <row r="500">
          <cell r="A500" t="str">
            <v>D4DG</v>
          </cell>
          <cell r="B500" t="str">
            <v>GNOCC BALLS 300G+10%GR LUSTX8</v>
          </cell>
          <cell r="C500">
            <v>330</v>
          </cell>
          <cell r="D500" t="str">
            <v>D4DZ</v>
          </cell>
          <cell r="F500" t="str">
            <v>PF9</v>
          </cell>
        </row>
        <row r="501">
          <cell r="A501" t="str">
            <v>D4ED</v>
          </cell>
          <cell r="B501" t="str">
            <v>LT 2 GN BALLS 300+10%G LUSTX4</v>
          </cell>
          <cell r="C501">
            <v>660</v>
          </cell>
          <cell r="D501" t="str">
            <v>D4DZ</v>
          </cell>
          <cell r="E501">
            <v>30</v>
          </cell>
          <cell r="F501" t="str">
            <v>PF9</v>
          </cell>
          <cell r="G501">
            <v>4</v>
          </cell>
        </row>
        <row r="502">
          <cell r="A502" t="str">
            <v>D4FG</v>
          </cell>
          <cell r="B502" t="str">
            <v>GNOC BALL 300 PX CHOC LUSTX8</v>
          </cell>
          <cell r="C502">
            <v>300</v>
          </cell>
          <cell r="D502" t="str">
            <v>D40G</v>
          </cell>
          <cell r="F502" t="str">
            <v>PF9</v>
          </cell>
        </row>
        <row r="503">
          <cell r="A503" t="str">
            <v>D4RG</v>
          </cell>
          <cell r="B503" t="str">
            <v>GNOCCHI BALLS 300G+15%GR LUSTX8</v>
          </cell>
          <cell r="C503">
            <v>345</v>
          </cell>
          <cell r="D503" t="str">
            <v>D4RZ</v>
          </cell>
          <cell r="F503" t="str">
            <v>PF9</v>
          </cell>
        </row>
        <row r="504">
          <cell r="A504" t="str">
            <v>D4GD</v>
          </cell>
          <cell r="B504" t="str">
            <v>LT 2 GNOCCHI BALLS 300 PX CH LUSX4</v>
          </cell>
          <cell r="C504">
            <v>600</v>
          </cell>
          <cell r="D504" t="str">
            <v>D4RZ</v>
          </cell>
          <cell r="F504" t="str">
            <v>PF9</v>
          </cell>
        </row>
        <row r="505">
          <cell r="A505" t="str">
            <v>D4HD</v>
          </cell>
          <cell r="B505" t="str">
            <v>LOT 2 GNOCCHI BALLS 300 GR LUST X4</v>
          </cell>
          <cell r="C505">
            <v>600</v>
          </cell>
          <cell r="D505" t="str">
            <v>D40G</v>
          </cell>
          <cell r="F505" t="str">
            <v>PF9</v>
          </cell>
          <cell r="G505">
            <v>4</v>
          </cell>
        </row>
        <row r="506">
          <cell r="A506" t="str">
            <v>D4JD</v>
          </cell>
          <cell r="B506" t="str">
            <v>MINI GAP 300 1ACH 2ea70% LUSX4</v>
          </cell>
          <cell r="C506">
            <v>600</v>
          </cell>
          <cell r="D506">
            <v>0</v>
          </cell>
          <cell r="F506" t="str">
            <v>PF9</v>
          </cell>
        </row>
        <row r="507">
          <cell r="A507" t="str">
            <v>D4LD</v>
          </cell>
          <cell r="B507" t="str">
            <v>MINI GAP 300G 1ACH 1GRA LUSX4</v>
          </cell>
          <cell r="C507">
            <v>600</v>
          </cell>
          <cell r="D507" t="str">
            <v>D40G</v>
          </cell>
          <cell r="F507" t="str">
            <v>PF9</v>
          </cell>
        </row>
        <row r="508">
          <cell r="A508" t="str">
            <v>D4QC</v>
          </cell>
          <cell r="B508" t="str">
            <v>L 2 GNOC BALLS 300G +1 GRA LUX3</v>
          </cell>
          <cell r="C508">
            <v>900</v>
          </cell>
          <cell r="D508" t="str">
            <v>D40G</v>
          </cell>
          <cell r="F508" t="str">
            <v>PF9</v>
          </cell>
          <cell r="G508">
            <v>3</v>
          </cell>
        </row>
        <row r="509">
          <cell r="A509" t="str">
            <v>D4SD</v>
          </cell>
          <cell r="B509" t="str">
            <v>LT 2 GNOC BALL 300+15%G LUSTX4</v>
          </cell>
          <cell r="C509">
            <v>690</v>
          </cell>
          <cell r="D509" t="str">
            <v>D4RZ</v>
          </cell>
          <cell r="F509" t="str">
            <v>PF9</v>
          </cell>
        </row>
        <row r="510">
          <cell r="A510" t="str">
            <v>D41G</v>
          </cell>
          <cell r="B510" t="str">
            <v>TAGLIATELLE 150 GR LUST   X8</v>
          </cell>
          <cell r="C510">
            <v>150</v>
          </cell>
          <cell r="D510" t="str">
            <v>D41G</v>
          </cell>
          <cell r="E510">
            <v>36</v>
          </cell>
          <cell r="F510">
            <v>10</v>
          </cell>
          <cell r="G510">
            <v>8</v>
          </cell>
        </row>
        <row r="511">
          <cell r="A511" t="str">
            <v>D42D</v>
          </cell>
          <cell r="B511" t="str">
            <v>LOT  2 TAGL 150 GR LUST   X4</v>
          </cell>
          <cell r="C511">
            <v>300</v>
          </cell>
          <cell r="D511" t="str">
            <v>D41G</v>
          </cell>
          <cell r="E511">
            <v>36</v>
          </cell>
          <cell r="F511">
            <v>10</v>
          </cell>
          <cell r="G511">
            <v>4</v>
          </cell>
        </row>
        <row r="512">
          <cell r="A512" t="str">
            <v>D49G</v>
          </cell>
          <cell r="B512" t="str">
            <v>MINI GNOCCHI 350 GR LUST X8</v>
          </cell>
          <cell r="C512">
            <v>350</v>
          </cell>
          <cell r="D512" t="str">
            <v>D49G</v>
          </cell>
          <cell r="F512" t="str">
            <v>PF2</v>
          </cell>
        </row>
        <row r="513">
          <cell r="A513" t="str">
            <v>D51D</v>
          </cell>
          <cell r="B513" t="str">
            <v>TAGLIATELLE 600 GR LUST   X4</v>
          </cell>
          <cell r="C513">
            <v>600</v>
          </cell>
          <cell r="D513" t="str">
            <v>D51D</v>
          </cell>
          <cell r="E513">
            <v>36</v>
          </cell>
          <cell r="F513" t="str">
            <v>PF1</v>
          </cell>
          <cell r="G513">
            <v>4</v>
          </cell>
        </row>
        <row r="514">
          <cell r="A514" t="str">
            <v>D52D</v>
          </cell>
          <cell r="B514" t="str">
            <v>TAGLIATELLE 600 GR LUST   X4 DT 15% GRAT</v>
          </cell>
          <cell r="C514">
            <v>600</v>
          </cell>
          <cell r="D514" t="str">
            <v>D51D</v>
          </cell>
          <cell r="E514">
            <v>36</v>
          </cell>
          <cell r="F514" t="str">
            <v>PF1</v>
          </cell>
          <cell r="G514">
            <v>4</v>
          </cell>
        </row>
        <row r="515">
          <cell r="A515" t="str">
            <v>D53D</v>
          </cell>
          <cell r="B515" t="str">
            <v>RAV BF BOLO 500 F MAXI LUSTX4</v>
          </cell>
          <cell r="C515">
            <v>500</v>
          </cell>
          <cell r="D515" t="str">
            <v>D53D</v>
          </cell>
          <cell r="F515" t="str">
            <v>PF4</v>
          </cell>
        </row>
        <row r="516">
          <cell r="A516" t="str">
            <v>D54D</v>
          </cell>
          <cell r="B516" t="str">
            <v>RV JB EMMENT 500 F MAXI LUSTX4</v>
          </cell>
          <cell r="C516">
            <v>500</v>
          </cell>
          <cell r="D516" t="str">
            <v>D54D</v>
          </cell>
          <cell r="F516" t="str">
            <v>PF4</v>
          </cell>
        </row>
        <row r="517">
          <cell r="A517" t="str">
            <v>D58D</v>
          </cell>
          <cell r="B517" t="str">
            <v>RAVIOLI BOEUF CUIS.450 LUST X4</v>
          </cell>
          <cell r="C517">
            <v>450</v>
          </cell>
          <cell r="D517" t="str">
            <v>D58D</v>
          </cell>
          <cell r="E517">
            <v>30</v>
          </cell>
          <cell r="F517" t="str">
            <v>PF4</v>
          </cell>
          <cell r="G517">
            <v>4</v>
          </cell>
        </row>
        <row r="518">
          <cell r="A518" t="str">
            <v>D5DD</v>
          </cell>
          <cell r="B518" t="str">
            <v>RAVIOLI BOEUF 450 PCHOC LUSTX4</v>
          </cell>
          <cell r="C518">
            <v>450</v>
          </cell>
          <cell r="D518" t="str">
            <v>D58D</v>
          </cell>
          <cell r="E518">
            <v>30</v>
          </cell>
          <cell r="F518" t="str">
            <v>PF4</v>
          </cell>
          <cell r="G518">
            <v>4</v>
          </cell>
        </row>
        <row r="519">
          <cell r="A519" t="str">
            <v>D5JB</v>
          </cell>
          <cell r="B519" t="str">
            <v>LT 2 RAV BOEUF 450G +20%GR LUST X2</v>
          </cell>
          <cell r="C519">
            <v>1080</v>
          </cell>
          <cell r="D519" t="str">
            <v>D5FZ</v>
          </cell>
          <cell r="E519">
            <v>30</v>
          </cell>
          <cell r="F519" t="str">
            <v>PF4</v>
          </cell>
          <cell r="G519">
            <v>2</v>
          </cell>
        </row>
        <row r="520">
          <cell r="A520" t="str">
            <v>D5LD</v>
          </cell>
          <cell r="B520" t="str">
            <v>RV MAX BOEUF BOLO500+20% LUSTX4</v>
          </cell>
          <cell r="C520">
            <v>600</v>
          </cell>
          <cell r="D520" t="str">
            <v>D5LZ</v>
          </cell>
          <cell r="F520" t="str">
            <v>PF4</v>
          </cell>
        </row>
        <row r="521">
          <cell r="A521" t="str">
            <v>D5NC</v>
          </cell>
          <cell r="B521" t="str">
            <v>RAV BF BOLO 500G+30% GRA LUSX3</v>
          </cell>
          <cell r="C521">
            <v>650</v>
          </cell>
          <cell r="D521" t="str">
            <v>D5NC</v>
          </cell>
          <cell r="F521" t="str">
            <v>PF4</v>
          </cell>
        </row>
        <row r="522">
          <cell r="A522" t="str">
            <v>D5PD</v>
          </cell>
          <cell r="B522" t="str">
            <v>RV MAX JBN EMM 500+20%G LUSTX4</v>
          </cell>
          <cell r="C522">
            <v>600</v>
          </cell>
          <cell r="D522" t="str">
            <v>D5PZ</v>
          </cell>
          <cell r="F522" t="str">
            <v>PF4</v>
          </cell>
        </row>
        <row r="523">
          <cell r="A523" t="str">
            <v>D5RC</v>
          </cell>
          <cell r="B523" t="str">
            <v>RAV JB EMM 500G +30% GRA LUSX3</v>
          </cell>
          <cell r="C523">
            <v>650</v>
          </cell>
          <cell r="D523" t="str">
            <v>D5RC</v>
          </cell>
          <cell r="F523" t="str">
            <v>PF4</v>
          </cell>
        </row>
        <row r="524">
          <cell r="A524" t="str">
            <v>D59D</v>
          </cell>
          <cell r="B524" t="str">
            <v>RAVIOLI 2 FROMAGE 450G.LUST X4</v>
          </cell>
          <cell r="C524">
            <v>450</v>
          </cell>
          <cell r="D524" t="str">
            <v>D59D</v>
          </cell>
          <cell r="E524">
            <v>30</v>
          </cell>
          <cell r="F524" t="str">
            <v>PF4</v>
          </cell>
          <cell r="G524">
            <v>4</v>
          </cell>
        </row>
        <row r="525">
          <cell r="A525" t="str">
            <v>D5CB</v>
          </cell>
          <cell r="B525" t="str">
            <v>LT 2 TAG 600G PX CHOC LUST X2</v>
          </cell>
          <cell r="C525">
            <v>1200</v>
          </cell>
          <cell r="D525" t="str">
            <v>D51D</v>
          </cell>
          <cell r="F525" t="str">
            <v>PF1</v>
          </cell>
        </row>
        <row r="526">
          <cell r="A526" t="str">
            <v>D5ED</v>
          </cell>
          <cell r="B526" t="str">
            <v>RAV 2 FROM 450G PX CHOC LUSTX4</v>
          </cell>
          <cell r="C526">
            <v>450</v>
          </cell>
          <cell r="D526" t="str">
            <v>D59D</v>
          </cell>
          <cell r="E526">
            <v>30</v>
          </cell>
          <cell r="F526" t="str">
            <v>PF4</v>
          </cell>
          <cell r="G526">
            <v>4</v>
          </cell>
        </row>
        <row r="527">
          <cell r="A527" t="str">
            <v>D5FD</v>
          </cell>
          <cell r="B527" t="str">
            <v>RAV BOEUF 450G +20%GRAT LUSTX4</v>
          </cell>
          <cell r="C527">
            <v>540</v>
          </cell>
          <cell r="D527" t="str">
            <v>D5FD</v>
          </cell>
          <cell r="E527">
            <v>30</v>
          </cell>
          <cell r="F527" t="str">
            <v>PF4</v>
          </cell>
          <cell r="G527">
            <v>4</v>
          </cell>
        </row>
        <row r="528">
          <cell r="A528" t="str">
            <v>D5GD</v>
          </cell>
          <cell r="B528" t="str">
            <v>RAV 2 FROM 450G +20%GR LUST X4</v>
          </cell>
          <cell r="C528">
            <v>540</v>
          </cell>
          <cell r="D528" t="str">
            <v>D5GD</v>
          </cell>
          <cell r="E528">
            <v>30</v>
          </cell>
          <cell r="F528" t="str">
            <v>PF4</v>
          </cell>
          <cell r="G528">
            <v>4</v>
          </cell>
        </row>
        <row r="529">
          <cell r="A529" t="str">
            <v>D5KB</v>
          </cell>
          <cell r="B529" t="str">
            <v>LT 2 RAV 2 FROM 450G +20%GR LUST X2</v>
          </cell>
          <cell r="C529">
            <v>1080</v>
          </cell>
          <cell r="D529" t="str">
            <v>D5GZ</v>
          </cell>
          <cell r="E529">
            <v>30</v>
          </cell>
          <cell r="F529" t="str">
            <v>PF4</v>
          </cell>
          <cell r="G529">
            <v>2</v>
          </cell>
        </row>
        <row r="530">
          <cell r="A530" t="str">
            <v>D5MB</v>
          </cell>
          <cell r="B530" t="str">
            <v>2RAV MAX BOEUF BOLO +20% LUSTX2</v>
          </cell>
          <cell r="C530">
            <v>1200</v>
          </cell>
          <cell r="D530" t="str">
            <v>D5LD</v>
          </cell>
          <cell r="F530" t="str">
            <v>PF4</v>
          </cell>
        </row>
        <row r="531">
          <cell r="A531" t="str">
            <v>D5QB</v>
          </cell>
          <cell r="B531" t="str">
            <v>2RV MAX JBN EMM 500+20% LUSTX2</v>
          </cell>
          <cell r="C531">
            <v>1200</v>
          </cell>
          <cell r="D531" t="str">
            <v>D5PD</v>
          </cell>
          <cell r="F531" t="str">
            <v>PF4</v>
          </cell>
        </row>
        <row r="532">
          <cell r="A532" t="str">
            <v>D5SC</v>
          </cell>
          <cell r="B532" t="str">
            <v>TAGLIATELLE 600G+30% GRA LUSX3</v>
          </cell>
          <cell r="C532">
            <v>780</v>
          </cell>
          <cell r="D532" t="str">
            <v>D5SC</v>
          </cell>
          <cell r="F532" t="str">
            <v>PF1</v>
          </cell>
        </row>
        <row r="533">
          <cell r="A533" t="str">
            <v>D5TB</v>
          </cell>
          <cell r="B533" t="str">
            <v>LT 2 TAGLI 600G+30%GRA LUSTX2</v>
          </cell>
          <cell r="C533">
            <v>1560</v>
          </cell>
          <cell r="D533" t="str">
            <v>D5SC</v>
          </cell>
          <cell r="F533" t="str">
            <v>PF1</v>
          </cell>
        </row>
        <row r="534">
          <cell r="A534" t="str">
            <v>D5AC</v>
          </cell>
          <cell r="B534" t="str">
            <v>TAGLIATELLE 600 GR LUST   X3 +20% GRAT</v>
          </cell>
          <cell r="C534">
            <v>720</v>
          </cell>
          <cell r="D534" t="str">
            <v>D5AZ</v>
          </cell>
          <cell r="E534">
            <v>36</v>
          </cell>
          <cell r="F534" t="str">
            <v>PF1</v>
          </cell>
          <cell r="G534">
            <v>3</v>
          </cell>
        </row>
        <row r="535">
          <cell r="A535" t="str">
            <v>D5ACF</v>
          </cell>
          <cell r="B535" t="str">
            <v>TAGLIATELLE 600 GR LUST   X3 +20% GRAT</v>
          </cell>
          <cell r="C535">
            <v>720</v>
          </cell>
          <cell r="D535" t="str">
            <v>D5AC</v>
          </cell>
          <cell r="E535">
            <v>36</v>
          </cell>
          <cell r="F535" t="str">
            <v>PF1</v>
          </cell>
          <cell r="G535">
            <v>3</v>
          </cell>
        </row>
        <row r="536">
          <cell r="A536" t="str">
            <v>D5BD</v>
          </cell>
          <cell r="B536" t="str">
            <v>TAGLIATELLE 600 GR LUST   X4 PRIX CHOC</v>
          </cell>
          <cell r="C536">
            <v>600</v>
          </cell>
          <cell r="D536" t="str">
            <v>D51D</v>
          </cell>
          <cell r="E536">
            <v>36</v>
          </cell>
          <cell r="F536" t="str">
            <v>PF1</v>
          </cell>
          <cell r="G536">
            <v>4</v>
          </cell>
        </row>
        <row r="537">
          <cell r="A537" t="str">
            <v>D5HB</v>
          </cell>
          <cell r="B537" t="str">
            <v>LT 2 TAGLIAT 600G +20% GRAT LUST X2</v>
          </cell>
          <cell r="C537">
            <v>1440</v>
          </cell>
          <cell r="D537" t="str">
            <v>D5AC</v>
          </cell>
          <cell r="E537">
            <v>36</v>
          </cell>
          <cell r="F537" t="str">
            <v>PF1</v>
          </cell>
          <cell r="G537">
            <v>2</v>
          </cell>
        </row>
        <row r="538">
          <cell r="A538" t="str">
            <v>D5HBF</v>
          </cell>
          <cell r="B538" t="str">
            <v>LT 2 TAGLIAT 600G +20% GRAT LUST X2 festif</v>
          </cell>
          <cell r="C538">
            <v>3456</v>
          </cell>
          <cell r="D538" t="str">
            <v>D5AC</v>
          </cell>
          <cell r="E538">
            <v>36</v>
          </cell>
          <cell r="F538" t="str">
            <v>PF1</v>
          </cell>
          <cell r="G538">
            <v>2</v>
          </cell>
        </row>
        <row r="539">
          <cell r="A539" t="str">
            <v>D5BDF</v>
          </cell>
          <cell r="B539" t="str">
            <v>TAGLIATELLE 600 GR LUST   X4 PRIX CHOC Festif</v>
          </cell>
          <cell r="C539">
            <v>600</v>
          </cell>
          <cell r="D539" t="str">
            <v>D51D</v>
          </cell>
          <cell r="E539">
            <v>36</v>
          </cell>
          <cell r="F539" t="str">
            <v>PF1</v>
          </cell>
          <cell r="G539">
            <v>4</v>
          </cell>
        </row>
        <row r="540">
          <cell r="A540" t="str">
            <v>D5UB</v>
          </cell>
          <cell r="B540" t="str">
            <v>LT 2 RAV BF BOL 500+30%G LUSX2</v>
          </cell>
          <cell r="C540">
            <v>1300</v>
          </cell>
          <cell r="D540" t="str">
            <v>D5NC</v>
          </cell>
          <cell r="F540" t="str">
            <v>PF4</v>
          </cell>
        </row>
        <row r="541">
          <cell r="A541" t="str">
            <v>D5VB</v>
          </cell>
          <cell r="B541" t="str">
            <v>LT 2 RAV JB EM 500+30%G LUSX2</v>
          </cell>
          <cell r="C541">
            <v>1300</v>
          </cell>
          <cell r="D541" t="str">
            <v>D5RC</v>
          </cell>
          <cell r="F541" t="str">
            <v>PF4</v>
          </cell>
        </row>
        <row r="542">
          <cell r="A542" t="str">
            <v>D66G</v>
          </cell>
          <cell r="B542" t="str">
            <v>GAP BROCO 300 GR LUST  X9</v>
          </cell>
          <cell r="C542">
            <v>300</v>
          </cell>
          <cell r="D542" t="str">
            <v>D66G</v>
          </cell>
          <cell r="E542">
            <v>33</v>
          </cell>
          <cell r="F542" t="str">
            <v>PF5</v>
          </cell>
          <cell r="G542">
            <v>8</v>
          </cell>
        </row>
        <row r="543">
          <cell r="A543" t="str">
            <v>D66H</v>
          </cell>
          <cell r="B543" t="str">
            <v>GAP BROCO 300 GR LUST  X9</v>
          </cell>
          <cell r="C543">
            <v>300</v>
          </cell>
          <cell r="D543" t="str">
            <v>D66H</v>
          </cell>
          <cell r="E543">
            <v>33</v>
          </cell>
          <cell r="F543" t="str">
            <v>PF5</v>
          </cell>
          <cell r="G543">
            <v>8</v>
          </cell>
        </row>
        <row r="544">
          <cell r="A544" t="str">
            <v>D62H</v>
          </cell>
          <cell r="B544" t="str">
            <v>GAP BACON 250 GR LUST X8</v>
          </cell>
          <cell r="C544">
            <v>250</v>
          </cell>
          <cell r="D544" t="str">
            <v>D62H</v>
          </cell>
          <cell r="E544">
            <v>33</v>
          </cell>
          <cell r="F544" t="str">
            <v>PF5</v>
          </cell>
          <cell r="G544">
            <v>8</v>
          </cell>
        </row>
        <row r="545">
          <cell r="A545" t="str">
            <v>D61G</v>
          </cell>
          <cell r="B545" t="str">
            <v>GAP EXTRA MOZZ TOM 280G LUSTX8</v>
          </cell>
          <cell r="C545">
            <v>280</v>
          </cell>
          <cell r="D545" t="str">
            <v>D61G</v>
          </cell>
          <cell r="F545" t="str">
            <v>PF2</v>
          </cell>
        </row>
        <row r="546">
          <cell r="A546" t="str">
            <v>D62G</v>
          </cell>
          <cell r="B546" t="str">
            <v>GAP EXTRA FROM JBN 280G LUSTX8</v>
          </cell>
          <cell r="C546">
            <v>280</v>
          </cell>
          <cell r="D546" t="str">
            <v>D62G</v>
          </cell>
          <cell r="F546" t="str">
            <v>PF2</v>
          </cell>
        </row>
        <row r="547">
          <cell r="A547" t="str">
            <v>D63G</v>
          </cell>
          <cell r="B547" t="str">
            <v>GAP EXT CHEDDAR BACON 280G X8</v>
          </cell>
          <cell r="C547">
            <v>280</v>
          </cell>
          <cell r="D547" t="str">
            <v>D63G</v>
          </cell>
          <cell r="F547" t="str">
            <v>PF2</v>
          </cell>
        </row>
        <row r="548">
          <cell r="A548" t="str">
            <v>D64E</v>
          </cell>
          <cell r="B548" t="str">
            <v>LT 2 GAP BACON 250G PCH LUSTX4</v>
          </cell>
          <cell r="C548">
            <v>500</v>
          </cell>
          <cell r="D548" t="str">
            <v>D62H</v>
          </cell>
          <cell r="E548">
            <v>33</v>
          </cell>
          <cell r="F548" t="str">
            <v>PF5</v>
          </cell>
          <cell r="G548">
            <v>4</v>
          </cell>
        </row>
        <row r="549">
          <cell r="A549" t="str">
            <v>D67G</v>
          </cell>
          <cell r="B549" t="str">
            <v>GAP CARPOT 300 GR LUST  X9</v>
          </cell>
          <cell r="C549">
            <v>300</v>
          </cell>
          <cell r="D549" t="str">
            <v>D67G</v>
          </cell>
          <cell r="E549">
            <v>33</v>
          </cell>
          <cell r="F549" t="str">
            <v>PF5</v>
          </cell>
          <cell r="G549">
            <v>8</v>
          </cell>
        </row>
        <row r="550">
          <cell r="A550" t="str">
            <v>D67H</v>
          </cell>
          <cell r="B550" t="str">
            <v>GAP CARPOT 300 GR LUST  X9</v>
          </cell>
          <cell r="C550">
            <v>300</v>
          </cell>
          <cell r="D550" t="str">
            <v>D67H</v>
          </cell>
          <cell r="E550">
            <v>33</v>
          </cell>
          <cell r="F550" t="str">
            <v>PF5</v>
          </cell>
          <cell r="G550">
            <v>8</v>
          </cell>
        </row>
        <row r="551">
          <cell r="A551" t="str">
            <v>D68H</v>
          </cell>
          <cell r="B551" t="str">
            <v>GAP LEGUMES SOLEIL 300G LUSTX8</v>
          </cell>
          <cell r="C551">
            <v>300</v>
          </cell>
          <cell r="D551" t="str">
            <v>D68H</v>
          </cell>
          <cell r="E551">
            <v>33</v>
          </cell>
          <cell r="F551" t="str">
            <v>PF5</v>
          </cell>
          <cell r="G551">
            <v>8</v>
          </cell>
        </row>
        <row r="552">
          <cell r="A552" t="str">
            <v>D6AD</v>
          </cell>
          <cell r="B552" t="str">
            <v>GAP JB FROM 280 1A 2èà70% LUX4</v>
          </cell>
          <cell r="C552">
            <v>560</v>
          </cell>
          <cell r="D552" t="str">
            <v>D62G</v>
          </cell>
          <cell r="F552" t="str">
            <v>PF2</v>
          </cell>
        </row>
        <row r="553">
          <cell r="A553" t="str">
            <v>D6AE</v>
          </cell>
          <cell r="B553" t="str">
            <v>LT2 GAP EX JF 1AC2E70 LU 280X3</v>
          </cell>
          <cell r="C553">
            <v>560</v>
          </cell>
          <cell r="D553" t="str">
            <v>D62G</v>
          </cell>
          <cell r="F553" t="str">
            <v>PF2</v>
          </cell>
        </row>
        <row r="554">
          <cell r="A554" t="str">
            <v>D6BD</v>
          </cell>
          <cell r="B554" t="str">
            <v>GAP FROM 300 1ACH 2ea70% LUSx4</v>
          </cell>
          <cell r="C554">
            <v>600</v>
          </cell>
          <cell r="D554">
            <v>0</v>
          </cell>
          <cell r="F554" t="str">
            <v>PF2</v>
          </cell>
        </row>
        <row r="555">
          <cell r="A555" t="str">
            <v>D6BE</v>
          </cell>
          <cell r="B555" t="str">
            <v>LT2 GAP LEGSOL 300PCHOC LUSTX4</v>
          </cell>
          <cell r="C555">
            <v>600</v>
          </cell>
          <cell r="D555" t="str">
            <v>D68H</v>
          </cell>
          <cell r="E555">
            <v>33</v>
          </cell>
          <cell r="F555" t="str">
            <v>PF5</v>
          </cell>
          <cell r="G555">
            <v>4</v>
          </cell>
        </row>
        <row r="556">
          <cell r="A556" t="str">
            <v>D6GD</v>
          </cell>
          <cell r="B556" t="str">
            <v>LT 2 GAP EXTRA FROM JAM 280GX4</v>
          </cell>
          <cell r="C556">
            <v>560</v>
          </cell>
          <cell r="D556" t="str">
            <v>D62G</v>
          </cell>
          <cell r="E556">
            <v>33</v>
          </cell>
          <cell r="F556" t="str">
            <v>PF5</v>
          </cell>
          <cell r="G556">
            <v>8</v>
          </cell>
        </row>
        <row r="557">
          <cell r="A557" t="str">
            <v>D6FG</v>
          </cell>
          <cell r="B557" t="str">
            <v>GAP BROCO 300 GR +15% GRAT LUST  X9</v>
          </cell>
          <cell r="C557">
            <v>345</v>
          </cell>
          <cell r="D557" t="str">
            <v>D6FG</v>
          </cell>
          <cell r="E557">
            <v>33</v>
          </cell>
          <cell r="F557" t="str">
            <v>PF5</v>
          </cell>
          <cell r="G557">
            <v>8</v>
          </cell>
        </row>
        <row r="558">
          <cell r="A558" t="str">
            <v>D6ED</v>
          </cell>
          <cell r="B558" t="str">
            <v>LOT X 2 GAP BROCCO 300 GR PX CHOC LUST  X4</v>
          </cell>
          <cell r="C558">
            <v>600</v>
          </cell>
          <cell r="D558" t="str">
            <v>D66G</v>
          </cell>
          <cell r="E558">
            <v>33</v>
          </cell>
          <cell r="F558" t="str">
            <v>PF5</v>
          </cell>
          <cell r="G558">
            <v>4</v>
          </cell>
        </row>
        <row r="559">
          <cell r="A559" t="str">
            <v>D6FD</v>
          </cell>
          <cell r="B559" t="str">
            <v>GAP MOZ TOM 280 1A 2èà50% LUX4</v>
          </cell>
          <cell r="C559">
            <v>560</v>
          </cell>
          <cell r="D559" t="str">
            <v>D61G</v>
          </cell>
          <cell r="F559" t="str">
            <v>PF2</v>
          </cell>
        </row>
        <row r="560">
          <cell r="A560" t="str">
            <v>D6FH</v>
          </cell>
          <cell r="B560" t="str">
            <v>GAP BROCCO 300 GR + 15% LUST  X8</v>
          </cell>
          <cell r="C560">
            <v>345</v>
          </cell>
          <cell r="D560" t="str">
            <v>D6FZ</v>
          </cell>
          <cell r="E560">
            <v>33</v>
          </cell>
          <cell r="F560" t="str">
            <v>PF5</v>
          </cell>
          <cell r="G560">
            <v>8</v>
          </cell>
        </row>
        <row r="561">
          <cell r="A561" t="str">
            <v>D6GD</v>
          </cell>
          <cell r="B561" t="str">
            <v>LOT X 2 GAP BROCCO 300 GR + 15% LUST  X4</v>
          </cell>
          <cell r="C561">
            <v>720</v>
          </cell>
          <cell r="D561" t="str">
            <v>D6FG</v>
          </cell>
          <cell r="E561">
            <v>33</v>
          </cell>
          <cell r="F561" t="str">
            <v>PF3</v>
          </cell>
          <cell r="G561">
            <v>4</v>
          </cell>
        </row>
        <row r="562">
          <cell r="A562" t="str">
            <v>D6GE</v>
          </cell>
          <cell r="B562" t="str">
            <v>LOT X 2 GAP BROCCO 300 GR + 15% LUST  X4</v>
          </cell>
          <cell r="C562">
            <v>720</v>
          </cell>
          <cell r="D562" t="str">
            <v>D6FZ</v>
          </cell>
          <cell r="E562">
            <v>33</v>
          </cell>
          <cell r="F562" t="str">
            <v>PF3</v>
          </cell>
          <cell r="G562">
            <v>4</v>
          </cell>
        </row>
        <row r="563">
          <cell r="A563" t="str">
            <v>D6HC</v>
          </cell>
          <cell r="B563" t="str">
            <v>LT 2+1 GR GAP FROM JAM 280 LX3</v>
          </cell>
          <cell r="C563">
            <v>840</v>
          </cell>
          <cell r="D563" t="str">
            <v>D62G</v>
          </cell>
          <cell r="F563" t="str">
            <v>PF2</v>
          </cell>
        </row>
        <row r="564">
          <cell r="A564" t="str">
            <v>D6JF</v>
          </cell>
          <cell r="B564" t="str">
            <v>GAP EXT FR 500G+20%GR LUSX6</v>
          </cell>
          <cell r="C564">
            <v>600</v>
          </cell>
          <cell r="D564" t="str">
            <v>?</v>
          </cell>
          <cell r="F564" t="str">
            <v>PF2</v>
          </cell>
        </row>
        <row r="565">
          <cell r="A565" t="str">
            <v>D6KD</v>
          </cell>
          <cell r="B565" t="str">
            <v>GAP MOZ TOM 280 1A 2èà70% LUX4</v>
          </cell>
          <cell r="C565">
            <v>560</v>
          </cell>
          <cell r="D565" t="str">
            <v>D61G</v>
          </cell>
          <cell r="F565" t="str">
            <v>PF2</v>
          </cell>
        </row>
        <row r="566">
          <cell r="A566" t="str">
            <v>D6LD</v>
          </cell>
          <cell r="B566" t="str">
            <v>LOT X 2 GAP POT 300 GR PX CHOC LUST  X4</v>
          </cell>
          <cell r="C566">
            <v>600</v>
          </cell>
          <cell r="D566" t="str">
            <v>D67G</v>
          </cell>
          <cell r="E566">
            <v>33</v>
          </cell>
          <cell r="F566" t="str">
            <v>PF3</v>
          </cell>
          <cell r="G566">
            <v>4</v>
          </cell>
        </row>
        <row r="567">
          <cell r="A567" t="str">
            <v>D6MD</v>
          </cell>
          <cell r="B567" t="str">
            <v>LT 2 GAP NATURE 300G LUSTX4</v>
          </cell>
          <cell r="C567">
            <v>600</v>
          </cell>
          <cell r="D567" t="str">
            <v>D76I</v>
          </cell>
          <cell r="E567">
            <v>33</v>
          </cell>
          <cell r="F567" t="str">
            <v>PF2</v>
          </cell>
          <cell r="G567">
            <v>4</v>
          </cell>
        </row>
        <row r="568">
          <cell r="A568" t="str">
            <v>D6ND</v>
          </cell>
          <cell r="B568" t="str">
            <v>LT 2 GAP FROMAGE 300 LUST X4</v>
          </cell>
          <cell r="C568">
            <v>600</v>
          </cell>
          <cell r="D568" t="str">
            <v>D7KH</v>
          </cell>
          <cell r="E568">
            <v>33</v>
          </cell>
          <cell r="F568" t="str">
            <v>PF9</v>
          </cell>
          <cell r="G568">
            <v>4</v>
          </cell>
        </row>
        <row r="569">
          <cell r="A569" t="str">
            <v>D6PD</v>
          </cell>
          <cell r="B569" t="str">
            <v>LT 2 GAP BACON 250G LUST X4</v>
          </cell>
          <cell r="C569">
            <v>500</v>
          </cell>
          <cell r="D569" t="str">
            <v>D62H</v>
          </cell>
          <cell r="E569">
            <v>33</v>
          </cell>
          <cell r="F569" t="str">
            <v>PF3</v>
          </cell>
          <cell r="G569">
            <v>4</v>
          </cell>
        </row>
        <row r="570">
          <cell r="A570" t="str">
            <v>D6QD</v>
          </cell>
          <cell r="B570" t="str">
            <v>GAP FROM 300G 1ACH 1GRA LUSx4</v>
          </cell>
          <cell r="C570">
            <v>600</v>
          </cell>
          <cell r="D570" t="str">
            <v>D7KH</v>
          </cell>
          <cell r="F570" t="str">
            <v>PF9</v>
          </cell>
        </row>
        <row r="571">
          <cell r="A571" t="str">
            <v>D6RD</v>
          </cell>
          <cell r="B571" t="str">
            <v>LT2 GAP EX MO 1ACH1GR LU 280X4</v>
          </cell>
          <cell r="C571">
            <v>560</v>
          </cell>
          <cell r="D571">
            <v>0</v>
          </cell>
          <cell r="E571">
            <v>33</v>
          </cell>
          <cell r="F571" t="str">
            <v>PF2</v>
          </cell>
          <cell r="G571">
            <v>4</v>
          </cell>
        </row>
        <row r="572">
          <cell r="A572" t="str">
            <v>D6UD</v>
          </cell>
          <cell r="B572" t="str">
            <v>LT2 GAP FR JB 1ACH1GR LU 280X4</v>
          </cell>
          <cell r="C572">
            <v>560</v>
          </cell>
          <cell r="D572">
            <v>0</v>
          </cell>
          <cell r="E572">
            <v>33</v>
          </cell>
          <cell r="F572" t="str">
            <v>PF2</v>
          </cell>
          <cell r="G572">
            <v>4</v>
          </cell>
        </row>
        <row r="573">
          <cell r="A573" t="str">
            <v>D6SD</v>
          </cell>
          <cell r="B573" t="str">
            <v>LOT X 2 GAP POT 300 GR + 15% LUST  X4</v>
          </cell>
          <cell r="C573">
            <v>720</v>
          </cell>
          <cell r="D573" t="str">
            <v>D6RG</v>
          </cell>
          <cell r="E573">
            <v>33</v>
          </cell>
          <cell r="F573" t="str">
            <v>PF3</v>
          </cell>
          <cell r="G573">
            <v>4</v>
          </cell>
        </row>
        <row r="574">
          <cell r="A574" t="str">
            <v>D6SE</v>
          </cell>
          <cell r="B574" t="str">
            <v>LOT X 2 GAP POT 300 GR + 15% LUST  X4</v>
          </cell>
          <cell r="C574">
            <v>720</v>
          </cell>
          <cell r="D574" t="str">
            <v>D6RH</v>
          </cell>
          <cell r="E574">
            <v>33</v>
          </cell>
          <cell r="F574" t="str">
            <v>PF3</v>
          </cell>
          <cell r="G574">
            <v>4</v>
          </cell>
        </row>
        <row r="575">
          <cell r="A575" t="str">
            <v>D6TD</v>
          </cell>
          <cell r="B575" t="str">
            <v>LT 2 2èà50% GAP EXT FR JB280X4</v>
          </cell>
          <cell r="C575">
            <v>560</v>
          </cell>
          <cell r="D575" t="str">
            <v>D62G</v>
          </cell>
          <cell r="E575">
            <v>33</v>
          </cell>
          <cell r="F575" t="str">
            <v>PF2</v>
          </cell>
          <cell r="G575">
            <v>6</v>
          </cell>
        </row>
        <row r="576">
          <cell r="A576" t="str">
            <v>D6WD</v>
          </cell>
          <cell r="B576" t="str">
            <v>LT2 GAP BA CH 1AC2E70 LU 280X4</v>
          </cell>
          <cell r="C576">
            <v>560</v>
          </cell>
          <cell r="D576" t="str">
            <v>D63G</v>
          </cell>
          <cell r="E576">
            <v>33</v>
          </cell>
          <cell r="F576" t="str">
            <v>PF2</v>
          </cell>
          <cell r="G576">
            <v>9</v>
          </cell>
        </row>
        <row r="577">
          <cell r="A577" t="str">
            <v>D76F</v>
          </cell>
          <cell r="B577" t="str">
            <v>GNO A POELER 300 PRÉSENTLUSTX6</v>
          </cell>
          <cell r="C577">
            <v>300</v>
          </cell>
          <cell r="D577" t="str">
            <v>D76F</v>
          </cell>
          <cell r="E577">
            <v>33</v>
          </cell>
          <cell r="F577" t="str">
            <v>PF3</v>
          </cell>
          <cell r="G577">
            <v>6</v>
          </cell>
        </row>
        <row r="578">
          <cell r="A578" t="str">
            <v>D76J</v>
          </cell>
          <cell r="B578" t="str">
            <v>GNOCCHI A POELER 300 GR LUST  X9</v>
          </cell>
          <cell r="C578">
            <v>300</v>
          </cell>
          <cell r="D578" t="str">
            <v>D76J</v>
          </cell>
          <cell r="E578">
            <v>33</v>
          </cell>
          <cell r="F578" t="str">
            <v>PF3</v>
          </cell>
          <cell r="G578">
            <v>9</v>
          </cell>
        </row>
        <row r="579">
          <cell r="A579" t="str">
            <v>D76H</v>
          </cell>
          <cell r="B579" t="str">
            <v>GNOCCHI A POELER 300 GR LUST  X9</v>
          </cell>
          <cell r="C579">
            <v>300</v>
          </cell>
          <cell r="D579" t="str">
            <v>D76H</v>
          </cell>
          <cell r="E579">
            <v>33</v>
          </cell>
          <cell r="F579" t="str">
            <v>PF3</v>
          </cell>
          <cell r="G579">
            <v>9</v>
          </cell>
        </row>
        <row r="580">
          <cell r="A580" t="str">
            <v>D77D</v>
          </cell>
          <cell r="B580" t="str">
            <v>LOT X 2 GNOCCHI A POELER 300 GR LUST       X4</v>
          </cell>
          <cell r="C580">
            <v>600</v>
          </cell>
          <cell r="D580" t="str">
            <v>D76I</v>
          </cell>
          <cell r="E580">
            <v>33</v>
          </cell>
          <cell r="F580" t="str">
            <v>PF3</v>
          </cell>
          <cell r="G580">
            <v>4</v>
          </cell>
        </row>
        <row r="581">
          <cell r="A581" t="str">
            <v>D77E</v>
          </cell>
          <cell r="B581" t="str">
            <v>LT 2 GAP NATURE 300PX CH LUSX4</v>
          </cell>
          <cell r="C581">
            <v>600</v>
          </cell>
          <cell r="D581" t="str">
            <v>D76I</v>
          </cell>
          <cell r="E581">
            <v>33</v>
          </cell>
          <cell r="F581" t="str">
            <v>PF3</v>
          </cell>
          <cell r="G581">
            <v>4</v>
          </cell>
        </row>
        <row r="582">
          <cell r="A582" t="str">
            <v>D70C</v>
          </cell>
          <cell r="B582" t="str">
            <v>LT 2 GAP NATURE 300gr +1 SACHET GRAT   LUST X3</v>
          </cell>
          <cell r="C582">
            <v>900</v>
          </cell>
          <cell r="D582" t="str">
            <v>D76J</v>
          </cell>
          <cell r="E582">
            <v>33</v>
          </cell>
          <cell r="F582" t="str">
            <v>PF3</v>
          </cell>
          <cell r="G582">
            <v>3</v>
          </cell>
        </row>
        <row r="583">
          <cell r="A583" t="str">
            <v>D71C</v>
          </cell>
          <cell r="B583" t="str">
            <v>LT 2 GAP FROMAGE 300gr +1 SACHET GRAT   LUST X3</v>
          </cell>
          <cell r="C583">
            <v>900</v>
          </cell>
          <cell r="D583" t="str">
            <v>D7KH</v>
          </cell>
          <cell r="E583">
            <v>33</v>
          </cell>
          <cell r="F583" t="str">
            <v>PF9</v>
          </cell>
          <cell r="G583">
            <v>3</v>
          </cell>
        </row>
        <row r="584">
          <cell r="A584" t="str">
            <v>D72D</v>
          </cell>
          <cell r="B584" t="str">
            <v>LOT 2 GAP EXTRA FROM 280 LUSX4</v>
          </cell>
          <cell r="C584">
            <v>560</v>
          </cell>
          <cell r="D584" t="str">
            <v>D7IH</v>
          </cell>
          <cell r="F584" t="str">
            <v>PF2</v>
          </cell>
        </row>
        <row r="585">
          <cell r="A585" t="str">
            <v>D73C</v>
          </cell>
          <cell r="B585" t="str">
            <v>LT 2+1 GR GAP EXT FROM 280G X3</v>
          </cell>
          <cell r="C585">
            <v>840</v>
          </cell>
          <cell r="D585" t="str">
            <v>D7IH</v>
          </cell>
          <cell r="E585">
            <v>33</v>
          </cell>
          <cell r="F585" t="str">
            <v>PF2</v>
          </cell>
          <cell r="G585">
            <v>8</v>
          </cell>
        </row>
        <row r="586">
          <cell r="A586" t="str">
            <v>D74D</v>
          </cell>
          <cell r="B586" t="str">
            <v>LT 2 2èà50% GAP EXT FROM 280X4</v>
          </cell>
          <cell r="C586">
            <v>560</v>
          </cell>
          <cell r="D586" t="str">
            <v>D7IH</v>
          </cell>
          <cell r="F586" t="str">
            <v>PF2</v>
          </cell>
        </row>
        <row r="587">
          <cell r="A587" t="str">
            <v>D78G</v>
          </cell>
          <cell r="B587" t="str">
            <v>GNOCCHI A POELER 300 GR LUST +20% GRAT   X8</v>
          </cell>
          <cell r="C587">
            <v>360</v>
          </cell>
          <cell r="D587" t="str">
            <v>D78G</v>
          </cell>
          <cell r="E587">
            <v>33</v>
          </cell>
          <cell r="F587" t="str">
            <v>PF3</v>
          </cell>
          <cell r="G587">
            <v>8</v>
          </cell>
        </row>
        <row r="588">
          <cell r="A588" t="str">
            <v>D7AF</v>
          </cell>
          <cell r="B588" t="str">
            <v>GAP 500G +30% GRA LUSTX6</v>
          </cell>
          <cell r="C588">
            <v>650</v>
          </cell>
          <cell r="D588" t="str">
            <v>D7AF</v>
          </cell>
          <cell r="F588" t="str">
            <v>PF3</v>
          </cell>
        </row>
        <row r="589">
          <cell r="A589" t="str">
            <v>D7AG</v>
          </cell>
          <cell r="B589" t="str">
            <v>GNOC POELER 300G+10%GR LUSTX8</v>
          </cell>
          <cell r="C589">
            <v>330</v>
          </cell>
          <cell r="D589" t="str">
            <v>D7AZ</v>
          </cell>
          <cell r="E589">
            <v>33</v>
          </cell>
          <cell r="F589" t="str">
            <v>PF3</v>
          </cell>
          <cell r="G589">
            <v>4</v>
          </cell>
        </row>
        <row r="590">
          <cell r="A590" t="str">
            <v>D7AE</v>
          </cell>
          <cell r="B590" t="str">
            <v>GAP 500+30%GR PR LIDL x6</v>
          </cell>
          <cell r="C590">
            <v>650</v>
          </cell>
          <cell r="D590" t="str">
            <v>D7AX</v>
          </cell>
          <cell r="F590" t="str">
            <v>PF3</v>
          </cell>
        </row>
        <row r="591">
          <cell r="A591" t="str">
            <v>D7BD</v>
          </cell>
          <cell r="B591" t="str">
            <v>LT 2 GN POEL 300 +10%GR LUSTX4</v>
          </cell>
          <cell r="C591">
            <v>660</v>
          </cell>
          <cell r="D591" t="str">
            <v>D7AZ</v>
          </cell>
          <cell r="E591">
            <v>33</v>
          </cell>
          <cell r="F591" t="str">
            <v>PF3</v>
          </cell>
          <cell r="G591">
            <v>4</v>
          </cell>
        </row>
        <row r="592">
          <cell r="A592" t="str">
            <v>D7BC</v>
          </cell>
          <cell r="B592" t="str">
            <v>LT 2 GAP 500+30%GR LUSX3</v>
          </cell>
          <cell r="C592">
            <v>1300</v>
          </cell>
          <cell r="D592" t="str">
            <v>D7AF</v>
          </cell>
          <cell r="E592">
            <v>33</v>
          </cell>
          <cell r="F592" t="str">
            <v>PF3</v>
          </cell>
          <cell r="G592">
            <v>4</v>
          </cell>
        </row>
        <row r="593">
          <cell r="A593" t="str">
            <v>D7CC</v>
          </cell>
          <cell r="B593" t="str">
            <v>GAP 500 1ACH 2èà70% LUSx3</v>
          </cell>
          <cell r="C593">
            <v>1000</v>
          </cell>
          <cell r="D593" t="str">
            <v>D79G</v>
          </cell>
          <cell r="F593" t="str">
            <v>PF3</v>
          </cell>
        </row>
        <row r="594">
          <cell r="A594" t="str">
            <v>D7CD</v>
          </cell>
          <cell r="B594" t="str">
            <v>LT 2 GN POELER F ECO 300LUSTX4</v>
          </cell>
          <cell r="C594">
            <v>600</v>
          </cell>
          <cell r="D594" t="str">
            <v>D76I</v>
          </cell>
          <cell r="E594">
            <v>33</v>
          </cell>
          <cell r="F594" t="str">
            <v>PF3</v>
          </cell>
          <cell r="G594">
            <v>4</v>
          </cell>
        </row>
        <row r="595">
          <cell r="A595" t="str">
            <v>D7DF</v>
          </cell>
          <cell r="B595" t="str">
            <v>GAP FROMAGE 300G +10%GR PRESX6</v>
          </cell>
          <cell r="C595">
            <v>330</v>
          </cell>
          <cell r="D595" t="str">
            <v>D7DZ</v>
          </cell>
          <cell r="F595" t="str">
            <v>PF9</v>
          </cell>
        </row>
        <row r="596">
          <cell r="A596" t="str">
            <v>D7DG</v>
          </cell>
          <cell r="B596" t="str">
            <v>GAP FROMAGE 300G+10%GR LUSTX8</v>
          </cell>
          <cell r="C596">
            <v>330</v>
          </cell>
          <cell r="D596" t="str">
            <v>D7DZ</v>
          </cell>
          <cell r="E596">
            <v>33</v>
          </cell>
          <cell r="F596" t="str">
            <v>PF9</v>
          </cell>
          <cell r="G596">
            <v>4</v>
          </cell>
        </row>
        <row r="597">
          <cell r="A597" t="str">
            <v>D7DE</v>
          </cell>
          <cell r="B597" t="str">
            <v>GAP FROMAGE 300G +10%GR PRESX6</v>
          </cell>
          <cell r="C597">
            <v>330</v>
          </cell>
          <cell r="D597" t="str">
            <v>D7DZ</v>
          </cell>
          <cell r="E597">
            <v>33</v>
          </cell>
          <cell r="F597" t="str">
            <v>PF9</v>
          </cell>
          <cell r="G597">
            <v>4</v>
          </cell>
        </row>
        <row r="598">
          <cell r="A598" t="str">
            <v>D7ED</v>
          </cell>
          <cell r="B598" t="str">
            <v>LT 2 GAP FROM 300+10%G LUSTX4</v>
          </cell>
          <cell r="C598">
            <v>660</v>
          </cell>
          <cell r="D598" t="str">
            <v>D7DZ</v>
          </cell>
          <cell r="E598">
            <v>33</v>
          </cell>
          <cell r="F598" t="str">
            <v>PF9</v>
          </cell>
          <cell r="G598">
            <v>4</v>
          </cell>
        </row>
        <row r="599">
          <cell r="A599" t="str">
            <v>D7FD</v>
          </cell>
          <cell r="B599" t="str">
            <v>LOT X 2 GNOCI A POELER 300 GR DT 10% LUST  X4</v>
          </cell>
          <cell r="C599">
            <v>600</v>
          </cell>
          <cell r="D599" t="str">
            <v>D76I</v>
          </cell>
          <cell r="E599">
            <v>33</v>
          </cell>
          <cell r="F599" t="str">
            <v>PF3</v>
          </cell>
          <cell r="G599">
            <v>4</v>
          </cell>
        </row>
        <row r="600">
          <cell r="A600" t="str">
            <v>D7FF</v>
          </cell>
          <cell r="B600" t="str">
            <v>GAP EXT FROM 500G +30% G LUSX6</v>
          </cell>
          <cell r="C600">
            <v>650</v>
          </cell>
          <cell r="D600" t="str">
            <v>D7FF</v>
          </cell>
          <cell r="F600" t="str">
            <v>PF2</v>
          </cell>
        </row>
        <row r="601">
          <cell r="A601" t="str">
            <v>D7HD</v>
          </cell>
          <cell r="B601" t="str">
            <v>LOT X 2 GNOCI A POELER 400 GR  LUST  X4</v>
          </cell>
          <cell r="C601">
            <v>800</v>
          </cell>
          <cell r="D601" t="str">
            <v>D7TG</v>
          </cell>
          <cell r="E601">
            <v>33</v>
          </cell>
          <cell r="F601" t="str">
            <v>PF3</v>
          </cell>
          <cell r="G601">
            <v>4</v>
          </cell>
        </row>
        <row r="602">
          <cell r="A602" t="str">
            <v>D7GC</v>
          </cell>
          <cell r="B602" t="str">
            <v>LT 2 GAP EXT FR 500+30%G LUSX3</v>
          </cell>
          <cell r="C602">
            <v>1300</v>
          </cell>
          <cell r="D602">
            <v>0</v>
          </cell>
          <cell r="F602" t="str">
            <v>PF2</v>
          </cell>
        </row>
        <row r="603">
          <cell r="A603" t="str">
            <v>D7GF</v>
          </cell>
          <cell r="B603" t="str">
            <v>GAP EXTRA FRO MAXI 500G LUSTX6</v>
          </cell>
          <cell r="C603">
            <v>500</v>
          </cell>
          <cell r="D603">
            <v>0</v>
          </cell>
          <cell r="F603" t="str">
            <v>PF2</v>
          </cell>
        </row>
        <row r="604">
          <cell r="A604" t="str">
            <v>D7IH</v>
          </cell>
          <cell r="B604" t="str">
            <v>GAP EXTRA FROMAGE 280 LUST X8</v>
          </cell>
          <cell r="C604">
            <v>280</v>
          </cell>
          <cell r="D604" t="str">
            <v>D7IH</v>
          </cell>
          <cell r="E604">
            <v>33</v>
          </cell>
          <cell r="F604" t="str">
            <v>PF2</v>
          </cell>
          <cell r="G604">
            <v>8</v>
          </cell>
        </row>
        <row r="605">
          <cell r="A605" t="str">
            <v>D7JD</v>
          </cell>
          <cell r="B605" t="str">
            <v>GAP EX FROM 280 1A 2èà70% LUX4</v>
          </cell>
          <cell r="C605">
            <v>560</v>
          </cell>
          <cell r="D605" t="str">
            <v>D7IH</v>
          </cell>
          <cell r="E605">
            <v>33</v>
          </cell>
          <cell r="F605" t="str">
            <v>PF2</v>
          </cell>
          <cell r="G605">
            <v>8</v>
          </cell>
        </row>
        <row r="606">
          <cell r="A606" t="str">
            <v>D7KG</v>
          </cell>
          <cell r="B606" t="str">
            <v>GNOCCHI A POELER FROM 300 GR LUST       X8</v>
          </cell>
          <cell r="C606">
            <v>300</v>
          </cell>
          <cell r="D606" t="str">
            <v>D7KG</v>
          </cell>
          <cell r="E606">
            <v>33</v>
          </cell>
          <cell r="F606" t="str">
            <v>PF5</v>
          </cell>
          <cell r="G606">
            <v>8</v>
          </cell>
        </row>
        <row r="607">
          <cell r="A607" t="str">
            <v>D7KH</v>
          </cell>
          <cell r="B607" t="str">
            <v>GNOCCHI A POELER FROM 300 GR LUST       X8</v>
          </cell>
          <cell r="C607">
            <v>300</v>
          </cell>
          <cell r="D607" t="str">
            <v>D7KH</v>
          </cell>
          <cell r="E607">
            <v>33</v>
          </cell>
          <cell r="F607" t="str">
            <v>PF9</v>
          </cell>
          <cell r="G607">
            <v>8</v>
          </cell>
        </row>
        <row r="608">
          <cell r="A608" t="str">
            <v>D7KF</v>
          </cell>
          <cell r="B608" t="str">
            <v>GAP FROMAGE 300GR LUST  PRESX6</v>
          </cell>
          <cell r="C608">
            <v>300</v>
          </cell>
          <cell r="D608" t="str">
            <v>D7KF</v>
          </cell>
          <cell r="E608">
            <v>33</v>
          </cell>
          <cell r="F608" t="str">
            <v>PF9</v>
          </cell>
          <cell r="G608">
            <v>8</v>
          </cell>
        </row>
        <row r="609">
          <cell r="A609" t="str">
            <v>D7LD</v>
          </cell>
          <cell r="B609" t="str">
            <v>GAP 500G +20% GRATUIT PRESX4</v>
          </cell>
          <cell r="C609">
            <v>600</v>
          </cell>
          <cell r="D609" t="str">
            <v>D7LZ</v>
          </cell>
          <cell r="E609">
            <v>33</v>
          </cell>
          <cell r="F609" t="str">
            <v>PF3</v>
          </cell>
          <cell r="G609">
            <v>8</v>
          </cell>
        </row>
        <row r="610">
          <cell r="A610" t="str">
            <v>D7XG</v>
          </cell>
          <cell r="B610" t="str">
            <v>GNOCCHI A POELER FROM 300 GR LUST       X8</v>
          </cell>
          <cell r="C610">
            <v>300</v>
          </cell>
          <cell r="D610" t="str">
            <v>D7XG</v>
          </cell>
          <cell r="E610">
            <v>33</v>
          </cell>
          <cell r="F610" t="str">
            <v>PF2</v>
          </cell>
          <cell r="G610">
            <v>8</v>
          </cell>
        </row>
        <row r="611">
          <cell r="A611" t="str">
            <v>D7VG</v>
          </cell>
          <cell r="B611" t="str">
            <v>GNOCCHI A POELER FROM 300 GR+ 15% GRAT</v>
          </cell>
          <cell r="C611">
            <v>345</v>
          </cell>
          <cell r="D611" t="str">
            <v>D7VG</v>
          </cell>
          <cell r="E611">
            <v>33</v>
          </cell>
          <cell r="F611" t="str">
            <v>PF2</v>
          </cell>
          <cell r="G611">
            <v>8</v>
          </cell>
        </row>
        <row r="612">
          <cell r="A612" t="str">
            <v>D7RG</v>
          </cell>
          <cell r="B612" t="str">
            <v>GNOCCHI A POELER  300 GR+ 15% GRAT</v>
          </cell>
          <cell r="C612">
            <v>345</v>
          </cell>
          <cell r="D612" t="str">
            <v>D7RZ</v>
          </cell>
          <cell r="E612">
            <v>33</v>
          </cell>
          <cell r="F612" t="str">
            <v>PF3</v>
          </cell>
          <cell r="G612">
            <v>8</v>
          </cell>
        </row>
        <row r="613">
          <cell r="A613" t="str">
            <v>D7LF</v>
          </cell>
          <cell r="B613" t="str">
            <v xml:space="preserve">GNOCCHI A POELER 500 GR+20% LUST       </v>
          </cell>
          <cell r="C613">
            <v>600</v>
          </cell>
          <cell r="D613" t="str">
            <v>D7LF</v>
          </cell>
          <cell r="E613">
            <v>33</v>
          </cell>
          <cell r="F613" t="str">
            <v>PF3</v>
          </cell>
          <cell r="G613">
            <v>6</v>
          </cell>
        </row>
        <row r="614">
          <cell r="A614" t="str">
            <v>D7LG</v>
          </cell>
          <cell r="B614" t="str">
            <v>GNO A POELER 500+20%GR LUSTX6</v>
          </cell>
          <cell r="C614">
            <v>600</v>
          </cell>
          <cell r="D614" t="str">
            <v>D7LZ</v>
          </cell>
          <cell r="E614">
            <v>33</v>
          </cell>
          <cell r="F614" t="str">
            <v>PF3</v>
          </cell>
          <cell r="G614">
            <v>6</v>
          </cell>
        </row>
        <row r="615">
          <cell r="A615" t="str">
            <v>D6CC</v>
          </cell>
          <cell r="B615" t="str">
            <v>LT 2 GNO A POELER 500+20%GR LUSTX3</v>
          </cell>
          <cell r="C615">
            <v>1200</v>
          </cell>
          <cell r="D615" t="str">
            <v>D7LZ</v>
          </cell>
          <cell r="E615">
            <v>33</v>
          </cell>
          <cell r="F615" t="str">
            <v>PF3</v>
          </cell>
          <cell r="G615">
            <v>3</v>
          </cell>
        </row>
        <row r="616">
          <cell r="A616" t="str">
            <v>D7MH</v>
          </cell>
          <cell r="B616" t="str">
            <v>GAP 300 GR PRIX CHOC LUST       X9</v>
          </cell>
          <cell r="C616">
            <v>300</v>
          </cell>
          <cell r="D616" t="str">
            <v>D76H</v>
          </cell>
          <cell r="E616">
            <v>33</v>
          </cell>
          <cell r="F616" t="str">
            <v>PF3</v>
          </cell>
          <cell r="G616">
            <v>8</v>
          </cell>
        </row>
        <row r="617">
          <cell r="A617" t="str">
            <v>D7MJ</v>
          </cell>
          <cell r="B617" t="str">
            <v>GAP 300 GR PRIX CHOC LUST       X9</v>
          </cell>
          <cell r="C617">
            <v>300</v>
          </cell>
          <cell r="D617" t="str">
            <v>D76J</v>
          </cell>
          <cell r="E617">
            <v>33</v>
          </cell>
          <cell r="F617" t="str">
            <v>PF3</v>
          </cell>
          <cell r="G617">
            <v>8</v>
          </cell>
        </row>
        <row r="618">
          <cell r="A618" t="str">
            <v>D7ND</v>
          </cell>
          <cell r="B618" t="str">
            <v>LT 2 GAP 500 G PX CHOC LUSTX3</v>
          </cell>
          <cell r="C618">
            <v>1000</v>
          </cell>
          <cell r="D618" t="str">
            <v>D79G</v>
          </cell>
          <cell r="E618">
            <v>33</v>
          </cell>
          <cell r="F618" t="str">
            <v>PF3</v>
          </cell>
          <cell r="G618">
            <v>6</v>
          </cell>
        </row>
        <row r="619">
          <cell r="A619" t="str">
            <v>D8QE</v>
          </cell>
          <cell r="B619" t="str">
            <v>LT 2 GAP 300G 2Þ Ó50% LUST X4</v>
          </cell>
          <cell r="C619">
            <v>600</v>
          </cell>
          <cell r="D619" t="str">
            <v>D76J</v>
          </cell>
          <cell r="E619">
            <v>33</v>
          </cell>
          <cell r="F619" t="str">
            <v>PF3</v>
          </cell>
          <cell r="G619">
            <v>4</v>
          </cell>
        </row>
        <row r="620">
          <cell r="A620" t="str">
            <v>D7PF</v>
          </cell>
          <cell r="B620" t="str">
            <v>GAP 500 GR PRIX CHOC LUST       X6</v>
          </cell>
          <cell r="C620">
            <v>500</v>
          </cell>
          <cell r="D620" t="str">
            <v>D79F</v>
          </cell>
          <cell r="E620">
            <v>33</v>
          </cell>
          <cell r="F620" t="str">
            <v>PF3</v>
          </cell>
          <cell r="G620">
            <v>6</v>
          </cell>
        </row>
        <row r="621">
          <cell r="A621" t="str">
            <v>D7PG</v>
          </cell>
          <cell r="B621" t="str">
            <v>GN A POEL ECO 500PCHOC LUSTX6</v>
          </cell>
          <cell r="C621">
            <v>500</v>
          </cell>
          <cell r="D621" t="str">
            <v>D79G</v>
          </cell>
          <cell r="E621">
            <v>33</v>
          </cell>
          <cell r="F621" t="str">
            <v>PF3</v>
          </cell>
          <cell r="G621">
            <v>6</v>
          </cell>
        </row>
        <row r="622">
          <cell r="A622" t="str">
            <v>D7TD</v>
          </cell>
          <cell r="B622" t="str">
            <v>LT2 GAP EX FR 1ACH1GR LU 280X4</v>
          </cell>
          <cell r="C622">
            <v>560</v>
          </cell>
          <cell r="D622" t="str">
            <v>D7RH</v>
          </cell>
          <cell r="E622">
            <v>33</v>
          </cell>
          <cell r="F622" t="str">
            <v>PF2</v>
          </cell>
          <cell r="G622">
            <v>9</v>
          </cell>
        </row>
        <row r="623">
          <cell r="A623" t="str">
            <v>D79F</v>
          </cell>
          <cell r="B623" t="str">
            <v>GAP 500 GR LUST       X6</v>
          </cell>
          <cell r="C623">
            <v>500</v>
          </cell>
          <cell r="D623" t="str">
            <v>D79F</v>
          </cell>
          <cell r="E623">
            <v>33</v>
          </cell>
          <cell r="F623" t="str">
            <v>PF3</v>
          </cell>
          <cell r="G623">
            <v>6</v>
          </cell>
        </row>
        <row r="624">
          <cell r="A624" t="str">
            <v>D79G</v>
          </cell>
          <cell r="B624" t="str">
            <v>GAP 500 GR LUST       X6</v>
          </cell>
          <cell r="C624">
            <v>500</v>
          </cell>
          <cell r="D624" t="str">
            <v>D79G</v>
          </cell>
          <cell r="E624">
            <v>33</v>
          </cell>
          <cell r="F624" t="str">
            <v>PF3</v>
          </cell>
          <cell r="G624">
            <v>6</v>
          </cell>
        </row>
        <row r="625">
          <cell r="A625" t="str">
            <v>D7RH</v>
          </cell>
          <cell r="B625" t="str">
            <v>GNOCCHI A POELER 300 GR LUST +15% GRAT   X9</v>
          </cell>
          <cell r="C625">
            <v>345</v>
          </cell>
          <cell r="D625" t="str">
            <v>D7RH</v>
          </cell>
          <cell r="E625">
            <v>33</v>
          </cell>
          <cell r="F625" t="str">
            <v>PF3</v>
          </cell>
          <cell r="G625">
            <v>9</v>
          </cell>
        </row>
        <row r="626">
          <cell r="A626" t="str">
            <v>D7RF</v>
          </cell>
          <cell r="B626" t="str">
            <v>GAP 300+15%GRAT PRÉSENT LUSTX6</v>
          </cell>
          <cell r="C626">
            <v>345</v>
          </cell>
          <cell r="D626" t="str">
            <v>D7RK</v>
          </cell>
          <cell r="E626">
            <v>33</v>
          </cell>
          <cell r="F626" t="str">
            <v>PF3</v>
          </cell>
          <cell r="G626">
            <v>6</v>
          </cell>
        </row>
        <row r="627">
          <cell r="A627" t="str">
            <v>D7RJ</v>
          </cell>
          <cell r="B627" t="str">
            <v>GNOCCHI A POELER 300 GR LUST +15% GRAT   X9</v>
          </cell>
          <cell r="C627">
            <v>345</v>
          </cell>
          <cell r="D627" t="str">
            <v>D7RZ</v>
          </cell>
          <cell r="E627">
            <v>33</v>
          </cell>
          <cell r="F627" t="str">
            <v>PF3</v>
          </cell>
          <cell r="G627">
            <v>9</v>
          </cell>
        </row>
        <row r="628">
          <cell r="A628" t="str">
            <v>D7SD</v>
          </cell>
          <cell r="B628" t="str">
            <v>LOT X 2 GNOCI A POELER 300 GR + 15% LUST  X4</v>
          </cell>
          <cell r="C628">
            <v>720</v>
          </cell>
          <cell r="D628" t="str">
            <v>D7RG</v>
          </cell>
          <cell r="E628">
            <v>33</v>
          </cell>
          <cell r="F628" t="str">
            <v>PF3</v>
          </cell>
          <cell r="G628">
            <v>4</v>
          </cell>
        </row>
        <row r="629">
          <cell r="A629" t="str">
            <v>D7SE</v>
          </cell>
          <cell r="B629" t="str">
            <v>LOT X 2 GNOCI A POELER 300 GR + 15% LUST  X4</v>
          </cell>
          <cell r="C629">
            <v>690</v>
          </cell>
          <cell r="D629" t="str">
            <v>D7RI</v>
          </cell>
          <cell r="E629">
            <v>33</v>
          </cell>
          <cell r="F629" t="str">
            <v>PF3</v>
          </cell>
          <cell r="G629">
            <v>4</v>
          </cell>
        </row>
        <row r="630">
          <cell r="A630" t="str">
            <v>D7UD</v>
          </cell>
          <cell r="B630" t="str">
            <v>LOT  X 2 GAP FROM 300 GR PX CHOC LUST X4</v>
          </cell>
          <cell r="C630">
            <v>600</v>
          </cell>
          <cell r="D630" t="str">
            <v>D7KG</v>
          </cell>
          <cell r="E630">
            <v>33</v>
          </cell>
          <cell r="F630" t="str">
            <v>PF5</v>
          </cell>
          <cell r="G630">
            <v>4</v>
          </cell>
        </row>
        <row r="631">
          <cell r="A631" t="str">
            <v>D7UE</v>
          </cell>
          <cell r="B631" t="str">
            <v>LOT  X 2 GAP FROM 300 GR PX CHOC LUST X4</v>
          </cell>
          <cell r="C631">
            <v>600</v>
          </cell>
          <cell r="D631" t="str">
            <v>D7KH</v>
          </cell>
          <cell r="E631">
            <v>33</v>
          </cell>
          <cell r="F631" t="str">
            <v>PF9</v>
          </cell>
          <cell r="G631">
            <v>4</v>
          </cell>
        </row>
        <row r="632">
          <cell r="A632" t="str">
            <v>D7VH</v>
          </cell>
          <cell r="B632" t="str">
            <v>GAP FROMAGE 300G+15%GR LUSTX8</v>
          </cell>
          <cell r="C632">
            <v>345</v>
          </cell>
          <cell r="D632" t="str">
            <v>D7VZ</v>
          </cell>
          <cell r="E632">
            <v>33</v>
          </cell>
          <cell r="F632" t="str">
            <v>PF9</v>
          </cell>
          <cell r="G632">
            <v>8</v>
          </cell>
        </row>
        <row r="633">
          <cell r="A633" t="str">
            <v>D7WD</v>
          </cell>
          <cell r="B633" t="str">
            <v>LOT X 2 GAP FROM 300 GR + 15% LUST  X4</v>
          </cell>
          <cell r="C633">
            <v>720</v>
          </cell>
          <cell r="D633" t="str">
            <v>D7VG</v>
          </cell>
          <cell r="E633">
            <v>33</v>
          </cell>
          <cell r="F633" t="str">
            <v>PF2</v>
          </cell>
          <cell r="G633">
            <v>4</v>
          </cell>
        </row>
        <row r="634">
          <cell r="A634" t="str">
            <v>D7WE</v>
          </cell>
          <cell r="B634" t="str">
            <v>LOT X 2 GAP FROM 300 GR + 15% LUST  X4</v>
          </cell>
          <cell r="C634">
            <v>690</v>
          </cell>
          <cell r="D634" t="str">
            <v>D7VZ</v>
          </cell>
          <cell r="E634">
            <v>33</v>
          </cell>
          <cell r="F634" t="str">
            <v>PF9</v>
          </cell>
          <cell r="G634">
            <v>4</v>
          </cell>
        </row>
        <row r="635">
          <cell r="A635" t="str">
            <v>D7XG</v>
          </cell>
          <cell r="B635" t="str">
            <v>GAP FROM 300 GR PRIX CHOC LUST       X9</v>
          </cell>
          <cell r="C635">
            <v>300</v>
          </cell>
          <cell r="D635" t="str">
            <v>D7KG</v>
          </cell>
          <cell r="E635">
            <v>33</v>
          </cell>
          <cell r="F635" t="str">
            <v>PF5</v>
          </cell>
          <cell r="G635">
            <v>8</v>
          </cell>
        </row>
        <row r="636">
          <cell r="A636" t="str">
            <v>D7XH</v>
          </cell>
          <cell r="B636" t="str">
            <v>GAP FROM 300 GR PRIX CHOC LUST       X9</v>
          </cell>
          <cell r="C636">
            <v>300</v>
          </cell>
          <cell r="D636" t="str">
            <v>D7XG</v>
          </cell>
          <cell r="E636">
            <v>33</v>
          </cell>
          <cell r="F636" t="str">
            <v>PF9</v>
          </cell>
          <cell r="G636">
            <v>8</v>
          </cell>
        </row>
        <row r="637">
          <cell r="A637" t="str">
            <v>D79E</v>
          </cell>
          <cell r="B637" t="str">
            <v>GNOCCHI A POELER 500G PRESX5</v>
          </cell>
          <cell r="C637">
            <v>500</v>
          </cell>
          <cell r="D637" t="str">
            <v>D8RZ</v>
          </cell>
          <cell r="E637">
            <v>33</v>
          </cell>
          <cell r="F637" t="str">
            <v>PF5</v>
          </cell>
          <cell r="G637">
            <v>8</v>
          </cell>
        </row>
        <row r="638">
          <cell r="A638" t="str">
            <v>D81G</v>
          </cell>
          <cell r="B638" t="str">
            <v>GNOCCHI 380 GR LUST       X8</v>
          </cell>
          <cell r="C638">
            <v>380</v>
          </cell>
          <cell r="D638" t="str">
            <v>D81G</v>
          </cell>
          <cell r="E638">
            <v>33</v>
          </cell>
          <cell r="F638" t="str">
            <v>PF5</v>
          </cell>
          <cell r="G638">
            <v>8</v>
          </cell>
        </row>
        <row r="639">
          <cell r="A639" t="str">
            <v>D8PD</v>
          </cell>
          <cell r="B639" t="str">
            <v>LT 2 GNO 380 2ÞBQ 50% LUST X4</v>
          </cell>
          <cell r="C639">
            <v>760</v>
          </cell>
          <cell r="D639" t="str">
            <v>D81G</v>
          </cell>
          <cell r="E639">
            <v>33</v>
          </cell>
          <cell r="F639" t="str">
            <v>PF5</v>
          </cell>
          <cell r="G639">
            <v>4</v>
          </cell>
        </row>
        <row r="640">
          <cell r="A640" t="str">
            <v>D8RG</v>
          </cell>
          <cell r="B640" t="str">
            <v>GNOCCHI 380 GR + 15%LUST       X8</v>
          </cell>
          <cell r="C640">
            <v>436.99999999999994</v>
          </cell>
          <cell r="D640" t="str">
            <v>D8RZ</v>
          </cell>
          <cell r="E640">
            <v>33</v>
          </cell>
          <cell r="F640" t="str">
            <v>PF5</v>
          </cell>
          <cell r="G640">
            <v>8</v>
          </cell>
        </row>
        <row r="641">
          <cell r="A641" t="str">
            <v>D8YD</v>
          </cell>
          <cell r="B641" t="str">
            <v>LT 2 GNOCCHI 380 GR  LUST X4</v>
          </cell>
          <cell r="C641">
            <v>760</v>
          </cell>
          <cell r="D641" t="str">
            <v>D81G</v>
          </cell>
          <cell r="E641">
            <v>33</v>
          </cell>
          <cell r="F641" t="str">
            <v>PF5</v>
          </cell>
          <cell r="G641">
            <v>4</v>
          </cell>
        </row>
        <row r="642">
          <cell r="A642" t="str">
            <v>D82D</v>
          </cell>
          <cell r="B642" t="str">
            <v>LT 2 GNOCCHI 380 P CHOC LUSTX4</v>
          </cell>
          <cell r="C642">
            <v>760</v>
          </cell>
          <cell r="D642" t="str">
            <v>D81G</v>
          </cell>
          <cell r="E642">
            <v>33</v>
          </cell>
          <cell r="F642" t="str">
            <v>PF5</v>
          </cell>
          <cell r="G642">
            <v>4</v>
          </cell>
        </row>
        <row r="643">
          <cell r="A643" t="str">
            <v>D83D</v>
          </cell>
          <cell r="B643" t="str">
            <v>LOT 3 GNOC. 380 GR LUST X4</v>
          </cell>
          <cell r="C643">
            <v>1140</v>
          </cell>
          <cell r="D643" t="str">
            <v>D81I</v>
          </cell>
          <cell r="E643">
            <v>33</v>
          </cell>
          <cell r="F643" t="str">
            <v>PF5</v>
          </cell>
          <cell r="G643">
            <v>4</v>
          </cell>
        </row>
        <row r="644">
          <cell r="A644" t="str">
            <v>d84g</v>
          </cell>
          <cell r="B644" t="str">
            <v>GNOCCHI 380 GR DT 10% GRAT LUST       X8</v>
          </cell>
          <cell r="C644">
            <v>380</v>
          </cell>
          <cell r="D644" t="str">
            <v>D81G</v>
          </cell>
          <cell r="E644">
            <v>33</v>
          </cell>
          <cell r="F644" t="str">
            <v>PF5</v>
          </cell>
          <cell r="G644">
            <v>8</v>
          </cell>
        </row>
        <row r="645">
          <cell r="A645" t="str">
            <v>D85D</v>
          </cell>
          <cell r="B645" t="str">
            <v>LOT 2 GNO 380+20% GRAT LU X4</v>
          </cell>
          <cell r="C645">
            <v>912</v>
          </cell>
          <cell r="D645">
            <v>0</v>
          </cell>
          <cell r="E645">
            <v>33</v>
          </cell>
          <cell r="F645" t="str">
            <v>PF5</v>
          </cell>
          <cell r="G645">
            <v>4</v>
          </cell>
        </row>
        <row r="646">
          <cell r="A646" t="str">
            <v>D87D</v>
          </cell>
          <cell r="B646" t="str">
            <v>LOT 2 GNOC. 380 GR LUST + 25% GRAT</v>
          </cell>
          <cell r="C646">
            <v>950</v>
          </cell>
          <cell r="D646">
            <v>0</v>
          </cell>
          <cell r="E646">
            <v>33</v>
          </cell>
          <cell r="F646" t="str">
            <v>PF5</v>
          </cell>
          <cell r="G646">
            <v>4</v>
          </cell>
        </row>
        <row r="647">
          <cell r="A647" t="str">
            <v>D88G</v>
          </cell>
          <cell r="B647" t="str">
            <v>GNOCCHI AU FROMAGE 325 GR LUST X 8</v>
          </cell>
          <cell r="C647">
            <v>325</v>
          </cell>
          <cell r="D647" t="str">
            <v>D88G</v>
          </cell>
          <cell r="E647">
            <v>30</v>
          </cell>
          <cell r="F647" t="str">
            <v>PF5</v>
          </cell>
          <cell r="G647">
            <v>8</v>
          </cell>
        </row>
        <row r="648">
          <cell r="A648" t="str">
            <v>D89D</v>
          </cell>
          <cell r="B648" t="str">
            <v xml:space="preserve">LOTX2 GNOCCHI AU FROMAGE 325 GR DONT 15%LUST X </v>
          </cell>
          <cell r="C648">
            <v>650</v>
          </cell>
          <cell r="D648" t="str">
            <v>D88G</v>
          </cell>
          <cell r="E648">
            <v>30</v>
          </cell>
          <cell r="F648" t="str">
            <v>PF5</v>
          </cell>
          <cell r="G648">
            <v>4</v>
          </cell>
        </row>
        <row r="649">
          <cell r="A649" t="str">
            <v>D8AD</v>
          </cell>
          <cell r="B649" t="str">
            <v>LOT 2 GNOC. 380 GR LUST DONT 15% GRAT</v>
          </cell>
          <cell r="C649">
            <v>760</v>
          </cell>
          <cell r="D649" t="str">
            <v>D81G</v>
          </cell>
          <cell r="E649">
            <v>33</v>
          </cell>
          <cell r="F649" t="str">
            <v>PF5</v>
          </cell>
          <cell r="G649">
            <v>4</v>
          </cell>
        </row>
        <row r="650">
          <cell r="A650" t="str">
            <v>D8ED</v>
          </cell>
          <cell r="B650" t="str">
            <v>LOT 2 GNOCCHI 380 GR DT 40%SUR LA 2° BQ LUST X4</v>
          </cell>
          <cell r="C650">
            <v>760</v>
          </cell>
          <cell r="D650" t="str">
            <v>D81G</v>
          </cell>
          <cell r="E650">
            <v>33</v>
          </cell>
          <cell r="F650" t="str">
            <v>PF5</v>
          </cell>
          <cell r="G650">
            <v>4</v>
          </cell>
        </row>
        <row r="651">
          <cell r="A651" t="str">
            <v>D8FD</v>
          </cell>
          <cell r="B651" t="str">
            <v>LOTX2 GNOCCHI 380 GR DONT 20%LUST X 4</v>
          </cell>
          <cell r="C651">
            <v>600</v>
          </cell>
          <cell r="D651" t="str">
            <v>D81G</v>
          </cell>
          <cell r="E651">
            <v>30</v>
          </cell>
          <cell r="F651" t="str">
            <v>PF5</v>
          </cell>
          <cell r="G651">
            <v>4</v>
          </cell>
        </row>
        <row r="652">
          <cell r="A652" t="str">
            <v>D8JD</v>
          </cell>
          <cell r="B652" t="str">
            <v>LOT 2 GNOCCHI 380 GR LUST +1 GNO FROM GRAT X4</v>
          </cell>
          <cell r="C652">
            <v>1085</v>
          </cell>
          <cell r="D652" t="str">
            <v>D81G+D88G</v>
          </cell>
          <cell r="E652">
            <v>33</v>
          </cell>
          <cell r="F652" t="str">
            <v>PF5</v>
          </cell>
          <cell r="G652">
            <v>4</v>
          </cell>
        </row>
        <row r="653">
          <cell r="A653" t="str">
            <v>D8LG</v>
          </cell>
          <cell r="B653" t="str">
            <v>GNOCCHI 380G +10% GRAT LUST X8</v>
          </cell>
          <cell r="C653">
            <v>418.00000000000006</v>
          </cell>
          <cell r="D653" t="str">
            <v>D8LZ</v>
          </cell>
          <cell r="E653">
            <v>33</v>
          </cell>
          <cell r="F653" t="str">
            <v>PF5</v>
          </cell>
          <cell r="G653">
            <v>4</v>
          </cell>
        </row>
        <row r="654">
          <cell r="A654" t="str">
            <v>D8KD</v>
          </cell>
          <cell r="B654" t="str">
            <v>LOTX2 GNOCCHI FROM 325 + 1BQ GRAT LUST X 4</v>
          </cell>
          <cell r="C654">
            <v>975</v>
          </cell>
          <cell r="D654" t="str">
            <v>D88G</v>
          </cell>
          <cell r="E654">
            <v>30</v>
          </cell>
          <cell r="F654" t="str">
            <v>PF5</v>
          </cell>
          <cell r="G654">
            <v>4</v>
          </cell>
        </row>
        <row r="655">
          <cell r="A655" t="str">
            <v>D8MG</v>
          </cell>
          <cell r="B655" t="str">
            <v>GNOCCHI 380 GR LUST  PX CHOC     X8</v>
          </cell>
          <cell r="C655">
            <v>380</v>
          </cell>
          <cell r="D655" t="str">
            <v>D81G</v>
          </cell>
          <cell r="E655">
            <v>33</v>
          </cell>
          <cell r="F655" t="str">
            <v>PF5</v>
          </cell>
          <cell r="G655">
            <v>8</v>
          </cell>
        </row>
        <row r="656">
          <cell r="A656" t="str">
            <v>D8ND</v>
          </cell>
          <cell r="B656" t="str">
            <v>LOT 2 GNO 380+10% GRAT LUST X4</v>
          </cell>
          <cell r="C656">
            <v>836.00000000000011</v>
          </cell>
          <cell r="D656" t="str">
            <v>D8LZ</v>
          </cell>
          <cell r="E656">
            <v>33</v>
          </cell>
          <cell r="F656" t="str">
            <v>PF5</v>
          </cell>
          <cell r="G656">
            <v>4</v>
          </cell>
        </row>
        <row r="657">
          <cell r="A657" t="str">
            <v>D8QD</v>
          </cell>
          <cell r="B657" t="str">
            <v>GNOCCHI 380 1ACH 2ea80% LUSx4</v>
          </cell>
          <cell r="C657">
            <v>760</v>
          </cell>
          <cell r="D657">
            <v>0</v>
          </cell>
          <cell r="E657">
            <v>30</v>
          </cell>
          <cell r="F657" t="str">
            <v>PF5</v>
          </cell>
          <cell r="G657">
            <v>4</v>
          </cell>
        </row>
        <row r="658">
          <cell r="A658" t="str">
            <v>D8SD</v>
          </cell>
          <cell r="B658" t="str">
            <v>LOTX2 GNOCCHI 380 GR + 15%LUST X 4</v>
          </cell>
          <cell r="C658">
            <v>874</v>
          </cell>
          <cell r="D658" t="str">
            <v>D8RG</v>
          </cell>
          <cell r="E658">
            <v>30</v>
          </cell>
          <cell r="F658" t="str">
            <v>PF5</v>
          </cell>
          <cell r="G658">
            <v>4</v>
          </cell>
        </row>
        <row r="659">
          <cell r="A659" t="str">
            <v>D8TD</v>
          </cell>
          <cell r="B659" t="str">
            <v>LOTX2 GNOCCHI FROM 325 DT 10% GRAT LUST X 4</v>
          </cell>
          <cell r="C659">
            <v>650</v>
          </cell>
          <cell r="D659" t="str">
            <v>D88G</v>
          </cell>
          <cell r="E659">
            <v>30</v>
          </cell>
          <cell r="F659" t="str">
            <v>PF5</v>
          </cell>
          <cell r="G659">
            <v>4</v>
          </cell>
        </row>
        <row r="660">
          <cell r="A660" t="str">
            <v>D8WD</v>
          </cell>
          <cell r="B660" t="str">
            <v>LT 2 GNO 430G (100G GRAT)LUSX4</v>
          </cell>
          <cell r="C660">
            <v>860</v>
          </cell>
          <cell r="D660" t="str">
            <v>D8VG</v>
          </cell>
          <cell r="E660">
            <v>30</v>
          </cell>
          <cell r="F660" t="str">
            <v>PF5</v>
          </cell>
          <cell r="G660">
            <v>4</v>
          </cell>
        </row>
        <row r="661">
          <cell r="A661" t="str">
            <v>D8XD</v>
          </cell>
          <cell r="B661" t="str">
            <v>GNOCCHI 380 1ACH 2ea70% LUSx4</v>
          </cell>
          <cell r="C661">
            <v>760</v>
          </cell>
          <cell r="D661">
            <v>0</v>
          </cell>
          <cell r="E661">
            <v>34</v>
          </cell>
          <cell r="F661" t="str">
            <v>PF5</v>
          </cell>
          <cell r="G661">
            <v>4</v>
          </cell>
        </row>
        <row r="662">
          <cell r="A662" t="str">
            <v>D8ZD</v>
          </cell>
          <cell r="B662" t="str">
            <v>GNOCCHI 380G 1ACH 1GRA LUSx4</v>
          </cell>
          <cell r="C662">
            <v>760</v>
          </cell>
          <cell r="D662">
            <v>0</v>
          </cell>
          <cell r="E662">
            <v>33</v>
          </cell>
          <cell r="F662" t="str">
            <v>PF5</v>
          </cell>
          <cell r="G662">
            <v>4</v>
          </cell>
        </row>
        <row r="663">
          <cell r="A663" t="str">
            <v>D90D</v>
          </cell>
          <cell r="B663" t="str">
            <v>GNOCCHI 650 G.LUST       X4</v>
          </cell>
          <cell r="C663">
            <v>650</v>
          </cell>
          <cell r="D663" t="str">
            <v>D90D</v>
          </cell>
          <cell r="E663">
            <v>33</v>
          </cell>
          <cell r="F663" t="str">
            <v>PF5</v>
          </cell>
          <cell r="G663">
            <v>4</v>
          </cell>
        </row>
        <row r="664">
          <cell r="A664" t="str">
            <v>D92D</v>
          </cell>
          <cell r="B664" t="str">
            <v>GNOCCHI 800 GR LUST DONT 15% GRAT</v>
          </cell>
          <cell r="C664">
            <v>800</v>
          </cell>
          <cell r="D664" t="str">
            <v>D91D</v>
          </cell>
          <cell r="E664">
            <v>34</v>
          </cell>
          <cell r="F664" t="str">
            <v>PF5</v>
          </cell>
          <cell r="G664">
            <v>4</v>
          </cell>
        </row>
        <row r="665">
          <cell r="A665" t="str">
            <v>D93D</v>
          </cell>
          <cell r="B665" t="str">
            <v>GNOCCHI 800+25% GRAT LU X4</v>
          </cell>
          <cell r="C665">
            <v>1000</v>
          </cell>
          <cell r="D665" t="str">
            <v>D93D</v>
          </cell>
          <cell r="E665">
            <v>33</v>
          </cell>
          <cell r="F665" t="str">
            <v>PF5</v>
          </cell>
          <cell r="G665">
            <v>4</v>
          </cell>
        </row>
        <row r="666">
          <cell r="A666" t="str">
            <v>D9ED</v>
          </cell>
          <cell r="B666" t="str">
            <v>2 GNO BAS 300G PX CHOC LUST X4</v>
          </cell>
          <cell r="C666">
            <v>600</v>
          </cell>
          <cell r="D666" t="str">
            <v>D95G</v>
          </cell>
          <cell r="E666">
            <v>33</v>
          </cell>
          <cell r="F666" t="str">
            <v>PF5</v>
          </cell>
          <cell r="G666">
            <v>4</v>
          </cell>
        </row>
        <row r="667">
          <cell r="A667" t="str">
            <v>D96D</v>
          </cell>
          <cell r="B667" t="str">
            <v>GNOCCHI 650 GR LUST         X4</v>
          </cell>
          <cell r="C667">
            <v>650</v>
          </cell>
          <cell r="D667" t="str">
            <v>D96D</v>
          </cell>
          <cell r="E667">
            <v>33</v>
          </cell>
          <cell r="F667" t="str">
            <v>PF5</v>
          </cell>
          <cell r="G667">
            <v>4</v>
          </cell>
        </row>
        <row r="668">
          <cell r="A668" t="str">
            <v>D97D</v>
          </cell>
          <cell r="B668" t="str">
            <v>GNOCCHI 650 GR P CHOC LUST         X4</v>
          </cell>
          <cell r="C668">
            <v>650</v>
          </cell>
          <cell r="D668" t="str">
            <v>D96D</v>
          </cell>
          <cell r="E668">
            <v>33</v>
          </cell>
          <cell r="F668" t="str">
            <v>PF5</v>
          </cell>
          <cell r="G668">
            <v>4</v>
          </cell>
        </row>
        <row r="669">
          <cell r="A669" t="str">
            <v>D98E</v>
          </cell>
          <cell r="B669" t="str">
            <v>GNO A POELER FAM 700 GR LUSTX6</v>
          </cell>
          <cell r="C669">
            <v>700</v>
          </cell>
          <cell r="D669" t="str">
            <v>D98E</v>
          </cell>
          <cell r="E669">
            <v>33</v>
          </cell>
          <cell r="F669" t="str">
            <v>PF5</v>
          </cell>
          <cell r="G669">
            <v>2</v>
          </cell>
        </row>
        <row r="670">
          <cell r="A670" t="str">
            <v>D9DD</v>
          </cell>
          <cell r="B670" t="str">
            <v>LT 2 GNO BASILIC 300G LUST</v>
          </cell>
          <cell r="C670">
            <v>600</v>
          </cell>
          <cell r="D670" t="str">
            <v>D95G</v>
          </cell>
          <cell r="E670">
            <v>33</v>
          </cell>
          <cell r="F670" t="str">
            <v>PF5</v>
          </cell>
          <cell r="G670">
            <v>4</v>
          </cell>
        </row>
        <row r="671">
          <cell r="A671" t="str">
            <v>D9RD</v>
          </cell>
          <cell r="B671" t="str">
            <v>GNOCCHI 650+20% GR LUST         X4</v>
          </cell>
          <cell r="C671">
            <v>780</v>
          </cell>
          <cell r="D671" t="str">
            <v>D9RZ</v>
          </cell>
          <cell r="E671">
            <v>33</v>
          </cell>
          <cell r="F671" t="str">
            <v>PF5</v>
          </cell>
          <cell r="G671">
            <v>4</v>
          </cell>
        </row>
        <row r="672">
          <cell r="A672" t="str">
            <v>D9SB</v>
          </cell>
          <cell r="B672" t="str">
            <v>LT 2 GNOCCHI 650G +20% GRAT LUST X2</v>
          </cell>
          <cell r="C672">
            <v>1560</v>
          </cell>
          <cell r="D672" t="str">
            <v>D9RZ</v>
          </cell>
          <cell r="E672">
            <v>33</v>
          </cell>
          <cell r="F672" t="str">
            <v>PF5</v>
          </cell>
          <cell r="G672">
            <v>2</v>
          </cell>
        </row>
        <row r="673">
          <cell r="A673" t="str">
            <v>D9TB</v>
          </cell>
          <cell r="B673" t="str">
            <v>LT 2 GNOCCHI 650 PXCHOC LUSTX2</v>
          </cell>
          <cell r="C673">
            <v>1300</v>
          </cell>
          <cell r="D673" t="str">
            <v>D96D</v>
          </cell>
          <cell r="F673" t="str">
            <v>PF5</v>
          </cell>
        </row>
        <row r="674">
          <cell r="A674" t="str">
            <v>D9UB</v>
          </cell>
          <cell r="B674" t="str">
            <v>GNOCCHI 650 1ACH 2ea70% LUSx2</v>
          </cell>
          <cell r="C674">
            <v>1300</v>
          </cell>
          <cell r="D674">
            <v>0</v>
          </cell>
          <cell r="F674" t="str">
            <v>PF5</v>
          </cell>
        </row>
        <row r="675">
          <cell r="A675" t="str">
            <v>D9VC</v>
          </cell>
          <cell r="B675" t="str">
            <v>GNOCCHI 650G +30%GRA LUSTX3</v>
          </cell>
          <cell r="C675">
            <v>845</v>
          </cell>
          <cell r="D675" t="str">
            <v>D9VZ</v>
          </cell>
          <cell r="F675" t="str">
            <v>PF5</v>
          </cell>
        </row>
        <row r="676">
          <cell r="A676" t="str">
            <v>D9WB</v>
          </cell>
          <cell r="B676" t="str">
            <v>LT 2 GNOCCHI 650G+30%GR LUSTX2</v>
          </cell>
          <cell r="C676">
            <v>1690</v>
          </cell>
          <cell r="D676" t="str">
            <v>D9VC</v>
          </cell>
          <cell r="F676" t="str">
            <v>PF5</v>
          </cell>
        </row>
        <row r="677">
          <cell r="A677" t="str">
            <v>DA1C</v>
          </cell>
          <cell r="B677" t="str">
            <v>LT2+1 GAP EXT MOZ TO 280 LUX3</v>
          </cell>
          <cell r="C677">
            <v>840</v>
          </cell>
          <cell r="D677" t="str">
            <v>D61G</v>
          </cell>
          <cell r="F677" t="str">
            <v>PF5</v>
          </cell>
        </row>
        <row r="678">
          <cell r="A678" t="str">
            <v>DA2D</v>
          </cell>
          <cell r="B678" t="str">
            <v>LT 2 GAP EXT MOZ TOM 280 LUX4</v>
          </cell>
          <cell r="C678">
            <v>560</v>
          </cell>
          <cell r="D678" t="str">
            <v>D62G</v>
          </cell>
          <cell r="F678" t="str">
            <v>PF5</v>
          </cell>
        </row>
        <row r="679">
          <cell r="A679" t="str">
            <v>DA3D</v>
          </cell>
          <cell r="B679" t="str">
            <v>LT 2 GAP EXTRA BACON 280X4</v>
          </cell>
          <cell r="C679">
            <v>560</v>
          </cell>
          <cell r="D679" t="str">
            <v>D63G</v>
          </cell>
          <cell r="F679" t="str">
            <v>PF5</v>
          </cell>
          <cell r="G679">
            <v>8</v>
          </cell>
        </row>
        <row r="680">
          <cell r="A680" t="str">
            <v>DA4D</v>
          </cell>
          <cell r="B680" t="str">
            <v>LT 2 GAP EXT BACON 2E50% 280X4</v>
          </cell>
          <cell r="C680">
            <v>560</v>
          </cell>
          <cell r="D680" t="str">
            <v>D63G</v>
          </cell>
          <cell r="E680">
            <v>25</v>
          </cell>
          <cell r="F680" t="str">
            <v>PF5</v>
          </cell>
          <cell r="G680">
            <v>10</v>
          </cell>
        </row>
        <row r="681">
          <cell r="A681" t="str">
            <v>DA5D</v>
          </cell>
          <cell r="B681" t="str">
            <v>LT 2 GAP EXT BACON +1GRA 280X3</v>
          </cell>
          <cell r="C681">
            <v>840</v>
          </cell>
          <cell r="D681">
            <v>0</v>
          </cell>
          <cell r="E681">
            <v>25</v>
          </cell>
          <cell r="F681" t="str">
            <v>PF5</v>
          </cell>
          <cell r="G681">
            <v>10</v>
          </cell>
        </row>
        <row r="682">
          <cell r="A682" t="str">
            <v>DVEG</v>
          </cell>
          <cell r="B682" t="str">
            <v>RAV MAXI EXTRA EMM 300G LUSTX8</v>
          </cell>
          <cell r="C682">
            <v>300</v>
          </cell>
          <cell r="D682" t="str">
            <v>DVEG</v>
          </cell>
          <cell r="E682">
            <v>25</v>
          </cell>
          <cell r="F682" t="str">
            <v>F7</v>
          </cell>
          <cell r="G682">
            <v>8</v>
          </cell>
        </row>
        <row r="683">
          <cell r="A683" t="str">
            <v>E01G</v>
          </cell>
          <cell r="B683" t="str">
            <v>QUEN.NAT 6x40G LUST      X10</v>
          </cell>
          <cell r="C683">
            <v>240</v>
          </cell>
          <cell r="D683" t="str">
            <v>E01G</v>
          </cell>
          <cell r="E683">
            <v>25</v>
          </cell>
          <cell r="F683" t="str">
            <v>QNL</v>
          </cell>
          <cell r="G683">
            <v>10</v>
          </cell>
        </row>
        <row r="684">
          <cell r="A684" t="str">
            <v>E01H</v>
          </cell>
          <cell r="B684" t="str">
            <v>QUEN.NAT 6x40G LUST      X10</v>
          </cell>
          <cell r="C684">
            <v>240</v>
          </cell>
          <cell r="D684" t="str">
            <v>E01H</v>
          </cell>
          <cell r="E684">
            <v>25</v>
          </cell>
          <cell r="F684" t="str">
            <v>QNL</v>
          </cell>
          <cell r="G684">
            <v>10</v>
          </cell>
        </row>
        <row r="685">
          <cell r="A685" t="str">
            <v>E02F</v>
          </cell>
          <cell r="B685" t="str">
            <v>LT 2 QU NATURE 6X40G LUST X5</v>
          </cell>
          <cell r="C685">
            <v>480</v>
          </cell>
          <cell r="D685" t="str">
            <v>E01G</v>
          </cell>
          <cell r="E685">
            <v>25</v>
          </cell>
          <cell r="F685" t="str">
            <v>QNL</v>
          </cell>
          <cell r="G685">
            <v>5</v>
          </cell>
        </row>
        <row r="686">
          <cell r="A686" t="str">
            <v>E02E</v>
          </cell>
          <cell r="B686" t="str">
            <v>LT 2 QU NATURE 6X40G LUST X5</v>
          </cell>
          <cell r="C686">
            <v>480</v>
          </cell>
          <cell r="D686" t="str">
            <v>E01H</v>
          </cell>
          <cell r="E686">
            <v>25</v>
          </cell>
          <cell r="F686" t="str">
            <v>QNL</v>
          </cell>
          <cell r="G686">
            <v>5</v>
          </cell>
        </row>
        <row r="687">
          <cell r="A687" t="str">
            <v>E03C</v>
          </cell>
          <cell r="B687" t="str">
            <v>LT 3 QUE NATURE 6X40LUST X3</v>
          </cell>
          <cell r="C687">
            <v>720</v>
          </cell>
          <cell r="D687" t="str">
            <v>E01G</v>
          </cell>
          <cell r="E687">
            <v>25</v>
          </cell>
          <cell r="F687" t="str">
            <v>QNL</v>
          </cell>
          <cell r="G687">
            <v>3</v>
          </cell>
        </row>
        <row r="688">
          <cell r="A688" t="str">
            <v>E03D</v>
          </cell>
          <cell r="B688" t="str">
            <v>LT 3 QUE NAT 6X40G LUSTU  X3</v>
          </cell>
          <cell r="C688">
            <v>720</v>
          </cell>
          <cell r="D688" t="str">
            <v>E01H</v>
          </cell>
          <cell r="E688">
            <v>25</v>
          </cell>
          <cell r="F688" t="str">
            <v>QNL</v>
          </cell>
          <cell r="G688">
            <v>5</v>
          </cell>
        </row>
        <row r="689">
          <cell r="A689" t="str">
            <v>E03E</v>
          </cell>
          <cell r="B689" t="str">
            <v>LT 3 QUE NATURE 6X40LUST X5</v>
          </cell>
          <cell r="C689">
            <v>720</v>
          </cell>
          <cell r="D689" t="str">
            <v>E01G</v>
          </cell>
          <cell r="E689">
            <v>25</v>
          </cell>
          <cell r="F689" t="str">
            <v>QNL</v>
          </cell>
          <cell r="G689">
            <v>5</v>
          </cell>
        </row>
        <row r="690">
          <cell r="A690" t="str">
            <v>E04C</v>
          </cell>
          <cell r="B690" t="str">
            <v>LT 3 QUE NATURE  6X40 DONT 4 GRATLUST X3</v>
          </cell>
          <cell r="C690">
            <v>720</v>
          </cell>
          <cell r="D690" t="str">
            <v>E01G</v>
          </cell>
          <cell r="E690">
            <v>25</v>
          </cell>
          <cell r="F690" t="str">
            <v>QNL</v>
          </cell>
          <cell r="G690">
            <v>3</v>
          </cell>
        </row>
        <row r="691">
          <cell r="A691" t="str">
            <v>E04E</v>
          </cell>
          <cell r="B691" t="str">
            <v>LT 3 QUE NATURE 6X40LUST X5</v>
          </cell>
          <cell r="C691">
            <v>720</v>
          </cell>
          <cell r="D691" t="str">
            <v>E01G</v>
          </cell>
          <cell r="E691">
            <v>25</v>
          </cell>
          <cell r="F691" t="str">
            <v>QNL</v>
          </cell>
          <cell r="G691">
            <v>5</v>
          </cell>
        </row>
        <row r="692">
          <cell r="A692" t="str">
            <v>E05E</v>
          </cell>
          <cell r="B692" t="str">
            <v>LOT 2 QUEN NATURE 6X40G LUSTX5</v>
          </cell>
          <cell r="C692">
            <v>480</v>
          </cell>
          <cell r="D692" t="str">
            <v>E01H</v>
          </cell>
          <cell r="E692">
            <v>25</v>
          </cell>
          <cell r="F692" t="str">
            <v>QNL</v>
          </cell>
          <cell r="G692">
            <v>5</v>
          </cell>
        </row>
        <row r="693">
          <cell r="A693" t="str">
            <v>E06G</v>
          </cell>
          <cell r="B693" t="str">
            <v>QUE NAT 10X40 G LUST X 10</v>
          </cell>
          <cell r="C693">
            <v>400</v>
          </cell>
          <cell r="D693" t="str">
            <v>E06G</v>
          </cell>
          <cell r="E693">
            <v>25</v>
          </cell>
          <cell r="F693" t="str">
            <v>QNL</v>
          </cell>
          <cell r="G693">
            <v>10</v>
          </cell>
        </row>
        <row r="694">
          <cell r="A694" t="str">
            <v>E06H</v>
          </cell>
          <cell r="B694" t="str">
            <v>QUEN NATURE 10 X 40G LUST X10</v>
          </cell>
          <cell r="C694">
            <v>400</v>
          </cell>
          <cell r="D694" t="str">
            <v>E06H</v>
          </cell>
          <cell r="E694">
            <v>25</v>
          </cell>
          <cell r="F694" t="str">
            <v>QNL</v>
          </cell>
          <cell r="G694">
            <v>10</v>
          </cell>
        </row>
        <row r="695">
          <cell r="A695" t="str">
            <v>E07E</v>
          </cell>
          <cell r="B695" t="str">
            <v>LOT X 2 QUE NAT 10X40 G LUST X 10</v>
          </cell>
          <cell r="C695">
            <v>800</v>
          </cell>
          <cell r="D695" t="str">
            <v>E06G</v>
          </cell>
          <cell r="E695">
            <v>25</v>
          </cell>
          <cell r="F695" t="str">
            <v>QNL</v>
          </cell>
          <cell r="G695">
            <v>5</v>
          </cell>
        </row>
        <row r="696">
          <cell r="A696" t="str">
            <v>E07F</v>
          </cell>
          <cell r="B696" t="str">
            <v>LOT X 2 QUE NAT 10X40 G LUST X 10</v>
          </cell>
          <cell r="C696">
            <v>800</v>
          </cell>
          <cell r="D696" t="str">
            <v>E06H</v>
          </cell>
          <cell r="E696">
            <v>25</v>
          </cell>
          <cell r="F696" t="str">
            <v>QNL</v>
          </cell>
          <cell r="G696">
            <v>5</v>
          </cell>
        </row>
        <row r="697">
          <cell r="A697" t="str">
            <v>E08E</v>
          </cell>
          <cell r="B697" t="str">
            <v>QNL 10X40g 6+4 QNL GRA LUSTX5</v>
          </cell>
          <cell r="C697">
            <v>400</v>
          </cell>
          <cell r="D697" t="str">
            <v>E08E</v>
          </cell>
          <cell r="E697">
            <v>25</v>
          </cell>
          <cell r="F697" t="str">
            <v>QNL</v>
          </cell>
          <cell r="G697">
            <v>10</v>
          </cell>
        </row>
        <row r="698">
          <cell r="A698" t="str">
            <v>E0ED</v>
          </cell>
          <cell r="B698" t="str">
            <v>Lot de 2 Quenelles Nature 10*40 g</v>
          </cell>
          <cell r="C698">
            <v>800</v>
          </cell>
          <cell r="D698" t="str">
            <v>E06H</v>
          </cell>
          <cell r="E698">
            <v>25</v>
          </cell>
          <cell r="F698" t="str">
            <v>QNL</v>
          </cell>
          <cell r="G698">
            <v>5</v>
          </cell>
        </row>
        <row r="699">
          <cell r="A699" t="str">
            <v>E0EE</v>
          </cell>
          <cell r="B699" t="str">
            <v>Lot de 2 Quenelles Nature 10*40 g</v>
          </cell>
          <cell r="C699">
            <v>800</v>
          </cell>
          <cell r="D699" t="str">
            <v>E06H</v>
          </cell>
          <cell r="E699">
            <v>25</v>
          </cell>
          <cell r="F699" t="str">
            <v>QNL</v>
          </cell>
          <cell r="G699">
            <v>5</v>
          </cell>
        </row>
        <row r="700">
          <cell r="A700" t="str">
            <v>E21G</v>
          </cell>
          <cell r="B700" t="str">
            <v>QUE.BROC 6X40G LUST      X10</v>
          </cell>
          <cell r="C700">
            <v>240</v>
          </cell>
          <cell r="D700" t="str">
            <v>E21G</v>
          </cell>
          <cell r="E700">
            <v>25</v>
          </cell>
          <cell r="F700" t="str">
            <v>QNL</v>
          </cell>
          <cell r="G700">
            <v>10</v>
          </cell>
        </row>
        <row r="701">
          <cell r="A701" t="str">
            <v>E21H</v>
          </cell>
          <cell r="B701" t="str">
            <v>QUE.BROC 6X40G LUST      X10</v>
          </cell>
          <cell r="C701">
            <v>240</v>
          </cell>
          <cell r="D701" t="str">
            <v>E21H</v>
          </cell>
          <cell r="E701">
            <v>25</v>
          </cell>
          <cell r="F701" t="str">
            <v>QNL</v>
          </cell>
          <cell r="G701">
            <v>10</v>
          </cell>
        </row>
        <row r="702">
          <cell r="A702" t="str">
            <v>E22F</v>
          </cell>
          <cell r="B702" t="str">
            <v>LT 2 QU BROCH 6X40G LUST X5</v>
          </cell>
          <cell r="C702">
            <v>480</v>
          </cell>
          <cell r="D702" t="str">
            <v>E21G</v>
          </cell>
          <cell r="E702">
            <v>25</v>
          </cell>
          <cell r="F702" t="str">
            <v>QNL</v>
          </cell>
          <cell r="G702">
            <v>5</v>
          </cell>
        </row>
        <row r="703">
          <cell r="A703" t="str">
            <v>E22E</v>
          </cell>
          <cell r="B703" t="str">
            <v>LT 2 QU BROCH 6X40G LUST X5</v>
          </cell>
          <cell r="C703">
            <v>480</v>
          </cell>
          <cell r="D703" t="str">
            <v>E21H</v>
          </cell>
          <cell r="E703">
            <v>25</v>
          </cell>
          <cell r="F703" t="str">
            <v>QNL</v>
          </cell>
          <cell r="G703">
            <v>5</v>
          </cell>
        </row>
        <row r="704">
          <cell r="A704" t="str">
            <v>E23D</v>
          </cell>
          <cell r="B704" t="str">
            <v>LT 3 QUE BROCHET 6X40G LUSTX3</v>
          </cell>
          <cell r="C704">
            <v>720</v>
          </cell>
          <cell r="D704" t="str">
            <v>E21H</v>
          </cell>
          <cell r="E704">
            <v>25</v>
          </cell>
          <cell r="F704" t="str">
            <v>QNL</v>
          </cell>
          <cell r="G704">
            <v>10</v>
          </cell>
        </row>
        <row r="705">
          <cell r="A705" t="str">
            <v>E24C</v>
          </cell>
          <cell r="B705" t="str">
            <v>LT 3 QUE BROCHET  6X40 DONT 4 GRATLUST X3</v>
          </cell>
          <cell r="C705">
            <v>720</v>
          </cell>
          <cell r="D705" t="str">
            <v>E21G</v>
          </cell>
          <cell r="E705">
            <v>25</v>
          </cell>
          <cell r="F705" t="str">
            <v>QNL</v>
          </cell>
          <cell r="G705">
            <v>3</v>
          </cell>
        </row>
        <row r="706">
          <cell r="A706" t="str">
            <v>E25E</v>
          </cell>
          <cell r="B706" t="str">
            <v>LT 2 QUEN BROCHET 6X40G LUSTX5</v>
          </cell>
          <cell r="C706">
            <v>480</v>
          </cell>
          <cell r="D706" t="str">
            <v>E21H</v>
          </cell>
          <cell r="E706">
            <v>25</v>
          </cell>
          <cell r="F706" t="str">
            <v>QNL</v>
          </cell>
          <cell r="G706">
            <v>10</v>
          </cell>
        </row>
        <row r="707">
          <cell r="A707" t="str">
            <v>E26G</v>
          </cell>
          <cell r="B707" t="str">
            <v>QUEN BROCHET 4X80G LUST  X10</v>
          </cell>
          <cell r="C707">
            <v>320</v>
          </cell>
          <cell r="D707" t="str">
            <v>E21G</v>
          </cell>
          <cell r="E707">
            <v>25</v>
          </cell>
          <cell r="F707" t="str">
            <v>QNL</v>
          </cell>
          <cell r="G707">
            <v>10</v>
          </cell>
        </row>
        <row r="708">
          <cell r="A708" t="str">
            <v>E31G</v>
          </cell>
          <cell r="B708" t="str">
            <v>QUE.VOL 6X40G LUST       X10</v>
          </cell>
          <cell r="C708">
            <v>240</v>
          </cell>
          <cell r="D708" t="str">
            <v>E31G</v>
          </cell>
          <cell r="E708">
            <v>25</v>
          </cell>
          <cell r="F708" t="str">
            <v>QNL</v>
          </cell>
          <cell r="G708">
            <v>10</v>
          </cell>
        </row>
        <row r="709">
          <cell r="A709" t="str">
            <v>E31H</v>
          </cell>
          <cell r="B709" t="str">
            <v>QUE.VOL 6X40G LUST       X10</v>
          </cell>
          <cell r="C709">
            <v>240</v>
          </cell>
          <cell r="D709" t="str">
            <v>E31H</v>
          </cell>
          <cell r="E709">
            <v>25</v>
          </cell>
          <cell r="F709" t="str">
            <v>QNL</v>
          </cell>
          <cell r="G709">
            <v>10</v>
          </cell>
        </row>
        <row r="710">
          <cell r="A710" t="str">
            <v>E32F</v>
          </cell>
          <cell r="B710" t="str">
            <v>LT 2 QU VOLAIL 6X40G LUST X5</v>
          </cell>
          <cell r="C710">
            <v>480</v>
          </cell>
          <cell r="D710" t="str">
            <v>E31G</v>
          </cell>
          <cell r="E710">
            <v>25</v>
          </cell>
          <cell r="F710" t="str">
            <v>QNL</v>
          </cell>
          <cell r="G710">
            <v>5</v>
          </cell>
        </row>
        <row r="711">
          <cell r="A711" t="str">
            <v>E32E</v>
          </cell>
          <cell r="B711" t="str">
            <v>LT 2 QU VOLAIL 6X40G LUST X5</v>
          </cell>
          <cell r="C711">
            <v>480</v>
          </cell>
          <cell r="D711" t="str">
            <v>E31H</v>
          </cell>
          <cell r="E711">
            <v>25</v>
          </cell>
          <cell r="F711" t="str">
            <v>QNL</v>
          </cell>
          <cell r="G711">
            <v>5</v>
          </cell>
        </row>
        <row r="712">
          <cell r="A712" t="str">
            <v>E32G</v>
          </cell>
          <cell r="B712" t="str">
            <v>LT 2 QU VOLAIL 6X40G LUST X10</v>
          </cell>
          <cell r="C712">
            <v>480</v>
          </cell>
          <cell r="D712" t="str">
            <v>E31G</v>
          </cell>
          <cell r="E712">
            <v>25</v>
          </cell>
          <cell r="F712" t="str">
            <v>QNL</v>
          </cell>
          <cell r="G712">
            <v>10</v>
          </cell>
        </row>
        <row r="713">
          <cell r="A713" t="str">
            <v>E51G</v>
          </cell>
          <cell r="B713" t="str">
            <v>QUEN NATURE 4X100 GR LUST X6</v>
          </cell>
          <cell r="C713">
            <v>400</v>
          </cell>
          <cell r="D713" t="str">
            <v>E51G</v>
          </cell>
          <cell r="E713">
            <v>25</v>
          </cell>
          <cell r="F713" t="str">
            <v>QNL</v>
          </cell>
          <cell r="G713">
            <v>6</v>
          </cell>
        </row>
        <row r="714">
          <cell r="A714" t="str">
            <v>E52G</v>
          </cell>
          <cell r="B714" t="str">
            <v>QUEN BROCHET 4X100G LUST  X6</v>
          </cell>
          <cell r="C714">
            <v>400</v>
          </cell>
          <cell r="D714" t="str">
            <v>E52G</v>
          </cell>
          <cell r="E714">
            <v>25</v>
          </cell>
          <cell r="F714" t="str">
            <v>QNL</v>
          </cell>
          <cell r="G714">
            <v>6</v>
          </cell>
        </row>
        <row r="715">
          <cell r="A715" t="str">
            <v>E53G</v>
          </cell>
          <cell r="B715" t="str">
            <v>QUEN VOLAILLE 4X100G LUST X6</v>
          </cell>
          <cell r="C715">
            <v>400</v>
          </cell>
          <cell r="D715" t="str">
            <v>E53G</v>
          </cell>
          <cell r="E715">
            <v>25</v>
          </cell>
          <cell r="F715" t="str">
            <v>QNL</v>
          </cell>
          <cell r="G715">
            <v>6</v>
          </cell>
        </row>
        <row r="716">
          <cell r="A716" t="str">
            <v>E54G</v>
          </cell>
          <cell r="B716" t="str">
            <v>QUEN NATURE 4X100 GR LUST.X6</v>
          </cell>
          <cell r="C716">
            <v>400</v>
          </cell>
          <cell r="D716" t="str">
            <v>E54G</v>
          </cell>
          <cell r="F716" t="str">
            <v>QNL</v>
          </cell>
        </row>
        <row r="717">
          <cell r="A717" t="str">
            <v>E55G</v>
          </cell>
          <cell r="B717" t="str">
            <v>QUEN BROCHET 4X100G LUST. X6</v>
          </cell>
          <cell r="C717">
            <v>400</v>
          </cell>
          <cell r="D717" t="str">
            <v>E55G</v>
          </cell>
          <cell r="F717" t="str">
            <v>QNL</v>
          </cell>
        </row>
        <row r="718">
          <cell r="A718" t="str">
            <v>E56G</v>
          </cell>
          <cell r="B718" t="str">
            <v>QUEN CEPES 4X100G LUST X6</v>
          </cell>
          <cell r="C718">
            <v>400</v>
          </cell>
          <cell r="D718" t="str">
            <v>E56G</v>
          </cell>
          <cell r="E718">
            <v>25</v>
          </cell>
          <cell r="F718" t="str">
            <v>QNL</v>
          </cell>
          <cell r="G718">
            <v>8</v>
          </cell>
        </row>
        <row r="719">
          <cell r="A719" t="str">
            <v>E63F</v>
          </cell>
          <cell r="B719" t="str">
            <v>QUEN A POELER NAT 400 G LUSTX6</v>
          </cell>
          <cell r="C719">
            <v>400</v>
          </cell>
          <cell r="D719" t="str">
            <v>E63F</v>
          </cell>
          <cell r="E719">
            <v>25</v>
          </cell>
          <cell r="F719" t="str">
            <v>QAP</v>
          </cell>
          <cell r="G719">
            <v>8</v>
          </cell>
        </row>
        <row r="720">
          <cell r="A720" t="str">
            <v>E64F</v>
          </cell>
          <cell r="B720" t="str">
            <v>MINI QUEN A POELER 250G LUSTX6</v>
          </cell>
          <cell r="C720">
            <v>250</v>
          </cell>
          <cell r="D720" t="str">
            <v>E64F</v>
          </cell>
          <cell r="E720">
            <v>25</v>
          </cell>
          <cell r="F720" t="str">
            <v>QAP</v>
          </cell>
          <cell r="G720">
            <v>8</v>
          </cell>
        </row>
        <row r="721">
          <cell r="A721" t="str">
            <v>E64G</v>
          </cell>
          <cell r="B721" t="str">
            <v>MINI QUEN A POELER 250G LUSTX8</v>
          </cell>
          <cell r="C721">
            <v>250</v>
          </cell>
          <cell r="D721" t="str">
            <v>E64G</v>
          </cell>
          <cell r="E721">
            <v>25</v>
          </cell>
          <cell r="F721" t="str">
            <v>QAP</v>
          </cell>
          <cell r="G721">
            <v>8</v>
          </cell>
        </row>
        <row r="722">
          <cell r="A722" t="str">
            <v>E6DH</v>
          </cell>
          <cell r="B722" t="str">
            <v>Q A POEL NAT 250G PX CH LUSTX8</v>
          </cell>
          <cell r="C722">
            <v>250</v>
          </cell>
          <cell r="D722" t="str">
            <v>E64H</v>
          </cell>
          <cell r="E722">
            <v>25</v>
          </cell>
          <cell r="F722" t="str">
            <v>QAP</v>
          </cell>
          <cell r="G722">
            <v>8</v>
          </cell>
        </row>
        <row r="723">
          <cell r="A723" t="str">
            <v>E64H</v>
          </cell>
          <cell r="B723" t="str">
            <v>MINI QUEN A POELER 250G LUSTX8</v>
          </cell>
          <cell r="C723">
            <v>250</v>
          </cell>
          <cell r="D723" t="str">
            <v>E64H</v>
          </cell>
          <cell r="E723">
            <v>25</v>
          </cell>
          <cell r="F723" t="str">
            <v>QAP</v>
          </cell>
          <cell r="G723">
            <v>8</v>
          </cell>
        </row>
        <row r="724">
          <cell r="A724" t="str">
            <v>E66G</v>
          </cell>
          <cell r="B724" t="str">
            <v>MINI QUEN A POELER JAMB 250G LUSTX8</v>
          </cell>
          <cell r="C724">
            <v>250</v>
          </cell>
          <cell r="D724" t="str">
            <v>E66G</v>
          </cell>
          <cell r="E724">
            <v>25</v>
          </cell>
          <cell r="F724" t="str">
            <v>QAP</v>
          </cell>
          <cell r="G724">
            <v>8</v>
          </cell>
        </row>
        <row r="725">
          <cell r="A725" t="str">
            <v>E66H</v>
          </cell>
          <cell r="B725" t="str">
            <v>QU A POEL JAMBON 250G LUST X8</v>
          </cell>
          <cell r="C725">
            <v>250</v>
          </cell>
          <cell r="D725" t="str">
            <v>E66H</v>
          </cell>
          <cell r="E725">
            <v>25</v>
          </cell>
          <cell r="F725" t="str">
            <v>QAP</v>
          </cell>
          <cell r="G725">
            <v>8</v>
          </cell>
        </row>
        <row r="726">
          <cell r="A726" t="str">
            <v>E0AC</v>
          </cell>
          <cell r="B726" t="str">
            <v>L 2 Q NAT 6X40G+1SAC GRALUSTX3</v>
          </cell>
          <cell r="C726">
            <v>720</v>
          </cell>
          <cell r="D726" t="str">
            <v>E01H</v>
          </cell>
          <cell r="E726">
            <v>25</v>
          </cell>
          <cell r="F726" t="str">
            <v>QNL</v>
          </cell>
          <cell r="G726">
            <v>3</v>
          </cell>
        </row>
        <row r="727">
          <cell r="A727" t="str">
            <v>E2BC</v>
          </cell>
          <cell r="B727" t="str">
            <v>L 2 Q BRO 6X40G+1SAC GRALUSTX3</v>
          </cell>
          <cell r="C727">
            <v>720</v>
          </cell>
          <cell r="D727" t="str">
            <v>E21H</v>
          </cell>
          <cell r="E727">
            <v>25</v>
          </cell>
          <cell r="F727" t="str">
            <v>QNL</v>
          </cell>
          <cell r="G727">
            <v>3</v>
          </cell>
        </row>
        <row r="728">
          <cell r="A728" t="str">
            <v>E6AD</v>
          </cell>
          <cell r="B728" t="str">
            <v>LOT X 2 MINI QAP NAT 250G LUSTX4</v>
          </cell>
          <cell r="C728">
            <v>500</v>
          </cell>
          <cell r="D728" t="str">
            <v>E64G</v>
          </cell>
          <cell r="E728">
            <v>25</v>
          </cell>
          <cell r="F728" t="str">
            <v>QAP</v>
          </cell>
          <cell r="G728">
            <v>4</v>
          </cell>
        </row>
        <row r="729">
          <cell r="A729" t="str">
            <v>E6AE</v>
          </cell>
          <cell r="B729" t="str">
            <v>LOT X 2 MINI QAP NAT 250G LUSTX4</v>
          </cell>
          <cell r="C729">
            <v>500</v>
          </cell>
          <cell r="D729" t="str">
            <v>E64H</v>
          </cell>
          <cell r="E729">
            <v>25</v>
          </cell>
          <cell r="F729" t="str">
            <v>QAP</v>
          </cell>
          <cell r="G729">
            <v>4</v>
          </cell>
        </row>
        <row r="730">
          <cell r="A730" t="str">
            <v>E6BD</v>
          </cell>
          <cell r="B730" t="str">
            <v>LOT X 2 MINI QAP JAMB 250G LUSTX4</v>
          </cell>
          <cell r="C730">
            <v>500</v>
          </cell>
          <cell r="D730" t="str">
            <v>E66G</v>
          </cell>
          <cell r="E730">
            <v>25</v>
          </cell>
          <cell r="F730" t="str">
            <v>QAP</v>
          </cell>
          <cell r="G730">
            <v>4</v>
          </cell>
        </row>
        <row r="731">
          <cell r="A731" t="str">
            <v>E6BE</v>
          </cell>
          <cell r="B731" t="str">
            <v>LOT X 2 MINI QAP JAMB 250G LUSTX4</v>
          </cell>
          <cell r="C731">
            <v>500</v>
          </cell>
          <cell r="D731" t="str">
            <v>E66H</v>
          </cell>
          <cell r="E731">
            <v>25</v>
          </cell>
          <cell r="F731" t="str">
            <v>QAP</v>
          </cell>
          <cell r="G731">
            <v>4</v>
          </cell>
        </row>
        <row r="732">
          <cell r="A732" t="str">
            <v>E6CE</v>
          </cell>
          <cell r="B732" t="str">
            <v>LT 2 Q A POEL NAT 250G LUSTX4</v>
          </cell>
          <cell r="C732">
            <v>500</v>
          </cell>
          <cell r="D732" t="str">
            <v>E64H</v>
          </cell>
          <cell r="E732">
            <v>25</v>
          </cell>
          <cell r="F732" t="str">
            <v>QAP</v>
          </cell>
          <cell r="G732">
            <v>4</v>
          </cell>
        </row>
        <row r="733">
          <cell r="A733" t="str">
            <v>E6FH</v>
          </cell>
          <cell r="B733" t="str">
            <v>QU A POEL NAT250G+15%G LUSTX8</v>
          </cell>
          <cell r="C733">
            <v>287.5</v>
          </cell>
          <cell r="D733" t="str">
            <v>E6FZ</v>
          </cell>
          <cell r="E733">
            <v>25</v>
          </cell>
          <cell r="F733" t="str">
            <v>QAP</v>
          </cell>
          <cell r="G733">
            <v>8</v>
          </cell>
        </row>
        <row r="734">
          <cell r="A734" t="str">
            <v>E6LC</v>
          </cell>
          <cell r="B734" t="str">
            <v>LOT 2 MQAP 250 + 10%GR LUST X3</v>
          </cell>
          <cell r="C734">
            <v>550</v>
          </cell>
          <cell r="D734" t="str">
            <v>E6KZ</v>
          </cell>
          <cell r="F734" t="str">
            <v>QAP</v>
          </cell>
          <cell r="G734">
            <v>8</v>
          </cell>
        </row>
        <row r="735">
          <cell r="A735" t="str">
            <v>E6LD</v>
          </cell>
          <cell r="B735" t="str">
            <v>LT 2 QAP NAT 250G+10% LUST X4</v>
          </cell>
          <cell r="C735">
            <v>550</v>
          </cell>
          <cell r="D735" t="str">
            <v>E6KZ</v>
          </cell>
          <cell r="E735">
            <v>25</v>
          </cell>
          <cell r="F735" t="str">
            <v>QAP</v>
          </cell>
          <cell r="G735">
            <v>8</v>
          </cell>
        </row>
        <row r="736">
          <cell r="A736" t="str">
            <v>E6GE</v>
          </cell>
          <cell r="B736" t="str">
            <v>LT 2 QAP NAT 250G+15% LUST X4</v>
          </cell>
          <cell r="C736">
            <v>575</v>
          </cell>
          <cell r="D736" t="str">
            <v>E6FZ</v>
          </cell>
          <cell r="E736">
            <v>25</v>
          </cell>
          <cell r="F736" t="str">
            <v>QAP</v>
          </cell>
          <cell r="G736">
            <v>4</v>
          </cell>
        </row>
        <row r="737">
          <cell r="A737" t="str">
            <v>E6KG</v>
          </cell>
          <cell r="B737" t="str">
            <v>QU A POEL NAT250G+10%G LUSTX8</v>
          </cell>
          <cell r="C737">
            <v>275</v>
          </cell>
          <cell r="D737" t="str">
            <v>E6KZ</v>
          </cell>
          <cell r="E737">
            <v>25</v>
          </cell>
          <cell r="F737" t="str">
            <v>QAP</v>
          </cell>
          <cell r="G737">
            <v>8</v>
          </cell>
        </row>
        <row r="738">
          <cell r="A738" t="str">
            <v>E6RH</v>
          </cell>
          <cell r="B738" t="str">
            <v>QU A POEL JBN 250G+15% LUSTX8</v>
          </cell>
          <cell r="C738">
            <v>287.5</v>
          </cell>
          <cell r="D738" t="str">
            <v>E6RH</v>
          </cell>
          <cell r="E738">
            <v>25</v>
          </cell>
          <cell r="F738" t="str">
            <v>QAP</v>
          </cell>
          <cell r="G738">
            <v>8</v>
          </cell>
        </row>
        <row r="739">
          <cell r="A739" t="str">
            <v>E74H</v>
          </cell>
          <cell r="B739" t="str">
            <v>MINI Q POEL BROCH 250G LUSTX8</v>
          </cell>
          <cell r="C739">
            <v>250</v>
          </cell>
          <cell r="D739" t="str">
            <v>E74H</v>
          </cell>
          <cell r="E739">
            <v>25</v>
          </cell>
          <cell r="F739" t="str">
            <v>QAP</v>
          </cell>
          <cell r="G739">
            <v>8</v>
          </cell>
        </row>
        <row r="740">
          <cell r="A740" t="str">
            <v>E75H</v>
          </cell>
          <cell r="B740" t="str">
            <v>MINI Q POEL VOLAI 250G LUSTX8</v>
          </cell>
          <cell r="C740">
            <v>250</v>
          </cell>
          <cell r="D740" t="str">
            <v>E75H</v>
          </cell>
          <cell r="E740">
            <v>25</v>
          </cell>
          <cell r="F740" t="str">
            <v>QAP</v>
          </cell>
          <cell r="G740">
            <v>8</v>
          </cell>
        </row>
        <row r="741">
          <cell r="A741" t="str">
            <v>F07D</v>
          </cell>
          <cell r="B741" t="str">
            <v>SAUCE BOLOGNAISE 250 LUST X4</v>
          </cell>
          <cell r="C741">
            <v>250</v>
          </cell>
          <cell r="D741" t="str">
            <v>F07D</v>
          </cell>
          <cell r="E741">
            <v>34</v>
          </cell>
          <cell r="F741" t="str">
            <v>S</v>
          </cell>
          <cell r="G741">
            <v>4</v>
          </cell>
        </row>
        <row r="742">
          <cell r="A742" t="str">
            <v>F08D</v>
          </cell>
          <cell r="B742" t="str">
            <v>SAUCE BOLOGNAISE 250 Px spe LUST X4</v>
          </cell>
          <cell r="C742">
            <v>250</v>
          </cell>
          <cell r="D742" t="str">
            <v>F07D</v>
          </cell>
          <cell r="E742">
            <v>34</v>
          </cell>
          <cell r="F742" t="str">
            <v>S</v>
          </cell>
          <cell r="G742">
            <v>4</v>
          </cell>
        </row>
        <row r="743">
          <cell r="A743" t="str">
            <v>F12D</v>
          </cell>
          <cell r="B743" t="str">
            <v>SAUCE CARBONARA 250 G LUS X4</v>
          </cell>
          <cell r="C743">
            <v>250</v>
          </cell>
          <cell r="D743" t="str">
            <v>F12D</v>
          </cell>
          <cell r="E743">
            <v>34</v>
          </cell>
          <cell r="F743" t="str">
            <v>S</v>
          </cell>
          <cell r="G743">
            <v>4</v>
          </cell>
        </row>
        <row r="744">
          <cell r="A744" t="str">
            <v>F13D</v>
          </cell>
          <cell r="B744" t="str">
            <v>SAUCE CARBONARA 250 PCHOC LUS X4</v>
          </cell>
          <cell r="C744">
            <v>250</v>
          </cell>
          <cell r="D744" t="str">
            <v>F12D</v>
          </cell>
          <cell r="E744">
            <v>34</v>
          </cell>
          <cell r="F744" t="str">
            <v>S</v>
          </cell>
          <cell r="G744">
            <v>4</v>
          </cell>
        </row>
        <row r="745">
          <cell r="A745" t="str">
            <v>F17D</v>
          </cell>
          <cell r="B745" t="str">
            <v>SAUCE NANTUA 250 G  LUST  X4</v>
          </cell>
          <cell r="C745">
            <v>250</v>
          </cell>
          <cell r="D745" t="str">
            <v>F17D</v>
          </cell>
          <cell r="E745">
            <v>34</v>
          </cell>
          <cell r="F745" t="str">
            <v>S</v>
          </cell>
          <cell r="G745">
            <v>4</v>
          </cell>
        </row>
        <row r="746">
          <cell r="A746" t="str">
            <v>F18D</v>
          </cell>
          <cell r="B746" t="str">
            <v>SAUCE NANTUA 250 G PX spe  LUST  X4</v>
          </cell>
          <cell r="C746">
            <v>250</v>
          </cell>
          <cell r="D746" t="str">
            <v>F17D</v>
          </cell>
          <cell r="E746">
            <v>34</v>
          </cell>
          <cell r="F746" t="str">
            <v>S</v>
          </cell>
          <cell r="G746">
            <v>4</v>
          </cell>
        </row>
        <row r="747">
          <cell r="A747" t="str">
            <v>F21G</v>
          </cell>
          <cell r="B747" t="str">
            <v>NOIS. PdT NATURE A POELER 300 GR LUST X8</v>
          </cell>
          <cell r="C747">
            <v>300</v>
          </cell>
          <cell r="D747" t="str">
            <v>F21G</v>
          </cell>
          <cell r="F747" t="str">
            <v>PF2N</v>
          </cell>
        </row>
        <row r="748">
          <cell r="A748" t="str">
            <v>F21F</v>
          </cell>
          <cell r="B748" t="str">
            <v>NOIS NAT A POELER 300G LUSTX6</v>
          </cell>
          <cell r="C748">
            <v>300</v>
          </cell>
          <cell r="D748" t="str">
            <v>F21F</v>
          </cell>
          <cell r="F748" t="str">
            <v>PF2N</v>
          </cell>
        </row>
        <row r="749">
          <cell r="A749" t="str">
            <v>F22G</v>
          </cell>
          <cell r="B749" t="str">
            <v>NOIS. PdT RUSTIC A POELER 300 GR LUST X8</v>
          </cell>
          <cell r="C749">
            <v>300</v>
          </cell>
          <cell r="D749" t="str">
            <v>F22G</v>
          </cell>
          <cell r="F749" t="str">
            <v>PF2N</v>
          </cell>
        </row>
        <row r="750">
          <cell r="A750" t="str">
            <v>F22F</v>
          </cell>
          <cell r="B750" t="str">
            <v>NOIS RUST A POELER 300G LUSTX6</v>
          </cell>
          <cell r="C750">
            <v>300</v>
          </cell>
          <cell r="D750" t="str">
            <v>F22F</v>
          </cell>
          <cell r="F750" t="str">
            <v>PF2N</v>
          </cell>
        </row>
        <row r="751">
          <cell r="A751" t="str">
            <v>F23F</v>
          </cell>
          <cell r="B751" t="str">
            <v>NOIS A POE NAT MAX F 500 LUSX6</v>
          </cell>
          <cell r="C751">
            <v>500</v>
          </cell>
          <cell r="D751" t="str">
            <v>F23F</v>
          </cell>
          <cell r="F751" t="str">
            <v>PF2N</v>
          </cell>
          <cell r="G751">
            <v>4</v>
          </cell>
        </row>
        <row r="752">
          <cell r="A752" t="str">
            <v>F2AD</v>
          </cell>
          <cell r="B752" t="str">
            <v>LT 2 NOIS NAT 300 OP RENT LUX4</v>
          </cell>
          <cell r="C752">
            <v>600</v>
          </cell>
          <cell r="D752" t="str">
            <v>F21G</v>
          </cell>
          <cell r="F752" t="str">
            <v>PF2N</v>
          </cell>
          <cell r="G752">
            <v>4</v>
          </cell>
        </row>
        <row r="753">
          <cell r="A753" t="str">
            <v>F2BD</v>
          </cell>
          <cell r="B753" t="str">
            <v>LT 2 NOIS RUS 300 OP RENT LUX4</v>
          </cell>
          <cell r="C753">
            <v>600</v>
          </cell>
          <cell r="D753" t="str">
            <v>F22G</v>
          </cell>
          <cell r="F753" t="str">
            <v>PF2N</v>
          </cell>
        </row>
        <row r="754">
          <cell r="A754" t="str">
            <v>F2CD</v>
          </cell>
          <cell r="B754" t="str">
            <v>LT 2 NOIS NAT 300 GR LUST X4</v>
          </cell>
          <cell r="C754">
            <v>600</v>
          </cell>
          <cell r="D754" t="str">
            <v>F21G</v>
          </cell>
          <cell r="F754" t="str">
            <v>PF2N</v>
          </cell>
          <cell r="G754">
            <v>4</v>
          </cell>
        </row>
        <row r="755">
          <cell r="A755" t="str">
            <v>F2DD</v>
          </cell>
          <cell r="B755" t="str">
            <v>LT 2 NOIS RUS 300 GR LUST X4</v>
          </cell>
          <cell r="C755">
            <v>600</v>
          </cell>
          <cell r="D755" t="str">
            <v>F22G</v>
          </cell>
          <cell r="F755" t="str">
            <v>PF2N</v>
          </cell>
          <cell r="G755">
            <v>4</v>
          </cell>
        </row>
        <row r="756">
          <cell r="A756" t="str">
            <v>F2EC</v>
          </cell>
          <cell r="B756" t="str">
            <v>LT 2 NOIS 500G+20%GR LUSTX3</v>
          </cell>
          <cell r="C756">
            <v>1200</v>
          </cell>
          <cell r="D756" t="str">
            <v>F2JZ</v>
          </cell>
          <cell r="F756" t="str">
            <v>PF2N</v>
          </cell>
        </row>
        <row r="757">
          <cell r="A757" t="str">
            <v>F2JF</v>
          </cell>
          <cell r="B757" t="str">
            <v>NOISETTE 500G+20%GR LUSTX6</v>
          </cell>
          <cell r="C757">
            <v>600</v>
          </cell>
          <cell r="D757" t="str">
            <v>F2JZ</v>
          </cell>
          <cell r="F757" t="str">
            <v>PF2N</v>
          </cell>
        </row>
        <row r="758">
          <cell r="A758" t="str">
            <v>F2LD</v>
          </cell>
          <cell r="B758" t="str">
            <v>LT 2 NOIS NAT 300+10%GR LUSX4</v>
          </cell>
          <cell r="C758">
            <v>660</v>
          </cell>
          <cell r="D758" t="str">
            <v>F2KZ</v>
          </cell>
          <cell r="F758" t="str">
            <v>PF2N</v>
          </cell>
        </row>
        <row r="759">
          <cell r="A759" t="str">
            <v>F2UD</v>
          </cell>
          <cell r="B759" t="str">
            <v>L2 NOIS RUST 300+10%GR.LUSTX4</v>
          </cell>
          <cell r="C759">
            <v>660</v>
          </cell>
          <cell r="D759" t="str">
            <v>F2TZ</v>
          </cell>
          <cell r="F759" t="str">
            <v>PF2N</v>
          </cell>
        </row>
        <row r="760">
          <cell r="A760" t="str">
            <v>F2FG</v>
          </cell>
          <cell r="B760" t="str">
            <v>NOISETTES NAT 300+15%GR LUSTX8</v>
          </cell>
          <cell r="C760">
            <v>345</v>
          </cell>
          <cell r="D760" t="str">
            <v>F2FZ</v>
          </cell>
          <cell r="F760" t="str">
            <v>PF2N</v>
          </cell>
          <cell r="G760">
            <v>4</v>
          </cell>
        </row>
        <row r="761">
          <cell r="A761" t="str">
            <v>F2KF</v>
          </cell>
          <cell r="B761" t="str">
            <v>NOIS NAT 300+10%GR LUST PRESX6</v>
          </cell>
          <cell r="C761">
            <v>330</v>
          </cell>
          <cell r="D761" t="str">
            <v>F2TZ</v>
          </cell>
          <cell r="F761" t="str">
            <v>PF2N</v>
          </cell>
        </row>
        <row r="762">
          <cell r="A762" t="str">
            <v>F2RG</v>
          </cell>
          <cell r="B762" t="str">
            <v>NOISET. RUSTIC 300+15%GR LUSTX8</v>
          </cell>
          <cell r="C762">
            <v>345</v>
          </cell>
          <cell r="D762" t="str">
            <v>F2RZ</v>
          </cell>
          <cell r="F762" t="str">
            <v>PF2N</v>
          </cell>
        </row>
        <row r="763">
          <cell r="A763" t="str">
            <v>F2GD</v>
          </cell>
          <cell r="B763" t="str">
            <v>LT 2 NOIS NAT 300+15%GR LUSTX4</v>
          </cell>
          <cell r="C763">
            <v>690</v>
          </cell>
          <cell r="D763" t="str">
            <v>F2FZ</v>
          </cell>
          <cell r="F763" t="str">
            <v>PF2N</v>
          </cell>
          <cell r="G763">
            <v>4</v>
          </cell>
        </row>
        <row r="764">
          <cell r="A764" t="str">
            <v>F2PF</v>
          </cell>
          <cell r="B764" t="str">
            <v>NAP 500G +30% GRA LUSTX6</v>
          </cell>
          <cell r="C764">
            <v>650</v>
          </cell>
          <cell r="D764" t="str">
            <v>F2PZ</v>
          </cell>
          <cell r="F764" t="str">
            <v>PF2N</v>
          </cell>
        </row>
        <row r="765">
          <cell r="A765" t="str">
            <v>F2QB</v>
          </cell>
          <cell r="B765" t="str">
            <v>LT 2 NAP 500+30%GR LUSX3</v>
          </cell>
          <cell r="C765">
            <v>1300</v>
          </cell>
          <cell r="D765" t="str">
            <v>F2PZ</v>
          </cell>
          <cell r="F765" t="str">
            <v>PF2N</v>
          </cell>
        </row>
        <row r="766">
          <cell r="A766" t="str">
            <v>F2SD</v>
          </cell>
          <cell r="B766" t="str">
            <v>LT2 NOIS RUSTIC300+15%GR LUSX4</v>
          </cell>
          <cell r="C766">
            <v>690</v>
          </cell>
          <cell r="D766" t="str">
            <v>F2RZ</v>
          </cell>
          <cell r="F766" t="str">
            <v>PF2N</v>
          </cell>
          <cell r="G766">
            <v>4</v>
          </cell>
        </row>
        <row r="767">
          <cell r="A767" t="str">
            <v>F2TG</v>
          </cell>
          <cell r="B767" t="str">
            <v>NOISET RUSTIC 300+10%GR LUSTX8</v>
          </cell>
          <cell r="C767">
            <v>330</v>
          </cell>
          <cell r="D767" t="str">
            <v>F2TZ</v>
          </cell>
          <cell r="F767" t="str">
            <v>PF2N</v>
          </cell>
        </row>
        <row r="768">
          <cell r="A768" t="str">
            <v>F2LC</v>
          </cell>
          <cell r="B768" t="str">
            <v>LT 2 NOIS NAT 300+10%GR PRESX3</v>
          </cell>
          <cell r="C768">
            <v>660</v>
          </cell>
          <cell r="D768" t="str">
            <v>F2KZ</v>
          </cell>
          <cell r="F768" t="str">
            <v>PF2N</v>
          </cell>
        </row>
        <row r="769">
          <cell r="A769" t="str">
            <v>F2UC</v>
          </cell>
          <cell r="B769" t="str">
            <v>L 2 NOIS RUST 300+10%GR PRESX3</v>
          </cell>
          <cell r="C769">
            <v>660</v>
          </cell>
          <cell r="D769" t="str">
            <v>F2TZ</v>
          </cell>
          <cell r="F769" t="str">
            <v>PF2N</v>
          </cell>
        </row>
        <row r="770">
          <cell r="A770" t="str">
            <v>F2KG</v>
          </cell>
          <cell r="B770" t="str">
            <v>NOISETTES NAT 300+10%GR LUSTX8</v>
          </cell>
          <cell r="C770">
            <v>330</v>
          </cell>
          <cell r="D770" t="str">
            <v>F2KZ</v>
          </cell>
          <cell r="F770" t="str">
            <v>PF2N</v>
          </cell>
        </row>
        <row r="771">
          <cell r="A771" t="str">
            <v>F2VG</v>
          </cell>
          <cell r="B771" t="str">
            <v>NOIS NAT A P. 300 PX CH LUSTX8</v>
          </cell>
          <cell r="C771">
            <v>300</v>
          </cell>
          <cell r="D771" t="str">
            <v>F21G</v>
          </cell>
          <cell r="F771" t="str">
            <v>PF2N</v>
          </cell>
        </row>
        <row r="772">
          <cell r="A772" t="str">
            <v>F2WD</v>
          </cell>
          <cell r="B772" t="str">
            <v>LT 2 NOIS NAT 300 PX CHOC LUX4</v>
          </cell>
          <cell r="C772">
            <v>600</v>
          </cell>
          <cell r="D772" t="str">
            <v>F21G</v>
          </cell>
          <cell r="F772" t="str">
            <v>PF2N</v>
          </cell>
        </row>
        <row r="773">
          <cell r="A773" t="str">
            <v>F2XG</v>
          </cell>
          <cell r="B773" t="str">
            <v>NOIS RUST 300 PX CHOC LUSX8</v>
          </cell>
          <cell r="C773">
            <v>300</v>
          </cell>
          <cell r="D773" t="str">
            <v>F22G</v>
          </cell>
          <cell r="F773" t="str">
            <v>PF2N</v>
          </cell>
        </row>
        <row r="774">
          <cell r="A774" t="str">
            <v>F2HF</v>
          </cell>
          <cell r="B774" t="str">
            <v>NOIS A POE NAT 500 PX CH LUSX6</v>
          </cell>
          <cell r="C774">
            <v>500</v>
          </cell>
          <cell r="D774" t="str">
            <v>F23F</v>
          </cell>
          <cell r="F774" t="str">
            <v>PF2N</v>
          </cell>
        </row>
        <row r="775">
          <cell r="A775" t="str">
            <v>F2YD</v>
          </cell>
          <cell r="B775" t="str">
            <v>LT 2 NOIS RUST 300 PX CH LUSX4</v>
          </cell>
          <cell r="C775">
            <v>600</v>
          </cell>
          <cell r="D775" t="str">
            <v>F22G</v>
          </cell>
          <cell r="F775" t="str">
            <v>PF2N</v>
          </cell>
        </row>
        <row r="776">
          <cell r="A776" t="str">
            <v>F2ZB</v>
          </cell>
          <cell r="B776" t="str">
            <v>LT2 NOIS NAT 300+1SAC GR LUSX2</v>
          </cell>
          <cell r="C776">
            <v>900</v>
          </cell>
          <cell r="D776" t="str">
            <v>F21F</v>
          </cell>
          <cell r="F776" t="str">
            <v>PF2N</v>
          </cell>
        </row>
        <row r="777">
          <cell r="A777" t="str">
            <v>F52D</v>
          </cell>
          <cell r="B777" t="str">
            <v>TORTILLA 450G LUST X4</v>
          </cell>
          <cell r="C777">
            <v>450</v>
          </cell>
          <cell r="D777" t="str">
            <v>F52D</v>
          </cell>
          <cell r="F777" t="str">
            <v>TOR</v>
          </cell>
        </row>
        <row r="778">
          <cell r="A778" t="str">
            <v>F53D</v>
          </cell>
          <cell r="B778" t="str">
            <v>TORTILLA JAMBON 450G LUST X4</v>
          </cell>
          <cell r="C778">
            <v>450</v>
          </cell>
          <cell r="D778" t="str">
            <v>F53D</v>
          </cell>
          <cell r="F778" t="str">
            <v>TOR</v>
          </cell>
        </row>
        <row r="779">
          <cell r="A779" t="str">
            <v>F54F</v>
          </cell>
          <cell r="B779" t="str">
            <v>TORTILLA 200G LUST X6</v>
          </cell>
          <cell r="C779">
            <v>200</v>
          </cell>
          <cell r="D779" t="str">
            <v>F54F</v>
          </cell>
          <cell r="F779" t="str">
            <v>TOR</v>
          </cell>
        </row>
        <row r="780">
          <cell r="A780" t="str">
            <v>F56B</v>
          </cell>
          <cell r="B780" t="str">
            <v>LT2 TORTILLA 450G 1 + 1G LUSX2</v>
          </cell>
          <cell r="C780">
            <v>900</v>
          </cell>
          <cell r="D780" t="str">
            <v>F52D</v>
          </cell>
          <cell r="F780" t="str">
            <v>TOR</v>
          </cell>
        </row>
        <row r="781">
          <cell r="A781" t="str">
            <v>F7CD</v>
          </cell>
          <cell r="B781" t="str">
            <v>LT 2 CUBES A RISS 300GR LUSTX4</v>
          </cell>
          <cell r="C781">
            <v>600</v>
          </cell>
          <cell r="D781" t="str">
            <v>F71G</v>
          </cell>
          <cell r="F781" t="str">
            <v>PF5R</v>
          </cell>
        </row>
        <row r="782">
          <cell r="A782" t="str">
            <v>F7LD</v>
          </cell>
          <cell r="B782" t="str">
            <v>L 2 CUB A RISS 300+10%G.LUSTX4</v>
          </cell>
          <cell r="C782">
            <v>660</v>
          </cell>
          <cell r="D782" t="str">
            <v>F7KZ</v>
          </cell>
          <cell r="F782" t="str">
            <v>PF5R</v>
          </cell>
        </row>
        <row r="783">
          <cell r="A783" t="str">
            <v>F7KG</v>
          </cell>
          <cell r="B783" t="str">
            <v>CUBES A RISS 300+10%GR LUSTX8</v>
          </cell>
          <cell r="C783">
            <v>330</v>
          </cell>
          <cell r="D783" t="str">
            <v>F7KZ</v>
          </cell>
          <cell r="F783" t="str">
            <v>PF5R</v>
          </cell>
        </row>
        <row r="784">
          <cell r="A784" t="str">
            <v>F7TG</v>
          </cell>
          <cell r="B784" t="str">
            <v>MAX CUB A RISS 300+10%GR LUSX8</v>
          </cell>
          <cell r="C784">
            <v>330</v>
          </cell>
          <cell r="D784" t="str">
            <v>F7TZ</v>
          </cell>
          <cell r="F784" t="str">
            <v>PF5R</v>
          </cell>
        </row>
        <row r="785">
          <cell r="A785" t="str">
            <v>F7UD</v>
          </cell>
          <cell r="B785" t="str">
            <v>L 2 MAX CUBE 300G+10%GR.LUSTX4</v>
          </cell>
          <cell r="C785">
            <v>660</v>
          </cell>
          <cell r="D785" t="str">
            <v>F7TZ</v>
          </cell>
          <cell r="F785" t="str">
            <v>PF5R</v>
          </cell>
        </row>
        <row r="786">
          <cell r="A786" t="str">
            <v>F7WD</v>
          </cell>
          <cell r="B786" t="str">
            <v>L 2 CUBE A RISS 300 PX CH LUX4</v>
          </cell>
          <cell r="C786">
            <v>600</v>
          </cell>
          <cell r="D786" t="str">
            <v>F71G</v>
          </cell>
          <cell r="F786" t="str">
            <v>PF5R</v>
          </cell>
        </row>
        <row r="787">
          <cell r="A787" t="str">
            <v>F7YD</v>
          </cell>
          <cell r="B787" t="str">
            <v>L 2 MAX CUB A POE 300 PXCH LX4</v>
          </cell>
          <cell r="C787">
            <v>600</v>
          </cell>
          <cell r="D787" t="str">
            <v>F72G</v>
          </cell>
          <cell r="E787">
            <v>34</v>
          </cell>
          <cell r="F787" t="str">
            <v>PF5R</v>
          </cell>
          <cell r="G787">
            <v>4</v>
          </cell>
        </row>
        <row r="788">
          <cell r="A788" t="str">
            <v>F71G</v>
          </cell>
          <cell r="B788" t="str">
            <v>CUBES A RISS. NAT  300G LUSTX8</v>
          </cell>
          <cell r="C788">
            <v>300</v>
          </cell>
          <cell r="D788" t="str">
            <v>F71G</v>
          </cell>
          <cell r="E788">
            <v>34</v>
          </cell>
          <cell r="F788" t="str">
            <v>PF5R</v>
          </cell>
          <cell r="G788">
            <v>4</v>
          </cell>
        </row>
        <row r="789">
          <cell r="A789" t="str">
            <v>F72G</v>
          </cell>
          <cell r="B789" t="str">
            <v>MAXI CUBES A RISS 300G LUSTX8</v>
          </cell>
          <cell r="C789">
            <v>300</v>
          </cell>
          <cell r="D789" t="str">
            <v>F72G</v>
          </cell>
          <cell r="F789" t="str">
            <v>PF5R</v>
          </cell>
        </row>
        <row r="790">
          <cell r="A790" t="str">
            <v>F57D</v>
          </cell>
          <cell r="B790" t="str">
            <v>SAUCE TOM BASILIC 250 LUS X4</v>
          </cell>
          <cell r="C790">
            <v>250</v>
          </cell>
          <cell r="D790" t="str">
            <v>F57D</v>
          </cell>
          <cell r="E790">
            <v>34</v>
          </cell>
          <cell r="F790" t="str">
            <v>S</v>
          </cell>
          <cell r="G790">
            <v>4</v>
          </cell>
        </row>
        <row r="791">
          <cell r="A791" t="str">
            <v>F58D</v>
          </cell>
          <cell r="B791" t="str">
            <v>SAUCE TOM BASILIC 250 Px spe LUS X4</v>
          </cell>
          <cell r="C791">
            <v>250</v>
          </cell>
          <cell r="D791" t="str">
            <v>F57D</v>
          </cell>
          <cell r="E791">
            <v>34</v>
          </cell>
          <cell r="F791" t="str">
            <v>S</v>
          </cell>
          <cell r="G791">
            <v>4</v>
          </cell>
        </row>
        <row r="792">
          <cell r="A792" t="str">
            <v>F84E</v>
          </cell>
          <cell r="B792" t="str">
            <v>FRITE CPE RUST 500G LUS PRESX5</v>
          </cell>
          <cell r="C792">
            <v>500</v>
          </cell>
          <cell r="D792" t="str">
            <v>F84E</v>
          </cell>
          <cell r="F792" t="str">
            <v>PFR</v>
          </cell>
        </row>
        <row r="793">
          <cell r="A793" t="str">
            <v>F84F</v>
          </cell>
          <cell r="B793" t="str">
            <v>FRITES FR. CPE RUST 500G LUSX6</v>
          </cell>
          <cell r="C793">
            <v>500</v>
          </cell>
          <cell r="D793" t="str">
            <v>F84F</v>
          </cell>
          <cell r="F793" t="str">
            <v>PFR</v>
          </cell>
        </row>
        <row r="794">
          <cell r="A794" t="str">
            <v>F85C</v>
          </cell>
          <cell r="B794" t="str">
            <v>FRITES 750 GR  LUST X4</v>
          </cell>
          <cell r="C794">
            <v>750</v>
          </cell>
          <cell r="D794" t="str">
            <v>F85C</v>
          </cell>
          <cell r="F794" t="str">
            <v>PFR</v>
          </cell>
        </row>
        <row r="795">
          <cell r="A795" t="str">
            <v>F85F</v>
          </cell>
          <cell r="B795" t="str">
            <v>FRITES 750 GR LUST X6</v>
          </cell>
          <cell r="C795">
            <v>750</v>
          </cell>
          <cell r="D795" t="str">
            <v>F85F</v>
          </cell>
          <cell r="F795" t="str">
            <v>PFR</v>
          </cell>
        </row>
        <row r="796">
          <cell r="A796" t="str">
            <v>F85E</v>
          </cell>
          <cell r="B796" t="str">
            <v>FRITES 750 GR LUST X5</v>
          </cell>
          <cell r="C796">
            <v>750</v>
          </cell>
          <cell r="D796" t="str">
            <v>F85F</v>
          </cell>
          <cell r="F796" t="str">
            <v>PFR</v>
          </cell>
        </row>
        <row r="797">
          <cell r="A797" t="str">
            <v>F85D</v>
          </cell>
          <cell r="B797" t="str">
            <v>FRITES 750 GR LUST X4</v>
          </cell>
          <cell r="C797">
            <v>750</v>
          </cell>
          <cell r="D797" t="str">
            <v>F85D</v>
          </cell>
          <cell r="E797">
            <v>34</v>
          </cell>
          <cell r="F797" t="str">
            <v>PFR</v>
          </cell>
          <cell r="G797">
            <v>4</v>
          </cell>
        </row>
        <row r="798">
          <cell r="A798" t="str">
            <v>F85G</v>
          </cell>
          <cell r="B798" t="str">
            <v>FRITES 750 GR LUST X6</v>
          </cell>
          <cell r="C798">
            <v>750</v>
          </cell>
          <cell r="D798" t="str">
            <v>F85F</v>
          </cell>
          <cell r="E798">
            <v>34</v>
          </cell>
          <cell r="F798" t="str">
            <v>PFR</v>
          </cell>
          <cell r="G798">
            <v>4</v>
          </cell>
        </row>
        <row r="799">
          <cell r="A799" t="str">
            <v>F90F</v>
          </cell>
          <cell r="B799" t="str">
            <v>FRITES ALLUMETTES 500GR LUSTX6</v>
          </cell>
          <cell r="C799">
            <v>500</v>
          </cell>
          <cell r="D799" t="str">
            <v>F90F</v>
          </cell>
          <cell r="F799" t="str">
            <v>PFR</v>
          </cell>
        </row>
        <row r="800">
          <cell r="A800" t="str">
            <v>F91D</v>
          </cell>
          <cell r="B800" t="str">
            <v xml:space="preserve">SAUCE TOM/MOZZA LUST 250 GR X 4  </v>
          </cell>
          <cell r="C800">
            <v>250</v>
          </cell>
          <cell r="D800" t="str">
            <v>F91D</v>
          </cell>
          <cell r="E800">
            <v>34</v>
          </cell>
          <cell r="F800" t="str">
            <v>S</v>
          </cell>
          <cell r="G800">
            <v>4</v>
          </cell>
        </row>
        <row r="801">
          <cell r="A801" t="str">
            <v>F92D</v>
          </cell>
          <cell r="B801" t="str">
            <v>SAUCE SAISON 250 G LUSTUCRU X 4</v>
          </cell>
          <cell r="C801">
            <v>250</v>
          </cell>
          <cell r="D801" t="str">
            <v>F92D</v>
          </cell>
          <cell r="E801">
            <v>34</v>
          </cell>
          <cell r="F801" t="str">
            <v>S</v>
          </cell>
          <cell r="G801">
            <v>4</v>
          </cell>
        </row>
        <row r="802">
          <cell r="A802" t="str">
            <v>F98D</v>
          </cell>
          <cell r="B802" t="str">
            <v>FRITES ALLUMETTES 500GR LUSX4</v>
          </cell>
          <cell r="C802">
            <v>500</v>
          </cell>
          <cell r="D802" t="str">
            <v>F98D</v>
          </cell>
          <cell r="F802" t="str">
            <v>PFR</v>
          </cell>
        </row>
        <row r="803">
          <cell r="A803" t="str">
            <v>G01D</v>
          </cell>
          <cell r="B803" t="str">
            <v>BOX TORT 4 FROM 300G LUSTX4</v>
          </cell>
          <cell r="C803">
            <v>300</v>
          </cell>
          <cell r="D803" t="str">
            <v>G01D</v>
          </cell>
          <cell r="E803">
            <v>25</v>
          </cell>
          <cell r="F803" t="str">
            <v>F30</v>
          </cell>
          <cell r="G803">
            <v>4</v>
          </cell>
        </row>
        <row r="804">
          <cell r="A804" t="str">
            <v>H01D</v>
          </cell>
          <cell r="B804" t="str">
            <v>BOX TORT 4 FROM 360G LUSTX4</v>
          </cell>
          <cell r="C804">
            <v>360</v>
          </cell>
          <cell r="D804" t="str">
            <v>H01D</v>
          </cell>
          <cell r="E804">
            <v>25</v>
          </cell>
          <cell r="F804" t="str">
            <v>F30</v>
          </cell>
          <cell r="G804">
            <v>4</v>
          </cell>
        </row>
        <row r="805">
          <cell r="A805" t="str">
            <v>H21D</v>
          </cell>
          <cell r="B805" t="str">
            <v>BOX TORTEL 4 FROM 360G LUSTX4</v>
          </cell>
          <cell r="C805">
            <v>360</v>
          </cell>
          <cell r="D805" t="str">
            <v>H21D</v>
          </cell>
          <cell r="F805" t="str">
            <v>F30</v>
          </cell>
        </row>
        <row r="806">
          <cell r="A806" t="str">
            <v>H22D</v>
          </cell>
          <cell r="B806" t="str">
            <v>BOX TORTI CARBONARA 360G LUSX4</v>
          </cell>
          <cell r="C806">
            <v>360</v>
          </cell>
          <cell r="D806" t="str">
            <v>H22D</v>
          </cell>
          <cell r="F806" t="str">
            <v>F30</v>
          </cell>
        </row>
        <row r="807">
          <cell r="A807" t="str">
            <v>H23D</v>
          </cell>
          <cell r="B807" t="str">
            <v>BOX SERP TOM MOZZA 360G LUSTX4</v>
          </cell>
          <cell r="C807">
            <v>360</v>
          </cell>
          <cell r="D807" t="str">
            <v>H23D</v>
          </cell>
          <cell r="F807" t="str">
            <v>F31</v>
          </cell>
        </row>
        <row r="808">
          <cell r="A808" t="str">
            <v>H24D</v>
          </cell>
          <cell r="B808" t="str">
            <v>BOX FUSILI BOLO 360G LUST X4</v>
          </cell>
          <cell r="C808">
            <v>360</v>
          </cell>
          <cell r="D808" t="str">
            <v>H24D</v>
          </cell>
          <cell r="F808" t="str">
            <v>F31</v>
          </cell>
        </row>
        <row r="809">
          <cell r="A809" t="str">
            <v>H25D</v>
          </cell>
          <cell r="B809" t="str">
            <v>BX SERP BOLO EXT BF 360G LUSX4</v>
          </cell>
          <cell r="C809">
            <v>360</v>
          </cell>
          <cell r="D809" t="str">
            <v>H25D</v>
          </cell>
          <cell r="F809" t="str">
            <v>F31</v>
          </cell>
        </row>
        <row r="810">
          <cell r="A810" t="str">
            <v>H26D</v>
          </cell>
          <cell r="B810" t="str">
            <v>BOX WOK POULET CURRY 360 LUSX4</v>
          </cell>
          <cell r="C810">
            <v>360</v>
          </cell>
          <cell r="D810" t="str">
            <v>H26D</v>
          </cell>
          <cell r="F810" t="str">
            <v>F35</v>
          </cell>
        </row>
        <row r="811">
          <cell r="A811" t="str">
            <v>H27D</v>
          </cell>
          <cell r="B811" t="str">
            <v>BOX FUS BOLO POULET 360G LUSX4</v>
          </cell>
          <cell r="C811">
            <v>360</v>
          </cell>
          <cell r="D811" t="str">
            <v>H27D</v>
          </cell>
          <cell r="F811" t="str">
            <v>F31</v>
          </cell>
        </row>
        <row r="812">
          <cell r="A812" t="str">
            <v>H28D</v>
          </cell>
          <cell r="B812" t="str">
            <v>BOX FUS BOLO BALLS 360G LUSTX4</v>
          </cell>
          <cell r="C812">
            <v>360</v>
          </cell>
          <cell r="D812" t="str">
            <v>H28D</v>
          </cell>
          <cell r="F812" t="str">
            <v>F31</v>
          </cell>
        </row>
        <row r="813">
          <cell r="A813" t="str">
            <v>H29D</v>
          </cell>
          <cell r="B813" t="str">
            <v>BOX PENNE SAUMON 360G LUSTX4</v>
          </cell>
          <cell r="C813">
            <v>360</v>
          </cell>
          <cell r="D813" t="str">
            <v>H29D</v>
          </cell>
          <cell r="F813" t="str">
            <v>F31</v>
          </cell>
        </row>
        <row r="814">
          <cell r="A814" t="str">
            <v>H31D</v>
          </cell>
          <cell r="B814" t="str">
            <v>BOX SERP POULET CEPE 340 LUSX4</v>
          </cell>
          <cell r="C814">
            <v>360</v>
          </cell>
          <cell r="D814" t="str">
            <v>H31D</v>
          </cell>
          <cell r="F814" t="str">
            <v>F31</v>
          </cell>
        </row>
        <row r="815">
          <cell r="A815" t="str">
            <v>H32D</v>
          </cell>
          <cell r="B815" t="str">
            <v>BOX MACA JBN FROM 360G LUSTX4</v>
          </cell>
          <cell r="C815">
            <v>360</v>
          </cell>
          <cell r="D815" t="str">
            <v>H32D</v>
          </cell>
          <cell r="F815" t="str">
            <v>F31</v>
          </cell>
        </row>
        <row r="816">
          <cell r="A816" t="str">
            <v>H35D</v>
          </cell>
          <cell r="B816" t="str">
            <v>BOX SERP FONDUE 360G LUSTX4</v>
          </cell>
          <cell r="C816">
            <v>360</v>
          </cell>
          <cell r="D816" t="str">
            <v>H35D</v>
          </cell>
          <cell r="F816" t="str">
            <v>F31</v>
          </cell>
        </row>
        <row r="817">
          <cell r="A817" t="str">
            <v>H37D</v>
          </cell>
          <cell r="B817" t="str">
            <v>BOX SERP TARTIFLET 360G LUSTX4</v>
          </cell>
          <cell r="C817">
            <v>360</v>
          </cell>
          <cell r="D817" t="str">
            <v>H37D</v>
          </cell>
          <cell r="F817" t="str">
            <v>F31</v>
          </cell>
        </row>
        <row r="818">
          <cell r="A818" t="str">
            <v>H38D</v>
          </cell>
          <cell r="B818" t="str">
            <v>BOX SERP RACLETTE 360G LUSTX4</v>
          </cell>
          <cell r="C818">
            <v>360</v>
          </cell>
          <cell r="D818" t="str">
            <v>H38D</v>
          </cell>
          <cell r="F818" t="str">
            <v>F31</v>
          </cell>
        </row>
        <row r="819">
          <cell r="A819" t="str">
            <v>H38F</v>
          </cell>
          <cell r="B819" t="str">
            <v>BOX RACLETTE 360G LUST PRES X6</v>
          </cell>
          <cell r="C819">
            <v>360</v>
          </cell>
          <cell r="D819" t="str">
            <v>H38D</v>
          </cell>
          <cell r="F819" t="str">
            <v>F31</v>
          </cell>
        </row>
        <row r="820">
          <cell r="A820" t="str">
            <v>H72D</v>
          </cell>
          <cell r="B820" t="str">
            <v>BOX PEN CARBO SA EMM 360 LUSX4</v>
          </cell>
          <cell r="C820">
            <v>360</v>
          </cell>
          <cell r="D820" t="str">
            <v>H72D</v>
          </cell>
          <cell r="F820" t="str">
            <v>F31</v>
          </cell>
        </row>
        <row r="821">
          <cell r="A821" t="str">
            <v>H73D</v>
          </cell>
          <cell r="B821" t="str">
            <v>BOX PEN BOLO SA EMM 360G LUSX4</v>
          </cell>
          <cell r="C821">
            <v>360</v>
          </cell>
          <cell r="D821" t="str">
            <v>H73D</v>
          </cell>
          <cell r="F821" t="str">
            <v>F31</v>
          </cell>
        </row>
        <row r="822">
          <cell r="A822" t="str">
            <v>H74D</v>
          </cell>
          <cell r="B822" t="str">
            <v>BOX COQ JB+ SACH EMM 360 LUSX4</v>
          </cell>
          <cell r="C822">
            <v>360</v>
          </cell>
          <cell r="D822" t="str">
            <v>H74D</v>
          </cell>
          <cell r="F822" t="str">
            <v>F31</v>
          </cell>
        </row>
        <row r="823">
          <cell r="A823" t="str">
            <v>HB7B</v>
          </cell>
          <cell r="B823" t="str">
            <v>2BX PENNE SAUM 360 1ACH 1GR X2</v>
          </cell>
          <cell r="C823">
            <v>720</v>
          </cell>
          <cell r="D823" t="str">
            <v>H29D</v>
          </cell>
          <cell r="F823" t="str">
            <v>F31</v>
          </cell>
        </row>
        <row r="824">
          <cell r="A824" t="str">
            <v>HD5B</v>
          </cell>
          <cell r="B824" t="str">
            <v>2BX T 4FR 360 1ACH 2e a 50%LX2</v>
          </cell>
          <cell r="C824">
            <v>720</v>
          </cell>
          <cell r="D824" t="str">
            <v>H21D</v>
          </cell>
          <cell r="F824" t="str">
            <v>F30</v>
          </cell>
        </row>
        <row r="825">
          <cell r="A825" t="str">
            <v>HD6B</v>
          </cell>
          <cell r="B825" t="str">
            <v>2BX TOR CARB 360 1AC 2e a50%X2</v>
          </cell>
          <cell r="C825">
            <v>720</v>
          </cell>
          <cell r="D825" t="str">
            <v>H22D</v>
          </cell>
          <cell r="F825" t="str">
            <v>F31</v>
          </cell>
        </row>
        <row r="826">
          <cell r="A826" t="str">
            <v>HD7B</v>
          </cell>
          <cell r="B826" t="str">
            <v>2BX SER T/MOZ 360 1AC 2ea50%X2</v>
          </cell>
          <cell r="C826">
            <v>720</v>
          </cell>
          <cell r="D826" t="str">
            <v>H23D</v>
          </cell>
          <cell r="E826">
            <v>25</v>
          </cell>
          <cell r="F826" t="str">
            <v>F31</v>
          </cell>
          <cell r="G826">
            <v>2</v>
          </cell>
        </row>
        <row r="827">
          <cell r="A827" t="str">
            <v>HD8B</v>
          </cell>
          <cell r="B827" t="str">
            <v>2BX FUS BOLO 360 1ACH 2ea50%X2</v>
          </cell>
          <cell r="C827">
            <v>720</v>
          </cell>
          <cell r="D827" t="str">
            <v>H24D</v>
          </cell>
          <cell r="E827">
            <v>25</v>
          </cell>
          <cell r="F827" t="str">
            <v>F31</v>
          </cell>
          <cell r="G827">
            <v>2</v>
          </cell>
        </row>
        <row r="828">
          <cell r="A828" t="str">
            <v>HDAB</v>
          </cell>
          <cell r="B828" t="str">
            <v>2BX MAC JB FR 360 1AC 2èà50%X2</v>
          </cell>
          <cell r="C828">
            <v>720</v>
          </cell>
          <cell r="D828" t="str">
            <v>H32D</v>
          </cell>
          <cell r="E828">
            <v>25</v>
          </cell>
          <cell r="F828" t="str">
            <v>F31</v>
          </cell>
          <cell r="G828">
            <v>2</v>
          </cell>
        </row>
        <row r="829">
          <cell r="A829" t="str">
            <v>GA1B</v>
          </cell>
          <cell r="B829" t="str">
            <v>2BX TOR 4 FROM 1ACH 1GRAT LUSTX2</v>
          </cell>
          <cell r="C829">
            <v>600</v>
          </cell>
          <cell r="D829" t="str">
            <v>G01D</v>
          </cell>
          <cell r="E829">
            <v>25</v>
          </cell>
          <cell r="F829" t="str">
            <v>F30</v>
          </cell>
          <cell r="G829">
            <v>2</v>
          </cell>
        </row>
        <row r="830">
          <cell r="A830" t="str">
            <v>GA2B</v>
          </cell>
          <cell r="B830" t="str">
            <v>2BX TOR CARBO 1ACH 1GRAT LUSTX2</v>
          </cell>
          <cell r="C830">
            <v>600</v>
          </cell>
          <cell r="D830" t="str">
            <v>G02D</v>
          </cell>
          <cell r="E830">
            <v>25</v>
          </cell>
          <cell r="F830" t="str">
            <v>F30</v>
          </cell>
          <cell r="G830">
            <v>2</v>
          </cell>
        </row>
        <row r="831">
          <cell r="A831" t="str">
            <v>GA3B</v>
          </cell>
          <cell r="B831" t="str">
            <v>2BX SERP TOM/MOZ 1ACH 1GRAT LUSTX2</v>
          </cell>
          <cell r="C831">
            <v>600</v>
          </cell>
          <cell r="D831" t="str">
            <v>G03D</v>
          </cell>
          <cell r="E831">
            <v>25</v>
          </cell>
          <cell r="F831" t="str">
            <v>F31</v>
          </cell>
          <cell r="G831">
            <v>2</v>
          </cell>
        </row>
        <row r="832">
          <cell r="A832" t="str">
            <v>GA4B</v>
          </cell>
          <cell r="B832" t="str">
            <v>2BX FUS BOLO 1ACH 1GRAT LUSTX2</v>
          </cell>
          <cell r="C832">
            <v>600</v>
          </cell>
          <cell r="D832" t="str">
            <v>G04D</v>
          </cell>
          <cell r="E832">
            <v>25</v>
          </cell>
          <cell r="F832" t="str">
            <v>F31</v>
          </cell>
          <cell r="G832">
            <v>2</v>
          </cell>
        </row>
        <row r="833">
          <cell r="A833" t="str">
            <v>GAAD</v>
          </cell>
          <cell r="B833" t="str">
            <v>BOX TOR4FR 300G OF DECO LUSTX4</v>
          </cell>
          <cell r="C833">
            <v>300</v>
          </cell>
          <cell r="D833" t="str">
            <v>G01D</v>
          </cell>
          <cell r="E833">
            <v>25</v>
          </cell>
          <cell r="F833" t="str">
            <v>F30</v>
          </cell>
          <cell r="G833">
            <v>4</v>
          </cell>
        </row>
        <row r="834">
          <cell r="A834" t="str">
            <v>G0AD</v>
          </cell>
          <cell r="B834" t="str">
            <v>BOX TOR4FR 300G PX CHOC LUSTX4</v>
          </cell>
          <cell r="C834">
            <v>300</v>
          </cell>
          <cell r="D834" t="str">
            <v>G01D</v>
          </cell>
          <cell r="E834">
            <v>25</v>
          </cell>
          <cell r="F834" t="str">
            <v>F30</v>
          </cell>
          <cell r="G834">
            <v>4</v>
          </cell>
        </row>
        <row r="835">
          <cell r="A835" t="str">
            <v>GALD</v>
          </cell>
          <cell r="B835" t="str">
            <v>BOX MAC JB FRO 300 OF DEC LUX4</v>
          </cell>
          <cell r="C835">
            <v>300</v>
          </cell>
          <cell r="D835" t="str">
            <v>G12D</v>
          </cell>
          <cell r="E835">
            <v>25</v>
          </cell>
          <cell r="F835" t="str">
            <v>F31</v>
          </cell>
          <cell r="G835">
            <v>4</v>
          </cell>
        </row>
        <row r="836">
          <cell r="A836" t="str">
            <v>GA5B</v>
          </cell>
          <cell r="B836" t="str">
            <v>2BX T 4 FR 1ACH 2è à 50% LUSTX2</v>
          </cell>
          <cell r="C836">
            <v>600</v>
          </cell>
          <cell r="D836" t="str">
            <v>G01D</v>
          </cell>
          <cell r="F836" t="str">
            <v>F30</v>
          </cell>
        </row>
        <row r="837">
          <cell r="A837" t="str">
            <v>GA6B</v>
          </cell>
          <cell r="B837" t="str">
            <v>2BX TOR CARB 1ACH 2è à50% LUX2</v>
          </cell>
          <cell r="C837">
            <v>600</v>
          </cell>
          <cell r="D837" t="str">
            <v>G02D</v>
          </cell>
          <cell r="F837" t="str">
            <v>F30</v>
          </cell>
        </row>
        <row r="838">
          <cell r="A838" t="str">
            <v>GA7B</v>
          </cell>
          <cell r="B838" t="str">
            <v>2BX SERP T/MOZ 1AC 2èà50% LUX2</v>
          </cell>
          <cell r="C838">
            <v>600</v>
          </cell>
          <cell r="D838" t="str">
            <v>G03D</v>
          </cell>
          <cell r="F838" t="str">
            <v>F31</v>
          </cell>
          <cell r="G838">
            <v>4</v>
          </cell>
        </row>
        <row r="839">
          <cell r="A839" t="str">
            <v>GA8B</v>
          </cell>
          <cell r="B839" t="str">
            <v>2BX FUS BOLO 1ACH 2èà50% LUSX2</v>
          </cell>
          <cell r="C839">
            <v>600</v>
          </cell>
          <cell r="D839" t="str">
            <v>G04D</v>
          </cell>
          <cell r="F839" t="str">
            <v>F31</v>
          </cell>
        </row>
        <row r="840">
          <cell r="A840" t="str">
            <v>GA9B</v>
          </cell>
          <cell r="B840" t="str">
            <v>2BX MAC JBN FR 1ACH 1GR LUSTX2</v>
          </cell>
          <cell r="C840">
            <v>600</v>
          </cell>
          <cell r="D840" t="str">
            <v>G12D</v>
          </cell>
          <cell r="F840" t="str">
            <v>F31</v>
          </cell>
        </row>
        <row r="841">
          <cell r="A841" t="str">
            <v>GB1B</v>
          </cell>
          <cell r="B841" t="str">
            <v>2 BX BBALLS 300G 1ACH 1GR LUSTX2</v>
          </cell>
          <cell r="C841">
            <v>600</v>
          </cell>
          <cell r="D841" t="str">
            <v>G18D</v>
          </cell>
          <cell r="F841" t="str">
            <v>F31</v>
          </cell>
        </row>
        <row r="842">
          <cell r="A842" t="str">
            <v>GB2B</v>
          </cell>
          <cell r="B842" t="str">
            <v>2 BX BBALLS PLT300 1ACH 1GR LUSX2</v>
          </cell>
          <cell r="C842">
            <v>600</v>
          </cell>
          <cell r="D842" t="str">
            <v>G92D</v>
          </cell>
          <cell r="F842" t="str">
            <v>F31</v>
          </cell>
        </row>
        <row r="843">
          <cell r="A843" t="str">
            <v>GB3B</v>
          </cell>
          <cell r="B843" t="str">
            <v>2 BX BOLO PLT 300 1ACH 1GR LUSTX2</v>
          </cell>
          <cell r="C843">
            <v>600</v>
          </cell>
          <cell r="D843" t="str">
            <v>G87D</v>
          </cell>
          <cell r="F843" t="str">
            <v>F31</v>
          </cell>
        </row>
        <row r="844">
          <cell r="A844" t="str">
            <v>GB4B</v>
          </cell>
          <cell r="B844" t="str">
            <v>2 BX BBALLS 300 1ACH 2e à 50% LUSTX2</v>
          </cell>
          <cell r="C844">
            <v>600</v>
          </cell>
          <cell r="D844" t="str">
            <v>G18D</v>
          </cell>
          <cell r="E844">
            <v>25</v>
          </cell>
          <cell r="F844" t="str">
            <v>F31</v>
          </cell>
          <cell r="G844">
            <v>4</v>
          </cell>
        </row>
        <row r="845">
          <cell r="A845" t="str">
            <v>GB5B</v>
          </cell>
          <cell r="B845" t="str">
            <v>2 BX BBALLS PLT300 1ACH 2e à 50%LUSX2</v>
          </cell>
          <cell r="C845">
            <v>600</v>
          </cell>
          <cell r="D845" t="str">
            <v>G92D</v>
          </cell>
          <cell r="E845">
            <v>25</v>
          </cell>
          <cell r="F845" t="str">
            <v>F31</v>
          </cell>
          <cell r="G845">
            <v>4</v>
          </cell>
        </row>
        <row r="846">
          <cell r="A846" t="str">
            <v>GB6B</v>
          </cell>
          <cell r="B846" t="str">
            <v>2 BX BOLO PLT 300 1ACH 2e à 50%LUSX2</v>
          </cell>
          <cell r="C846">
            <v>600</v>
          </cell>
          <cell r="D846" t="str">
            <v>G87D</v>
          </cell>
          <cell r="E846">
            <v>25</v>
          </cell>
          <cell r="F846" t="str">
            <v>F31</v>
          </cell>
          <cell r="G846">
            <v>4</v>
          </cell>
        </row>
        <row r="847">
          <cell r="A847" t="str">
            <v>G02D</v>
          </cell>
          <cell r="B847" t="str">
            <v>BOX TORT CARBONARA 300G LUSTX4</v>
          </cell>
          <cell r="C847">
            <v>300</v>
          </cell>
          <cell r="D847" t="str">
            <v>G02D</v>
          </cell>
          <cell r="E847">
            <v>25</v>
          </cell>
          <cell r="F847" t="str">
            <v>F30</v>
          </cell>
          <cell r="G847">
            <v>4</v>
          </cell>
        </row>
        <row r="848">
          <cell r="A848" t="str">
            <v>H02D</v>
          </cell>
          <cell r="B848" t="str">
            <v>BOX TORT CARBONARA 360G LUSTX4</v>
          </cell>
          <cell r="C848">
            <v>360</v>
          </cell>
          <cell r="D848" t="str">
            <v>H02D</v>
          </cell>
          <cell r="E848">
            <v>25</v>
          </cell>
          <cell r="F848" t="str">
            <v>F30</v>
          </cell>
          <cell r="G848">
            <v>4</v>
          </cell>
        </row>
        <row r="849">
          <cell r="A849" t="str">
            <v>G0BD</v>
          </cell>
          <cell r="B849" t="str">
            <v>BOX TOR CARB 300PX CHOC LUSTX4</v>
          </cell>
          <cell r="C849">
            <v>300</v>
          </cell>
          <cell r="D849" t="str">
            <v>G02D</v>
          </cell>
          <cell r="E849">
            <v>25</v>
          </cell>
          <cell r="F849" t="str">
            <v>F30</v>
          </cell>
          <cell r="G849">
            <v>4</v>
          </cell>
        </row>
        <row r="850">
          <cell r="A850" t="str">
            <v>GABD</v>
          </cell>
          <cell r="B850" t="str">
            <v>BOX TOR CARB 300 OF DEC LUSTX4</v>
          </cell>
          <cell r="C850">
            <v>300</v>
          </cell>
          <cell r="D850" t="str">
            <v>G02D</v>
          </cell>
          <cell r="E850">
            <v>25</v>
          </cell>
          <cell r="F850" t="str">
            <v>F30</v>
          </cell>
          <cell r="G850">
            <v>4</v>
          </cell>
        </row>
        <row r="851">
          <cell r="A851" t="str">
            <v>GBDD</v>
          </cell>
          <cell r="B851" t="str">
            <v>BOX FUSILLI BOLO 300GOffre Spéciale</v>
          </cell>
          <cell r="C851">
            <v>300</v>
          </cell>
          <cell r="D851" t="str">
            <v>G04D</v>
          </cell>
          <cell r="E851">
            <v>25</v>
          </cell>
          <cell r="F851" t="str">
            <v>F31</v>
          </cell>
          <cell r="G851">
            <v>4</v>
          </cell>
        </row>
        <row r="852">
          <cell r="A852" t="str">
            <v>GBAD</v>
          </cell>
          <cell r="B852" t="str">
            <v>BOX TORTELLINI 4 FROMAGES 300GOffre Spéciale</v>
          </cell>
          <cell r="C852">
            <v>300</v>
          </cell>
          <cell r="D852" t="str">
            <v>G01D</v>
          </cell>
          <cell r="E852">
            <v>25</v>
          </cell>
          <cell r="F852" t="str">
            <v>F30</v>
          </cell>
          <cell r="G852">
            <v>4</v>
          </cell>
        </row>
        <row r="853">
          <cell r="A853" t="str">
            <v>GBCD</v>
          </cell>
          <cell r="B853" t="str">
            <v>BOX SERPENTINI TOMATE MOZZA 300GOffre Spéciale</v>
          </cell>
          <cell r="C853">
            <v>300</v>
          </cell>
          <cell r="D853" t="str">
            <v>G03D</v>
          </cell>
          <cell r="E853">
            <v>25</v>
          </cell>
          <cell r="F853" t="str">
            <v>F31</v>
          </cell>
          <cell r="G853">
            <v>4</v>
          </cell>
        </row>
        <row r="854">
          <cell r="A854" t="str">
            <v>GBHD</v>
          </cell>
          <cell r="B854" t="str">
            <v>BOX MACARONI POULET 300GOffre Spéciale</v>
          </cell>
          <cell r="C854">
            <v>300</v>
          </cell>
          <cell r="D854" t="str">
            <v>G08D</v>
          </cell>
          <cell r="E854">
            <v>25</v>
          </cell>
          <cell r="F854" t="str">
            <v>F31</v>
          </cell>
          <cell r="G854">
            <v>4</v>
          </cell>
        </row>
        <row r="855">
          <cell r="A855" t="str">
            <v>GBLD</v>
          </cell>
          <cell r="B855" t="str">
            <v>BOX MACARONI JAMBON FROMAGE 300GOffre Spéciale</v>
          </cell>
          <cell r="C855">
            <v>300</v>
          </cell>
          <cell r="D855" t="str">
            <v>G12D</v>
          </cell>
          <cell r="E855">
            <v>25</v>
          </cell>
          <cell r="F855" t="str">
            <v>F31</v>
          </cell>
          <cell r="G855">
            <v>4</v>
          </cell>
        </row>
        <row r="856">
          <cell r="A856" t="str">
            <v>GBSD</v>
          </cell>
          <cell r="B856" t="str">
            <v>BOX RISOTTO POULET CHAMPIGNON 300GOffre Spéciale</v>
          </cell>
          <cell r="C856">
            <v>300</v>
          </cell>
          <cell r="D856" t="str">
            <v>G34D</v>
          </cell>
          <cell r="E856">
            <v>25</v>
          </cell>
          <cell r="F856" t="str">
            <v>F37</v>
          </cell>
          <cell r="G856">
            <v>4</v>
          </cell>
        </row>
        <row r="857">
          <cell r="A857" t="str">
            <v>GBTD</v>
          </cell>
          <cell r="B857" t="str">
            <v>BOX RISOTTO BOLOGNAISE 300GOffre Spéciale</v>
          </cell>
          <cell r="C857">
            <v>300</v>
          </cell>
          <cell r="D857" t="str">
            <v>G35D</v>
          </cell>
          <cell r="E857">
            <v>25</v>
          </cell>
          <cell r="F857" t="str">
            <v>F37</v>
          </cell>
          <cell r="G857">
            <v>4</v>
          </cell>
        </row>
        <row r="858">
          <cell r="A858" t="str">
            <v>GBUD</v>
          </cell>
          <cell r="B858" t="str">
            <v>BOX RISOTTO FROMAGE JAMBON CRU 300GOffre Spéciale</v>
          </cell>
          <cell r="C858">
            <v>300</v>
          </cell>
          <cell r="D858" t="str">
            <v>G36D</v>
          </cell>
          <cell r="E858">
            <v>25</v>
          </cell>
          <cell r="F858" t="str">
            <v>F37</v>
          </cell>
          <cell r="G858">
            <v>4</v>
          </cell>
        </row>
        <row r="859">
          <cell r="A859" t="str">
            <v>GCAD</v>
          </cell>
          <cell r="B859" t="str">
            <v>BOX TOR4FR 300G +10%GRA LUSTX4</v>
          </cell>
          <cell r="C859">
            <v>330</v>
          </cell>
          <cell r="D859" t="str">
            <v>GCAD</v>
          </cell>
          <cell r="E859">
            <v>25</v>
          </cell>
          <cell r="F859" t="str">
            <v>F37</v>
          </cell>
          <cell r="G859">
            <v>4</v>
          </cell>
        </row>
        <row r="860">
          <cell r="A860" t="str">
            <v>GCBD</v>
          </cell>
          <cell r="B860" t="str">
            <v>BOX TOR CARB 300 +10%GR LUSTX4</v>
          </cell>
          <cell r="C860">
            <v>330</v>
          </cell>
          <cell r="D860" t="str">
            <v xml:space="preserve">GCBD </v>
          </cell>
          <cell r="E860">
            <v>25</v>
          </cell>
          <cell r="F860" t="str">
            <v>F37</v>
          </cell>
          <cell r="G860">
            <v>4</v>
          </cell>
        </row>
        <row r="861">
          <cell r="A861" t="str">
            <v>GCDD</v>
          </cell>
          <cell r="B861" t="str">
            <v>BOX FUS BOLO 300G+10%GR LUSTX4</v>
          </cell>
          <cell r="C861">
            <v>330</v>
          </cell>
          <cell r="D861" t="str">
            <v xml:space="preserve">GCDD </v>
          </cell>
          <cell r="E861">
            <v>25</v>
          </cell>
          <cell r="F861" t="str">
            <v>F37</v>
          </cell>
          <cell r="G861">
            <v>4</v>
          </cell>
        </row>
        <row r="862">
          <cell r="A862" t="str">
            <v>GCADTab</v>
          </cell>
          <cell r="B862" t="str">
            <v>BOX TOR4FR 300G +10%GRA LUSTX4 TABLET</v>
          </cell>
          <cell r="C862">
            <v>330</v>
          </cell>
          <cell r="D862" t="str">
            <v>GCAD</v>
          </cell>
          <cell r="E862">
            <v>25</v>
          </cell>
          <cell r="F862" t="str">
            <v>F37</v>
          </cell>
          <cell r="G862">
            <v>4</v>
          </cell>
        </row>
        <row r="863">
          <cell r="A863" t="str">
            <v>GCBDTab</v>
          </cell>
          <cell r="B863" t="str">
            <v>BOX TOR CARB 300 +10%GR LUSTX4 TABLET</v>
          </cell>
          <cell r="C863">
            <v>330</v>
          </cell>
          <cell r="D863" t="str">
            <v xml:space="preserve">GCBD </v>
          </cell>
          <cell r="E863">
            <v>25</v>
          </cell>
          <cell r="F863" t="str">
            <v>F37</v>
          </cell>
          <cell r="G863">
            <v>4</v>
          </cell>
        </row>
        <row r="864">
          <cell r="A864" t="str">
            <v>GCDDTab</v>
          </cell>
          <cell r="B864" t="str">
            <v>BOX FUS BOLO 300G+10%GR LUSTX4 TABLET</v>
          </cell>
          <cell r="C864">
            <v>330</v>
          </cell>
          <cell r="D864" t="str">
            <v xml:space="preserve">GCDD </v>
          </cell>
          <cell r="E864">
            <v>25</v>
          </cell>
          <cell r="F864" t="str">
            <v>F37</v>
          </cell>
          <cell r="G864">
            <v>4</v>
          </cell>
        </row>
        <row r="865">
          <cell r="A865" t="str">
            <v>GCEDTab</v>
          </cell>
          <cell r="B865" t="str">
            <v>BOX TOR PESTO 300G+10%GR LUSX4 TABLET</v>
          </cell>
          <cell r="C865">
            <v>330</v>
          </cell>
          <cell r="D865" t="str">
            <v xml:space="preserve">GCED </v>
          </cell>
          <cell r="E865">
            <v>25</v>
          </cell>
          <cell r="F865" t="str">
            <v>F37</v>
          </cell>
          <cell r="G865">
            <v>4</v>
          </cell>
        </row>
        <row r="866">
          <cell r="A866" t="str">
            <v>GCCDTab</v>
          </cell>
          <cell r="B866" t="str">
            <v>BOX TOR RIC EP 300+10%GR LUSTX4 TABLET</v>
          </cell>
          <cell r="C866">
            <v>330</v>
          </cell>
          <cell r="D866" t="str">
            <v>GCCD</v>
          </cell>
          <cell r="E866">
            <v>25</v>
          </cell>
          <cell r="F866" t="str">
            <v>F37</v>
          </cell>
          <cell r="G866">
            <v>4</v>
          </cell>
        </row>
        <row r="867">
          <cell r="A867" t="str">
            <v>GZBF</v>
          </cell>
          <cell r="B867" t="str">
            <v>BX 2T4F 2TCB 2FBOL 300+10%GRX6</v>
          </cell>
          <cell r="C867">
            <v>330</v>
          </cell>
          <cell r="D867" t="str">
            <v>GCAD,GCBD,GCDD</v>
          </cell>
          <cell r="E867">
            <v>25</v>
          </cell>
          <cell r="F867" t="str">
            <v>F30</v>
          </cell>
          <cell r="G867">
            <v>4</v>
          </cell>
        </row>
        <row r="868">
          <cell r="A868" t="str">
            <v>GZAF</v>
          </cell>
          <cell r="B868" t="str">
            <v>BX 2T4F 2TCB 2FBOL 300 GRX6</v>
          </cell>
          <cell r="C868">
            <v>300</v>
          </cell>
          <cell r="D868" t="str">
            <v>GCAD,GCBD,GCDD</v>
          </cell>
          <cell r="E868">
            <v>25</v>
          </cell>
          <cell r="F868" t="str">
            <v>F30</v>
          </cell>
          <cell r="G868">
            <v>4</v>
          </cell>
        </row>
        <row r="869">
          <cell r="A869" t="str">
            <v>GZDF</v>
          </cell>
          <cell r="B869" t="str">
            <v>BX 2STM 2TCB 2FBOL 300G LUSTX6</v>
          </cell>
          <cell r="C869">
            <v>300</v>
          </cell>
          <cell r="D869" t="str">
            <v>GCAD,GCCD,GCDD</v>
          </cell>
          <cell r="E869">
            <v>25</v>
          </cell>
          <cell r="F869" t="str">
            <v>F30</v>
          </cell>
          <cell r="G869">
            <v>4</v>
          </cell>
        </row>
        <row r="870">
          <cell r="A870" t="str">
            <v>G03D</v>
          </cell>
          <cell r="B870" t="str">
            <v>BOX SERPEN TOM MOZ 300G LUSTX4</v>
          </cell>
          <cell r="C870">
            <v>300</v>
          </cell>
          <cell r="D870" t="str">
            <v>G03D</v>
          </cell>
          <cell r="E870">
            <v>25</v>
          </cell>
          <cell r="F870" t="str">
            <v>F31</v>
          </cell>
          <cell r="G870">
            <v>4</v>
          </cell>
        </row>
        <row r="871">
          <cell r="A871" t="str">
            <v>H03D</v>
          </cell>
          <cell r="B871" t="str">
            <v>BOX SERPEN TOM MOZ 360G LUSTX4</v>
          </cell>
          <cell r="C871">
            <v>360</v>
          </cell>
          <cell r="D871" t="str">
            <v>H03D</v>
          </cell>
          <cell r="E871">
            <v>25</v>
          </cell>
          <cell r="F871" t="str">
            <v>F31</v>
          </cell>
          <cell r="G871">
            <v>4</v>
          </cell>
        </row>
        <row r="872">
          <cell r="A872" t="str">
            <v>G0CD</v>
          </cell>
          <cell r="B872" t="str">
            <v>BOX SER TMOZ 300PX CHOC LUSTX4</v>
          </cell>
          <cell r="C872">
            <v>300</v>
          </cell>
          <cell r="D872" t="str">
            <v>G03D</v>
          </cell>
          <cell r="E872">
            <v>25</v>
          </cell>
          <cell r="F872" t="str">
            <v>F31</v>
          </cell>
          <cell r="G872">
            <v>4</v>
          </cell>
        </row>
        <row r="873">
          <cell r="A873" t="str">
            <v>GACD</v>
          </cell>
          <cell r="B873" t="str">
            <v>BOX SER TMOZ 300 OF DEC LUSTX4</v>
          </cell>
          <cell r="C873">
            <v>300</v>
          </cell>
          <cell r="D873" t="str">
            <v>G03D</v>
          </cell>
          <cell r="E873">
            <v>25</v>
          </cell>
          <cell r="F873" t="str">
            <v>F31</v>
          </cell>
          <cell r="G873">
            <v>4</v>
          </cell>
        </row>
        <row r="874">
          <cell r="A874" t="str">
            <v>G04D</v>
          </cell>
          <cell r="B874" t="str">
            <v>BOX FUSILI BOLO 300G LUST X4</v>
          </cell>
          <cell r="C874">
            <v>300</v>
          </cell>
          <cell r="D874" t="str">
            <v>G04D</v>
          </cell>
          <cell r="E874">
            <v>25</v>
          </cell>
          <cell r="F874" t="str">
            <v>F31</v>
          </cell>
          <cell r="G874">
            <v>4</v>
          </cell>
        </row>
        <row r="875">
          <cell r="A875" t="str">
            <v>H04D</v>
          </cell>
          <cell r="B875" t="str">
            <v>BOX FUSILI BOLO 360G LUST X4</v>
          </cell>
          <cell r="C875">
            <v>360</v>
          </cell>
          <cell r="D875" t="str">
            <v>H04D</v>
          </cell>
          <cell r="E875">
            <v>25</v>
          </cell>
          <cell r="F875" t="str">
            <v>F31</v>
          </cell>
          <cell r="G875">
            <v>4</v>
          </cell>
        </row>
        <row r="876">
          <cell r="A876" t="str">
            <v>H12D</v>
          </cell>
          <cell r="B876" t="str">
            <v>BOX MACA JBN FROM 360G LUSTX4</v>
          </cell>
          <cell r="C876">
            <v>360</v>
          </cell>
          <cell r="D876" t="str">
            <v>H12D</v>
          </cell>
          <cell r="E876">
            <v>25</v>
          </cell>
          <cell r="F876" t="str">
            <v>F31</v>
          </cell>
          <cell r="G876">
            <v>4</v>
          </cell>
        </row>
        <row r="877">
          <cell r="A877" t="str">
            <v>H18D</v>
          </cell>
          <cell r="B877" t="str">
            <v>BOX FUS BOLO BALLS 360G LUSTX4</v>
          </cell>
          <cell r="C877">
            <v>360</v>
          </cell>
          <cell r="D877" t="str">
            <v>H18D</v>
          </cell>
          <cell r="F877" t="str">
            <v>F31</v>
          </cell>
          <cell r="G877">
            <v>4</v>
          </cell>
        </row>
        <row r="878">
          <cell r="A878" t="str">
            <v>GADD</v>
          </cell>
          <cell r="B878" t="str">
            <v>BOX FUS BOLO 300 OF DEC LUST</v>
          </cell>
          <cell r="C878">
            <v>300</v>
          </cell>
          <cell r="D878" t="str">
            <v>G04D</v>
          </cell>
          <cell r="E878">
            <v>25</v>
          </cell>
          <cell r="F878" t="str">
            <v>F31</v>
          </cell>
          <cell r="G878">
            <v>4</v>
          </cell>
        </row>
        <row r="879">
          <cell r="A879" t="str">
            <v>G05D</v>
          </cell>
          <cell r="B879" t="str">
            <v>BOX SAL PROVENCALE 280G LUSTX4</v>
          </cell>
          <cell r="C879">
            <v>280</v>
          </cell>
          <cell r="D879" t="str">
            <v>G05D</v>
          </cell>
          <cell r="E879">
            <v>25</v>
          </cell>
          <cell r="F879" t="str">
            <v>F32</v>
          </cell>
          <cell r="G879">
            <v>4</v>
          </cell>
        </row>
        <row r="880">
          <cell r="A880" t="str">
            <v>G0LD</v>
          </cell>
          <cell r="B880" t="str">
            <v>BX BOLO BALLS 300 PX CH LUSTX4</v>
          </cell>
          <cell r="C880">
            <v>300</v>
          </cell>
          <cell r="D880" t="str">
            <v>G18D</v>
          </cell>
          <cell r="E880">
            <v>25</v>
          </cell>
          <cell r="F880" t="str">
            <v>F31</v>
          </cell>
          <cell r="G880">
            <v>4</v>
          </cell>
        </row>
        <row r="881">
          <cell r="A881" t="str">
            <v>G0MD</v>
          </cell>
          <cell r="B881" t="str">
            <v>BX PT BOL POUL 300 PX CH LUSX4</v>
          </cell>
          <cell r="C881">
            <v>300</v>
          </cell>
          <cell r="D881" t="str">
            <v>G87D</v>
          </cell>
          <cell r="E881">
            <v>25</v>
          </cell>
          <cell r="F881" t="str">
            <v>F31</v>
          </cell>
          <cell r="G881">
            <v>4</v>
          </cell>
        </row>
        <row r="882">
          <cell r="A882" t="str">
            <v>G0DD</v>
          </cell>
          <cell r="B882" t="str">
            <v>BOX FUS BOLO 300PX CHOC LUSTX4</v>
          </cell>
          <cell r="C882">
            <v>300</v>
          </cell>
          <cell r="D882" t="str">
            <v>G04D</v>
          </cell>
          <cell r="E882">
            <v>25</v>
          </cell>
          <cell r="F882" t="str">
            <v>F31</v>
          </cell>
          <cell r="G882">
            <v>4</v>
          </cell>
        </row>
        <row r="883">
          <cell r="A883" t="str">
            <v>G06D</v>
          </cell>
          <cell r="B883" t="str">
            <v>BOX SAL NORVEGIENNE 280 LUSTX4</v>
          </cell>
          <cell r="C883">
            <v>280</v>
          </cell>
          <cell r="D883" t="str">
            <v>G06D</v>
          </cell>
          <cell r="E883">
            <v>25</v>
          </cell>
          <cell r="F883" t="str">
            <v>F32</v>
          </cell>
          <cell r="G883">
            <v>4</v>
          </cell>
        </row>
        <row r="884">
          <cell r="A884" t="str">
            <v>G07D</v>
          </cell>
          <cell r="B884" t="str">
            <v>BOX TORTI TOM BACON 300 LUSTX4</v>
          </cell>
          <cell r="C884">
            <v>300</v>
          </cell>
          <cell r="D884" t="str">
            <v>G07D</v>
          </cell>
          <cell r="E884">
            <v>25</v>
          </cell>
          <cell r="F884" t="str">
            <v>F31</v>
          </cell>
          <cell r="G884">
            <v>4</v>
          </cell>
        </row>
        <row r="885">
          <cell r="A885" t="str">
            <v>G0GD</v>
          </cell>
          <cell r="B885" t="str">
            <v>BOX TORTI TOM 300 P CHO LUSTX4</v>
          </cell>
          <cell r="C885">
            <v>300</v>
          </cell>
          <cell r="D885" t="str">
            <v>G07D</v>
          </cell>
          <cell r="E885">
            <v>25</v>
          </cell>
          <cell r="F885" t="str">
            <v>F31</v>
          </cell>
          <cell r="G885">
            <v>4</v>
          </cell>
        </row>
        <row r="886">
          <cell r="A886" t="str">
            <v>G08D</v>
          </cell>
          <cell r="B886" t="str">
            <v>BOX LG POULET BBC 300G LUSTX4</v>
          </cell>
          <cell r="C886">
            <v>300</v>
          </cell>
          <cell r="D886" t="str">
            <v>G08D</v>
          </cell>
          <cell r="E886">
            <v>25</v>
          </cell>
          <cell r="F886" t="str">
            <v>F31</v>
          </cell>
          <cell r="G886">
            <v>4</v>
          </cell>
        </row>
        <row r="887">
          <cell r="A887" t="str">
            <v>GAHD</v>
          </cell>
          <cell r="B887" t="str">
            <v>BX LG POUL BBC 300PX CH LUSTX4</v>
          </cell>
          <cell r="C887">
            <v>300</v>
          </cell>
          <cell r="D887" t="str">
            <v>G08D</v>
          </cell>
          <cell r="E887">
            <v>25</v>
          </cell>
          <cell r="F887" t="str">
            <v>F31</v>
          </cell>
          <cell r="G887">
            <v>4</v>
          </cell>
        </row>
        <row r="888">
          <cell r="A888" t="str">
            <v>GASB</v>
          </cell>
          <cell r="B888" t="str">
            <v>2BX MAC JBN FR 2è à 50% LUSTX2</v>
          </cell>
          <cell r="C888">
            <v>600</v>
          </cell>
          <cell r="D888" t="str">
            <v>G12D</v>
          </cell>
          <cell r="E888">
            <v>25</v>
          </cell>
          <cell r="F888" t="str">
            <v>F31</v>
          </cell>
          <cell r="G888">
            <v>4</v>
          </cell>
        </row>
        <row r="889">
          <cell r="A889" t="str">
            <v>GCED</v>
          </cell>
          <cell r="B889" t="str">
            <v>BOX TOR PESTO 300G +10%GRAT LUSTX4</v>
          </cell>
          <cell r="C889">
            <v>330</v>
          </cell>
          <cell r="D889" t="str">
            <v xml:space="preserve">GCED </v>
          </cell>
          <cell r="E889">
            <v>25</v>
          </cell>
          <cell r="F889" t="str">
            <v>F31</v>
          </cell>
          <cell r="G889">
            <v>4</v>
          </cell>
        </row>
        <row r="890">
          <cell r="A890" t="str">
            <v>GCCD</v>
          </cell>
          <cell r="B890" t="str">
            <v>BOX TOR RIC EPIN 300G +10% GRAT LUSTX4</v>
          </cell>
          <cell r="C890">
            <v>330</v>
          </cell>
          <cell r="D890" t="str">
            <v>GCCD</v>
          </cell>
          <cell r="E890">
            <v>25</v>
          </cell>
          <cell r="F890" t="str">
            <v>F30</v>
          </cell>
          <cell r="G890">
            <v>4</v>
          </cell>
        </row>
        <row r="891">
          <cell r="A891" t="str">
            <v>GCFD</v>
          </cell>
          <cell r="B891" t="str">
            <v>BOX TORTEL 4 FROMAGES  330G FORMAT SPECIAL  LUST X4</v>
          </cell>
          <cell r="C891">
            <v>330</v>
          </cell>
          <cell r="D891" t="str">
            <v xml:space="preserve">GCAD </v>
          </cell>
          <cell r="E891">
            <v>25</v>
          </cell>
          <cell r="F891" t="str">
            <v>F30</v>
          </cell>
          <cell r="G891">
            <v>4</v>
          </cell>
        </row>
        <row r="892">
          <cell r="A892" t="str">
            <v>GCGD</v>
          </cell>
          <cell r="B892" t="str">
            <v>BOX TORTEL CARBONARA 330G FORMAT SPECIAL LUST X4</v>
          </cell>
          <cell r="C892">
            <v>330</v>
          </cell>
          <cell r="D892" t="str">
            <v xml:space="preserve">GCBD </v>
          </cell>
          <cell r="E892">
            <v>25</v>
          </cell>
          <cell r="F892" t="str">
            <v>F30</v>
          </cell>
          <cell r="G892">
            <v>4</v>
          </cell>
        </row>
        <row r="893">
          <cell r="A893" t="str">
            <v>GCHD</v>
          </cell>
          <cell r="B893" t="str">
            <v>BOX FUSILI BOLO 330G FORMAT SPECIAL LUST X4</v>
          </cell>
          <cell r="C893">
            <v>330</v>
          </cell>
          <cell r="D893" t="str">
            <v xml:space="preserve">GCDD </v>
          </cell>
          <cell r="E893">
            <v>25</v>
          </cell>
          <cell r="F893" t="str">
            <v xml:space="preserve">F31 </v>
          </cell>
          <cell r="G893">
            <v>4</v>
          </cell>
        </row>
        <row r="894">
          <cell r="A894" t="str">
            <v>GCJD</v>
          </cell>
          <cell r="B894" t="str">
            <v>BOX TORTEL PESTO 330G FORMAT SPECIAL LUST X4</v>
          </cell>
          <cell r="C894">
            <v>330</v>
          </cell>
          <cell r="D894" t="str">
            <v xml:space="preserve">GCED </v>
          </cell>
          <cell r="E894">
            <v>25</v>
          </cell>
          <cell r="F894" t="str">
            <v>F30</v>
          </cell>
          <cell r="G894">
            <v>4</v>
          </cell>
        </row>
        <row r="895">
          <cell r="A895" t="str">
            <v>G09D</v>
          </cell>
          <cell r="B895" t="str">
            <v>BOX SALADE GRECQUE 280G LUSTX4</v>
          </cell>
          <cell r="C895">
            <v>280</v>
          </cell>
          <cell r="D895" t="str">
            <v>G09D</v>
          </cell>
          <cell r="E895">
            <v>25</v>
          </cell>
          <cell r="F895" t="str">
            <v>F32</v>
          </cell>
          <cell r="G895">
            <v>4</v>
          </cell>
        </row>
        <row r="896">
          <cell r="A896" t="str">
            <v>G0HD</v>
          </cell>
          <cell r="B896" t="str">
            <v>BOX MAC POULET 300PX CH LUSTX4</v>
          </cell>
          <cell r="C896">
            <v>300</v>
          </cell>
          <cell r="D896" t="str">
            <v>G08D</v>
          </cell>
          <cell r="E896">
            <v>25</v>
          </cell>
          <cell r="F896" t="str">
            <v>F31</v>
          </cell>
          <cell r="G896">
            <v>4</v>
          </cell>
        </row>
        <row r="897">
          <cell r="A897" t="str">
            <v>G10D</v>
          </cell>
          <cell r="B897" t="str">
            <v>BOX SAL ORIENTALE 280G LUST X4</v>
          </cell>
          <cell r="C897">
            <v>280</v>
          </cell>
          <cell r="D897" t="str">
            <v>G10D</v>
          </cell>
          <cell r="E897">
            <v>25</v>
          </cell>
          <cell r="F897" t="str">
            <v>F32</v>
          </cell>
          <cell r="G897">
            <v>4</v>
          </cell>
        </row>
        <row r="898">
          <cell r="A898" t="str">
            <v>G1AD</v>
          </cell>
          <cell r="B898" t="str">
            <v>BOX MAC JB FRO 300 PX CH LUSX4</v>
          </cell>
          <cell r="C898">
            <v>300</v>
          </cell>
          <cell r="D898" t="str">
            <v>G12D</v>
          </cell>
          <cell r="E898">
            <v>25</v>
          </cell>
          <cell r="F898" t="str">
            <v>F31</v>
          </cell>
          <cell r="G898">
            <v>4</v>
          </cell>
        </row>
        <row r="899">
          <cell r="A899" t="str">
            <v>G12D</v>
          </cell>
          <cell r="B899" t="str">
            <v>BOX MACA JBN FROMA 300G LUSTX4</v>
          </cell>
          <cell r="C899">
            <v>300</v>
          </cell>
          <cell r="D899" t="str">
            <v>G12D</v>
          </cell>
          <cell r="E899">
            <v>25</v>
          </cell>
          <cell r="F899" t="str">
            <v>F31</v>
          </cell>
          <cell r="G899">
            <v>4</v>
          </cell>
        </row>
        <row r="900">
          <cell r="A900" t="str">
            <v>G18D</v>
          </cell>
          <cell r="B900" t="str">
            <v>BOX PATES BOLO BALLS 300 LUSTX4</v>
          </cell>
          <cell r="C900">
            <v>300</v>
          </cell>
          <cell r="D900" t="str">
            <v>G18D</v>
          </cell>
          <cell r="E900">
            <v>25</v>
          </cell>
          <cell r="F900" t="str">
            <v>F31</v>
          </cell>
          <cell r="G900">
            <v>4</v>
          </cell>
        </row>
        <row r="901">
          <cell r="A901" t="str">
            <v>GALD</v>
          </cell>
          <cell r="B901" t="str">
            <v>BOX MAC JB FRO 300 OF DEC LUX4</v>
          </cell>
          <cell r="C901">
            <v>300</v>
          </cell>
          <cell r="D901" t="str">
            <v>G12D</v>
          </cell>
          <cell r="E901">
            <v>25</v>
          </cell>
          <cell r="F901" t="str">
            <v>F31</v>
          </cell>
          <cell r="G901">
            <v>4</v>
          </cell>
        </row>
        <row r="902">
          <cell r="A902" t="str">
            <v>G14D</v>
          </cell>
          <cell r="B902" t="str">
            <v>BOX TORTELL PESTO 300G LUSTX4</v>
          </cell>
          <cell r="C902">
            <v>300</v>
          </cell>
          <cell r="D902" t="str">
            <v>G14D</v>
          </cell>
          <cell r="E902">
            <v>25</v>
          </cell>
          <cell r="F902" t="str">
            <v>F31</v>
          </cell>
          <cell r="G902">
            <v>4</v>
          </cell>
        </row>
        <row r="903">
          <cell r="A903" t="str">
            <v>G1BD</v>
          </cell>
          <cell r="B903" t="str">
            <v>BOX TOR PESTO 300 PX CH LUSTX4</v>
          </cell>
          <cell r="C903">
            <v>300</v>
          </cell>
          <cell r="D903" t="str">
            <v>G14D</v>
          </cell>
          <cell r="E903">
            <v>25</v>
          </cell>
          <cell r="F903" t="str">
            <v>F31</v>
          </cell>
          <cell r="G903">
            <v>4</v>
          </cell>
        </row>
        <row r="904">
          <cell r="A904" t="str">
            <v>GAMD</v>
          </cell>
          <cell r="B904" t="str">
            <v>BOX TOR PESTO 300 OF DECLUSTX4</v>
          </cell>
          <cell r="C904">
            <v>300</v>
          </cell>
          <cell r="D904" t="str">
            <v>G14D</v>
          </cell>
          <cell r="E904">
            <v>25</v>
          </cell>
          <cell r="F904" t="str">
            <v>F31</v>
          </cell>
          <cell r="G904">
            <v>4</v>
          </cell>
        </row>
        <row r="905">
          <cell r="A905" t="str">
            <v>G15D</v>
          </cell>
          <cell r="B905" t="str">
            <v>BOX RECETTE SAISON 300G LUSTX4</v>
          </cell>
          <cell r="C905">
            <v>300</v>
          </cell>
          <cell r="D905" t="str">
            <v>G15D</v>
          </cell>
          <cell r="E905">
            <v>25</v>
          </cell>
          <cell r="F905" t="str">
            <v>F31</v>
          </cell>
          <cell r="G905">
            <v>4</v>
          </cell>
        </row>
        <row r="906">
          <cell r="A906" t="str">
            <v>GAND</v>
          </cell>
          <cell r="B906" t="str">
            <v>BOX SAISON 300G OF DEC LUSTX4</v>
          </cell>
          <cell r="C906">
            <v>300</v>
          </cell>
          <cell r="D906" t="str">
            <v>G15D</v>
          </cell>
          <cell r="E906">
            <v>25</v>
          </cell>
          <cell r="F906" t="str">
            <v>F31</v>
          </cell>
          <cell r="G906">
            <v>4</v>
          </cell>
        </row>
        <row r="907">
          <cell r="A907" t="str">
            <v>G1CD</v>
          </cell>
          <cell r="B907" t="str">
            <v>BOX SAISON 300G PX CHOC LUSTX4</v>
          </cell>
          <cell r="C907">
            <v>300</v>
          </cell>
          <cell r="D907" t="str">
            <v>G15D</v>
          </cell>
          <cell r="E907">
            <v>25</v>
          </cell>
          <cell r="F907" t="str">
            <v>F35</v>
          </cell>
          <cell r="G907">
            <v>4</v>
          </cell>
        </row>
        <row r="908">
          <cell r="A908" t="str">
            <v>G1DD</v>
          </cell>
          <cell r="B908" t="str">
            <v>BOX WOK POU CUR 300 PX CH LUX4</v>
          </cell>
          <cell r="C908">
            <v>300</v>
          </cell>
          <cell r="D908" t="str">
            <v>G16D</v>
          </cell>
          <cell r="E908">
            <v>25</v>
          </cell>
          <cell r="F908" t="str">
            <v>F35</v>
          </cell>
          <cell r="G908">
            <v>4</v>
          </cell>
        </row>
        <row r="909">
          <cell r="A909" t="str">
            <v>G13D</v>
          </cell>
          <cell r="B909" t="str">
            <v>BX RVIOLES SC RICOT 280GLUSTX4</v>
          </cell>
          <cell r="C909">
            <v>300</v>
          </cell>
          <cell r="D909" t="str">
            <v>G13D</v>
          </cell>
          <cell r="E909">
            <v>25</v>
          </cell>
          <cell r="F909" t="str">
            <v>F31</v>
          </cell>
          <cell r="G909">
            <v>4</v>
          </cell>
        </row>
        <row r="910">
          <cell r="A910" t="str">
            <v>G16D</v>
          </cell>
          <cell r="B910" t="str">
            <v>WOK NLE POUL CURRY 300G LUSTX4</v>
          </cell>
          <cell r="C910">
            <v>300</v>
          </cell>
          <cell r="D910" t="str">
            <v>G16D</v>
          </cell>
          <cell r="E910">
            <v>25</v>
          </cell>
          <cell r="F910" t="str">
            <v>F35</v>
          </cell>
          <cell r="G910">
            <v>4</v>
          </cell>
        </row>
        <row r="911">
          <cell r="A911" t="str">
            <v>GAPD</v>
          </cell>
          <cell r="B911" t="str">
            <v>WK NLE POUL CUR 300 OF DEC LX4</v>
          </cell>
          <cell r="C911">
            <v>300</v>
          </cell>
          <cell r="D911" t="str">
            <v>G16D</v>
          </cell>
          <cell r="E911">
            <v>25</v>
          </cell>
          <cell r="F911" t="str">
            <v>F35</v>
          </cell>
          <cell r="G911">
            <v>4</v>
          </cell>
        </row>
        <row r="912">
          <cell r="A912" t="str">
            <v>GARD</v>
          </cell>
          <cell r="B912" t="str">
            <v>WOK BOEUF SOJA 300 OF DEC.LUX4</v>
          </cell>
          <cell r="C912">
            <v>300</v>
          </cell>
          <cell r="D912" t="str">
            <v>G19D</v>
          </cell>
          <cell r="E912">
            <v>25</v>
          </cell>
          <cell r="F912" t="str">
            <v>F35</v>
          </cell>
          <cell r="G912">
            <v>4</v>
          </cell>
        </row>
        <row r="913">
          <cell r="A913" t="str">
            <v>G17D</v>
          </cell>
          <cell r="B913" t="str">
            <v>WOK NLE PORC LEGUME 300 LUSTX4</v>
          </cell>
          <cell r="C913">
            <v>300</v>
          </cell>
          <cell r="D913" t="str">
            <v>G17D</v>
          </cell>
          <cell r="E913">
            <v>25</v>
          </cell>
          <cell r="F913" t="str">
            <v>F35</v>
          </cell>
          <cell r="G913">
            <v>4</v>
          </cell>
        </row>
        <row r="914">
          <cell r="A914" t="str">
            <v>G1ED</v>
          </cell>
          <cell r="B914" t="str">
            <v>BOX WK PORC LEG 300 PXCH LUSX4</v>
          </cell>
          <cell r="C914">
            <v>300</v>
          </cell>
          <cell r="D914" t="str">
            <v>G17D</v>
          </cell>
          <cell r="E914">
            <v>25</v>
          </cell>
          <cell r="F914" t="str">
            <v>F35</v>
          </cell>
          <cell r="G914">
            <v>4</v>
          </cell>
        </row>
        <row r="915">
          <cell r="A915" t="str">
            <v>G1FD</v>
          </cell>
          <cell r="B915" t="str">
            <v>BOX WOK BF SOJA 300 PX CH LUX4</v>
          </cell>
          <cell r="C915">
            <v>300</v>
          </cell>
          <cell r="D915" t="str">
            <v>G19D</v>
          </cell>
          <cell r="E915">
            <v>25</v>
          </cell>
          <cell r="F915" t="str">
            <v>F35</v>
          </cell>
          <cell r="G915">
            <v>4</v>
          </cell>
        </row>
        <row r="916">
          <cell r="A916" t="str">
            <v>GAQD</v>
          </cell>
          <cell r="B916" t="str">
            <v>WK PORC LEG 300 OF DEC LUSTX4</v>
          </cell>
          <cell r="C916">
            <v>301</v>
          </cell>
          <cell r="D916" t="str">
            <v>G17D</v>
          </cell>
          <cell r="E916">
            <v>25</v>
          </cell>
          <cell r="F916" t="str">
            <v>F35</v>
          </cell>
          <cell r="G916">
            <v>4</v>
          </cell>
        </row>
        <row r="917">
          <cell r="A917" t="str">
            <v>G19D</v>
          </cell>
          <cell r="B917" t="str">
            <v>WOK NLE BOEUF SOJA 300 LUSTX4</v>
          </cell>
          <cell r="C917">
            <v>300</v>
          </cell>
          <cell r="D917" t="str">
            <v>G19D</v>
          </cell>
          <cell r="E917">
            <v>25</v>
          </cell>
          <cell r="F917" t="str">
            <v>F35</v>
          </cell>
          <cell r="G917">
            <v>4</v>
          </cell>
        </row>
        <row r="918">
          <cell r="A918" t="str">
            <v>G2AD</v>
          </cell>
          <cell r="B918" t="str">
            <v>BX RIS PLET CHAMP 350 PX CH LU</v>
          </cell>
          <cell r="C918">
            <v>350</v>
          </cell>
          <cell r="D918" t="str">
            <v>G34D</v>
          </cell>
          <cell r="E918">
            <v>25</v>
          </cell>
          <cell r="F918" t="str">
            <v>F37</v>
          </cell>
          <cell r="G918">
            <v>4</v>
          </cell>
        </row>
        <row r="919">
          <cell r="A919" t="str">
            <v>G2BD</v>
          </cell>
          <cell r="B919" t="str">
            <v>BX RIS BOLO 350 PX CHOC LUSTX4</v>
          </cell>
          <cell r="C919">
            <v>350</v>
          </cell>
          <cell r="D919" t="str">
            <v>G35D</v>
          </cell>
          <cell r="E919">
            <v>25</v>
          </cell>
          <cell r="F919" t="str">
            <v>F37</v>
          </cell>
          <cell r="G919">
            <v>4</v>
          </cell>
        </row>
        <row r="920">
          <cell r="A920" t="str">
            <v>G2CD</v>
          </cell>
          <cell r="B920" t="str">
            <v>BX RIS FROM JB 350 PX CH LUSX4</v>
          </cell>
          <cell r="C920">
            <v>350</v>
          </cell>
          <cell r="D920" t="str">
            <v>G36D</v>
          </cell>
          <cell r="E920">
            <v>25</v>
          </cell>
          <cell r="F920" t="str">
            <v>F37</v>
          </cell>
          <cell r="G920">
            <v>4</v>
          </cell>
        </row>
        <row r="921">
          <cell r="A921" t="str">
            <v>G2ED</v>
          </cell>
          <cell r="B921" t="str">
            <v>BOX SAL CAESAR 250 PX CHOC LUS</v>
          </cell>
          <cell r="C921">
            <v>250</v>
          </cell>
          <cell r="D921" t="str">
            <v>G25D</v>
          </cell>
          <cell r="E921">
            <v>25</v>
          </cell>
          <cell r="F921" t="str">
            <v>F32</v>
          </cell>
          <cell r="G921">
            <v>4</v>
          </cell>
        </row>
        <row r="922">
          <cell r="A922" t="str">
            <v>G2FD</v>
          </cell>
          <cell r="B922" t="str">
            <v>BOX SAL ITAL. 250G PX CH LUSX4</v>
          </cell>
          <cell r="C922">
            <v>250</v>
          </cell>
          <cell r="D922" t="str">
            <v>G26D</v>
          </cell>
          <cell r="E922">
            <v>25</v>
          </cell>
          <cell r="F922" t="str">
            <v>F32</v>
          </cell>
          <cell r="G922">
            <v>4</v>
          </cell>
        </row>
        <row r="923">
          <cell r="A923" t="str">
            <v>G2GD</v>
          </cell>
          <cell r="B923" t="str">
            <v>BOX SAL GREC 250G PX CH LUSTX4</v>
          </cell>
          <cell r="C923">
            <v>250</v>
          </cell>
          <cell r="D923" t="str">
            <v>G27D</v>
          </cell>
          <cell r="E923">
            <v>25</v>
          </cell>
          <cell r="F923" t="str">
            <v>F32</v>
          </cell>
          <cell r="G923">
            <v>4</v>
          </cell>
        </row>
        <row r="924">
          <cell r="A924" t="str">
            <v>G2HD</v>
          </cell>
          <cell r="B924" t="str">
            <v>BOX SAL FARMER 250 PX CH LUSX4</v>
          </cell>
          <cell r="C924">
            <v>250</v>
          </cell>
          <cell r="D924" t="str">
            <v>G28D</v>
          </cell>
          <cell r="E924">
            <v>25</v>
          </cell>
          <cell r="F924" t="str">
            <v>F32</v>
          </cell>
          <cell r="G924">
            <v>4</v>
          </cell>
        </row>
        <row r="925">
          <cell r="A925" t="str">
            <v>G2JD</v>
          </cell>
          <cell r="B925" t="str">
            <v>BOX XXL CHEE. 380 PX CH LUSTX4</v>
          </cell>
          <cell r="C925">
            <v>380</v>
          </cell>
          <cell r="D925" t="str">
            <v>G20D</v>
          </cell>
          <cell r="E925">
            <v>25</v>
          </cell>
          <cell r="F925" t="str">
            <v>F36</v>
          </cell>
          <cell r="G925">
            <v>4</v>
          </cell>
        </row>
        <row r="926">
          <cell r="A926" t="str">
            <v>G2KD</v>
          </cell>
          <cell r="B926" t="str">
            <v>BOX XXL BOLO B.380 PX CH LUSX4</v>
          </cell>
          <cell r="C926">
            <v>380</v>
          </cell>
          <cell r="D926" t="str">
            <v>G21D</v>
          </cell>
          <cell r="E926">
            <v>25</v>
          </cell>
          <cell r="F926" t="str">
            <v>F36</v>
          </cell>
          <cell r="G926">
            <v>4</v>
          </cell>
        </row>
        <row r="927">
          <cell r="A927" t="str">
            <v>G20D</v>
          </cell>
          <cell r="B927" t="str">
            <v>BOX MAXI CHEESE 380G LUST X4</v>
          </cell>
          <cell r="C927">
            <v>380</v>
          </cell>
          <cell r="D927" t="str">
            <v>G20D</v>
          </cell>
          <cell r="E927">
            <v>25</v>
          </cell>
          <cell r="F927" t="str">
            <v>F36</v>
          </cell>
          <cell r="G927">
            <v>4</v>
          </cell>
        </row>
        <row r="928">
          <cell r="A928" t="str">
            <v>G21D</v>
          </cell>
          <cell r="B928" t="str">
            <v>BOX MAXI BOLO BALLS 380 LUSTX4</v>
          </cell>
          <cell r="C928">
            <v>380</v>
          </cell>
          <cell r="D928" t="str">
            <v>G21D</v>
          </cell>
          <cell r="E928">
            <v>25</v>
          </cell>
          <cell r="F928" t="str">
            <v>F36</v>
          </cell>
          <cell r="G928">
            <v>4</v>
          </cell>
        </row>
        <row r="929">
          <cell r="A929" t="str">
            <v>G25D</v>
          </cell>
          <cell r="B929" t="str">
            <v>BOX SAL CAESAR 250G LUST X4</v>
          </cell>
          <cell r="C929">
            <v>250</v>
          </cell>
          <cell r="D929" t="str">
            <v>G25D</v>
          </cell>
          <cell r="E929">
            <v>25</v>
          </cell>
          <cell r="F929" t="str">
            <v>F32</v>
          </cell>
          <cell r="G929">
            <v>4</v>
          </cell>
        </row>
        <row r="930">
          <cell r="A930" t="str">
            <v>G26D</v>
          </cell>
          <cell r="B930" t="str">
            <v>BOX SAL ITALIAN 250G LUST X4</v>
          </cell>
          <cell r="C930">
            <v>250</v>
          </cell>
          <cell r="D930" t="str">
            <v>G26D</v>
          </cell>
          <cell r="E930">
            <v>25</v>
          </cell>
          <cell r="F930" t="str">
            <v>F32</v>
          </cell>
          <cell r="G930">
            <v>4</v>
          </cell>
        </row>
        <row r="931">
          <cell r="A931" t="str">
            <v>G27D</v>
          </cell>
          <cell r="B931" t="str">
            <v>BOX SAL GRECQUE 250G LUST X4</v>
          </cell>
          <cell r="C931">
            <v>250</v>
          </cell>
          <cell r="D931" t="str">
            <v>G27D</v>
          </cell>
          <cell r="E931">
            <v>25</v>
          </cell>
          <cell r="F931" t="str">
            <v>F32</v>
          </cell>
          <cell r="G931">
            <v>4</v>
          </cell>
        </row>
        <row r="932">
          <cell r="A932" t="str">
            <v>G34D</v>
          </cell>
          <cell r="B932" t="str">
            <v>BOX RIS PLET CHAMP 350G LUSTX4</v>
          </cell>
          <cell r="C932">
            <v>350</v>
          </cell>
          <cell r="D932" t="str">
            <v>G34D</v>
          </cell>
          <cell r="E932">
            <v>25</v>
          </cell>
          <cell r="F932" t="str">
            <v>F37</v>
          </cell>
          <cell r="G932">
            <v>4</v>
          </cell>
        </row>
        <row r="933">
          <cell r="A933" t="str">
            <v>G35D</v>
          </cell>
          <cell r="B933" t="str">
            <v>BOX RISOT BOLOGNAI 350G LUSTX4</v>
          </cell>
          <cell r="C933">
            <v>350</v>
          </cell>
          <cell r="D933" t="str">
            <v>G35D</v>
          </cell>
          <cell r="E933">
            <v>25</v>
          </cell>
          <cell r="F933" t="str">
            <v>F37</v>
          </cell>
          <cell r="G933">
            <v>4</v>
          </cell>
        </row>
        <row r="934">
          <cell r="A934" t="str">
            <v>G36D</v>
          </cell>
          <cell r="B934" t="str">
            <v>BOX RISOT FROM JBN 350G LUSTX4</v>
          </cell>
          <cell r="C934">
            <v>350</v>
          </cell>
          <cell r="D934" t="str">
            <v>G36D</v>
          </cell>
          <cell r="E934">
            <v>25</v>
          </cell>
          <cell r="F934" t="str">
            <v>F37</v>
          </cell>
          <cell r="G934">
            <v>4</v>
          </cell>
        </row>
        <row r="935">
          <cell r="A935" t="str">
            <v>G37D</v>
          </cell>
          <cell r="B935" t="str">
            <v>BOX PENNE BOLO SPICY 300G LUSTX4</v>
          </cell>
          <cell r="C935">
            <v>300</v>
          </cell>
          <cell r="D935" t="str">
            <v>G37D</v>
          </cell>
          <cell r="E935">
            <v>25</v>
          </cell>
          <cell r="F935" t="str">
            <v>F31</v>
          </cell>
          <cell r="G935">
            <v>4</v>
          </cell>
        </row>
        <row r="936">
          <cell r="A936" t="str">
            <v>G3AD</v>
          </cell>
          <cell r="B936" t="str">
            <v>BOX PENNE BOLO SPICY 300G PX CHOC LUSTX4</v>
          </cell>
          <cell r="C936">
            <v>300</v>
          </cell>
          <cell r="D936" t="str">
            <v>G37D</v>
          </cell>
          <cell r="E936">
            <v>25</v>
          </cell>
          <cell r="F936" t="str">
            <v>F31</v>
          </cell>
          <cell r="G936">
            <v>4</v>
          </cell>
        </row>
        <row r="937">
          <cell r="A937" t="str">
            <v>G3BD</v>
          </cell>
          <cell r="B937" t="str">
            <v>BOX TOR.RIC EPIN 300G PX CHOC LUSTX4</v>
          </cell>
          <cell r="C937">
            <v>300</v>
          </cell>
          <cell r="D937" t="str">
            <v>G38D</v>
          </cell>
          <cell r="E937">
            <v>25</v>
          </cell>
          <cell r="F937" t="str">
            <v>F30</v>
          </cell>
          <cell r="G937">
            <v>4</v>
          </cell>
        </row>
        <row r="938">
          <cell r="A938" t="str">
            <v>G3CD</v>
          </cell>
          <cell r="B938" t="str">
            <v>BOX PENNE SAUMON 300G PX CHOC.LUSTX4</v>
          </cell>
          <cell r="C938">
            <v>300</v>
          </cell>
          <cell r="D938" t="str">
            <v>G39D</v>
          </cell>
          <cell r="E938">
            <v>25</v>
          </cell>
          <cell r="F938" t="str">
            <v>F31</v>
          </cell>
          <cell r="G938">
            <v>4</v>
          </cell>
        </row>
        <row r="939">
          <cell r="A939" t="str">
            <v>G38D</v>
          </cell>
          <cell r="B939" t="str">
            <v>BOX TOR RIC EPIN 300G LUSTX4</v>
          </cell>
          <cell r="C939">
            <v>300</v>
          </cell>
          <cell r="D939" t="str">
            <v>G38D</v>
          </cell>
          <cell r="E939">
            <v>25</v>
          </cell>
          <cell r="F939" t="str">
            <v>F31</v>
          </cell>
          <cell r="G939">
            <v>4</v>
          </cell>
        </row>
        <row r="940">
          <cell r="A940" t="str">
            <v>G39D</v>
          </cell>
          <cell r="B940" t="str">
            <v>BOX PENNE SAUMON 300G LUSTX4</v>
          </cell>
          <cell r="C940">
            <v>300</v>
          </cell>
          <cell r="D940" t="str">
            <v>G39D</v>
          </cell>
          <cell r="E940">
            <v>25</v>
          </cell>
          <cell r="F940" t="str">
            <v>F31</v>
          </cell>
          <cell r="G940">
            <v>4</v>
          </cell>
        </row>
        <row r="941">
          <cell r="A941" t="str">
            <v>GARD</v>
          </cell>
          <cell r="B941" t="str">
            <v>WOK BOEUF SOJA 300 OF DEC.LUX4</v>
          </cell>
          <cell r="C941">
            <v>300</v>
          </cell>
          <cell r="D941" t="str">
            <v>G19D</v>
          </cell>
          <cell r="E941">
            <v>25</v>
          </cell>
          <cell r="F941" t="str">
            <v>F31</v>
          </cell>
          <cell r="G941">
            <v>4</v>
          </cell>
        </row>
        <row r="942">
          <cell r="A942" t="str">
            <v>G41D</v>
          </cell>
          <cell r="B942" t="str">
            <v>PCITORTEL BOEUF ROTI 300G LUST X4</v>
          </cell>
          <cell r="C942">
            <v>300</v>
          </cell>
          <cell r="D942" t="str">
            <v>G41D</v>
          </cell>
          <cell r="E942">
            <v>30</v>
          </cell>
          <cell r="F942" t="str">
            <v>C20</v>
          </cell>
          <cell r="G942">
            <v>4</v>
          </cell>
        </row>
        <row r="943">
          <cell r="A943" t="str">
            <v>G63D</v>
          </cell>
          <cell r="B943" t="str">
            <v>PCITORTEL BOEUF SAUCE BOLO 300G LUST X4</v>
          </cell>
          <cell r="C943">
            <v>300</v>
          </cell>
          <cell r="D943" t="str">
            <v>G63D</v>
          </cell>
          <cell r="E943">
            <v>30</v>
          </cell>
          <cell r="F943" t="str">
            <v>C20</v>
          </cell>
          <cell r="G943">
            <v>4</v>
          </cell>
        </row>
        <row r="944">
          <cell r="A944" t="str">
            <v>G62D</v>
          </cell>
          <cell r="B944" t="str">
            <v>PCI TAG CARBO 300G LUST X4</v>
          </cell>
          <cell r="C944">
            <v>300</v>
          </cell>
          <cell r="D944" t="str">
            <v>G62D</v>
          </cell>
          <cell r="E944">
            <v>30</v>
          </cell>
          <cell r="F944" t="str">
            <v>C20</v>
          </cell>
          <cell r="G944">
            <v>4</v>
          </cell>
        </row>
        <row r="945">
          <cell r="A945" t="str">
            <v>G42D</v>
          </cell>
          <cell r="B945" t="str">
            <v>PCI TOR PARM SCE BASILIC 300LUSTX4</v>
          </cell>
          <cell r="C945">
            <v>300</v>
          </cell>
          <cell r="D945" t="str">
            <v>G42D</v>
          </cell>
          <cell r="E945">
            <v>30</v>
          </cell>
          <cell r="F945" t="str">
            <v>C20</v>
          </cell>
          <cell r="G945">
            <v>4</v>
          </cell>
        </row>
        <row r="946">
          <cell r="A946" t="str">
            <v>G43D</v>
          </cell>
          <cell r="B946" t="str">
            <v>PCITOR FROM HERBES 300G LUST X4</v>
          </cell>
          <cell r="C946">
            <v>300</v>
          </cell>
          <cell r="D946" t="str">
            <v>G43D</v>
          </cell>
          <cell r="E946">
            <v>30</v>
          </cell>
          <cell r="F946" t="str">
            <v>C20</v>
          </cell>
          <cell r="G946">
            <v>4</v>
          </cell>
        </row>
        <row r="947">
          <cell r="A947" t="str">
            <v>G64D</v>
          </cell>
          <cell r="B947" t="str">
            <v>PCI TOR FROM SCE TOM-BAS 300G LUST X4</v>
          </cell>
          <cell r="C947">
            <v>300</v>
          </cell>
          <cell r="D947" t="str">
            <v>G64D</v>
          </cell>
          <cell r="E947">
            <v>30</v>
          </cell>
          <cell r="F947" t="str">
            <v>C20</v>
          </cell>
          <cell r="G947">
            <v>4</v>
          </cell>
        </row>
        <row r="948">
          <cell r="A948" t="str">
            <v>G65D</v>
          </cell>
          <cell r="B948" t="str">
            <v>PCI TAG CONC 5 LEG 300 LUST X4</v>
          </cell>
          <cell r="C948">
            <v>300</v>
          </cell>
          <cell r="D948" t="str">
            <v>G65D</v>
          </cell>
          <cell r="E948">
            <v>30</v>
          </cell>
          <cell r="F948" t="str">
            <v>C20</v>
          </cell>
          <cell r="G948">
            <v>4</v>
          </cell>
        </row>
        <row r="949">
          <cell r="A949" t="str">
            <v>G66D</v>
          </cell>
          <cell r="B949" t="str">
            <v>PCI TOR JB CRU C PAR300 LUSTX4</v>
          </cell>
          <cell r="C949">
            <v>300</v>
          </cell>
          <cell r="D949" t="str">
            <v>G66D</v>
          </cell>
          <cell r="E949">
            <v>30</v>
          </cell>
          <cell r="F949" t="str">
            <v>C20</v>
          </cell>
          <cell r="G949">
            <v>4</v>
          </cell>
        </row>
        <row r="950">
          <cell r="A950" t="str">
            <v>G44D</v>
          </cell>
          <cell r="B950" t="str">
            <v xml:space="preserve">PCI GNOCCHI SAUCE TOM 300LUSTX4  </v>
          </cell>
          <cell r="C950">
            <v>300</v>
          </cell>
          <cell r="D950" t="str">
            <v>G44D</v>
          </cell>
          <cell r="E950">
            <v>34</v>
          </cell>
          <cell r="F950" t="str">
            <v>C20</v>
          </cell>
          <cell r="G950">
            <v>4</v>
          </cell>
        </row>
        <row r="951">
          <cell r="A951" t="str">
            <v>G46D</v>
          </cell>
          <cell r="B951" t="str">
            <v xml:space="preserve">PCI TAG POULET 300LUSTX4  </v>
          </cell>
          <cell r="C951">
            <v>300</v>
          </cell>
          <cell r="D951" t="str">
            <v>G46D</v>
          </cell>
          <cell r="E951">
            <v>34</v>
          </cell>
          <cell r="F951" t="str">
            <v>C21</v>
          </cell>
          <cell r="G951">
            <v>4</v>
          </cell>
        </row>
        <row r="952">
          <cell r="A952" t="str">
            <v>G48D</v>
          </cell>
          <cell r="B952" t="str">
            <v xml:space="preserve">PCI TAG SAUMON 300G LUST X4 </v>
          </cell>
          <cell r="C952">
            <v>300</v>
          </cell>
          <cell r="D952" t="str">
            <v>G48D</v>
          </cell>
          <cell r="E952">
            <v>34</v>
          </cell>
          <cell r="F952" t="str">
            <v>C21</v>
          </cell>
          <cell r="G952">
            <v>4</v>
          </cell>
        </row>
        <row r="953">
          <cell r="A953" t="str">
            <v>G4AD</v>
          </cell>
          <cell r="B953" t="str">
            <v>PCI BŒUF CUISINE 300 GR LUST DT 15% GRAT</v>
          </cell>
          <cell r="C953">
            <v>300</v>
          </cell>
          <cell r="D953" t="str">
            <v>G41D</v>
          </cell>
          <cell r="E953">
            <v>34</v>
          </cell>
          <cell r="F953" t="str">
            <v>C20</v>
          </cell>
          <cell r="G953">
            <v>4</v>
          </cell>
        </row>
        <row r="954">
          <cell r="A954" t="str">
            <v>G4BD</v>
          </cell>
          <cell r="B954" t="str">
            <v>PCI PARM SCE BASILIC 300LUSTX4  DT 15% GRAT</v>
          </cell>
          <cell r="C954">
            <v>300</v>
          </cell>
          <cell r="D954" t="str">
            <v>G42D</v>
          </cell>
          <cell r="E954">
            <v>34</v>
          </cell>
          <cell r="F954" t="str">
            <v>C20</v>
          </cell>
          <cell r="G954">
            <v>4</v>
          </cell>
        </row>
        <row r="955">
          <cell r="A955" t="str">
            <v>G4CD</v>
          </cell>
          <cell r="B955" t="str">
            <v>PCI FROM HERBES 300G LUST X4  DT 15% GRAT</v>
          </cell>
          <cell r="C955">
            <v>300</v>
          </cell>
          <cell r="D955" t="str">
            <v>G43D</v>
          </cell>
          <cell r="E955">
            <v>34</v>
          </cell>
          <cell r="F955" t="str">
            <v>C20</v>
          </cell>
          <cell r="G955">
            <v>4</v>
          </cell>
        </row>
        <row r="956">
          <cell r="A956" t="str">
            <v>G4DD</v>
          </cell>
          <cell r="B956" t="str">
            <v>PCI TAG SAUMON 300G LUST X4  PX CHOC</v>
          </cell>
          <cell r="C956">
            <v>300</v>
          </cell>
          <cell r="D956" t="str">
            <v>G48D</v>
          </cell>
          <cell r="E956">
            <v>34</v>
          </cell>
          <cell r="F956" t="str">
            <v>C21</v>
          </cell>
          <cell r="G956">
            <v>4</v>
          </cell>
        </row>
        <row r="957">
          <cell r="A957" t="str">
            <v>G4GD</v>
          </cell>
          <cell r="B957" t="str">
            <v>PCI GNOCCHI SAUCE TOM 300LUSTX4  DT 15% GRAT</v>
          </cell>
          <cell r="C957">
            <v>300</v>
          </cell>
          <cell r="D957" t="str">
            <v>G44D</v>
          </cell>
          <cell r="E957">
            <v>34</v>
          </cell>
          <cell r="F957" t="str">
            <v>C20</v>
          </cell>
          <cell r="G957">
            <v>4</v>
          </cell>
        </row>
        <row r="958">
          <cell r="A958" t="str">
            <v>G4HD</v>
          </cell>
          <cell r="B958" t="str">
            <v>PCI RAV JAMBON SAUCE CARBO 300LUSTX4  DT 15% GRAT</v>
          </cell>
          <cell r="C958">
            <v>300</v>
          </cell>
          <cell r="D958" t="str">
            <v>G45D</v>
          </cell>
          <cell r="E958">
            <v>34</v>
          </cell>
          <cell r="F958" t="str">
            <v>C20</v>
          </cell>
          <cell r="G958">
            <v>4</v>
          </cell>
        </row>
        <row r="959">
          <cell r="A959" t="str">
            <v>G4JD</v>
          </cell>
          <cell r="B959" t="str">
            <v>PCI TAG POULET 300G LUST X4  PX CHOC</v>
          </cell>
          <cell r="C959">
            <v>300</v>
          </cell>
          <cell r="D959" t="str">
            <v>G46D</v>
          </cell>
          <cell r="E959">
            <v>34</v>
          </cell>
          <cell r="F959" t="str">
            <v>C21</v>
          </cell>
          <cell r="G959">
            <v>4</v>
          </cell>
        </row>
        <row r="960">
          <cell r="A960" t="str">
            <v>G4KD</v>
          </cell>
          <cell r="B960" t="str">
            <v>PCI TAG BOLO 300G LUST X4  PX CHOC</v>
          </cell>
          <cell r="C960">
            <v>300</v>
          </cell>
          <cell r="D960" t="str">
            <v>G43D</v>
          </cell>
          <cell r="E960">
            <v>34</v>
          </cell>
          <cell r="F960" t="str">
            <v>C21</v>
          </cell>
          <cell r="G960">
            <v>4</v>
          </cell>
        </row>
        <row r="961">
          <cell r="A961" t="str">
            <v>G51D</v>
          </cell>
          <cell r="B961" t="str">
            <v>BX PATE POULET CEPE 280 LUSTX4</v>
          </cell>
          <cell r="C961">
            <v>280</v>
          </cell>
          <cell r="D961" t="str">
            <v>G51D</v>
          </cell>
          <cell r="F961" t="str">
            <v>F31</v>
          </cell>
          <cell r="G961">
            <v>4</v>
          </cell>
        </row>
        <row r="962">
          <cell r="A962" t="str">
            <v>G57D</v>
          </cell>
          <cell r="B962" t="str">
            <v>BOX LG BEEF PEPPER 300G LUSTX4</v>
          </cell>
          <cell r="C962">
            <v>300</v>
          </cell>
          <cell r="D962" t="str">
            <v>G57D</v>
          </cell>
          <cell r="F962" t="str">
            <v>F31</v>
          </cell>
          <cell r="G962">
            <v>4</v>
          </cell>
        </row>
        <row r="963">
          <cell r="A963" t="str">
            <v>G58D</v>
          </cell>
          <cell r="B963" t="str">
            <v>BOX LG BACON ONION 300G LUSTX4</v>
          </cell>
          <cell r="C963">
            <v>300</v>
          </cell>
          <cell r="D963" t="str">
            <v>G58D</v>
          </cell>
          <cell r="E963">
            <v>34</v>
          </cell>
          <cell r="F963" t="str">
            <v>F31</v>
          </cell>
          <cell r="G963">
            <v>4</v>
          </cell>
        </row>
        <row r="964">
          <cell r="A964" t="str">
            <v>G5BD</v>
          </cell>
          <cell r="B964" t="str">
            <v>BX LEG BAC ONION 300G PX CH LUSTX4</v>
          </cell>
          <cell r="C964">
            <v>300</v>
          </cell>
          <cell r="D964" t="str">
            <v>G57D</v>
          </cell>
          <cell r="E964">
            <v>34</v>
          </cell>
          <cell r="F964" t="str">
            <v>F31</v>
          </cell>
          <cell r="G964">
            <v>4</v>
          </cell>
        </row>
        <row r="965">
          <cell r="A965" t="str">
            <v>G60D</v>
          </cell>
          <cell r="B965" t="str">
            <v>BX RVLES SC 3 FROM 280G LUSTX4</v>
          </cell>
          <cell r="C965">
            <v>300</v>
          </cell>
          <cell r="D965" t="str">
            <v>G60D</v>
          </cell>
          <cell r="E965">
            <v>34</v>
          </cell>
          <cell r="F965" t="str">
            <v>F31</v>
          </cell>
          <cell r="G965">
            <v>4</v>
          </cell>
        </row>
        <row r="966">
          <cell r="A966" t="str">
            <v>G6BD</v>
          </cell>
          <cell r="B966" t="str">
            <v>PCI TORT BOLO 300G LUST X4  PX CHOC</v>
          </cell>
          <cell r="C966">
            <v>300</v>
          </cell>
          <cell r="D966" t="str">
            <v>G63D</v>
          </cell>
          <cell r="E966">
            <v>34</v>
          </cell>
          <cell r="F966" t="str">
            <v>C21</v>
          </cell>
          <cell r="G966">
            <v>4</v>
          </cell>
        </row>
        <row r="967">
          <cell r="A967" t="str">
            <v>G6AD</v>
          </cell>
          <cell r="B967" t="str">
            <v>PCI TAG CARBO 300G LUST X4  PX CHOC</v>
          </cell>
          <cell r="C967">
            <v>300</v>
          </cell>
          <cell r="D967" t="str">
            <v>G62D</v>
          </cell>
          <cell r="E967">
            <v>34</v>
          </cell>
          <cell r="F967" t="str">
            <v>C21</v>
          </cell>
          <cell r="G967">
            <v>4</v>
          </cell>
        </row>
        <row r="968">
          <cell r="A968" t="str">
            <v>G6CD</v>
          </cell>
          <cell r="B968" t="str">
            <v>PCI TORT SAUCE FROM 300G LUST X4  PX CHOC</v>
          </cell>
          <cell r="C968">
            <v>300</v>
          </cell>
          <cell r="D968" t="str">
            <v>G64D</v>
          </cell>
          <cell r="E968">
            <v>34</v>
          </cell>
          <cell r="F968" t="str">
            <v>C20</v>
          </cell>
          <cell r="G968">
            <v>4</v>
          </cell>
        </row>
        <row r="969">
          <cell r="A969" t="str">
            <v>G6DD</v>
          </cell>
          <cell r="B969" t="str">
            <v>PCI TG C 5LEG 300G PCHOCLUSTX4</v>
          </cell>
          <cell r="C969">
            <v>300</v>
          </cell>
          <cell r="D969" t="str">
            <v>G65D</v>
          </cell>
          <cell r="E969">
            <v>34</v>
          </cell>
          <cell r="F969" t="str">
            <v>C21</v>
          </cell>
          <cell r="G969">
            <v>4</v>
          </cell>
        </row>
        <row r="970">
          <cell r="A970" t="str">
            <v>G6ED</v>
          </cell>
          <cell r="B970" t="str">
            <v>PCI TOR JBN CRU 300PCHO LUSTX4</v>
          </cell>
          <cell r="C970">
            <v>300</v>
          </cell>
          <cell r="D970" t="str">
            <v>G66D</v>
          </cell>
          <cell r="E970">
            <v>34</v>
          </cell>
          <cell r="F970" t="str">
            <v>C20</v>
          </cell>
          <cell r="G970">
            <v>4</v>
          </cell>
        </row>
        <row r="971">
          <cell r="A971" t="str">
            <v>G7AD</v>
          </cell>
          <cell r="B971" t="str">
            <v>BX S.FR P. CR. LARD 300 PX CH LUSTX4</v>
          </cell>
          <cell r="C971">
            <v>300</v>
          </cell>
          <cell r="D971" t="str">
            <v>G70D</v>
          </cell>
          <cell r="F971" t="str">
            <v>F31</v>
          </cell>
          <cell r="G971">
            <v>4</v>
          </cell>
        </row>
        <row r="972">
          <cell r="A972" t="str">
            <v>G7BD</v>
          </cell>
          <cell r="B972" t="str">
            <v>BX S.FROM P. BF TOM 300 PX CH LUSTX4</v>
          </cell>
          <cell r="C972">
            <v>300</v>
          </cell>
          <cell r="D972" t="str">
            <v>G71D</v>
          </cell>
          <cell r="F972" t="str">
            <v>F31</v>
          </cell>
          <cell r="G972">
            <v>4</v>
          </cell>
        </row>
        <row r="973">
          <cell r="A973" t="str">
            <v>G79D</v>
          </cell>
          <cell r="B973" t="str">
            <v>BX PATE POULET PROV 300LUX4</v>
          </cell>
          <cell r="C973">
            <v>300</v>
          </cell>
          <cell r="D973" t="str">
            <v>G79D</v>
          </cell>
          <cell r="F973" t="str">
            <v>F31</v>
          </cell>
        </row>
        <row r="974">
          <cell r="A974" t="str">
            <v>G55D</v>
          </cell>
          <cell r="B974" t="str">
            <v>BX PAT SCE FOND 3FRO 300 LUSX4.</v>
          </cell>
          <cell r="C974">
            <v>300</v>
          </cell>
          <cell r="D974" t="str">
            <v>G55D</v>
          </cell>
          <cell r="E974">
            <v>34</v>
          </cell>
          <cell r="F974" t="str">
            <v>F31</v>
          </cell>
          <cell r="G974">
            <v>4</v>
          </cell>
        </row>
        <row r="975">
          <cell r="A975" t="str">
            <v>G77D</v>
          </cell>
          <cell r="B975" t="str">
            <v>BOX PATES TARTIFL 300G LUSTX4</v>
          </cell>
          <cell r="C975">
            <v>300</v>
          </cell>
          <cell r="D975" t="str">
            <v>G77D</v>
          </cell>
          <cell r="F975" t="str">
            <v>F31</v>
          </cell>
          <cell r="G975">
            <v>4</v>
          </cell>
        </row>
        <row r="976">
          <cell r="A976" t="str">
            <v>G87D</v>
          </cell>
          <cell r="B976" t="str">
            <v>BX PATE BOLO POULET 300 LUSTX4.</v>
          </cell>
          <cell r="C976">
            <v>300</v>
          </cell>
          <cell r="D976" t="str">
            <v>G87D</v>
          </cell>
          <cell r="F976" t="str">
            <v>F31</v>
          </cell>
          <cell r="G976">
            <v>4</v>
          </cell>
        </row>
        <row r="977">
          <cell r="A977" t="str">
            <v>G4LD</v>
          </cell>
          <cell r="B977" t="str">
            <v>PCI GNOCCHI SAUCE TOM 300LUSTX4  PX CHOC</v>
          </cell>
          <cell r="C977">
            <v>300</v>
          </cell>
          <cell r="D977" t="str">
            <v>G44D</v>
          </cell>
          <cell r="E977">
            <v>34</v>
          </cell>
          <cell r="F977" t="str">
            <v>C20</v>
          </cell>
          <cell r="G977">
            <v>4</v>
          </cell>
        </row>
        <row r="978">
          <cell r="A978" t="str">
            <v>G81D</v>
          </cell>
          <cell r="B978" t="str">
            <v>GRAT TORTEL 4FROM 300G LUST X4</v>
          </cell>
          <cell r="C978">
            <v>300</v>
          </cell>
          <cell r="D978" t="str">
            <v>G81D</v>
          </cell>
          <cell r="E978">
            <v>34</v>
          </cell>
          <cell r="F978" t="str">
            <v>F33</v>
          </cell>
          <cell r="G978">
            <v>4</v>
          </cell>
        </row>
        <row r="979">
          <cell r="A979" t="str">
            <v>G83D</v>
          </cell>
          <cell r="B979" t="str">
            <v>GRAT COQUI JBN FRO 300G LUSTX4</v>
          </cell>
          <cell r="C979">
            <v>300</v>
          </cell>
          <cell r="D979" t="str">
            <v>G83D</v>
          </cell>
          <cell r="E979">
            <v>34</v>
          </cell>
          <cell r="F979" t="str">
            <v>F33</v>
          </cell>
          <cell r="G979">
            <v>4</v>
          </cell>
        </row>
        <row r="980">
          <cell r="A980" t="str">
            <v>g4pd</v>
          </cell>
          <cell r="B980" t="str">
            <v>PCI BŒUF CUISINE 300 GR LUST PX CHOC</v>
          </cell>
          <cell r="C980">
            <v>300</v>
          </cell>
          <cell r="D980" t="str">
            <v>G41D</v>
          </cell>
          <cell r="E980">
            <v>34</v>
          </cell>
          <cell r="F980" t="str">
            <v>C20</v>
          </cell>
          <cell r="G980">
            <v>4</v>
          </cell>
        </row>
        <row r="981">
          <cell r="A981" t="str">
            <v>g4qd</v>
          </cell>
          <cell r="B981" t="str">
            <v>PCI PARM SCE BASILIC 300LUSTX4  PX CHOC</v>
          </cell>
          <cell r="C981">
            <v>300</v>
          </cell>
          <cell r="D981" t="str">
            <v>G42D</v>
          </cell>
          <cell r="E981">
            <v>34</v>
          </cell>
          <cell r="F981" t="str">
            <v>C20</v>
          </cell>
          <cell r="G981">
            <v>4</v>
          </cell>
        </row>
        <row r="982">
          <cell r="A982" t="str">
            <v>g4rd</v>
          </cell>
          <cell r="B982" t="str">
            <v>PCI FROM HERBES 300G LUST X4  PX CHOC</v>
          </cell>
          <cell r="C982">
            <v>300</v>
          </cell>
          <cell r="D982" t="str">
            <v>G43D</v>
          </cell>
          <cell r="E982">
            <v>34</v>
          </cell>
          <cell r="F982" t="str">
            <v>C20</v>
          </cell>
          <cell r="G982">
            <v>4</v>
          </cell>
        </row>
        <row r="983">
          <cell r="A983" t="str">
            <v>G70D</v>
          </cell>
          <cell r="B983" t="str">
            <v>BOX SACH FROM CARBO 300G LUSX4</v>
          </cell>
          <cell r="C983">
            <v>300</v>
          </cell>
          <cell r="D983" t="str">
            <v>G70D</v>
          </cell>
          <cell r="F983" t="str">
            <v>F31</v>
          </cell>
          <cell r="G983">
            <v>4</v>
          </cell>
        </row>
        <row r="984">
          <cell r="A984" t="str">
            <v>G71D</v>
          </cell>
          <cell r="B984" t="str">
            <v>BOX SACH FROM BOLOG 300G LUSX4</v>
          </cell>
          <cell r="C984">
            <v>300</v>
          </cell>
          <cell r="D984" t="str">
            <v>G71D</v>
          </cell>
          <cell r="F984" t="str">
            <v>F31</v>
          </cell>
          <cell r="G984">
            <v>4</v>
          </cell>
        </row>
        <row r="985">
          <cell r="A985" t="str">
            <v>G78D</v>
          </cell>
          <cell r="B985" t="str">
            <v>BOX PATES JBN RACL 300G LUSTX4</v>
          </cell>
          <cell r="C985">
            <v>300</v>
          </cell>
          <cell r="D985" t="str">
            <v>G78D</v>
          </cell>
          <cell r="F985" t="str">
            <v>F31</v>
          </cell>
        </row>
        <row r="986">
          <cell r="A986" t="str">
            <v>G77D</v>
          </cell>
          <cell r="B986" t="str">
            <v>BX COQ JB EMM SAC FR 300 LUSX4.</v>
          </cell>
          <cell r="C986">
            <v>300</v>
          </cell>
          <cell r="D986">
            <v>0</v>
          </cell>
          <cell r="F986" t="str">
            <v>F33</v>
          </cell>
        </row>
        <row r="987">
          <cell r="A987" t="str">
            <v>G89D</v>
          </cell>
          <cell r="B987" t="str">
            <v>BOX PASTA REGINA  300G LUSTX4</v>
          </cell>
          <cell r="C987">
            <v>300</v>
          </cell>
          <cell r="D987" t="str">
            <v>G89D</v>
          </cell>
          <cell r="F987" t="str">
            <v>F31</v>
          </cell>
        </row>
        <row r="988">
          <cell r="A988" t="str">
            <v>G8AD</v>
          </cell>
          <cell r="B988" t="str">
            <v>BX PENN POULET CHOR 300 LUSTX4.</v>
          </cell>
          <cell r="C988">
            <v>300</v>
          </cell>
          <cell r="D988" t="str">
            <v>G8AD</v>
          </cell>
          <cell r="F988" t="str">
            <v>F32</v>
          </cell>
        </row>
        <row r="989">
          <cell r="A989" t="str">
            <v>G8BD</v>
          </cell>
          <cell r="B989" t="str">
            <v>BX COQ JB EMM SAC FR 300 LUSX4.</v>
          </cell>
          <cell r="C989">
            <v>300</v>
          </cell>
          <cell r="D989" t="str">
            <v>G8BD</v>
          </cell>
          <cell r="F989" t="str">
            <v>F33</v>
          </cell>
        </row>
        <row r="990">
          <cell r="A990" t="str">
            <v>G8DD</v>
          </cell>
          <cell r="B990" t="str">
            <v>BX BAS RVLE SC RIC FH 280LUSX4</v>
          </cell>
          <cell r="C990">
            <v>280</v>
          </cell>
          <cell r="D990" t="str">
            <v>G8DD</v>
          </cell>
          <cell r="F990" t="str">
            <v>F38</v>
          </cell>
        </row>
        <row r="991">
          <cell r="A991" t="str">
            <v>G8ED</v>
          </cell>
          <cell r="B991" t="str">
            <v>BX BAS RVLE SC 3 FROM 280LUSX4</v>
          </cell>
          <cell r="C991">
            <v>280</v>
          </cell>
          <cell r="D991" t="str">
            <v>G8ED</v>
          </cell>
          <cell r="F991" t="str">
            <v>F38</v>
          </cell>
        </row>
        <row r="992">
          <cell r="A992" t="str">
            <v>G8FD</v>
          </cell>
          <cell r="B992" t="str">
            <v>BX BAS RIS CHAM PLET 320 LUSX4</v>
          </cell>
          <cell r="C992">
            <v>320</v>
          </cell>
          <cell r="D992" t="str">
            <v>G8FD</v>
          </cell>
          <cell r="F992" t="str">
            <v>F38</v>
          </cell>
        </row>
        <row r="993">
          <cell r="A993" t="str">
            <v>G8QD</v>
          </cell>
          <cell r="B993" t="str">
            <v>BX GNOCCHI TOM MOZZA 300 LUSX4</v>
          </cell>
          <cell r="C993">
            <v>300</v>
          </cell>
          <cell r="D993" t="str">
            <v>G8QD</v>
          </cell>
          <cell r="F993" t="str">
            <v>F38</v>
          </cell>
        </row>
        <row r="994">
          <cell r="A994" t="str">
            <v>G8RD</v>
          </cell>
          <cell r="B994" t="str">
            <v>BX GNO LARDONS CREME 300 LUX4</v>
          </cell>
          <cell r="C994">
            <v>300</v>
          </cell>
          <cell r="D994" t="str">
            <v>G8RD</v>
          </cell>
          <cell r="F994" t="str">
            <v>F38</v>
          </cell>
        </row>
        <row r="995">
          <cell r="A995" t="str">
            <v>G91D</v>
          </cell>
          <cell r="B995" t="str">
            <v>BOX PASTA PEPPER  300G LUSTX4</v>
          </cell>
          <cell r="C995">
            <v>300</v>
          </cell>
          <cell r="D995" t="str">
            <v>G91D</v>
          </cell>
          <cell r="F995" t="str">
            <v>F31</v>
          </cell>
        </row>
        <row r="996">
          <cell r="A996" t="str">
            <v>G92D</v>
          </cell>
          <cell r="B996" t="str">
            <v>BOX B BALLS POULET 300G LUSTX4</v>
          </cell>
          <cell r="C996">
            <v>300</v>
          </cell>
          <cell r="D996" t="str">
            <v>G92D</v>
          </cell>
          <cell r="F996" t="str">
            <v>F31</v>
          </cell>
        </row>
        <row r="997">
          <cell r="A997" t="str">
            <v>G95D</v>
          </cell>
          <cell r="B997" t="str">
            <v>BOX PASTA S LAS BOLO 300LUSTX4</v>
          </cell>
          <cell r="C997">
            <v>300</v>
          </cell>
          <cell r="D997" t="str">
            <v>G95D</v>
          </cell>
          <cell r="F997" t="str">
            <v>F38</v>
          </cell>
        </row>
        <row r="998">
          <cell r="A998" t="str">
            <v>G96D</v>
          </cell>
          <cell r="B998" t="str">
            <v>BOX PAST S LAS RIC.EP 300LUSX4</v>
          </cell>
          <cell r="C998">
            <v>300</v>
          </cell>
          <cell r="D998" t="str">
            <v>G96D</v>
          </cell>
          <cell r="F998" t="str">
            <v>F38</v>
          </cell>
        </row>
        <row r="999">
          <cell r="A999" t="str">
            <v>G97D</v>
          </cell>
          <cell r="B999" t="str">
            <v>BOX PAST Poulet Mozz</v>
          </cell>
          <cell r="C999">
            <v>300</v>
          </cell>
          <cell r="D999" t="str">
            <v>G97D</v>
          </cell>
          <cell r="F999" t="str">
            <v>F38</v>
          </cell>
        </row>
        <row r="1000">
          <cell r="A1000" t="str">
            <v>GZCF</v>
          </cell>
          <cell r="B1000" t="str">
            <v>BOX 2FON 2RAC 2TAR 300G LUSTX6</v>
          </cell>
          <cell r="C1000">
            <v>300</v>
          </cell>
          <cell r="D1000" t="str">
            <v>G77D,G78D...</v>
          </cell>
          <cell r="F1000" t="str">
            <v>F30</v>
          </cell>
        </row>
        <row r="1001">
          <cell r="A1001" t="str">
            <v>H16D</v>
          </cell>
          <cell r="B1001" t="str">
            <v>BOX WOK POULET CURRY 360 LUSX4</v>
          </cell>
          <cell r="C1001">
            <v>360</v>
          </cell>
          <cell r="D1001" t="str">
            <v>H16D</v>
          </cell>
          <cell r="F1001" t="str">
            <v>F35</v>
          </cell>
        </row>
        <row r="1002">
          <cell r="A1002" t="str">
            <v>H33D</v>
          </cell>
          <cell r="B1002" t="str">
            <v>BX BANZAI POULET THAI 360 LUSX4</v>
          </cell>
          <cell r="C1002">
            <v>360</v>
          </cell>
          <cell r="D1002" t="str">
            <v>H33D</v>
          </cell>
          <cell r="F1002" t="str">
            <v>F31</v>
          </cell>
        </row>
        <row r="1003">
          <cell r="A1003" t="str">
            <v>H34D</v>
          </cell>
          <cell r="B1003" t="str">
            <v>BX BZ NOODLE POUL CUR 360 LUX4</v>
          </cell>
          <cell r="C1003">
            <v>360</v>
          </cell>
          <cell r="D1003" t="str">
            <v>H34D</v>
          </cell>
          <cell r="F1003" t="str">
            <v>F31</v>
          </cell>
        </row>
        <row r="1004">
          <cell r="A1004" t="str">
            <v>H36D</v>
          </cell>
          <cell r="B1004" t="str">
            <v>BOX FUSILLI JB FROM 360G LUSX4</v>
          </cell>
          <cell r="C1004">
            <v>360</v>
          </cell>
          <cell r="D1004" t="str">
            <v>H36D</v>
          </cell>
          <cell r="F1004" t="str">
            <v>F31</v>
          </cell>
        </row>
        <row r="1005">
          <cell r="A1005" t="str">
            <v>H39D</v>
          </cell>
          <cell r="B1005" t="str">
            <v>BOX PENNE SAUMON 360G LUSTX4</v>
          </cell>
          <cell r="C1005">
            <v>360</v>
          </cell>
          <cell r="D1005" t="str">
            <v>H39D</v>
          </cell>
          <cell r="F1005" t="str">
            <v>F31</v>
          </cell>
        </row>
        <row r="1006">
          <cell r="A1006" t="str">
            <v>H52D</v>
          </cell>
          <cell r="B1006" t="str">
            <v>BX BOEUF EXTRA RICHE LUS 360X4</v>
          </cell>
          <cell r="C1006">
            <v>360</v>
          </cell>
          <cell r="D1006" t="str">
            <v>H52D</v>
          </cell>
          <cell r="F1006" t="str">
            <v>F31</v>
          </cell>
        </row>
        <row r="1007">
          <cell r="A1007" t="str">
            <v>H56D</v>
          </cell>
          <cell r="B1007" t="str">
            <v>BOX TORTI BOLO VEGGIE 360G X4</v>
          </cell>
          <cell r="C1007">
            <v>360</v>
          </cell>
          <cell r="D1007" t="str">
            <v>H56D</v>
          </cell>
          <cell r="F1007" t="str">
            <v>F31</v>
          </cell>
        </row>
        <row r="1008">
          <cell r="A1008" t="str">
            <v>H57D</v>
          </cell>
          <cell r="B1008" t="str">
            <v>BX TORTI BOULETTE VEGGI 360X4.</v>
          </cell>
          <cell r="C1008">
            <v>360</v>
          </cell>
          <cell r="D1008" t="str">
            <v>H57D</v>
          </cell>
          <cell r="F1008" t="str">
            <v>F31</v>
          </cell>
        </row>
        <row r="1009">
          <cell r="A1009" t="str">
            <v>H87D</v>
          </cell>
          <cell r="B1009" t="str">
            <v>BOX FUS BOLO POULET 360G LUSX4</v>
          </cell>
          <cell r="C1009">
            <v>360</v>
          </cell>
          <cell r="D1009" t="str">
            <v>H87D</v>
          </cell>
          <cell r="F1009" t="str">
            <v>F31</v>
          </cell>
        </row>
        <row r="1010">
          <cell r="A1010" t="str">
            <v>H70D</v>
          </cell>
          <cell r="B1010" t="str">
            <v>BOX PEN CARBO SA EMM 360 LUSX4</v>
          </cell>
          <cell r="C1010">
            <v>360</v>
          </cell>
          <cell r="D1010" t="str">
            <v>H70D</v>
          </cell>
          <cell r="F1010" t="str">
            <v>F31</v>
          </cell>
        </row>
        <row r="1011">
          <cell r="A1011" t="str">
            <v>H71D</v>
          </cell>
          <cell r="B1011" t="str">
            <v>BOX PEN BOLO SA EMM 360G LUSX4</v>
          </cell>
          <cell r="C1011">
            <v>360</v>
          </cell>
          <cell r="D1011" t="str">
            <v>H71D</v>
          </cell>
          <cell r="F1011" t="str">
            <v>F31</v>
          </cell>
        </row>
        <row r="1012">
          <cell r="A1012" t="str">
            <v>H77D</v>
          </cell>
          <cell r="B1012" t="str">
            <v>BOX SERP TARTIFLET 360G LUSTX4</v>
          </cell>
          <cell r="C1012">
            <v>360</v>
          </cell>
          <cell r="D1012" t="str">
            <v>H77D</v>
          </cell>
          <cell r="F1012" t="str">
            <v>F31</v>
          </cell>
        </row>
        <row r="1013">
          <cell r="A1013" t="str">
            <v>H78D</v>
          </cell>
          <cell r="B1013" t="str">
            <v>BOX SERP RACLETTE 360G LUSTX4</v>
          </cell>
          <cell r="C1013">
            <v>360</v>
          </cell>
          <cell r="D1013" t="str">
            <v>H78D</v>
          </cell>
          <cell r="F1013" t="str">
            <v>F31</v>
          </cell>
        </row>
        <row r="1014">
          <cell r="A1014" t="str">
            <v>HA1B</v>
          </cell>
          <cell r="B1014" t="str">
            <v>2BX TOR 4 FROM 360 1ACH 1GR X2</v>
          </cell>
          <cell r="C1014">
            <v>720</v>
          </cell>
          <cell r="D1014" t="str">
            <v>H01D</v>
          </cell>
          <cell r="F1014" t="str">
            <v>F30</v>
          </cell>
        </row>
        <row r="1015">
          <cell r="A1015" t="str">
            <v>HA2B</v>
          </cell>
          <cell r="B1015" t="str">
            <v>2BX TOR CARBO 360 1ACH 1GR LX2</v>
          </cell>
          <cell r="C1015">
            <v>720</v>
          </cell>
          <cell r="D1015" t="str">
            <v>H02D</v>
          </cell>
          <cell r="F1015" t="str">
            <v>F31</v>
          </cell>
        </row>
        <row r="1016">
          <cell r="A1016" t="str">
            <v>HA3B</v>
          </cell>
          <cell r="B1016" t="str">
            <v>2BX SERP T/MOZ 360 1AC 1GR LX2</v>
          </cell>
          <cell r="C1016">
            <v>720</v>
          </cell>
          <cell r="D1016" t="str">
            <v>H03D</v>
          </cell>
          <cell r="F1016" t="str">
            <v>F31</v>
          </cell>
        </row>
        <row r="1017">
          <cell r="A1017" t="str">
            <v>HA4B</v>
          </cell>
          <cell r="B1017" t="str">
            <v>2BX FUS BOLO 360 1ACH 1GRA LX2</v>
          </cell>
          <cell r="C1017">
            <v>720</v>
          </cell>
          <cell r="D1017" t="str">
            <v>H04D</v>
          </cell>
          <cell r="F1017" t="str">
            <v>F31</v>
          </cell>
        </row>
        <row r="1018">
          <cell r="A1018" t="str">
            <v>HA5B</v>
          </cell>
          <cell r="B1018" t="str">
            <v>2BX T 4FR 360 1ACH 2e a 50%LX2</v>
          </cell>
          <cell r="C1018">
            <v>720</v>
          </cell>
          <cell r="D1018" t="str">
            <v>H01D</v>
          </cell>
          <cell r="F1018" t="str">
            <v>F30</v>
          </cell>
        </row>
        <row r="1019">
          <cell r="A1019" t="str">
            <v>HA6B</v>
          </cell>
          <cell r="B1019" t="str">
            <v>2BX TOR CARB 360 1AC 2e a50%X2</v>
          </cell>
          <cell r="C1019">
            <v>720</v>
          </cell>
          <cell r="D1019" t="str">
            <v>H02D</v>
          </cell>
          <cell r="F1019" t="str">
            <v>F31</v>
          </cell>
        </row>
        <row r="1020">
          <cell r="A1020" t="str">
            <v>HA7B</v>
          </cell>
          <cell r="B1020" t="str">
            <v>2BX SER T/MOZ 360 1AC 2ea50%X2</v>
          </cell>
          <cell r="C1020">
            <v>720</v>
          </cell>
          <cell r="D1020" t="str">
            <v>H03D</v>
          </cell>
          <cell r="F1020" t="str">
            <v>F31</v>
          </cell>
        </row>
        <row r="1021">
          <cell r="A1021" t="str">
            <v>HA8B</v>
          </cell>
          <cell r="B1021" t="str">
            <v>2BX FUS BOLO 360 1ACH 2ea50%X2</v>
          </cell>
          <cell r="C1021">
            <v>720</v>
          </cell>
          <cell r="D1021" t="str">
            <v>H04D</v>
          </cell>
          <cell r="F1021" t="str">
            <v>F31</v>
          </cell>
        </row>
        <row r="1022">
          <cell r="A1022" t="str">
            <v>HA9B</v>
          </cell>
          <cell r="B1022" t="str">
            <v>2BX MAC JBN FR 360 1ACH 1GR X2</v>
          </cell>
          <cell r="C1022">
            <v>720</v>
          </cell>
          <cell r="D1022" t="str">
            <v>H12D</v>
          </cell>
          <cell r="F1022" t="str">
            <v>F31</v>
          </cell>
        </row>
        <row r="1023">
          <cell r="A1023" t="str">
            <v>HASB</v>
          </cell>
          <cell r="B1023" t="str">
            <v>2BX MAC JB FR 360 1AC 2èà50%X2</v>
          </cell>
          <cell r="C1023">
            <v>720</v>
          </cell>
          <cell r="D1023" t="str">
            <v>H32D</v>
          </cell>
          <cell r="F1023" t="str">
            <v>F31</v>
          </cell>
        </row>
        <row r="1024">
          <cell r="A1024" t="str">
            <v>HB1B</v>
          </cell>
          <cell r="B1024" t="str">
            <v>2BX BBALLS 360G 1ACH 1GR LUSX2</v>
          </cell>
          <cell r="C1024">
            <v>720</v>
          </cell>
          <cell r="D1024" t="str">
            <v>H18D</v>
          </cell>
          <cell r="F1024" t="str">
            <v>F31</v>
          </cell>
        </row>
        <row r="1025">
          <cell r="A1025" t="str">
            <v>HB3B</v>
          </cell>
          <cell r="B1025" t="str">
            <v>2 BX BOLO PLT 360 1ACH 1GR LX2</v>
          </cell>
          <cell r="C1025">
            <v>720</v>
          </cell>
          <cell r="D1025" t="str">
            <v>H87D</v>
          </cell>
          <cell r="F1025" t="str">
            <v>F31</v>
          </cell>
        </row>
        <row r="1026">
          <cell r="A1026" t="str">
            <v>HB4B</v>
          </cell>
          <cell r="B1026" t="str">
            <v>2BX BBALLS 360 1ACH 2e à 50%X2</v>
          </cell>
          <cell r="C1026">
            <v>720</v>
          </cell>
          <cell r="D1026" t="str">
            <v>H28D</v>
          </cell>
          <cell r="F1026" t="str">
            <v>F31</v>
          </cell>
        </row>
        <row r="1027">
          <cell r="A1027" t="str">
            <v>HC1B</v>
          </cell>
          <cell r="B1027" t="str">
            <v>2BX SER RACLET 360 1ACH 1GR X2</v>
          </cell>
          <cell r="C1027">
            <v>720</v>
          </cell>
          <cell r="D1027" t="str">
            <v>H78D</v>
          </cell>
          <cell r="F1027" t="str">
            <v>F31</v>
          </cell>
        </row>
        <row r="1028">
          <cell r="A1028" t="str">
            <v>HC3B</v>
          </cell>
          <cell r="B1028" t="str">
            <v>2BX SERP TARTIF 360 1ACH 1GRX2</v>
          </cell>
          <cell r="C1028">
            <v>720</v>
          </cell>
          <cell r="D1028" t="str">
            <v>H77D</v>
          </cell>
          <cell r="F1028" t="str">
            <v>F31</v>
          </cell>
        </row>
        <row r="1029">
          <cell r="A1029" t="str">
            <v>HC6B</v>
          </cell>
          <cell r="B1029" t="str">
            <v>2BX SER RACLET 360 1ACH 1GR X2</v>
          </cell>
          <cell r="C1029">
            <v>720</v>
          </cell>
          <cell r="D1029" t="str">
            <v>H38D</v>
          </cell>
          <cell r="F1029" t="str">
            <v>F31</v>
          </cell>
        </row>
        <row r="1030">
          <cell r="A1030" t="str">
            <v>HC7B</v>
          </cell>
          <cell r="B1030" t="str">
            <v>2BX SER RACLET 360 2e a 50% X2</v>
          </cell>
          <cell r="C1030">
            <v>720</v>
          </cell>
          <cell r="D1030" t="str">
            <v>H38D</v>
          </cell>
          <cell r="F1030" t="str">
            <v>F31</v>
          </cell>
        </row>
        <row r="1031">
          <cell r="A1031" t="str">
            <v>HC8B</v>
          </cell>
          <cell r="B1031" t="str">
            <v>2BX SERP TARTIF 360 1ACH 1GRX2</v>
          </cell>
          <cell r="C1031">
            <v>720</v>
          </cell>
          <cell r="D1031" t="str">
            <v>H37F</v>
          </cell>
          <cell r="F1031" t="str">
            <v>F31</v>
          </cell>
        </row>
        <row r="1032">
          <cell r="A1032" t="str">
            <v>HC9B</v>
          </cell>
          <cell r="B1032" t="str">
            <v>2BX SERP TARTIF 360 1A 2E50%X2</v>
          </cell>
          <cell r="C1032">
            <v>720</v>
          </cell>
          <cell r="D1032" t="str">
            <v>H37D</v>
          </cell>
          <cell r="F1032" t="str">
            <v>F31</v>
          </cell>
        </row>
        <row r="1033">
          <cell r="A1033" t="str">
            <v>HD1B</v>
          </cell>
          <cell r="B1033" t="str">
            <v>2BX TOR 4 FROM 360 1ACH 1GR X2</v>
          </cell>
          <cell r="C1033">
            <v>720</v>
          </cell>
          <cell r="D1033" t="str">
            <v>H21D</v>
          </cell>
          <cell r="F1033" t="str">
            <v>F30</v>
          </cell>
        </row>
        <row r="1034">
          <cell r="A1034" t="str">
            <v>HD2B</v>
          </cell>
          <cell r="B1034" t="str">
            <v>2BX TOR CARBO 360 1ACH 1GR LX2</v>
          </cell>
          <cell r="C1034">
            <v>720</v>
          </cell>
          <cell r="D1034" t="str">
            <v>H22D</v>
          </cell>
          <cell r="F1034" t="str">
            <v>F31</v>
          </cell>
        </row>
        <row r="1035">
          <cell r="A1035" t="str">
            <v>HD3B</v>
          </cell>
          <cell r="B1035" t="str">
            <v>2BX SERP T/MOZ 360 1AC 1GR LX2</v>
          </cell>
          <cell r="C1035">
            <v>720</v>
          </cell>
          <cell r="D1035" t="str">
            <v>H23D</v>
          </cell>
          <cell r="F1035" t="str">
            <v>F31</v>
          </cell>
        </row>
        <row r="1036">
          <cell r="A1036" t="str">
            <v>HD4B</v>
          </cell>
          <cell r="B1036" t="str">
            <v>2BX FUS BOLO 360 1ACH 1GRA LX2</v>
          </cell>
          <cell r="C1036">
            <v>720</v>
          </cell>
          <cell r="D1036" t="str">
            <v>H24D</v>
          </cell>
          <cell r="F1036" t="str">
            <v>F31</v>
          </cell>
        </row>
        <row r="1037">
          <cell r="A1037" t="str">
            <v>HD9B</v>
          </cell>
          <cell r="B1037" t="str">
            <v>2BX MAC JBN FR 360 1ACH 1GR X2</v>
          </cell>
          <cell r="C1037">
            <v>720</v>
          </cell>
          <cell r="D1037" t="str">
            <v>H32D</v>
          </cell>
          <cell r="F1037" t="str">
            <v>F31</v>
          </cell>
        </row>
        <row r="1038">
          <cell r="A1038" t="str">
            <v>HE1B</v>
          </cell>
          <cell r="B1038" t="str">
            <v>2BX BBALLS 360G 1ACH 1GR LUSX2</v>
          </cell>
          <cell r="C1038">
            <v>720</v>
          </cell>
          <cell r="D1038" t="str">
            <v>H28D</v>
          </cell>
          <cell r="F1038" t="str">
            <v>F31</v>
          </cell>
        </row>
        <row r="1039">
          <cell r="A1039" t="str">
            <v>HE3B</v>
          </cell>
          <cell r="B1039" t="str">
            <v>2 BX BOLO PLT 360 1ACH 1GR LX2</v>
          </cell>
          <cell r="C1039">
            <v>720</v>
          </cell>
          <cell r="D1039" t="str">
            <v>H27D</v>
          </cell>
          <cell r="F1039" t="str">
            <v>F31</v>
          </cell>
        </row>
        <row r="1040">
          <cell r="A1040" t="str">
            <v>HE4B</v>
          </cell>
          <cell r="B1040" t="str">
            <v>2BX BBALLS 360 1ACH 2e a 50%X2</v>
          </cell>
          <cell r="C1040">
            <v>720</v>
          </cell>
          <cell r="D1040" t="str">
            <v>H28F</v>
          </cell>
          <cell r="F1040" t="str">
            <v>F31</v>
          </cell>
        </row>
        <row r="1041">
          <cell r="A1041" t="str">
            <v>HE7B</v>
          </cell>
          <cell r="B1041" t="str">
            <v>2BX PENNE SAUM 360 1ACH 1GR X2</v>
          </cell>
          <cell r="C1041">
            <v>720</v>
          </cell>
          <cell r="D1041" t="str">
            <v>H29D</v>
          </cell>
          <cell r="F1041" t="str">
            <v>F31</v>
          </cell>
        </row>
        <row r="1042">
          <cell r="A1042" t="str">
            <v>HE8B</v>
          </cell>
          <cell r="B1042" t="str">
            <v>2BX PENNE SAUM 360 2e a 50% X2</v>
          </cell>
          <cell r="C1042">
            <v>720</v>
          </cell>
          <cell r="D1042" t="str">
            <v>H29D</v>
          </cell>
          <cell r="E1042">
            <v>0</v>
          </cell>
          <cell r="F1042" t="str">
            <v>F31</v>
          </cell>
        </row>
        <row r="1043">
          <cell r="A1043" t="str">
            <v>HEEB</v>
          </cell>
          <cell r="B1043" t="str">
            <v>2BX BZ NOOD PO CU 360 1A2E50X2</v>
          </cell>
          <cell r="C1043">
            <v>720</v>
          </cell>
          <cell r="D1043" t="str">
            <v>H33D</v>
          </cell>
          <cell r="F1043" t="str">
            <v>F31</v>
          </cell>
          <cell r="G1043">
            <v>6</v>
          </cell>
        </row>
        <row r="1044">
          <cell r="A1044" t="str">
            <v>HEGB</v>
          </cell>
          <cell r="B1044" t="str">
            <v>2BX BZ NOOD PO TH 360 1A2E50X2</v>
          </cell>
          <cell r="C1044">
            <v>720</v>
          </cell>
          <cell r="D1044" t="str">
            <v>H34D</v>
          </cell>
          <cell r="F1044" t="str">
            <v>F31</v>
          </cell>
          <cell r="G1044">
            <v>6</v>
          </cell>
        </row>
        <row r="1045">
          <cell r="A1045" t="str">
            <v>HZCF</v>
          </cell>
          <cell r="B1045" t="str">
            <v>BOX 2FON 2RAC 2TAR 360G LUSTX6</v>
          </cell>
          <cell r="C1045">
            <v>360</v>
          </cell>
          <cell r="D1045" t="str">
            <v>H35D H37D H38D</v>
          </cell>
          <cell r="E1045">
            <v>0</v>
          </cell>
          <cell r="F1045" t="str">
            <v>F7C</v>
          </cell>
          <cell r="G1045">
            <v>6</v>
          </cell>
        </row>
        <row r="1046">
          <cell r="A1046" t="str">
            <v>I01F</v>
          </cell>
          <cell r="B1046" t="str">
            <v>CREPE 3 FROMAGES 300G LUSTX6</v>
          </cell>
          <cell r="C1046">
            <v>300</v>
          </cell>
          <cell r="D1046" t="str">
            <v>I01F</v>
          </cell>
          <cell r="F1046" t="str">
            <v>F7C</v>
          </cell>
          <cell r="G1046">
            <v>6</v>
          </cell>
        </row>
        <row r="1047">
          <cell r="A1047" t="str">
            <v>I02F</v>
          </cell>
          <cell r="B1047" t="str">
            <v>CREPE JB FROM 300G LUSTX6</v>
          </cell>
          <cell r="C1047">
            <v>300</v>
          </cell>
          <cell r="D1047" t="str">
            <v>I02F</v>
          </cell>
          <cell r="F1047" t="str">
            <v>F7C</v>
          </cell>
          <cell r="G1047">
            <v>6</v>
          </cell>
        </row>
        <row r="1048">
          <cell r="A1048" t="str">
            <v>I03F</v>
          </cell>
          <cell r="B1048" t="str">
            <v>CREPE CHAMP JB FROM 300G LUSX6</v>
          </cell>
          <cell r="C1048">
            <v>300</v>
          </cell>
          <cell r="D1048" t="str">
            <v>I03F</v>
          </cell>
          <cell r="F1048" t="str">
            <v>F7C</v>
          </cell>
          <cell r="G1048">
            <v>6</v>
          </cell>
        </row>
        <row r="1049">
          <cell r="A1049" t="str">
            <v>I51F</v>
          </cell>
          <cell r="B1049" t="str">
            <v>CQ MONS JB FROM 240G LUST x6.</v>
          </cell>
          <cell r="C1049">
            <v>240</v>
          </cell>
          <cell r="D1049" t="str">
            <v>I51F</v>
          </cell>
          <cell r="F1049" t="str">
            <v>Croques</v>
          </cell>
        </row>
        <row r="1050">
          <cell r="A1050" t="str">
            <v>I54E</v>
          </cell>
          <cell r="B1050" t="str">
            <v>CROQ JAMB/FROM 2+2 480G LUSTX5</v>
          </cell>
          <cell r="C1050">
            <v>480</v>
          </cell>
          <cell r="D1050" t="str">
            <v>I54E</v>
          </cell>
          <cell r="F1050" t="str">
            <v>Croques</v>
          </cell>
        </row>
        <row r="1051">
          <cell r="A1051" t="str">
            <v>I61D</v>
          </cell>
          <cell r="B1051" t="str">
            <v>CROQ EMMENTAL 2x100G LUSTX4</v>
          </cell>
          <cell r="C1051">
            <v>200</v>
          </cell>
          <cell r="D1051" t="str">
            <v>I61D</v>
          </cell>
          <cell r="F1051" t="str">
            <v>Croques</v>
          </cell>
        </row>
        <row r="1052">
          <cell r="A1052" t="str">
            <v>I62D</v>
          </cell>
          <cell r="B1052" t="str">
            <v>CROQ COMTE 2x100GR LUSTX4</v>
          </cell>
          <cell r="C1052">
            <v>200</v>
          </cell>
          <cell r="D1052" t="str">
            <v>I62D</v>
          </cell>
          <cell r="F1052" t="str">
            <v>Croques</v>
          </cell>
        </row>
        <row r="1053">
          <cell r="A1053" t="str">
            <v>I63D</v>
          </cell>
          <cell r="B1053" t="str">
            <v>CROQ CHEVRE 2x100GR LUSTX4</v>
          </cell>
          <cell r="C1053">
            <v>200</v>
          </cell>
          <cell r="D1053" t="str">
            <v>I63D</v>
          </cell>
          <cell r="F1053" t="str">
            <v>Croques</v>
          </cell>
        </row>
        <row r="1054">
          <cell r="A1054" t="str">
            <v>I6AC</v>
          </cell>
          <cell r="B1054" t="str">
            <v>CQ EMMENTAL 4x100G 2+2GT LUSX3</v>
          </cell>
          <cell r="C1054">
            <v>400</v>
          </cell>
          <cell r="D1054" t="str">
            <v>I61D</v>
          </cell>
          <cell r="F1054" t="str">
            <v>Croques</v>
          </cell>
        </row>
        <row r="1055">
          <cell r="A1055" t="str">
            <v>I6BC</v>
          </cell>
          <cell r="B1055" t="str">
            <v>CQ COMTE 4x100GR 2+2GT LUSX3</v>
          </cell>
          <cell r="C1055">
            <v>400</v>
          </cell>
          <cell r="D1055" t="str">
            <v>I62D</v>
          </cell>
          <cell r="F1055" t="str">
            <v>Croques</v>
          </cell>
        </row>
        <row r="1056">
          <cell r="A1056" t="str">
            <v>I6CC</v>
          </cell>
          <cell r="B1056" t="str">
            <v>CQ CHEVRE 4x100GR 2+2GT LUSX3</v>
          </cell>
          <cell r="C1056">
            <v>400</v>
          </cell>
          <cell r="D1056" t="str">
            <v>I63D</v>
          </cell>
          <cell r="F1056" t="str">
            <v>Croques</v>
          </cell>
        </row>
        <row r="1057">
          <cell r="A1057" t="str">
            <v>I6DC</v>
          </cell>
          <cell r="B1057" t="str">
            <v>CQ EMMENTAL 4x100G 2+2GT LUSX3</v>
          </cell>
          <cell r="C1057">
            <v>400</v>
          </cell>
          <cell r="D1057" t="str">
            <v>I61D</v>
          </cell>
          <cell r="F1057" t="str">
            <v>Croques</v>
          </cell>
        </row>
        <row r="1058">
          <cell r="A1058" t="str">
            <v>I6EC</v>
          </cell>
          <cell r="B1058" t="str">
            <v>CQ COMTE 4x100G 2+2GT LUSX3</v>
          </cell>
          <cell r="C1058">
            <v>400</v>
          </cell>
          <cell r="D1058" t="str">
            <v>I62D</v>
          </cell>
          <cell r="F1058" t="str">
            <v>Croques</v>
          </cell>
        </row>
        <row r="1059">
          <cell r="A1059" t="str">
            <v>I6FC</v>
          </cell>
          <cell r="B1059" t="str">
            <v>CQ CHEVRE 4x100G 2+2GT LUSX3</v>
          </cell>
          <cell r="C1059">
            <v>400</v>
          </cell>
          <cell r="D1059" t="str">
            <v>I63D</v>
          </cell>
          <cell r="F1059" t="str">
            <v>Croques</v>
          </cell>
        </row>
        <row r="1060">
          <cell r="A1060" t="str">
            <v>J0AC</v>
          </cell>
          <cell r="B1060" t="str">
            <v>LT2 GIR AUB 1ACH2E70% LU 250X3</v>
          </cell>
          <cell r="C1060">
            <v>500</v>
          </cell>
          <cell r="D1060">
            <v>0</v>
          </cell>
          <cell r="F1060" t="str">
            <v>F3</v>
          </cell>
        </row>
        <row r="1061">
          <cell r="A1061" t="str">
            <v>J0BC</v>
          </cell>
          <cell r="B1061" t="str">
            <v>LT2 GIR GOR 1ACH2E70% LU 250X3</v>
          </cell>
          <cell r="C1061">
            <v>500</v>
          </cell>
          <cell r="D1061">
            <v>0</v>
          </cell>
          <cell r="F1061" t="str">
            <v>F3</v>
          </cell>
        </row>
        <row r="1062">
          <cell r="A1062" t="str">
            <v>J0CC</v>
          </cell>
          <cell r="B1062" t="str">
            <v>LT2 GIR CEP 1ACH2E70% LU 250X3</v>
          </cell>
          <cell r="C1062">
            <v>500</v>
          </cell>
          <cell r="D1062">
            <v>0</v>
          </cell>
          <cell r="F1062" t="str">
            <v>F3</v>
          </cell>
        </row>
        <row r="1063">
          <cell r="A1063" t="str">
            <v>J0DC</v>
          </cell>
          <cell r="B1063" t="str">
            <v>LT2 GIR LEG 1ACH2E70% LU 250X3</v>
          </cell>
          <cell r="C1063">
            <v>500</v>
          </cell>
          <cell r="D1063">
            <v>0</v>
          </cell>
          <cell r="F1063" t="str">
            <v>F3</v>
          </cell>
        </row>
        <row r="1064">
          <cell r="A1064" t="str">
            <v>J0EC</v>
          </cell>
          <cell r="B1064" t="str">
            <v>LT2 GIR JB S 1AC2E70% LU 250X3</v>
          </cell>
          <cell r="C1064">
            <v>500</v>
          </cell>
          <cell r="D1064">
            <v>0</v>
          </cell>
          <cell r="F1064" t="str">
            <v>F3</v>
          </cell>
        </row>
        <row r="1065">
          <cell r="A1065" t="str">
            <v>J0FC</v>
          </cell>
          <cell r="B1065" t="str">
            <v>LT 2 GIR AUB 1ACH=1GR LU 250X3</v>
          </cell>
          <cell r="C1065">
            <v>500</v>
          </cell>
          <cell r="D1065">
            <v>0</v>
          </cell>
          <cell r="F1065" t="str">
            <v>F3</v>
          </cell>
        </row>
        <row r="1066">
          <cell r="A1066" t="str">
            <v>J0GC</v>
          </cell>
          <cell r="B1066" t="str">
            <v>LT2 GIR GOR 1ACH=1GRA LU 250X3</v>
          </cell>
          <cell r="C1066">
            <v>500</v>
          </cell>
          <cell r="D1066" t="str">
            <v>J02F</v>
          </cell>
          <cell r="F1066" t="str">
            <v>F3</v>
          </cell>
        </row>
        <row r="1067">
          <cell r="A1067" t="str">
            <v>J0HC</v>
          </cell>
          <cell r="B1067" t="str">
            <v>LT2 GIR CEP 1ACH=1GRA LU 250X3</v>
          </cell>
          <cell r="C1067">
            <v>500</v>
          </cell>
          <cell r="D1067" t="str">
            <v>J03F</v>
          </cell>
          <cell r="F1067" t="str">
            <v>F3</v>
          </cell>
        </row>
        <row r="1068">
          <cell r="A1068" t="str">
            <v>J0JC</v>
          </cell>
          <cell r="B1068" t="str">
            <v>LT2 GIR LEG 1ACH=1GRA LU 250X3</v>
          </cell>
          <cell r="C1068">
            <v>500</v>
          </cell>
          <cell r="D1068">
            <v>0</v>
          </cell>
          <cell r="F1068" t="str">
            <v>F3</v>
          </cell>
        </row>
        <row r="1069">
          <cell r="A1069" t="str">
            <v>J0KC</v>
          </cell>
          <cell r="B1069" t="str">
            <v>LT2 GIR JB S 1ACH=1GR LU 250X3</v>
          </cell>
          <cell r="C1069">
            <v>500</v>
          </cell>
          <cell r="D1069" t="str">
            <v>J05F</v>
          </cell>
          <cell r="F1069" t="str">
            <v>F3</v>
          </cell>
        </row>
        <row r="1070">
          <cell r="A1070" t="str">
            <v>J0PB</v>
          </cell>
          <cell r="B1070" t="str">
            <v>LT 2+1GR GIRASOLI AUBERG LUX2</v>
          </cell>
          <cell r="C1070">
            <v>750</v>
          </cell>
          <cell r="D1070">
            <v>0</v>
          </cell>
          <cell r="F1070" t="str">
            <v>F3</v>
          </cell>
        </row>
        <row r="1071">
          <cell r="A1071" t="str">
            <v>J0QB</v>
          </cell>
          <cell r="B1071" t="str">
            <v>LT 2+1GR GIRASOLI GORG LUX2</v>
          </cell>
          <cell r="C1071">
            <v>750</v>
          </cell>
          <cell r="D1071">
            <v>0</v>
          </cell>
          <cell r="F1071" t="str">
            <v>F3</v>
          </cell>
        </row>
        <row r="1072">
          <cell r="A1072" t="str">
            <v>J0RB</v>
          </cell>
          <cell r="B1072" t="str">
            <v>LT 2+1GR GIRASOLI CEPES LUSX2</v>
          </cell>
          <cell r="C1072">
            <v>750</v>
          </cell>
          <cell r="D1072">
            <v>0</v>
          </cell>
          <cell r="F1072" t="str">
            <v>F3</v>
          </cell>
        </row>
        <row r="1073">
          <cell r="A1073" t="str">
            <v>J0UC</v>
          </cell>
          <cell r="B1073" t="str">
            <v>LT2 GIR POU 1ACH2E70% LU 250X3</v>
          </cell>
          <cell r="C1073">
            <v>500</v>
          </cell>
          <cell r="D1073">
            <v>0</v>
          </cell>
          <cell r="F1073" t="str">
            <v>F3</v>
          </cell>
        </row>
        <row r="1074">
          <cell r="A1074" t="str">
            <v>J0XC</v>
          </cell>
          <cell r="B1074" t="str">
            <v>LT2 GIR PES 1ACH2E70% LU 250X3</v>
          </cell>
          <cell r="C1074">
            <v>500</v>
          </cell>
          <cell r="D1074">
            <v>0</v>
          </cell>
          <cell r="F1074" t="str">
            <v>F3</v>
          </cell>
        </row>
        <row r="1075">
          <cell r="A1075" t="str">
            <v>J01F</v>
          </cell>
          <cell r="B1075" t="str">
            <v>GIRASOLI AUBERGINE 250G LUSx6</v>
          </cell>
          <cell r="C1075">
            <v>250</v>
          </cell>
          <cell r="D1075" t="str">
            <v>J01F</v>
          </cell>
          <cell r="F1075" t="str">
            <v>F3</v>
          </cell>
        </row>
        <row r="1076">
          <cell r="A1076" t="str">
            <v>J02F</v>
          </cell>
          <cell r="B1076" t="str">
            <v>GIRASOLI GORGONZOLA 250G LUSX6</v>
          </cell>
          <cell r="C1076">
            <v>250</v>
          </cell>
          <cell r="D1076" t="str">
            <v>J02F</v>
          </cell>
          <cell r="F1076" t="str">
            <v>F3</v>
          </cell>
        </row>
        <row r="1077">
          <cell r="A1077" t="str">
            <v>J03F</v>
          </cell>
          <cell r="B1077" t="str">
            <v>GIRASOLI CEPES 250G LUSX6</v>
          </cell>
          <cell r="C1077">
            <v>250</v>
          </cell>
          <cell r="D1077" t="str">
            <v>J03F</v>
          </cell>
          <cell r="F1077" t="str">
            <v>F3</v>
          </cell>
        </row>
        <row r="1078">
          <cell r="A1078" t="str">
            <v>J04F</v>
          </cell>
          <cell r="B1078" t="str">
            <v>GIRASOLI LEG GRILLE 250G LUSX6</v>
          </cell>
          <cell r="C1078">
            <v>250</v>
          </cell>
          <cell r="D1078" t="str">
            <v>J04F</v>
          </cell>
          <cell r="F1078" t="str">
            <v>PF3P</v>
          </cell>
        </row>
        <row r="1079">
          <cell r="A1079" t="str">
            <v>J05F</v>
          </cell>
          <cell r="B1079" t="str">
            <v>GIRASOLI JBN SPECK 250G LUSX6</v>
          </cell>
          <cell r="C1079">
            <v>250</v>
          </cell>
          <cell r="D1079" t="str">
            <v>J05F</v>
          </cell>
          <cell r="F1079" t="str">
            <v>F3</v>
          </cell>
        </row>
        <row r="1080">
          <cell r="A1080" t="str">
            <v>J07F</v>
          </cell>
          <cell r="B1080" t="str">
            <v>GIRASOLI PESTO BASILIC 250G X6</v>
          </cell>
          <cell r="C1080">
            <v>250</v>
          </cell>
          <cell r="D1080" t="str">
            <v>J07F</v>
          </cell>
          <cell r="F1080" t="str">
            <v>F3</v>
          </cell>
        </row>
        <row r="1081">
          <cell r="A1081" t="str">
            <v>J08F</v>
          </cell>
          <cell r="B1081" t="str">
            <v>GIRASOLI POULET GIROLLE 250GX6</v>
          </cell>
          <cell r="C1081">
            <v>250</v>
          </cell>
          <cell r="D1081" t="str">
            <v>J08F</v>
          </cell>
          <cell r="F1081" t="str">
            <v>F3</v>
          </cell>
        </row>
        <row r="1082">
          <cell r="A1082" t="str">
            <v>J31H</v>
          </cell>
          <cell r="B1082" t="str">
            <v>GNOCCHI A POELER 310G LUSTX9</v>
          </cell>
          <cell r="C1082">
            <v>310</v>
          </cell>
          <cell r="D1082" t="str">
            <v>J31H</v>
          </cell>
          <cell r="F1082" t="str">
            <v>PF3P</v>
          </cell>
        </row>
        <row r="1083">
          <cell r="A1083" t="str">
            <v>J3AG</v>
          </cell>
          <cell r="B1083" t="str">
            <v>GNOC POELER 310GR+10%GR LUSTX8</v>
          </cell>
          <cell r="C1083">
            <v>341</v>
          </cell>
          <cell r="D1083" t="str">
            <v>J3AZ</v>
          </cell>
          <cell r="F1083" t="str">
            <v>PF3P</v>
          </cell>
        </row>
        <row r="1084">
          <cell r="A1084" t="str">
            <v>J3BD</v>
          </cell>
          <cell r="B1084" t="str">
            <v>LT 2 GN POEL 310 +10%GR LUSTX4</v>
          </cell>
          <cell r="C1084">
            <v>682</v>
          </cell>
          <cell r="D1084" t="str">
            <v>J3AZ</v>
          </cell>
          <cell r="F1084" t="str">
            <v>PF3P</v>
          </cell>
        </row>
        <row r="1085">
          <cell r="A1085" t="str">
            <v>J3CD</v>
          </cell>
          <cell r="B1085" t="str">
            <v>LT 2 GAP NATURE 310 GR LUSTX4</v>
          </cell>
          <cell r="C1085">
            <v>620</v>
          </cell>
          <cell r="D1085" t="str">
            <v>J31H</v>
          </cell>
          <cell r="F1085" t="str">
            <v>PF3P</v>
          </cell>
        </row>
        <row r="1086">
          <cell r="A1086" t="str">
            <v>J3DC</v>
          </cell>
          <cell r="B1086" t="str">
            <v>2 GAP NAT310G +1SAC GRA LUSTX3</v>
          </cell>
          <cell r="C1086">
            <v>930</v>
          </cell>
          <cell r="D1086" t="str">
            <v>J31H</v>
          </cell>
          <cell r="F1086" t="str">
            <v>PF3P</v>
          </cell>
        </row>
        <row r="1087">
          <cell r="A1087" t="str">
            <v>J3ED</v>
          </cell>
          <cell r="B1087" t="str">
            <v>GAP 310 1ACH 2ea70% LUSx4</v>
          </cell>
          <cell r="C1087">
            <v>620</v>
          </cell>
          <cell r="D1087">
            <v>0</v>
          </cell>
          <cell r="F1087" t="str">
            <v>PF3P</v>
          </cell>
        </row>
        <row r="1088">
          <cell r="A1088" t="str">
            <v>J3FH</v>
          </cell>
          <cell r="B1088" t="str">
            <v>GAP 310 GR PX CHOC LUSTX9</v>
          </cell>
          <cell r="C1088">
            <v>310</v>
          </cell>
          <cell r="D1088">
            <v>0</v>
          </cell>
          <cell r="F1088" t="str">
            <v>PF3P</v>
          </cell>
        </row>
        <row r="1089">
          <cell r="A1089" t="str">
            <v>J3JD</v>
          </cell>
          <cell r="B1089" t="str">
            <v>GAP 310G 1ACH 1GRA LUSx4</v>
          </cell>
          <cell r="C1089">
            <v>620</v>
          </cell>
          <cell r="D1089" t="str">
            <v>J31H</v>
          </cell>
          <cell r="F1089" t="str">
            <v>PF3P</v>
          </cell>
        </row>
        <row r="1090">
          <cell r="A1090" t="str">
            <v>J3HD</v>
          </cell>
          <cell r="B1090" t="str">
            <v>GAP 310 1ACH 2ea80% LUSx4</v>
          </cell>
          <cell r="C1090">
            <v>620</v>
          </cell>
          <cell r="D1090" t="str">
            <v>J31H</v>
          </cell>
          <cell r="F1090" t="str">
            <v>PF3P</v>
          </cell>
        </row>
        <row r="1091">
          <cell r="A1091" t="str">
            <v>J51E</v>
          </cell>
          <cell r="B1091" t="str">
            <v>GNOCCHI A POELER 505G PRESX5</v>
          </cell>
          <cell r="C1091">
            <v>505</v>
          </cell>
          <cell r="D1091">
            <v>0</v>
          </cell>
          <cell r="F1091" t="str">
            <v>PF3P</v>
          </cell>
        </row>
        <row r="1092">
          <cell r="A1092" t="str">
            <v>J51F</v>
          </cell>
          <cell r="B1092" t="str">
            <v>GNOCCHI A POELER 505G LUSTX6</v>
          </cell>
          <cell r="C1092">
            <v>505</v>
          </cell>
          <cell r="D1092" t="str">
            <v>J51F</v>
          </cell>
          <cell r="F1092" t="str">
            <v>PF3P</v>
          </cell>
        </row>
        <row r="1093">
          <cell r="A1093" t="str">
            <v>J61F</v>
          </cell>
          <cell r="B1093" t="str">
            <v>GNOCCHI A POELER 705G LUSTX6</v>
          </cell>
          <cell r="C1093">
            <v>705</v>
          </cell>
          <cell r="D1093">
            <v>0</v>
          </cell>
          <cell r="F1093" t="str">
            <v>PF3P</v>
          </cell>
        </row>
        <row r="1094">
          <cell r="A1094" t="str">
            <v>J5AF</v>
          </cell>
          <cell r="B1094" t="str">
            <v>GN A POELER 505 PCHOC LUSTX6</v>
          </cell>
          <cell r="C1094">
            <v>505</v>
          </cell>
          <cell r="D1094" t="str">
            <v>J51F</v>
          </cell>
          <cell r="F1094" t="str">
            <v>PF3P</v>
          </cell>
        </row>
        <row r="1095">
          <cell r="A1095" t="str">
            <v>J5BF</v>
          </cell>
          <cell r="B1095" t="str">
            <v>GNO A POELER 505+20%GR LUSTX6</v>
          </cell>
          <cell r="C1095">
            <v>606</v>
          </cell>
          <cell r="D1095">
            <v>0</v>
          </cell>
          <cell r="F1095" t="str">
            <v>PF3P</v>
          </cell>
        </row>
        <row r="1096">
          <cell r="A1096" t="str">
            <v>J5CC</v>
          </cell>
          <cell r="B1096" t="str">
            <v>LT 2 GAP 505+20%GRAT LUSTX3</v>
          </cell>
          <cell r="C1096">
            <v>1212</v>
          </cell>
          <cell r="D1096">
            <v>0</v>
          </cell>
          <cell r="F1096" t="str">
            <v>PF3P</v>
          </cell>
        </row>
        <row r="1097">
          <cell r="A1097" t="str">
            <v>J5DE</v>
          </cell>
          <cell r="B1097" t="str">
            <v>GAP 505 +30% G LUS PRESX5</v>
          </cell>
          <cell r="C1097">
            <v>656.5</v>
          </cell>
          <cell r="D1097">
            <v>0</v>
          </cell>
          <cell r="F1097" t="str">
            <v>PF3P</v>
          </cell>
        </row>
        <row r="1098">
          <cell r="A1098" t="str">
            <v>J5DF</v>
          </cell>
          <cell r="B1098" t="str">
            <v>GAP 505G +30% GRA LUSTX6</v>
          </cell>
          <cell r="C1098">
            <v>656.5</v>
          </cell>
          <cell r="D1098" t="str">
            <v>J5DZ</v>
          </cell>
          <cell r="F1098" t="str">
            <v>PF3P</v>
          </cell>
        </row>
        <row r="1099">
          <cell r="A1099" t="str">
            <v>J5EC</v>
          </cell>
          <cell r="B1099" t="str">
            <v>LT 2 GAP 505+30%GR LUSX3</v>
          </cell>
          <cell r="C1099">
            <v>1313</v>
          </cell>
          <cell r="D1099" t="str">
            <v>J5DZ</v>
          </cell>
          <cell r="F1099" t="str">
            <v>PF3P</v>
          </cell>
        </row>
        <row r="1100">
          <cell r="A1100" t="str">
            <v>J5FC</v>
          </cell>
          <cell r="B1100" t="str">
            <v>GAP 505 1ACH 2ea70% LUSx3</v>
          </cell>
          <cell r="C1100">
            <v>1010</v>
          </cell>
          <cell r="D1100">
            <v>0</v>
          </cell>
          <cell r="F1100" t="str">
            <v>PF3P</v>
          </cell>
        </row>
        <row r="1101">
          <cell r="A1101" t="str">
            <v>J5GC</v>
          </cell>
          <cell r="B1101" t="str">
            <v>LT 2 GAP 1ACH=1GR LUST 505G X3</v>
          </cell>
          <cell r="C1101">
            <v>1010</v>
          </cell>
          <cell r="D1101">
            <v>0</v>
          </cell>
          <cell r="F1101" t="str">
            <v>PF3P</v>
          </cell>
        </row>
        <row r="1102">
          <cell r="A1102" t="str">
            <v>J5HC</v>
          </cell>
          <cell r="B1102" t="str">
            <v>LT2  GAP 505 1ACH 2E60% X3</v>
          </cell>
          <cell r="C1102">
            <v>1010</v>
          </cell>
          <cell r="D1102">
            <v>0</v>
          </cell>
          <cell r="F1102" t="str">
            <v>PF3P</v>
          </cell>
        </row>
        <row r="1103">
          <cell r="A1103" t="str">
            <v>J6AC</v>
          </cell>
          <cell r="B1103" t="str">
            <v>LT2 GAP 1ACH2E70% LU 705X3</v>
          </cell>
          <cell r="C1103">
            <v>1410</v>
          </cell>
          <cell r="D1103">
            <v>0</v>
          </cell>
          <cell r="F1103" t="str">
            <v>PF3P</v>
          </cell>
        </row>
        <row r="1104">
          <cell r="A1104" t="str">
            <v>J71G</v>
          </cell>
          <cell r="B1104" t="str">
            <v>RAVIOLI 4 FROMAGES 305G LU X8</v>
          </cell>
          <cell r="C1104">
            <v>305</v>
          </cell>
          <cell r="D1104">
            <v>0</v>
          </cell>
          <cell r="F1104" t="str">
            <v>F3</v>
          </cell>
        </row>
        <row r="1105">
          <cell r="A1105" t="str">
            <v>J72D</v>
          </cell>
          <cell r="B1105" t="str">
            <v>LT 2 RAV 4 FROM 305G LUS X4.</v>
          </cell>
          <cell r="C1105">
            <v>610</v>
          </cell>
          <cell r="D1105">
            <v>0</v>
          </cell>
          <cell r="F1105" t="str">
            <v>F3</v>
          </cell>
        </row>
        <row r="1106">
          <cell r="A1106" t="str">
            <v>J74D</v>
          </cell>
          <cell r="B1106" t="str">
            <v>LT 2  RAV 4 FRO 305G 1A1GR X4</v>
          </cell>
          <cell r="C1106">
            <v>610</v>
          </cell>
          <cell r="D1106">
            <v>0</v>
          </cell>
          <cell r="F1106" t="str">
            <v>F3</v>
          </cell>
        </row>
        <row r="1107">
          <cell r="A1107" t="str">
            <v>J79D</v>
          </cell>
          <cell r="B1107" t="str">
            <v>LT 2  DL TOM BAS 305G 1A1GR X4</v>
          </cell>
          <cell r="C1107">
            <v>610</v>
          </cell>
          <cell r="D1107">
            <v>0</v>
          </cell>
          <cell r="F1107" t="str">
            <v>F7</v>
          </cell>
        </row>
        <row r="1108">
          <cell r="A1108" t="str">
            <v>J76G</v>
          </cell>
          <cell r="B1108" t="str">
            <v>DL TOMATE BASILIC MOZZ 305G X8</v>
          </cell>
          <cell r="C1108">
            <v>305</v>
          </cell>
          <cell r="D1108">
            <v>0</v>
          </cell>
          <cell r="F1108" t="str">
            <v>F7</v>
          </cell>
        </row>
        <row r="1109">
          <cell r="A1109" t="str">
            <v>J77D</v>
          </cell>
          <cell r="B1109" t="str">
            <v>LT 2 DL TOM/MOZ 305G LUST X4.</v>
          </cell>
          <cell r="C1109">
            <v>610</v>
          </cell>
          <cell r="D1109">
            <v>0</v>
          </cell>
          <cell r="F1109" t="str">
            <v>F7</v>
          </cell>
        </row>
        <row r="1110">
          <cell r="A1110" t="str">
            <v>J78D</v>
          </cell>
          <cell r="B1110" t="str">
            <v>LT2 DL TO MO 1A2E50% 305G LUX4.</v>
          </cell>
          <cell r="C1110">
            <v>610</v>
          </cell>
          <cell r="D1110">
            <v>0</v>
          </cell>
          <cell r="F1110" t="str">
            <v>F7</v>
          </cell>
        </row>
        <row r="1111">
          <cell r="A1111" t="str">
            <v>J7AG</v>
          </cell>
          <cell r="B1111" t="str">
            <v>RAV 4 FRO 305G +10%GR X8</v>
          </cell>
          <cell r="C1111">
            <v>335.5</v>
          </cell>
          <cell r="D1111">
            <v>0</v>
          </cell>
          <cell r="E1111">
            <v>32</v>
          </cell>
          <cell r="F1111">
            <v>10</v>
          </cell>
          <cell r="G1111">
            <v>8</v>
          </cell>
        </row>
        <row r="1112">
          <cell r="A1112" t="str">
            <v>J7BD</v>
          </cell>
          <cell r="B1112" t="str">
            <v>LT 2  RAV 4 FRO 305G+10%GR X4</v>
          </cell>
          <cell r="C1112">
            <v>671</v>
          </cell>
          <cell r="D1112">
            <v>0</v>
          </cell>
          <cell r="F1112" t="str">
            <v>PF1</v>
          </cell>
        </row>
        <row r="1113">
          <cell r="A1113" t="str">
            <v>J7EB</v>
          </cell>
          <cell r="B1113" t="str">
            <v>LT 2  RAV 4 FRO 305G +1BQGR X2</v>
          </cell>
          <cell r="C1113">
            <v>915</v>
          </cell>
          <cell r="D1113">
            <v>0</v>
          </cell>
          <cell r="E1113">
            <v>32</v>
          </cell>
          <cell r="F1113" t="str">
            <v>F3</v>
          </cell>
          <cell r="G1113">
            <v>8</v>
          </cell>
        </row>
        <row r="1114">
          <cell r="A1114" t="str">
            <v>J7MG</v>
          </cell>
          <cell r="B1114" t="str">
            <v>DL TOM BAS 305G +10%GR X8</v>
          </cell>
          <cell r="C1114">
            <v>335.5</v>
          </cell>
          <cell r="D1114">
            <v>0</v>
          </cell>
          <cell r="E1114">
            <v>32</v>
          </cell>
          <cell r="F1114" t="str">
            <v>F7</v>
          </cell>
          <cell r="G1114">
            <v>8</v>
          </cell>
        </row>
        <row r="1115">
          <cell r="A1115" t="str">
            <v>J7ND</v>
          </cell>
          <cell r="B1115" t="str">
            <v>LT 2  DL TOM BAS 305G+10%GR X4</v>
          </cell>
          <cell r="C1115">
            <v>671</v>
          </cell>
          <cell r="D1115">
            <v>0</v>
          </cell>
          <cell r="E1115">
            <v>36</v>
          </cell>
          <cell r="F1115" t="str">
            <v>F7</v>
          </cell>
          <cell r="G1115">
            <v>8</v>
          </cell>
        </row>
        <row r="1116">
          <cell r="A1116" t="str">
            <v>J7RB</v>
          </cell>
          <cell r="B1116" t="str">
            <v>LT 2  DL TOM BAS 305G +1BQGR X2</v>
          </cell>
          <cell r="C1116">
            <v>915</v>
          </cell>
          <cell r="D1116">
            <v>0</v>
          </cell>
          <cell r="E1116">
            <v>36</v>
          </cell>
          <cell r="F1116" t="str">
            <v>F7</v>
          </cell>
          <cell r="G1116">
            <v>8</v>
          </cell>
        </row>
        <row r="1117">
          <cell r="A1117" t="str">
            <v>K01F</v>
          </cell>
          <cell r="B1117" t="str">
            <v>TAP JBN EMMENTAL 300G LUSTX6.</v>
          </cell>
          <cell r="C1117">
            <v>300</v>
          </cell>
          <cell r="D1117">
            <v>0</v>
          </cell>
          <cell r="E1117">
            <v>36</v>
          </cell>
          <cell r="F1117" t="str">
            <v>C22</v>
          </cell>
          <cell r="G1117">
            <v>4</v>
          </cell>
        </row>
        <row r="1118">
          <cell r="A1118" t="str">
            <v>K0AF</v>
          </cell>
          <cell r="B1118" t="str">
            <v>TAP JBN EMM 300+10%GR LUSTX6</v>
          </cell>
          <cell r="C1118">
            <v>330</v>
          </cell>
          <cell r="D1118">
            <v>0</v>
          </cell>
          <cell r="E1118">
            <v>36</v>
          </cell>
          <cell r="F1118" t="str">
            <v>C22</v>
          </cell>
          <cell r="G1118">
            <v>4</v>
          </cell>
        </row>
        <row r="1119">
          <cell r="A1119" t="str">
            <v>K0LF</v>
          </cell>
          <cell r="B1119" t="str">
            <v>TAP LARD CHEV 300+10%GR LUSTX6</v>
          </cell>
          <cell r="C1119">
            <v>330</v>
          </cell>
          <cell r="D1119">
            <v>0</v>
          </cell>
          <cell r="E1119">
            <v>36</v>
          </cell>
          <cell r="F1119" t="str">
            <v>C22</v>
          </cell>
          <cell r="G1119">
            <v>4</v>
          </cell>
        </row>
        <row r="1120">
          <cell r="A1120" t="str">
            <v>K0BB</v>
          </cell>
          <cell r="B1120" t="str">
            <v>LT 2 TAP JB EMM300+10%G LUSTX2</v>
          </cell>
          <cell r="C1120">
            <v>660</v>
          </cell>
          <cell r="D1120">
            <v>0</v>
          </cell>
          <cell r="E1120">
            <v>36</v>
          </cell>
          <cell r="F1120" t="str">
            <v>C22</v>
          </cell>
          <cell r="G1120">
            <v>8</v>
          </cell>
        </row>
        <row r="1121">
          <cell r="A1121" t="str">
            <v>K0MB</v>
          </cell>
          <cell r="B1121" t="str">
            <v>LT 2 TAP LARD CHEV 300+10%LUX2</v>
          </cell>
          <cell r="C1121">
            <v>660</v>
          </cell>
          <cell r="D1121">
            <v>0</v>
          </cell>
          <cell r="E1121">
            <v>36</v>
          </cell>
          <cell r="F1121" t="str">
            <v>C22</v>
          </cell>
          <cell r="G1121">
            <v>8</v>
          </cell>
        </row>
        <row r="1122">
          <cell r="A1122" t="str">
            <v>L09G</v>
          </cell>
          <cell r="B1122" t="str">
            <v>FETTUCINI 300 GR AUCH X 8</v>
          </cell>
          <cell r="C1122">
            <v>300</v>
          </cell>
          <cell r="D1122" t="str">
            <v>L09G</v>
          </cell>
          <cell r="E1122">
            <v>32</v>
          </cell>
          <cell r="F1122">
            <v>10</v>
          </cell>
          <cell r="G1122">
            <v>8</v>
          </cell>
        </row>
        <row r="1123">
          <cell r="A1123" t="str">
            <v>L10G</v>
          </cell>
          <cell r="B1123" t="str">
            <v>SPAGHETTI 300 GR AUCHAN  X8</v>
          </cell>
          <cell r="C1123">
            <v>300</v>
          </cell>
          <cell r="D1123" t="str">
            <v>L10G</v>
          </cell>
          <cell r="E1123">
            <v>0</v>
          </cell>
          <cell r="F1123" t="str">
            <v>PF1</v>
          </cell>
          <cell r="G1123">
            <v>0</v>
          </cell>
        </row>
        <row r="1124">
          <cell r="A1124" t="str">
            <v>L14G</v>
          </cell>
          <cell r="B1124" t="str">
            <v>TORTELLI BŒUF 300 GR AUCH X 8</v>
          </cell>
          <cell r="C1124">
            <v>300</v>
          </cell>
          <cell r="D1124" t="str">
            <v>L14G</v>
          </cell>
          <cell r="E1124">
            <v>32</v>
          </cell>
          <cell r="F1124">
            <v>8</v>
          </cell>
          <cell r="G1124">
            <v>8</v>
          </cell>
        </row>
        <row r="1125">
          <cell r="A1125" t="str">
            <v>L18G</v>
          </cell>
          <cell r="B1125" t="str">
            <v>TORTELLO JAMB CRU AUCH 300 X 8</v>
          </cell>
          <cell r="C1125">
            <v>300</v>
          </cell>
          <cell r="D1125" t="str">
            <v>L18G</v>
          </cell>
          <cell r="E1125">
            <v>32</v>
          </cell>
          <cell r="F1125" t="str">
            <v>PREST</v>
          </cell>
          <cell r="G1125">
            <v>8</v>
          </cell>
        </row>
        <row r="1126">
          <cell r="A1126" t="str">
            <v>L21H</v>
          </cell>
          <cell r="B1126" t="str">
            <v>TAGLIATELLE 300 G FIORINI</v>
          </cell>
          <cell r="C1126">
            <v>300</v>
          </cell>
          <cell r="D1126" t="str">
            <v>L21H</v>
          </cell>
          <cell r="E1126">
            <v>36</v>
          </cell>
          <cell r="F1126">
            <v>10</v>
          </cell>
          <cell r="G1126">
            <v>8</v>
          </cell>
        </row>
        <row r="1127">
          <cell r="A1127" t="str">
            <v>L22H</v>
          </cell>
          <cell r="B1127" t="str">
            <v>FETTUCINE 300 G FIORINI</v>
          </cell>
          <cell r="C1127">
            <v>300</v>
          </cell>
          <cell r="D1127" t="str">
            <v>L22H</v>
          </cell>
          <cell r="E1127">
            <v>36</v>
          </cell>
          <cell r="F1127">
            <v>10</v>
          </cell>
          <cell r="G1127">
            <v>8</v>
          </cell>
        </row>
        <row r="1128">
          <cell r="A1128" t="str">
            <v>L23D</v>
          </cell>
          <cell r="B1128" t="str">
            <v>LT 2 TAG 300 DT15%G FIORINI X4</v>
          </cell>
          <cell r="C1128">
            <v>600</v>
          </cell>
          <cell r="D1128" t="str">
            <v>L21H</v>
          </cell>
          <cell r="E1128">
            <v>36</v>
          </cell>
          <cell r="F1128">
            <v>10</v>
          </cell>
          <cell r="G1128">
            <v>4</v>
          </cell>
        </row>
        <row r="1129">
          <cell r="A1129" t="str">
            <v>L24D</v>
          </cell>
          <cell r="B1129" t="str">
            <v>LT 2 FETT 300 DT15%G FIORINIX4</v>
          </cell>
          <cell r="C1129">
            <v>600</v>
          </cell>
          <cell r="D1129" t="str">
            <v>L22H</v>
          </cell>
          <cell r="E1129">
            <v>36</v>
          </cell>
          <cell r="F1129">
            <v>10</v>
          </cell>
          <cell r="G1129">
            <v>4</v>
          </cell>
        </row>
        <row r="1130">
          <cell r="A1130" t="str">
            <v>L25D</v>
          </cell>
          <cell r="B1130" t="str">
            <v>LT 2 RAV 4 FROM 300G FIORINIX4</v>
          </cell>
          <cell r="C1130">
            <v>600</v>
          </cell>
          <cell r="D1130" t="str">
            <v>L28G</v>
          </cell>
          <cell r="E1130">
            <v>36</v>
          </cell>
          <cell r="F1130" t="str">
            <v>PF4</v>
          </cell>
          <cell r="G1130">
            <v>4</v>
          </cell>
        </row>
        <row r="1131">
          <cell r="A1131" t="str">
            <v>L28G</v>
          </cell>
          <cell r="B1131" t="str">
            <v>RAV 4 FROMAGES 300G FIORINI X8</v>
          </cell>
          <cell r="C1131">
            <v>300</v>
          </cell>
          <cell r="D1131" t="str">
            <v>L28G</v>
          </cell>
          <cell r="E1131">
            <v>36</v>
          </cell>
          <cell r="F1131" t="str">
            <v>PF4</v>
          </cell>
          <cell r="G1131">
            <v>8</v>
          </cell>
        </row>
        <row r="1132">
          <cell r="A1132" t="str">
            <v>L29D</v>
          </cell>
          <cell r="B1132" t="str">
            <v>L 2 R 4 FROM 300DT20%GR FIORX4</v>
          </cell>
          <cell r="C1132">
            <v>600</v>
          </cell>
          <cell r="D1132" t="str">
            <v>L28G</v>
          </cell>
          <cell r="E1132">
            <v>36</v>
          </cell>
          <cell r="F1132">
            <v>3</v>
          </cell>
          <cell r="G1132">
            <v>8</v>
          </cell>
        </row>
        <row r="1133">
          <cell r="A1133" t="str">
            <v>L31F</v>
          </cell>
          <cell r="B1133" t="str">
            <v>RAV RICOTTA EP GAROFALO 250 X6</v>
          </cell>
          <cell r="C1133">
            <v>250</v>
          </cell>
          <cell r="D1133" t="str">
            <v>L31F</v>
          </cell>
          <cell r="E1133">
            <v>36</v>
          </cell>
          <cell r="F1133" t="str">
            <v>PREST</v>
          </cell>
          <cell r="G1133">
            <v>8</v>
          </cell>
        </row>
        <row r="1134">
          <cell r="A1134" t="str">
            <v>L32F</v>
          </cell>
          <cell r="B1134" t="str">
            <v>GIR TOMATE MOZ GAROFALO 250 X6</v>
          </cell>
          <cell r="C1134">
            <v>250</v>
          </cell>
          <cell r="D1134" t="str">
            <v>L32F</v>
          </cell>
          <cell r="E1134">
            <v>36</v>
          </cell>
          <cell r="F1134" t="str">
            <v>PREST</v>
          </cell>
          <cell r="G1134">
            <v>3</v>
          </cell>
        </row>
        <row r="1135">
          <cell r="A1135" t="str">
            <v>L33F</v>
          </cell>
          <cell r="B1135" t="str">
            <v>RAVIOLI 5 FRO GAROFALO 250G X6</v>
          </cell>
          <cell r="C1135">
            <v>250</v>
          </cell>
          <cell r="D1135" t="str">
            <v>L33F</v>
          </cell>
          <cell r="E1135">
            <v>36</v>
          </cell>
          <cell r="F1135" t="str">
            <v>PREST</v>
          </cell>
          <cell r="G1135">
            <v>8</v>
          </cell>
        </row>
        <row r="1136">
          <cell r="A1136" t="str">
            <v>L34F</v>
          </cell>
          <cell r="B1136" t="str">
            <v>TRIANGOLI CEPE TRUFFE GA 250X6</v>
          </cell>
          <cell r="C1136">
            <v>250</v>
          </cell>
          <cell r="D1136" t="str">
            <v>L34F</v>
          </cell>
          <cell r="E1136">
            <v>36</v>
          </cell>
          <cell r="F1136" t="str">
            <v>PREST</v>
          </cell>
          <cell r="G1136">
            <v>4</v>
          </cell>
        </row>
        <row r="1137">
          <cell r="A1137" t="str">
            <v>L35F</v>
          </cell>
          <cell r="B1137" t="str">
            <v>GARO DL TOM MOZZ BAS 250G X6;</v>
          </cell>
          <cell r="C1137">
            <v>250</v>
          </cell>
          <cell r="D1137">
            <v>0</v>
          </cell>
          <cell r="E1137">
            <v>36</v>
          </cell>
          <cell r="F1137" t="str">
            <v>PREST</v>
          </cell>
          <cell r="G1137">
            <v>8</v>
          </cell>
        </row>
        <row r="1138">
          <cell r="A1138" t="str">
            <v>L36F</v>
          </cell>
          <cell r="B1138" t="str">
            <v>GARO GIR RICOTTA EPINARD 250X6.</v>
          </cell>
          <cell r="C1138">
            <v>250</v>
          </cell>
          <cell r="D1138">
            <v>0</v>
          </cell>
          <cell r="E1138">
            <v>30</v>
          </cell>
          <cell r="F1138" t="str">
            <v>PREST</v>
          </cell>
          <cell r="G1138">
            <v>4</v>
          </cell>
        </row>
        <row r="1139">
          <cell r="A1139" t="str">
            <v>L38F</v>
          </cell>
          <cell r="B1139" t="str">
            <v>GARO GIR CHAMP CEPE TR 250G X6.</v>
          </cell>
          <cell r="C1139">
            <v>250</v>
          </cell>
          <cell r="D1139">
            <v>0</v>
          </cell>
          <cell r="E1139">
            <v>30</v>
          </cell>
          <cell r="F1139" t="str">
            <v>PF3</v>
          </cell>
          <cell r="G1139">
            <v>8</v>
          </cell>
        </row>
        <row r="1140">
          <cell r="A1140" t="str">
            <v>M01G</v>
          </cell>
          <cell r="B1140" t="str">
            <v>TAGLIATELLE 350G "U"      XG</v>
          </cell>
          <cell r="C1140">
            <v>350</v>
          </cell>
          <cell r="D1140" t="str">
            <v>M01G</v>
          </cell>
          <cell r="E1140">
            <v>36</v>
          </cell>
          <cell r="F1140">
            <v>10</v>
          </cell>
          <cell r="G1140">
            <v>8</v>
          </cell>
        </row>
        <row r="1141">
          <cell r="A1141" t="str">
            <v>M13D</v>
          </cell>
          <cell r="B1141" t="str">
            <v>LOT X 2 TAGL 350G "U"      XG</v>
          </cell>
          <cell r="C1141">
            <v>700</v>
          </cell>
          <cell r="D1141" t="str">
            <v>M01G</v>
          </cell>
          <cell r="E1141">
            <v>36</v>
          </cell>
          <cell r="F1141">
            <v>10</v>
          </cell>
          <cell r="G1141">
            <v>4</v>
          </cell>
        </row>
        <row r="1142">
          <cell r="A1142" t="str">
            <v>M02C</v>
          </cell>
          <cell r="B1142" t="str">
            <v>TAGLIATELLE 700G  "U"      X3</v>
          </cell>
          <cell r="C1142">
            <v>700</v>
          </cell>
          <cell r="D1142" t="str">
            <v>M02C</v>
          </cell>
          <cell r="E1142">
            <v>36</v>
          </cell>
          <cell r="F1142" t="str">
            <v>PF1</v>
          </cell>
          <cell r="G1142">
            <v>4</v>
          </cell>
        </row>
        <row r="1143">
          <cell r="A1143" t="str">
            <v>M03G</v>
          </cell>
          <cell r="B1143" t="str">
            <v>SPAGHETTI 350G "U"        X8</v>
          </cell>
          <cell r="C1143">
            <v>350</v>
          </cell>
          <cell r="D1143" t="str">
            <v>M03G</v>
          </cell>
          <cell r="E1143">
            <v>36</v>
          </cell>
          <cell r="F1143" t="str">
            <v>PF1</v>
          </cell>
          <cell r="G1143">
            <v>8</v>
          </cell>
        </row>
        <row r="1144">
          <cell r="A1144" t="str">
            <v>M14D</v>
          </cell>
          <cell r="B1144" t="str">
            <v>LOT 2 x SPAGHETTI 350G "U"        X4</v>
          </cell>
          <cell r="C1144">
            <v>350</v>
          </cell>
          <cell r="D1144" t="str">
            <v>M03G</v>
          </cell>
          <cell r="E1144">
            <v>36</v>
          </cell>
          <cell r="F1144" t="str">
            <v>PF1</v>
          </cell>
          <cell r="G1144">
            <v>4</v>
          </cell>
        </row>
        <row r="1145">
          <cell r="A1145" t="str">
            <v>M04G</v>
          </cell>
          <cell r="B1145" t="str">
            <v>GNOCCHI 400 GR "U"        X8</v>
          </cell>
          <cell r="C1145">
            <v>400</v>
          </cell>
          <cell r="D1145" t="str">
            <v>M04G</v>
          </cell>
          <cell r="E1145">
            <v>36</v>
          </cell>
          <cell r="F1145" t="str">
            <v>PF3</v>
          </cell>
          <cell r="G1145">
            <v>8</v>
          </cell>
        </row>
        <row r="1146">
          <cell r="A1146" t="str">
            <v>M05G</v>
          </cell>
          <cell r="B1146" t="str">
            <v>RAVIOLI 375 GR "U"        X8</v>
          </cell>
          <cell r="C1146">
            <v>375</v>
          </cell>
          <cell r="D1146" t="str">
            <v>M05G</v>
          </cell>
          <cell r="E1146">
            <v>36</v>
          </cell>
          <cell r="F1146">
            <v>2</v>
          </cell>
          <cell r="G1146">
            <v>8</v>
          </cell>
        </row>
        <row r="1147">
          <cell r="A1147" t="str">
            <v>M06G</v>
          </cell>
          <cell r="B1147" t="str">
            <v>RAVIOLI JAMBON 300 GR "U" X8</v>
          </cell>
          <cell r="C1147">
            <v>300</v>
          </cell>
          <cell r="D1147" t="str">
            <v>M06G</v>
          </cell>
          <cell r="E1147">
            <v>36</v>
          </cell>
          <cell r="F1147" t="str">
            <v>PF4</v>
          </cell>
          <cell r="G1147">
            <v>8</v>
          </cell>
        </row>
        <row r="1148">
          <cell r="A1148" t="str">
            <v>M07C</v>
          </cell>
          <cell r="B1148" t="str">
            <v>TAGLIATELLE 700G+300 GRAT "U"      X3</v>
          </cell>
          <cell r="C1148">
            <v>1000</v>
          </cell>
          <cell r="D1148" t="str">
            <v>M07C</v>
          </cell>
          <cell r="E1148">
            <v>36</v>
          </cell>
          <cell r="F1148" t="str">
            <v>PF1</v>
          </cell>
          <cell r="G1148">
            <v>3</v>
          </cell>
        </row>
        <row r="1149">
          <cell r="A1149" t="str">
            <v>M16G</v>
          </cell>
          <cell r="B1149" t="str">
            <v>RAVIOLI BŒUF "U" 300 G X 8</v>
          </cell>
          <cell r="C1149">
            <v>300</v>
          </cell>
          <cell r="D1149" t="str">
            <v>M16G</v>
          </cell>
          <cell r="E1149">
            <v>36</v>
          </cell>
          <cell r="F1149" t="str">
            <v>PF4</v>
          </cell>
          <cell r="G1149">
            <v>8</v>
          </cell>
        </row>
        <row r="1150">
          <cell r="A1150" t="str">
            <v>M18D</v>
          </cell>
          <cell r="B1150" t="str">
            <v>GNOCCHI 800 GR "U"        X8</v>
          </cell>
          <cell r="C1150">
            <v>800</v>
          </cell>
          <cell r="D1150" t="str">
            <v>M18D</v>
          </cell>
          <cell r="E1150">
            <v>36</v>
          </cell>
          <cell r="F1150" t="str">
            <v>PF3</v>
          </cell>
          <cell r="G1150">
            <v>4</v>
          </cell>
        </row>
        <row r="1151">
          <cell r="A1151" t="str">
            <v>M19G</v>
          </cell>
          <cell r="B1151" t="str">
            <v>RAVIOLI 4 FROM 300 GR "U" X8</v>
          </cell>
          <cell r="C1151">
            <v>300</v>
          </cell>
          <cell r="D1151" t="str">
            <v>M19G</v>
          </cell>
          <cell r="E1151">
            <v>36</v>
          </cell>
          <cell r="F1151" t="str">
            <v>PF4</v>
          </cell>
          <cell r="G1151">
            <v>8</v>
          </cell>
        </row>
        <row r="1152">
          <cell r="A1152" t="str">
            <v>M30D</v>
          </cell>
          <cell r="B1152" t="str">
            <v>GNOCCHI 400 GR CASINO     X4</v>
          </cell>
          <cell r="C1152">
            <v>400</v>
          </cell>
          <cell r="D1152" t="str">
            <v>M30D</v>
          </cell>
          <cell r="E1152">
            <v>30</v>
          </cell>
          <cell r="F1152" t="str">
            <v>LGNO2</v>
          </cell>
          <cell r="G1152">
            <v>4</v>
          </cell>
        </row>
        <row r="1153">
          <cell r="A1153" t="str">
            <v>M30G</v>
          </cell>
          <cell r="B1153" t="str">
            <v>GNOCCHI 400 GR CASINO     X8</v>
          </cell>
          <cell r="C1153">
            <v>400</v>
          </cell>
          <cell r="D1153" t="str">
            <v>M30G</v>
          </cell>
          <cell r="E1153">
            <v>30</v>
          </cell>
          <cell r="F1153" t="str">
            <v>PF3</v>
          </cell>
          <cell r="G1153">
            <v>8</v>
          </cell>
        </row>
        <row r="1154">
          <cell r="A1154" t="str">
            <v>M32D</v>
          </cell>
          <cell r="B1154" t="str">
            <v>RAV JAMBON 300G CASINO    X4</v>
          </cell>
          <cell r="C1154">
            <v>300</v>
          </cell>
          <cell r="D1154" t="str">
            <v>M32D</v>
          </cell>
          <cell r="E1154">
            <v>25</v>
          </cell>
          <cell r="F1154">
            <v>7</v>
          </cell>
          <cell r="G1154">
            <v>4</v>
          </cell>
        </row>
        <row r="1155">
          <cell r="A1155" t="str">
            <v>M32G</v>
          </cell>
          <cell r="B1155" t="str">
            <v>RAV JAMBON 300G CASINO    X8</v>
          </cell>
          <cell r="C1155">
            <v>300</v>
          </cell>
          <cell r="D1155" t="str">
            <v>M32G</v>
          </cell>
          <cell r="E1155">
            <v>25</v>
          </cell>
          <cell r="F1155">
            <v>7</v>
          </cell>
          <cell r="G1155">
            <v>8</v>
          </cell>
        </row>
        <row r="1156">
          <cell r="A1156" t="str">
            <v>M33D</v>
          </cell>
          <cell r="B1156" t="str">
            <v>RAV FROM BAS 300 CASINO   X4</v>
          </cell>
          <cell r="C1156">
            <v>300</v>
          </cell>
          <cell r="D1156" t="str">
            <v>M33D</v>
          </cell>
          <cell r="E1156">
            <v>25</v>
          </cell>
          <cell r="F1156" t="str">
            <v>PF4</v>
          </cell>
          <cell r="G1156">
            <v>4</v>
          </cell>
        </row>
        <row r="1157">
          <cell r="A1157" t="str">
            <v>M33G</v>
          </cell>
          <cell r="B1157" t="str">
            <v>RAV FROM BAS 300 CASINO   X8</v>
          </cell>
          <cell r="C1157">
            <v>300</v>
          </cell>
          <cell r="D1157" t="str">
            <v>M33G</v>
          </cell>
          <cell r="E1157">
            <v>25</v>
          </cell>
          <cell r="F1157" t="str">
            <v>PF4</v>
          </cell>
          <cell r="G1157">
            <v>8</v>
          </cell>
        </row>
        <row r="1158">
          <cell r="A1158" t="str">
            <v>M34G</v>
          </cell>
          <cell r="B1158" t="str">
            <v>RAVIOLI RIC-EPINARD CASINO 300 GR X 8</v>
          </cell>
          <cell r="C1158">
            <v>300</v>
          </cell>
          <cell r="D1158" t="str">
            <v>M34G</v>
          </cell>
          <cell r="E1158">
            <v>30</v>
          </cell>
          <cell r="F1158" t="str">
            <v>PF4</v>
          </cell>
          <cell r="G1158">
            <v>8</v>
          </cell>
        </row>
        <row r="1159">
          <cell r="A1159" t="str">
            <v>M39D</v>
          </cell>
          <cell r="B1159" t="str">
            <v>FARFALLE 250 GR CASINO   X4</v>
          </cell>
          <cell r="C1159">
            <v>250</v>
          </cell>
          <cell r="D1159" t="str">
            <v>M39D</v>
          </cell>
          <cell r="E1159">
            <v>25</v>
          </cell>
          <cell r="F1159" t="str">
            <v>PF7</v>
          </cell>
          <cell r="G1159">
            <v>4</v>
          </cell>
        </row>
        <row r="1160">
          <cell r="A1160" t="str">
            <v>M39G</v>
          </cell>
          <cell r="B1160" t="str">
            <v>FARFALLE 250 GR CASINO   X8</v>
          </cell>
          <cell r="C1160">
            <v>250</v>
          </cell>
          <cell r="D1160" t="str">
            <v>M39G</v>
          </cell>
          <cell r="E1160">
            <v>25</v>
          </cell>
          <cell r="F1160" t="str">
            <v>PF7</v>
          </cell>
          <cell r="G1160">
            <v>8</v>
          </cell>
        </row>
        <row r="1161">
          <cell r="A1161" t="str">
            <v>M41G</v>
          </cell>
          <cell r="B1161" t="str">
            <v>TAGLIATELLE 300 GR CARREFOUR X 8</v>
          </cell>
          <cell r="C1161">
            <v>300</v>
          </cell>
          <cell r="D1161" t="str">
            <v>M41G</v>
          </cell>
          <cell r="E1161">
            <v>32</v>
          </cell>
          <cell r="F1161">
            <v>10</v>
          </cell>
          <cell r="G1161">
            <v>8</v>
          </cell>
        </row>
        <row r="1162">
          <cell r="A1162" t="str">
            <v>M42G</v>
          </cell>
          <cell r="B1162" t="str">
            <v>TAGLIATELLE 350 GR CARREFOUR X 8</v>
          </cell>
          <cell r="C1162">
            <v>350</v>
          </cell>
          <cell r="D1162" t="str">
            <v>M42G</v>
          </cell>
          <cell r="E1162">
            <v>32</v>
          </cell>
          <cell r="F1162">
            <v>10</v>
          </cell>
          <cell r="G1162">
            <v>8</v>
          </cell>
        </row>
        <row r="1163">
          <cell r="A1163" t="str">
            <v>M43G</v>
          </cell>
          <cell r="B1163" t="str">
            <v>SPAGHETTI 300G CARREFOUR X8</v>
          </cell>
          <cell r="C1163">
            <v>300</v>
          </cell>
          <cell r="D1163" t="str">
            <v>M43G</v>
          </cell>
          <cell r="E1163">
            <v>20</v>
          </cell>
          <cell r="F1163" t="str">
            <v>PF1</v>
          </cell>
          <cell r="G1163">
            <v>8</v>
          </cell>
        </row>
        <row r="1164">
          <cell r="A1164" t="str">
            <v>M45D</v>
          </cell>
          <cell r="B1164" t="str">
            <v>TAGLIATELLE 600 G CARREFOUR X4</v>
          </cell>
          <cell r="C1164">
            <v>600</v>
          </cell>
          <cell r="D1164" t="str">
            <v>M45D</v>
          </cell>
          <cell r="E1164">
            <v>32</v>
          </cell>
          <cell r="F1164" t="str">
            <v>PF1</v>
          </cell>
          <cell r="G1164">
            <v>6</v>
          </cell>
        </row>
        <row r="1165">
          <cell r="A1165" t="str">
            <v>M49F</v>
          </cell>
          <cell r="B1165" t="str">
            <v>RAVIOLI JAMBON 300 G CARREF X6</v>
          </cell>
          <cell r="C1165">
            <v>300</v>
          </cell>
          <cell r="D1165" t="str">
            <v>M49G</v>
          </cell>
          <cell r="E1165">
            <v>32</v>
          </cell>
          <cell r="F1165" t="str">
            <v>PF4</v>
          </cell>
          <cell r="G1165">
            <v>8</v>
          </cell>
        </row>
        <row r="1166">
          <cell r="A1166" t="str">
            <v>M49G</v>
          </cell>
          <cell r="B1166" t="str">
            <v>RAVIOLI JAMBON 300 G CARREF X8</v>
          </cell>
          <cell r="C1166">
            <v>300</v>
          </cell>
          <cell r="D1166" t="str">
            <v>M49G</v>
          </cell>
          <cell r="E1166">
            <v>20</v>
          </cell>
          <cell r="F1166" t="str">
            <v>PF4</v>
          </cell>
          <cell r="G1166">
            <v>8</v>
          </cell>
        </row>
        <row r="1167">
          <cell r="A1167" t="str">
            <v>M44J</v>
          </cell>
          <cell r="B1167" t="str">
            <v>GNOCCHI 400 GR CARR       X14</v>
          </cell>
          <cell r="C1167">
            <v>400</v>
          </cell>
          <cell r="D1167" t="str">
            <v>M44j</v>
          </cell>
          <cell r="E1167">
            <v>32</v>
          </cell>
          <cell r="F1167" t="str">
            <v>PF3</v>
          </cell>
          <cell r="G1167">
            <v>14</v>
          </cell>
        </row>
        <row r="1168">
          <cell r="A1168" t="str">
            <v>M56G</v>
          </cell>
          <cell r="B1168" t="str">
            <v>RAV CEPES 300 GR CARREF X8</v>
          </cell>
          <cell r="C1168">
            <v>300</v>
          </cell>
          <cell r="D1168" t="str">
            <v>M56G</v>
          </cell>
          <cell r="E1168">
            <v>30</v>
          </cell>
          <cell r="F1168">
            <v>3</v>
          </cell>
          <cell r="G1168">
            <v>8</v>
          </cell>
        </row>
        <row r="1169">
          <cell r="A1169" t="str">
            <v>M58G</v>
          </cell>
          <cell r="B1169" t="str">
            <v>TORT JAMBON CRU 300 CARREF X8</v>
          </cell>
          <cell r="C1169">
            <v>300</v>
          </cell>
          <cell r="D1169" t="str">
            <v>M58G</v>
          </cell>
          <cell r="E1169">
            <v>30</v>
          </cell>
          <cell r="F1169">
            <v>8</v>
          </cell>
          <cell r="G1169">
            <v>8</v>
          </cell>
        </row>
        <row r="1170">
          <cell r="A1170" t="str">
            <v>M59G</v>
          </cell>
          <cell r="B1170" t="str">
            <v>RAV FROMAGE CARREFOUR 300G X8</v>
          </cell>
          <cell r="C1170">
            <v>300</v>
          </cell>
          <cell r="D1170" t="str">
            <v>M59G</v>
          </cell>
          <cell r="E1170">
            <v>32</v>
          </cell>
          <cell r="F1170" t="str">
            <v>PF4</v>
          </cell>
          <cell r="G1170">
            <v>8</v>
          </cell>
        </row>
        <row r="1171">
          <cell r="A1171" t="str">
            <v>M59F</v>
          </cell>
          <cell r="B1171" t="str">
            <v>RAV FROMAGE CARREFOUR 300G X6</v>
          </cell>
          <cell r="C1171">
            <v>300</v>
          </cell>
          <cell r="D1171" t="str">
            <v>M59F</v>
          </cell>
          <cell r="E1171">
            <v>32</v>
          </cell>
          <cell r="F1171" t="str">
            <v>PF4</v>
          </cell>
          <cell r="G1171">
            <v>8</v>
          </cell>
        </row>
        <row r="1172">
          <cell r="A1172" t="str">
            <v>M61H</v>
          </cell>
          <cell r="B1172" t="str">
            <v>RAV 3 VIANDES 300G CARR X10</v>
          </cell>
          <cell r="C1172">
            <v>300</v>
          </cell>
          <cell r="D1172" t="str">
            <v>M61H</v>
          </cell>
          <cell r="E1172">
            <v>32</v>
          </cell>
          <cell r="F1172" t="str">
            <v>PF4</v>
          </cell>
          <cell r="G1172">
            <v>8</v>
          </cell>
        </row>
        <row r="1173">
          <cell r="A1173" t="str">
            <v>M61G</v>
          </cell>
          <cell r="B1173" t="str">
            <v>RAV 3 VIANDE VBF 300G CARR X8</v>
          </cell>
          <cell r="C1173">
            <v>300</v>
          </cell>
          <cell r="D1173" t="str">
            <v>M61G</v>
          </cell>
          <cell r="E1173">
            <v>32</v>
          </cell>
          <cell r="F1173" t="str">
            <v>PF4</v>
          </cell>
          <cell r="G1173">
            <v>8</v>
          </cell>
        </row>
        <row r="1174">
          <cell r="A1174" t="str">
            <v>M62H</v>
          </cell>
          <cell r="B1174" t="str">
            <v>TORTEL 3 VIANDES  300G CARRX10</v>
          </cell>
          <cell r="C1174">
            <v>300</v>
          </cell>
          <cell r="D1174" t="str">
            <v>M62H</v>
          </cell>
          <cell r="E1174">
            <v>32</v>
          </cell>
          <cell r="F1174">
            <v>8</v>
          </cell>
          <cell r="G1174">
            <v>8</v>
          </cell>
        </row>
        <row r="1175">
          <cell r="A1175" t="str">
            <v>M62G</v>
          </cell>
          <cell r="B1175" t="str">
            <v>TORTEL 3 VIAND VBF 300G CAR X8</v>
          </cell>
          <cell r="C1175">
            <v>300</v>
          </cell>
          <cell r="D1175" t="str">
            <v>M62G</v>
          </cell>
          <cell r="E1175">
            <v>32</v>
          </cell>
          <cell r="F1175">
            <v>8</v>
          </cell>
          <cell r="G1175">
            <v>8</v>
          </cell>
        </row>
        <row r="1176">
          <cell r="A1176" t="str">
            <v>M82F</v>
          </cell>
          <cell r="B1176" t="str">
            <v>RAV FROMAGE GD JURY 300G X6</v>
          </cell>
          <cell r="C1176">
            <v>300</v>
          </cell>
          <cell r="D1176" t="str">
            <v>M82F</v>
          </cell>
          <cell r="E1176">
            <v>32</v>
          </cell>
          <cell r="F1176" t="str">
            <v>PF4</v>
          </cell>
          <cell r="G1176">
            <v>3</v>
          </cell>
        </row>
        <row r="1177">
          <cell r="A1177" t="str">
            <v>M83F</v>
          </cell>
          <cell r="B1177" t="str">
            <v>RAV BOEUF VBF 300G GD JURY X6</v>
          </cell>
          <cell r="C1177">
            <v>300</v>
          </cell>
          <cell r="D1177" t="str">
            <v>M83F</v>
          </cell>
          <cell r="E1177">
            <v>32</v>
          </cell>
          <cell r="F1177" t="str">
            <v>PF4</v>
          </cell>
          <cell r="G1177">
            <v>6</v>
          </cell>
        </row>
        <row r="1178">
          <cell r="A1178" t="str">
            <v>M83G</v>
          </cell>
          <cell r="B1178" t="str">
            <v>RAVIOLI BOEUF 300G GD JURY X6</v>
          </cell>
          <cell r="C1178">
            <v>300</v>
          </cell>
          <cell r="D1178" t="str">
            <v>M83F</v>
          </cell>
          <cell r="E1178">
            <v>32</v>
          </cell>
          <cell r="F1178" t="str">
            <v>PF4</v>
          </cell>
          <cell r="G1178">
            <v>6</v>
          </cell>
        </row>
        <row r="1179">
          <cell r="A1179" t="str">
            <v>M85G</v>
          </cell>
          <cell r="B1179" t="str">
            <v>TAG 300G GD JURY X8</v>
          </cell>
          <cell r="C1179">
            <v>300</v>
          </cell>
          <cell r="D1179" t="str">
            <v>M85G</v>
          </cell>
          <cell r="E1179">
            <v>32</v>
          </cell>
          <cell r="F1179">
            <v>10</v>
          </cell>
          <cell r="G1179">
            <v>8</v>
          </cell>
        </row>
        <row r="1180">
          <cell r="A1180" t="str">
            <v>M84G</v>
          </cell>
          <cell r="B1180" t="str">
            <v>TAG 350G GD JURY X8</v>
          </cell>
          <cell r="C1180">
            <v>350</v>
          </cell>
          <cell r="D1180" t="str">
            <v>M84G</v>
          </cell>
          <cell r="E1180">
            <v>32</v>
          </cell>
          <cell r="F1180">
            <v>10</v>
          </cell>
          <cell r="G1180">
            <v>8</v>
          </cell>
        </row>
        <row r="1181">
          <cell r="A1181" t="str">
            <v>M86F</v>
          </cell>
          <cell r="B1181" t="str">
            <v>GNOCCHI 400GRG GD JURY X6</v>
          </cell>
          <cell r="C1181">
            <v>400</v>
          </cell>
          <cell r="D1181" t="str">
            <v>M86F</v>
          </cell>
          <cell r="E1181">
            <v>32</v>
          </cell>
          <cell r="F1181" t="str">
            <v>PF3</v>
          </cell>
          <cell r="G1181">
            <v>6</v>
          </cell>
        </row>
        <row r="1182">
          <cell r="A1182" t="str">
            <v>M89F</v>
          </cell>
          <cell r="B1182" t="str">
            <v>RAVIOLI JAMBON 300G GD JURY X6</v>
          </cell>
          <cell r="C1182">
            <v>300</v>
          </cell>
          <cell r="D1182" t="str">
            <v>M89F</v>
          </cell>
          <cell r="E1182">
            <v>34</v>
          </cell>
          <cell r="F1182" t="str">
            <v>PF4</v>
          </cell>
          <cell r="G1182">
            <v>6</v>
          </cell>
        </row>
        <row r="1183">
          <cell r="A1183" t="str">
            <v>M91G</v>
          </cell>
          <cell r="B1183" t="str">
            <v>TAG CHAMPION 350 G INT X 8</v>
          </cell>
          <cell r="C1183">
            <v>350</v>
          </cell>
          <cell r="D1183" t="str">
            <v>M91G</v>
          </cell>
          <cell r="E1183">
            <v>32</v>
          </cell>
          <cell r="F1183">
            <v>10</v>
          </cell>
          <cell r="G1183">
            <v>8</v>
          </cell>
        </row>
        <row r="1184">
          <cell r="A1184" t="str">
            <v>M92G</v>
          </cell>
          <cell r="B1184" t="str">
            <v>GNOCCHI CHAMPION 400 G INT X 8</v>
          </cell>
          <cell r="C1184">
            <v>400</v>
          </cell>
          <cell r="D1184" t="str">
            <v>M92G</v>
          </cell>
          <cell r="E1184">
            <v>32</v>
          </cell>
          <cell r="F1184" t="str">
            <v>PF3</v>
          </cell>
          <cell r="G1184">
            <v>8</v>
          </cell>
        </row>
        <row r="1185">
          <cell r="A1185" t="str">
            <v>M93G</v>
          </cell>
          <cell r="B1185" t="str">
            <v xml:space="preserve"> RAV BF CHAMP 300 G X 8</v>
          </cell>
          <cell r="C1185">
            <v>300</v>
          </cell>
          <cell r="D1185" t="str">
            <v>M93G</v>
          </cell>
          <cell r="E1185">
            <v>32</v>
          </cell>
          <cell r="F1185" t="str">
            <v>PF4</v>
          </cell>
          <cell r="G1185">
            <v>8</v>
          </cell>
        </row>
        <row r="1186">
          <cell r="A1186" t="str">
            <v>M95G</v>
          </cell>
          <cell r="B1186" t="str">
            <v>TORT BF CHAMP 300 G X 8</v>
          </cell>
          <cell r="C1186">
            <v>300</v>
          </cell>
          <cell r="D1186" t="str">
            <v>M95G</v>
          </cell>
          <cell r="E1186">
            <v>32</v>
          </cell>
          <cell r="F1186">
            <v>8</v>
          </cell>
          <cell r="G1186">
            <v>8</v>
          </cell>
        </row>
        <row r="1187">
          <cell r="A1187" t="str">
            <v>M96G</v>
          </cell>
          <cell r="B1187" t="str">
            <v>GNOCCHI CHAMPION 400 GR X8</v>
          </cell>
          <cell r="C1187">
            <v>400</v>
          </cell>
          <cell r="D1187" t="str">
            <v>M96G</v>
          </cell>
          <cell r="E1187">
            <v>32</v>
          </cell>
          <cell r="F1187" t="str">
            <v>PF3</v>
          </cell>
          <cell r="G1187">
            <v>8</v>
          </cell>
        </row>
        <row r="1188">
          <cell r="A1188" t="str">
            <v>M97G</v>
          </cell>
          <cell r="B1188" t="str">
            <v>GNOCCHI CHAMPION 400 GR+20% X8</v>
          </cell>
          <cell r="C1188">
            <v>480</v>
          </cell>
          <cell r="D1188" t="str">
            <v>M97G</v>
          </cell>
          <cell r="E1188">
            <v>32</v>
          </cell>
          <cell r="F1188" t="str">
            <v>PF3</v>
          </cell>
          <cell r="G1188">
            <v>8</v>
          </cell>
        </row>
        <row r="1189">
          <cell r="A1189" t="str">
            <v>M9AC</v>
          </cell>
          <cell r="B1189" t="str">
            <v>LT 2 RAV BF CHAMP 300 G + 10% GR X 3</v>
          </cell>
          <cell r="C1189">
            <v>660</v>
          </cell>
          <cell r="D1189">
            <v>0</v>
          </cell>
          <cell r="E1189">
            <v>32</v>
          </cell>
          <cell r="F1189" t="str">
            <v>PF4</v>
          </cell>
          <cell r="G1189">
            <v>3</v>
          </cell>
        </row>
        <row r="1190">
          <cell r="A1190" t="str">
            <v>M9BC</v>
          </cell>
          <cell r="B1190" t="str">
            <v>LT 2 TORTEL BF CHAMP 300 G + 10 % GR X 3</v>
          </cell>
          <cell r="C1190">
            <v>660</v>
          </cell>
          <cell r="D1190">
            <v>0</v>
          </cell>
          <cell r="E1190">
            <v>32</v>
          </cell>
          <cell r="F1190">
            <v>8</v>
          </cell>
          <cell r="G1190">
            <v>3</v>
          </cell>
        </row>
        <row r="1191">
          <cell r="A1191" t="str">
            <v>M9ED</v>
          </cell>
          <cell r="B1191" t="str">
            <v>LOT X 2 TAG CHAMPION 350 G INT X 4</v>
          </cell>
          <cell r="C1191">
            <v>700</v>
          </cell>
          <cell r="D1191" t="str">
            <v>M91G</v>
          </cell>
          <cell r="E1191">
            <v>32</v>
          </cell>
          <cell r="F1191">
            <v>10</v>
          </cell>
          <cell r="G1191">
            <v>8</v>
          </cell>
        </row>
        <row r="1192">
          <cell r="A1192" t="str">
            <v>m9fd</v>
          </cell>
          <cell r="B1192" t="str">
            <v>LOT X 2 RAV BOEUF CHAMPION 300 G INT X 4</v>
          </cell>
          <cell r="C1192">
            <v>600</v>
          </cell>
          <cell r="D1192">
            <v>0</v>
          </cell>
          <cell r="E1192">
            <v>32</v>
          </cell>
          <cell r="F1192" t="str">
            <v>PF4</v>
          </cell>
          <cell r="G1192">
            <v>4</v>
          </cell>
        </row>
        <row r="1193">
          <cell r="A1193" t="str">
            <v>m9gd</v>
          </cell>
          <cell r="B1193" t="str">
            <v>LOT X 2 TORTEL BOEUF CHAMPION 300 G INT X 4</v>
          </cell>
          <cell r="C1193">
            <v>600</v>
          </cell>
          <cell r="D1193">
            <v>0</v>
          </cell>
          <cell r="E1193">
            <v>32</v>
          </cell>
          <cell r="F1193">
            <v>8</v>
          </cell>
          <cell r="G1193">
            <v>4</v>
          </cell>
        </row>
        <row r="1194">
          <cell r="A1194" t="str">
            <v>M9HD</v>
          </cell>
          <cell r="B1194" t="str">
            <v>LOT X 2 TAG CHAMPION 350 G DT 10% X 4</v>
          </cell>
          <cell r="C1194">
            <v>700</v>
          </cell>
          <cell r="D1194" t="str">
            <v>M91G</v>
          </cell>
          <cell r="E1194">
            <v>32</v>
          </cell>
          <cell r="F1194">
            <v>10</v>
          </cell>
          <cell r="G1194">
            <v>8</v>
          </cell>
        </row>
        <row r="1195">
          <cell r="A1195" t="str">
            <v>N07C</v>
          </cell>
          <cell r="B1195" t="str">
            <v>LOT X 2 TAGLIATELLES 300 GR MATCH X6</v>
          </cell>
          <cell r="C1195">
            <v>600</v>
          </cell>
          <cell r="D1195" t="str">
            <v>N11F</v>
          </cell>
          <cell r="E1195">
            <v>34</v>
          </cell>
          <cell r="F1195" t="str">
            <v>PF4</v>
          </cell>
          <cell r="G1195">
            <v>8</v>
          </cell>
        </row>
        <row r="1196">
          <cell r="A1196" t="str">
            <v>N11F</v>
          </cell>
          <cell r="B1196" t="str">
            <v>TAGLIATELLES 300 GR MATCH X6</v>
          </cell>
          <cell r="C1196">
            <v>300</v>
          </cell>
          <cell r="D1196" t="str">
            <v>N11F</v>
          </cell>
          <cell r="E1196">
            <v>34</v>
          </cell>
          <cell r="F1196" t="str">
            <v>PF4</v>
          </cell>
          <cell r="G1196">
            <v>8</v>
          </cell>
        </row>
        <row r="1197">
          <cell r="A1197" t="str">
            <v>N13F</v>
          </cell>
          <cell r="B1197" t="str">
            <v>GNOCCHI 400 GR MATCH      X6</v>
          </cell>
          <cell r="C1197">
            <v>400</v>
          </cell>
          <cell r="D1197" t="str">
            <v>N13F</v>
          </cell>
          <cell r="E1197">
            <v>32</v>
          </cell>
          <cell r="F1197" t="str">
            <v>PF3</v>
          </cell>
          <cell r="G1197">
            <v>6</v>
          </cell>
        </row>
        <row r="1198">
          <cell r="A1198" t="str">
            <v>N1DF</v>
          </cell>
          <cell r="B1198" t="str">
            <v>TORTELLINI 350 G MATCH X 6</v>
          </cell>
          <cell r="C1198">
            <v>350</v>
          </cell>
          <cell r="D1198" t="str">
            <v>N1DF</v>
          </cell>
          <cell r="E1198">
            <v>34</v>
          </cell>
          <cell r="F1198">
            <v>7</v>
          </cell>
          <cell r="G1198">
            <v>8</v>
          </cell>
        </row>
        <row r="1199">
          <cell r="A1199" t="str">
            <v>N1Ec</v>
          </cell>
          <cell r="B1199" t="str">
            <v>LOT X 2 TORTELLINI 350 G MATCH X 3</v>
          </cell>
          <cell r="C1199">
            <v>700</v>
          </cell>
          <cell r="D1199" t="str">
            <v>N1DF</v>
          </cell>
          <cell r="E1199">
            <v>34</v>
          </cell>
          <cell r="F1199" t="str">
            <v>PF4</v>
          </cell>
          <cell r="G1199">
            <v>8</v>
          </cell>
        </row>
        <row r="1200">
          <cell r="A1200" t="str">
            <v>N21G</v>
          </cell>
          <cell r="B1200" t="str">
            <v>TAGLIATELLE 300 GR  CORA  X8</v>
          </cell>
          <cell r="C1200">
            <v>300</v>
          </cell>
          <cell r="D1200" t="str">
            <v>N21G</v>
          </cell>
          <cell r="E1200">
            <v>32</v>
          </cell>
          <cell r="F1200" t="str">
            <v>PF1</v>
          </cell>
          <cell r="G1200">
            <v>8</v>
          </cell>
        </row>
        <row r="1201">
          <cell r="A1201" t="str">
            <v>N22D</v>
          </cell>
          <cell r="B1201" t="str">
            <v>LOT 2 TAGLIATELLE 300G CORA X4</v>
          </cell>
          <cell r="C1201">
            <v>600</v>
          </cell>
          <cell r="D1201" t="str">
            <v>N21G</v>
          </cell>
          <cell r="E1201">
            <v>32</v>
          </cell>
          <cell r="F1201">
            <v>3</v>
          </cell>
          <cell r="G1201">
            <v>4</v>
          </cell>
        </row>
        <row r="1202">
          <cell r="A1202" t="str">
            <v>N23G</v>
          </cell>
          <cell r="B1202" t="str">
            <v>SPAGHETTI 300 GR CORA     X8</v>
          </cell>
          <cell r="C1202">
            <v>300</v>
          </cell>
          <cell r="D1202" t="str">
            <v>N23G</v>
          </cell>
          <cell r="E1202">
            <v>32</v>
          </cell>
          <cell r="F1202" t="str">
            <v>PF4</v>
          </cell>
          <cell r="G1202">
            <v>0</v>
          </cell>
        </row>
        <row r="1203">
          <cell r="A1203" t="str">
            <v>N24D</v>
          </cell>
          <cell r="B1203" t="str">
            <v>LOT 2 SPAGHETTI 300G CORA X4</v>
          </cell>
          <cell r="C1203">
            <v>600</v>
          </cell>
          <cell r="D1203" t="str">
            <v>N23G</v>
          </cell>
          <cell r="E1203">
            <v>32</v>
          </cell>
          <cell r="F1203" t="str">
            <v>PF4</v>
          </cell>
          <cell r="G1203">
            <v>10</v>
          </cell>
        </row>
        <row r="1204">
          <cell r="A1204" t="str">
            <v>N25G</v>
          </cell>
          <cell r="B1204" t="str">
            <v>GNOCCHI 400 GR CORA       X8</v>
          </cell>
          <cell r="C1204">
            <v>400</v>
          </cell>
          <cell r="D1204" t="str">
            <v>N25G</v>
          </cell>
          <cell r="E1204">
            <v>32</v>
          </cell>
          <cell r="F1204">
            <v>3</v>
          </cell>
          <cell r="G1204">
            <v>10</v>
          </cell>
        </row>
        <row r="1205">
          <cell r="A1205" t="str">
            <v>N28G</v>
          </cell>
          <cell r="B1205" t="str">
            <v>TORTELLINI 375 GR CORA    X8</v>
          </cell>
          <cell r="C1205">
            <v>375</v>
          </cell>
          <cell r="D1205" t="str">
            <v>N28G</v>
          </cell>
          <cell r="E1205">
            <v>32</v>
          </cell>
          <cell r="F1205">
            <v>8</v>
          </cell>
          <cell r="G1205">
            <v>8</v>
          </cell>
        </row>
        <row r="1206">
          <cell r="A1206" t="str">
            <v>N31G</v>
          </cell>
          <cell r="B1206" t="str">
            <v>RAVIOLI BŒUF 250 G PREC CORA X8</v>
          </cell>
          <cell r="C1206">
            <v>250</v>
          </cell>
          <cell r="D1206" t="str">
            <v>N31G</v>
          </cell>
          <cell r="E1206">
            <v>38</v>
          </cell>
          <cell r="F1206" t="str">
            <v>PF4</v>
          </cell>
          <cell r="G1206">
            <v>8</v>
          </cell>
        </row>
        <row r="1207">
          <cell r="A1207" t="str">
            <v>N32G</v>
          </cell>
          <cell r="B1207" t="str">
            <v>PRD JAMBON 250 G PREC CORA X8</v>
          </cell>
          <cell r="C1207">
            <v>250</v>
          </cell>
          <cell r="D1207" t="str">
            <v>N32G</v>
          </cell>
          <cell r="E1207">
            <v>38</v>
          </cell>
          <cell r="F1207" t="str">
            <v>PF4</v>
          </cell>
          <cell r="G1207">
            <v>8</v>
          </cell>
        </row>
        <row r="1208">
          <cell r="A1208" t="str">
            <v>N33D</v>
          </cell>
          <cell r="B1208" t="str">
            <v>LOT 2 GNOCCHI 400 GR CORA X3</v>
          </cell>
          <cell r="C1208">
            <v>800</v>
          </cell>
          <cell r="D1208" t="str">
            <v>N25G</v>
          </cell>
          <cell r="E1208">
            <v>32</v>
          </cell>
          <cell r="F1208" t="str">
            <v>PF3</v>
          </cell>
          <cell r="G1208">
            <v>3</v>
          </cell>
        </row>
        <row r="1209">
          <cell r="A1209" t="str">
            <v>N33G</v>
          </cell>
          <cell r="B1209" t="str">
            <v>RAVIOLI 2 FROMAGES BAS. 250 G PREC CORA X 8</v>
          </cell>
          <cell r="C1209">
            <v>250</v>
          </cell>
          <cell r="D1209" t="str">
            <v>N34G</v>
          </cell>
          <cell r="E1209">
            <v>38</v>
          </cell>
          <cell r="F1209" t="str">
            <v>PF4</v>
          </cell>
          <cell r="G1209">
            <v>8</v>
          </cell>
        </row>
        <row r="1210">
          <cell r="A1210" t="str">
            <v>N34G</v>
          </cell>
          <cell r="B1210" t="str">
            <v>RAVIOLI BŒUF 300 G CORA   X8</v>
          </cell>
          <cell r="C1210">
            <v>300</v>
          </cell>
          <cell r="D1210" t="str">
            <v>N34G</v>
          </cell>
          <cell r="E1210">
            <v>34</v>
          </cell>
          <cell r="F1210" t="str">
            <v>PF4</v>
          </cell>
          <cell r="G1210">
            <v>8</v>
          </cell>
        </row>
        <row r="1211">
          <cell r="A1211" t="str">
            <v>N35D</v>
          </cell>
          <cell r="B1211" t="str">
            <v>LOT 2 TORTELLINI 300 CORA X4</v>
          </cell>
          <cell r="C1211">
            <v>750</v>
          </cell>
          <cell r="D1211" t="str">
            <v>N28G</v>
          </cell>
          <cell r="E1211">
            <v>32</v>
          </cell>
          <cell r="F1211">
            <v>8</v>
          </cell>
          <cell r="G1211">
            <v>4</v>
          </cell>
        </row>
        <row r="1212">
          <cell r="A1212" t="str">
            <v>N38G</v>
          </cell>
          <cell r="B1212" t="str">
            <v>PRD JAMBON300 GR CORA X8</v>
          </cell>
          <cell r="C1212">
            <v>300</v>
          </cell>
          <cell r="D1212" t="str">
            <v>N38G</v>
          </cell>
          <cell r="E1212">
            <v>34</v>
          </cell>
          <cell r="F1212">
            <v>7</v>
          </cell>
          <cell r="G1212">
            <v>8</v>
          </cell>
        </row>
        <row r="1213">
          <cell r="A1213" t="str">
            <v>N39G</v>
          </cell>
          <cell r="B1213" t="str">
            <v>RAVIOLI 2 FROMAGES BAS.300 GR CORA X 8</v>
          </cell>
          <cell r="C1213">
            <v>300</v>
          </cell>
          <cell r="D1213" t="str">
            <v>N39G</v>
          </cell>
          <cell r="E1213">
            <v>34</v>
          </cell>
          <cell r="F1213" t="str">
            <v>PF4</v>
          </cell>
          <cell r="G1213">
            <v>8</v>
          </cell>
        </row>
        <row r="1214">
          <cell r="A1214" t="str">
            <v>N3CD</v>
          </cell>
          <cell r="B1214" t="str">
            <v>LOT DE 2 GRD BŒUF 300 G CORA X 4</v>
          </cell>
          <cell r="C1214">
            <v>600</v>
          </cell>
          <cell r="D1214" t="str">
            <v>N34G</v>
          </cell>
          <cell r="E1214">
            <v>34</v>
          </cell>
          <cell r="F1214" t="str">
            <v>PF4</v>
          </cell>
          <cell r="G1214">
            <v>4</v>
          </cell>
        </row>
        <row r="1215">
          <cell r="A1215" t="str">
            <v>N3DD</v>
          </cell>
          <cell r="B1215" t="str">
            <v>LOT DE 2 RAV JAMBON 300 G CORA X 4</v>
          </cell>
          <cell r="C1215">
            <v>600</v>
          </cell>
          <cell r="D1215" t="str">
            <v>N38G</v>
          </cell>
          <cell r="E1215">
            <v>34</v>
          </cell>
          <cell r="F1215">
            <v>3</v>
          </cell>
          <cell r="G1215">
            <v>4</v>
          </cell>
        </row>
        <row r="1216">
          <cell r="A1216" t="str">
            <v>N43H</v>
          </cell>
          <cell r="B1216" t="str">
            <v>RAV 4 FROM 300 GR LEADERP X10</v>
          </cell>
          <cell r="C1216">
            <v>300</v>
          </cell>
          <cell r="D1216" t="str">
            <v>N43H</v>
          </cell>
          <cell r="E1216">
            <v>34</v>
          </cell>
          <cell r="F1216" t="str">
            <v>PF4</v>
          </cell>
          <cell r="G1216">
            <v>8</v>
          </cell>
        </row>
        <row r="1217">
          <cell r="A1217" t="str">
            <v>N46H</v>
          </cell>
          <cell r="B1217" t="str">
            <v>RAV 4 FROM 300 GR LEADERP X10</v>
          </cell>
          <cell r="C1217">
            <v>300</v>
          </cell>
          <cell r="D1217" t="str">
            <v>N46H</v>
          </cell>
          <cell r="E1217">
            <v>0</v>
          </cell>
          <cell r="F1217" t="str">
            <v>PF4</v>
          </cell>
          <cell r="G1217">
            <v>10</v>
          </cell>
        </row>
        <row r="1218">
          <cell r="A1218" t="str">
            <v>N50H</v>
          </cell>
          <cell r="B1218" t="str">
            <v>D LUNE TOM/BAS 300G LEADPX10</v>
          </cell>
          <cell r="C1218">
            <v>300</v>
          </cell>
          <cell r="D1218" t="str">
            <v>N50H</v>
          </cell>
          <cell r="E1218">
            <v>0</v>
          </cell>
          <cell r="F1218">
            <v>3</v>
          </cell>
          <cell r="G1218">
            <v>10</v>
          </cell>
        </row>
        <row r="1219">
          <cell r="A1219" t="str">
            <v>N52C</v>
          </cell>
          <cell r="B1219" t="str">
            <v>TAG KILO LDP X 3</v>
          </cell>
          <cell r="C1219">
            <v>1000</v>
          </cell>
          <cell r="D1219" t="str">
            <v>N52C</v>
          </cell>
          <cell r="E1219">
            <v>38</v>
          </cell>
          <cell r="F1219" t="str">
            <v>PF1</v>
          </cell>
          <cell r="G1219">
            <v>3</v>
          </cell>
        </row>
        <row r="1220">
          <cell r="A1220" t="str">
            <v>N53C</v>
          </cell>
          <cell r="B1220" t="str">
            <v>GRD BOEUF KILO LDP X 3</v>
          </cell>
          <cell r="C1220">
            <v>1000</v>
          </cell>
          <cell r="D1220" t="str">
            <v>N53C</v>
          </cell>
          <cell r="E1220">
            <v>38</v>
          </cell>
          <cell r="F1220" t="str">
            <v>PF4</v>
          </cell>
          <cell r="G1220">
            <v>3</v>
          </cell>
        </row>
        <row r="1221">
          <cell r="A1221" t="str">
            <v>N55G</v>
          </cell>
          <cell r="B1221" t="str">
            <v>FARFALLES 250G LEADERPRICE X8</v>
          </cell>
          <cell r="C1221">
            <v>250</v>
          </cell>
          <cell r="D1221" t="str">
            <v>N55G</v>
          </cell>
          <cell r="E1221">
            <v>38</v>
          </cell>
          <cell r="F1221" t="str">
            <v>PF7</v>
          </cell>
          <cell r="G1221">
            <v>8</v>
          </cell>
        </row>
        <row r="1222">
          <cell r="A1222" t="str">
            <v>N56C</v>
          </cell>
          <cell r="B1222" t="str">
            <v>GRD 4 FROMAGES KILO LDP X 3</v>
          </cell>
          <cell r="C1222">
            <v>1000</v>
          </cell>
          <cell r="D1222" t="str">
            <v>N56C</v>
          </cell>
          <cell r="E1222">
            <v>38</v>
          </cell>
          <cell r="F1222" t="str">
            <v>PF4</v>
          </cell>
          <cell r="G1222">
            <v>3</v>
          </cell>
        </row>
        <row r="1223">
          <cell r="A1223" t="str">
            <v>N57C</v>
          </cell>
          <cell r="B1223" t="str">
            <v>GRD JAMBON KILO LDP X 3</v>
          </cell>
          <cell r="C1223">
            <v>1000</v>
          </cell>
          <cell r="D1223" t="str">
            <v>N57C</v>
          </cell>
          <cell r="E1223">
            <v>38</v>
          </cell>
          <cell r="F1223" t="str">
            <v>PF4</v>
          </cell>
          <cell r="G1223">
            <v>3</v>
          </cell>
        </row>
        <row r="1224">
          <cell r="A1224" t="str">
            <v>N62G</v>
          </cell>
          <cell r="B1224" t="str">
            <v>SPAGHETTI 300 GR TURINI   X8</v>
          </cell>
          <cell r="C1224">
            <v>300</v>
          </cell>
          <cell r="D1224" t="str">
            <v>N62G</v>
          </cell>
          <cell r="E1224">
            <v>34</v>
          </cell>
          <cell r="F1224" t="str">
            <v>PF1</v>
          </cell>
          <cell r="G1224">
            <v>8</v>
          </cell>
        </row>
        <row r="1225">
          <cell r="A1225" t="str">
            <v>N63G</v>
          </cell>
          <cell r="B1225" t="str">
            <v>GNOCCHI 375 GR TURINI     X8</v>
          </cell>
          <cell r="C1225">
            <v>375</v>
          </cell>
          <cell r="D1225" t="str">
            <v>N63G</v>
          </cell>
          <cell r="E1225">
            <v>34</v>
          </cell>
          <cell r="F1225" t="str">
            <v>PF3</v>
          </cell>
          <cell r="G1225">
            <v>8</v>
          </cell>
        </row>
        <row r="1226">
          <cell r="A1226" t="str">
            <v>N64G</v>
          </cell>
          <cell r="B1226" t="str">
            <v>TORTEL 375 G TURINI X8</v>
          </cell>
          <cell r="C1226">
            <v>375</v>
          </cell>
          <cell r="D1226" t="str">
            <v>N64G</v>
          </cell>
          <cell r="E1226">
            <v>34</v>
          </cell>
          <cell r="F1226">
            <v>8</v>
          </cell>
          <cell r="G1226">
            <v>8</v>
          </cell>
        </row>
        <row r="1227">
          <cell r="A1227" t="str">
            <v>N71G</v>
          </cell>
          <cell r="B1227" t="str">
            <v>RAV JAMBON 300 GR TURINI X8</v>
          </cell>
          <cell r="C1227">
            <v>300</v>
          </cell>
          <cell r="D1227" t="str">
            <v>N71G</v>
          </cell>
          <cell r="E1227">
            <v>34</v>
          </cell>
          <cell r="F1227">
            <v>7</v>
          </cell>
          <cell r="G1227">
            <v>8</v>
          </cell>
        </row>
        <row r="1228">
          <cell r="A1228" t="str">
            <v>N73G</v>
          </cell>
          <cell r="B1228" t="str">
            <v xml:space="preserve"> RAV 4 FROMAGES 300 GR TURINI     X4</v>
          </cell>
          <cell r="C1228">
            <v>300</v>
          </cell>
          <cell r="D1228" t="str">
            <v>N73G</v>
          </cell>
          <cell r="E1228">
            <v>34</v>
          </cell>
          <cell r="F1228">
            <v>7</v>
          </cell>
          <cell r="G1228">
            <v>4</v>
          </cell>
        </row>
        <row r="1229">
          <cell r="A1229" t="str">
            <v>N76G</v>
          </cell>
          <cell r="B1229" t="str">
            <v>TAGLIATELLE 350 GR TURINI X8</v>
          </cell>
          <cell r="C1229">
            <v>350</v>
          </cell>
          <cell r="D1229" t="str">
            <v>N76G</v>
          </cell>
          <cell r="E1229">
            <v>34</v>
          </cell>
          <cell r="F1229" t="str">
            <v>PF1</v>
          </cell>
          <cell r="G1229">
            <v>8</v>
          </cell>
        </row>
        <row r="1230">
          <cell r="A1230" t="str">
            <v>N78G</v>
          </cell>
          <cell r="B1230" t="str">
            <v>SPAG 350 GR TURINI X8</v>
          </cell>
          <cell r="C1230">
            <v>350</v>
          </cell>
          <cell r="D1230" t="str">
            <v>N78G</v>
          </cell>
          <cell r="E1230">
            <v>34</v>
          </cell>
          <cell r="F1230" t="str">
            <v>PF1</v>
          </cell>
          <cell r="G1230">
            <v>8</v>
          </cell>
        </row>
        <row r="1231">
          <cell r="A1231" t="str">
            <v>N8AG</v>
          </cell>
          <cell r="B1231" t="str">
            <v>TORT JAMBON CRU 300 TURINIX8</v>
          </cell>
          <cell r="C1231">
            <v>300</v>
          </cell>
          <cell r="D1231" t="str">
            <v>N8AG</v>
          </cell>
          <cell r="E1231">
            <v>0</v>
          </cell>
          <cell r="F1231">
            <v>8</v>
          </cell>
          <cell r="G1231">
            <v>0</v>
          </cell>
        </row>
        <row r="1232">
          <cell r="A1232" t="str">
            <v>N8CG</v>
          </cell>
          <cell r="B1232" t="str">
            <v>TORT RIC EPINARD 300 TURINIX8</v>
          </cell>
          <cell r="C1232">
            <v>300</v>
          </cell>
          <cell r="D1232" t="str">
            <v>N8CG</v>
          </cell>
          <cell r="F1232" t="str">
            <v>PF8</v>
          </cell>
        </row>
        <row r="1233">
          <cell r="A1233" t="str">
            <v>N80G</v>
          </cell>
          <cell r="B1233" t="str">
            <v>FETTUCINI 350 GR TURINI X8</v>
          </cell>
          <cell r="C1233">
            <v>350</v>
          </cell>
          <cell r="D1233" t="str">
            <v>N80G</v>
          </cell>
          <cell r="E1233">
            <v>34</v>
          </cell>
          <cell r="F1233" t="str">
            <v>PIZ</v>
          </cell>
          <cell r="G1233">
            <v>8</v>
          </cell>
        </row>
        <row r="1234">
          <cell r="A1234" t="str">
            <v>N80H</v>
          </cell>
          <cell r="B1234" t="str">
            <v>FETTUCINE 350 G TURINI X8</v>
          </cell>
          <cell r="C1234">
            <v>350</v>
          </cell>
          <cell r="D1234" t="str">
            <v>N80H</v>
          </cell>
          <cell r="E1234">
            <v>34</v>
          </cell>
          <cell r="F1234" t="str">
            <v>PIZ</v>
          </cell>
          <cell r="G1234">
            <v>8</v>
          </cell>
        </row>
        <row r="1235">
          <cell r="A1235" t="str">
            <v>N84G</v>
          </cell>
          <cell r="B1235" t="str">
            <v>RAVIOLI BŒUF 300G TURINI  X8</v>
          </cell>
          <cell r="C1235">
            <v>300</v>
          </cell>
          <cell r="D1235" t="str">
            <v>N84G</v>
          </cell>
          <cell r="E1235">
            <v>34</v>
          </cell>
          <cell r="F1235" t="str">
            <v>PIZ</v>
          </cell>
          <cell r="G1235">
            <v>8</v>
          </cell>
        </row>
        <row r="1236">
          <cell r="A1236" t="str">
            <v>N88G</v>
          </cell>
          <cell r="B1236" t="str">
            <v>TAG 300 GR BELLE France X 8</v>
          </cell>
          <cell r="C1236">
            <v>300</v>
          </cell>
          <cell r="D1236" t="str">
            <v>N88G</v>
          </cell>
          <cell r="E1236">
            <v>43</v>
          </cell>
          <cell r="F1236" t="str">
            <v>PIZ</v>
          </cell>
          <cell r="G1236">
            <v>8</v>
          </cell>
        </row>
        <row r="1237">
          <cell r="A1237" t="str">
            <v>N89G</v>
          </cell>
          <cell r="B1237" t="str">
            <v>RAV BOEUF300 GR BELLE France X 8</v>
          </cell>
          <cell r="C1237">
            <v>300</v>
          </cell>
          <cell r="D1237" t="str">
            <v>N89G</v>
          </cell>
          <cell r="E1237">
            <v>43</v>
          </cell>
          <cell r="F1237" t="str">
            <v>PIZ</v>
          </cell>
          <cell r="G1237">
            <v>8</v>
          </cell>
        </row>
        <row r="1238">
          <cell r="A1238" t="str">
            <v>N97G</v>
          </cell>
          <cell r="B1238" t="str">
            <v>TAG 300G CIBON  X8</v>
          </cell>
          <cell r="C1238">
            <v>300</v>
          </cell>
          <cell r="D1238" t="str">
            <v>N97G</v>
          </cell>
          <cell r="E1238">
            <v>43</v>
          </cell>
          <cell r="F1238" t="str">
            <v>PIZ</v>
          </cell>
          <cell r="G1238">
            <v>8</v>
          </cell>
        </row>
        <row r="1239">
          <cell r="A1239" t="str">
            <v>N98G</v>
          </cell>
          <cell r="B1239" t="str">
            <v>RAV DET BŒUF CIBON  X8</v>
          </cell>
          <cell r="C1239">
            <v>300</v>
          </cell>
          <cell r="D1239" t="str">
            <v>N98G</v>
          </cell>
          <cell r="E1239">
            <v>43</v>
          </cell>
          <cell r="F1239" t="str">
            <v>PIZ</v>
          </cell>
          <cell r="G1239">
            <v>8</v>
          </cell>
        </row>
        <row r="1240">
          <cell r="A1240" t="str">
            <v>N99G</v>
          </cell>
          <cell r="B1240" t="str">
            <v>RAV 4 FROMAGES 300 GR BELLE FRCE X 8</v>
          </cell>
          <cell r="C1240">
            <v>300</v>
          </cell>
          <cell r="D1240" t="str">
            <v>N99G</v>
          </cell>
          <cell r="E1240">
            <v>43</v>
          </cell>
          <cell r="F1240" t="str">
            <v>PIZ</v>
          </cell>
          <cell r="G1240">
            <v>8</v>
          </cell>
        </row>
        <row r="1241">
          <cell r="A1241" t="str">
            <v>N9aG</v>
          </cell>
          <cell r="B1241" t="str">
            <v>RAV 4 FROM 300 GDT 20ù GRAT B FRCE X 8</v>
          </cell>
          <cell r="C1241">
            <v>300</v>
          </cell>
          <cell r="D1241" t="str">
            <v>N99G</v>
          </cell>
          <cell r="E1241">
            <v>43</v>
          </cell>
          <cell r="F1241" t="str">
            <v>PIZ</v>
          </cell>
          <cell r="G1241">
            <v>8</v>
          </cell>
        </row>
        <row r="1242">
          <cell r="A1242" t="str">
            <v>N9BG</v>
          </cell>
          <cell r="B1242" t="str">
            <v>TAG 300 GR BELLE France DONT 20% GRAT X 8</v>
          </cell>
          <cell r="C1242">
            <v>300</v>
          </cell>
          <cell r="D1242" t="str">
            <v>N88G</v>
          </cell>
          <cell r="E1242">
            <v>43</v>
          </cell>
          <cell r="F1242" t="str">
            <v>PIZ</v>
          </cell>
          <cell r="G1242">
            <v>8</v>
          </cell>
        </row>
        <row r="1243">
          <cell r="A1243" t="str">
            <v>P01D</v>
          </cell>
          <cell r="B1243" t="str">
            <v>PIZZA PZ 4 FORMAGGI 400G X 4</v>
          </cell>
          <cell r="C1243">
            <v>400</v>
          </cell>
          <cell r="D1243" t="str">
            <v>P01D</v>
          </cell>
          <cell r="F1243" t="str">
            <v>PIZ</v>
          </cell>
        </row>
        <row r="1244">
          <cell r="A1244" t="str">
            <v>P02D</v>
          </cell>
          <cell r="B1244" t="str">
            <v>PIZZA PZ STROMBOLI 400 G X 4</v>
          </cell>
          <cell r="C1244">
            <v>400</v>
          </cell>
          <cell r="D1244" t="str">
            <v>P02D</v>
          </cell>
          <cell r="F1244" t="str">
            <v>PIZ</v>
          </cell>
        </row>
        <row r="1245">
          <cell r="A1245" t="str">
            <v>P03D</v>
          </cell>
          <cell r="B1245" t="str">
            <v>PIZZA PZ CAMPIONE 400 G X 4</v>
          </cell>
          <cell r="C1245">
            <v>400</v>
          </cell>
          <cell r="D1245" t="str">
            <v>P03D</v>
          </cell>
          <cell r="F1245" t="str">
            <v>PIZ</v>
          </cell>
        </row>
        <row r="1246">
          <cell r="A1246" t="str">
            <v>P04D</v>
          </cell>
          <cell r="B1246" t="str">
            <v>PIZZA PZ GENOVESE 400 G X 4</v>
          </cell>
          <cell r="C1246">
            <v>400</v>
          </cell>
          <cell r="D1246" t="str">
            <v>P04D</v>
          </cell>
          <cell r="F1246" t="str">
            <v>PIZ</v>
          </cell>
        </row>
        <row r="1247">
          <cell r="A1247" t="str">
            <v>P05D</v>
          </cell>
          <cell r="B1247" t="str">
            <v>PIZZA PZ ROMA 400 G X 4</v>
          </cell>
          <cell r="C1247">
            <v>400</v>
          </cell>
          <cell r="D1247" t="str">
            <v>P05D</v>
          </cell>
          <cell r="F1247" t="str">
            <v>PIZ</v>
          </cell>
        </row>
        <row r="1248">
          <cell r="A1248" t="str">
            <v>P06D</v>
          </cell>
          <cell r="B1248" t="str">
            <v>PIZZA PZ REGINA 400 G X 4</v>
          </cell>
          <cell r="C1248">
            <v>400</v>
          </cell>
          <cell r="D1248" t="str">
            <v>P06D</v>
          </cell>
          <cell r="F1248" t="str">
            <v>PIZ</v>
          </cell>
        </row>
        <row r="1249">
          <cell r="A1249" t="str">
            <v>P07D</v>
          </cell>
          <cell r="B1249" t="str">
            <v>PIZZA PZ ROMANA 250 G X4</v>
          </cell>
          <cell r="C1249">
            <v>250</v>
          </cell>
          <cell r="D1249" t="str">
            <v>P07D</v>
          </cell>
          <cell r="F1249" t="str">
            <v>PIZ</v>
          </cell>
        </row>
        <row r="1250">
          <cell r="A1250" t="str">
            <v>P08D</v>
          </cell>
          <cell r="B1250" t="str">
            <v>PIZZA PZ 4 FORMAGGI 250G X4</v>
          </cell>
          <cell r="C1250">
            <v>250</v>
          </cell>
          <cell r="D1250" t="str">
            <v>P08D</v>
          </cell>
          <cell r="F1250" t="str">
            <v>PIZ</v>
          </cell>
        </row>
        <row r="1251">
          <cell r="A1251" t="str">
            <v>PA1B</v>
          </cell>
          <cell r="B1251" t="str">
            <v>LT 2 PIZZA PZ 4 FORMAGGI 400X2</v>
          </cell>
          <cell r="C1251">
            <v>800</v>
          </cell>
          <cell r="D1251" t="str">
            <v>P01D</v>
          </cell>
          <cell r="F1251" t="str">
            <v>PIZ</v>
          </cell>
        </row>
        <row r="1252">
          <cell r="A1252" t="str">
            <v>PA5B</v>
          </cell>
          <cell r="B1252" t="str">
            <v>LT 2 PIZZA PZ ROMANA 400 GX2</v>
          </cell>
          <cell r="C1252">
            <v>800</v>
          </cell>
          <cell r="D1252" t="str">
            <v>P05D</v>
          </cell>
          <cell r="F1252" t="str">
            <v>PIZ</v>
          </cell>
        </row>
        <row r="1253">
          <cell r="A1253" t="str">
            <v>PB1B</v>
          </cell>
          <cell r="B1253" t="str">
            <v>LT 2 PIZZA PZ 4FOR 2E50% 400X2</v>
          </cell>
          <cell r="C1253">
            <v>800</v>
          </cell>
          <cell r="D1253" t="str">
            <v>P01D</v>
          </cell>
          <cell r="F1253" t="str">
            <v>PIZ</v>
          </cell>
        </row>
        <row r="1254">
          <cell r="A1254" t="str">
            <v>PB2B</v>
          </cell>
          <cell r="B1254" t="str">
            <v>LT 2 PIZZA PZ STRO 2E50% 400X2</v>
          </cell>
          <cell r="C1254">
            <v>800</v>
          </cell>
          <cell r="D1254" t="str">
            <v>P02D</v>
          </cell>
          <cell r="F1254" t="str">
            <v>PIZ</v>
          </cell>
        </row>
        <row r="1255">
          <cell r="A1255" t="str">
            <v>PB3B</v>
          </cell>
          <cell r="B1255" t="str">
            <v>LT 2 PIZZA PZ CAMP 2E50% 400X2</v>
          </cell>
          <cell r="C1255">
            <v>800</v>
          </cell>
          <cell r="D1255" t="str">
            <v>P03D</v>
          </cell>
          <cell r="F1255" t="str">
            <v>PIZ</v>
          </cell>
        </row>
        <row r="1256">
          <cell r="A1256" t="str">
            <v>PB4B</v>
          </cell>
          <cell r="B1256" t="str">
            <v>LT 2 PIZZA PZ GENO 2E50% 400X2</v>
          </cell>
          <cell r="C1256">
            <v>800</v>
          </cell>
          <cell r="D1256" t="str">
            <v>P04D</v>
          </cell>
          <cell r="F1256" t="str">
            <v>PIZ</v>
          </cell>
          <cell r="G1256">
            <v>3</v>
          </cell>
        </row>
        <row r="1257">
          <cell r="A1257" t="str">
            <v>PB5B</v>
          </cell>
          <cell r="B1257" t="str">
            <v>LT 2 PIZZA PZ ROMA 2E50% 400X2</v>
          </cell>
          <cell r="C1257">
            <v>800</v>
          </cell>
          <cell r="D1257" t="str">
            <v>P05D</v>
          </cell>
          <cell r="F1257" t="str">
            <v>PIZ</v>
          </cell>
          <cell r="G1257">
            <v>4</v>
          </cell>
        </row>
        <row r="1258">
          <cell r="A1258" t="str">
            <v>PB6B</v>
          </cell>
          <cell r="B1258" t="str">
            <v>LT 2 PIZZA PZ REGI 2E50% 400X2</v>
          </cell>
          <cell r="C1258">
            <v>800</v>
          </cell>
          <cell r="D1258" t="str">
            <v>P06D</v>
          </cell>
          <cell r="F1258" t="str">
            <v>PIZ</v>
          </cell>
          <cell r="G1258">
            <v>4</v>
          </cell>
        </row>
        <row r="1259">
          <cell r="A1259" t="str">
            <v>PC1B</v>
          </cell>
          <cell r="B1259" t="str">
            <v>LT 2 PIZZA PZ 4FOR 2E70% 400X2</v>
          </cell>
          <cell r="C1259">
            <v>800</v>
          </cell>
          <cell r="D1259" t="str">
            <v>P01D</v>
          </cell>
          <cell r="F1259" t="str">
            <v>PIZ</v>
          </cell>
          <cell r="G1259">
            <v>4</v>
          </cell>
        </row>
        <row r="1260">
          <cell r="A1260" t="str">
            <v>PC2B</v>
          </cell>
          <cell r="B1260" t="str">
            <v>LT 2 PIZZA PZ STRO 2E70% 400X2</v>
          </cell>
          <cell r="C1260">
            <v>800</v>
          </cell>
          <cell r="D1260" t="str">
            <v>P02D</v>
          </cell>
          <cell r="F1260" t="str">
            <v>PIZ</v>
          </cell>
          <cell r="G1260">
            <v>4</v>
          </cell>
        </row>
        <row r="1261">
          <cell r="A1261" t="str">
            <v>PC3B</v>
          </cell>
          <cell r="B1261" t="str">
            <v>LT 2 PIZZA PZ CAMP 2E70% 400X2</v>
          </cell>
          <cell r="C1261">
            <v>800</v>
          </cell>
          <cell r="D1261" t="str">
            <v>P03D</v>
          </cell>
          <cell r="F1261" t="str">
            <v>PIZ</v>
          </cell>
          <cell r="G1261">
            <v>4</v>
          </cell>
        </row>
        <row r="1262">
          <cell r="A1262" t="str">
            <v>PC5B</v>
          </cell>
          <cell r="B1262" t="str">
            <v>LT 2 PIZZA PZ ROMA 2E70% 400X2</v>
          </cell>
          <cell r="C1262">
            <v>800</v>
          </cell>
          <cell r="D1262" t="str">
            <v>P05D</v>
          </cell>
          <cell r="F1262" t="str">
            <v>PIZ</v>
          </cell>
          <cell r="G1262">
            <v>4</v>
          </cell>
        </row>
        <row r="1263">
          <cell r="A1263" t="str">
            <v>PC6B</v>
          </cell>
          <cell r="B1263" t="str">
            <v>LT 2 PIZZA PZ REGI 2E70% 400X2</v>
          </cell>
          <cell r="C1263">
            <v>800</v>
          </cell>
          <cell r="D1263" t="str">
            <v>P06D</v>
          </cell>
          <cell r="F1263" t="str">
            <v>PIZ</v>
          </cell>
          <cell r="G1263">
            <v>4</v>
          </cell>
        </row>
        <row r="1264">
          <cell r="A1264" t="str">
            <v>PD1B</v>
          </cell>
          <cell r="B1264" t="str">
            <v>LT 2 PIZZA PZ 4FOR 1A1GR 400X2</v>
          </cell>
          <cell r="C1264">
            <v>800</v>
          </cell>
          <cell r="D1264" t="str">
            <v>P01D</v>
          </cell>
          <cell r="F1264" t="str">
            <v>PIZ</v>
          </cell>
          <cell r="G1264">
            <v>4</v>
          </cell>
        </row>
        <row r="1265">
          <cell r="A1265" t="str">
            <v>PD2B</v>
          </cell>
          <cell r="B1265" t="str">
            <v>LT 2 PIZZA PZ STRO 1A1GR 400X2</v>
          </cell>
          <cell r="C1265">
            <v>800</v>
          </cell>
          <cell r="D1265" t="str">
            <v>P02D</v>
          </cell>
          <cell r="F1265" t="str">
            <v>PIZ</v>
          </cell>
          <cell r="G1265">
            <v>4</v>
          </cell>
        </row>
        <row r="1266">
          <cell r="A1266" t="str">
            <v>PD3B</v>
          </cell>
          <cell r="B1266" t="str">
            <v>LT 2 PIZZA PZ CAMP 1A1GR 400X2</v>
          </cell>
          <cell r="C1266">
            <v>800</v>
          </cell>
          <cell r="D1266" t="str">
            <v>P03D</v>
          </cell>
          <cell r="F1266" t="str">
            <v>PIZ</v>
          </cell>
          <cell r="G1266">
            <v>4</v>
          </cell>
        </row>
        <row r="1267">
          <cell r="A1267" t="str">
            <v>PD4B</v>
          </cell>
          <cell r="B1267" t="str">
            <v>LT 2 PIZZA PZ GENO 1A1GR 400X2</v>
          </cell>
          <cell r="C1267">
            <v>800</v>
          </cell>
          <cell r="D1267" t="str">
            <v>P04D</v>
          </cell>
          <cell r="F1267" t="str">
            <v>PIZ</v>
          </cell>
          <cell r="G1267">
            <v>0</v>
          </cell>
        </row>
        <row r="1268">
          <cell r="A1268" t="str">
            <v>PD5B</v>
          </cell>
          <cell r="B1268" t="str">
            <v>LT 2 PIZZA PZ ROMA 1A1GR 400X2</v>
          </cell>
          <cell r="C1268">
            <v>800</v>
          </cell>
          <cell r="D1268" t="str">
            <v>P05D</v>
          </cell>
          <cell r="F1268" t="str">
            <v>PIZ</v>
          </cell>
          <cell r="G1268">
            <v>0</v>
          </cell>
        </row>
        <row r="1269">
          <cell r="A1269" t="str">
            <v>PD6B</v>
          </cell>
          <cell r="B1269" t="str">
            <v>LT 2 PIZZA PZ REGI 1A1GR 400X2</v>
          </cell>
          <cell r="C1269">
            <v>800</v>
          </cell>
          <cell r="D1269" t="str">
            <v>P06D</v>
          </cell>
          <cell r="F1269" t="str">
            <v>PIZ</v>
          </cell>
          <cell r="G1269">
            <v>0</v>
          </cell>
        </row>
        <row r="1270">
          <cell r="A1270" t="str">
            <v>U12C</v>
          </cell>
          <cell r="B1270" t="str">
            <v>TAG 700 GR PANZANI EXP X3</v>
          </cell>
          <cell r="C1270">
            <v>700</v>
          </cell>
          <cell r="D1270" t="str">
            <v>U12C</v>
          </cell>
          <cell r="F1270" t="str">
            <v>PF1</v>
          </cell>
          <cell r="G1270">
            <v>3</v>
          </cell>
        </row>
        <row r="1271">
          <cell r="A1271" t="str">
            <v>U22D</v>
          </cell>
          <cell r="B1271" t="str">
            <v>GNOCCHI PZ EXP 800 GR X 4</v>
          </cell>
          <cell r="C1271">
            <v>800</v>
          </cell>
          <cell r="D1271" t="str">
            <v>U22D</v>
          </cell>
          <cell r="F1271" t="str">
            <v>PF3</v>
          </cell>
          <cell r="G1271">
            <v>4</v>
          </cell>
        </row>
        <row r="1272">
          <cell r="A1272" t="str">
            <v>U51D</v>
          </cell>
          <cell r="B1272" t="str">
            <v>LOT 2 1/2 LUNE TOM-BAS PZ EXP 250 GR X 4</v>
          </cell>
          <cell r="C1272">
            <v>500</v>
          </cell>
          <cell r="D1272">
            <v>0</v>
          </cell>
          <cell r="F1272">
            <v>3</v>
          </cell>
          <cell r="G1272">
            <v>4</v>
          </cell>
        </row>
        <row r="1273">
          <cell r="A1273" t="str">
            <v>U52D</v>
          </cell>
          <cell r="B1273" t="str">
            <v>LOT 2 RAV 4 FROM PZ EXP 250 GR X 4</v>
          </cell>
          <cell r="C1273">
            <v>500</v>
          </cell>
          <cell r="D1273">
            <v>0</v>
          </cell>
          <cell r="F1273">
            <v>3</v>
          </cell>
          <cell r="G1273">
            <v>4</v>
          </cell>
        </row>
        <row r="1274">
          <cell r="A1274" t="str">
            <v>U53D</v>
          </cell>
          <cell r="B1274" t="str">
            <v>LOT 2 TORT RIC-EPIN PZ EXP 250 GR X 4</v>
          </cell>
          <cell r="C1274">
            <v>500</v>
          </cell>
          <cell r="D1274">
            <v>0</v>
          </cell>
          <cell r="F1274" t="str">
            <v>LM8</v>
          </cell>
          <cell r="G1274">
            <v>4</v>
          </cell>
        </row>
        <row r="1275">
          <cell r="A1275" t="str">
            <v>U54D</v>
          </cell>
          <cell r="B1275" t="str">
            <v>LOT 2 DL MOZZA AUB PZ EXP 250 GR X 4</v>
          </cell>
          <cell r="C1275">
            <v>500</v>
          </cell>
          <cell r="D1275">
            <v>0</v>
          </cell>
          <cell r="F1275">
            <v>3</v>
          </cell>
          <cell r="G1275">
            <v>4</v>
          </cell>
        </row>
        <row r="1276">
          <cell r="A1276" t="str">
            <v>U55D</v>
          </cell>
          <cell r="B1276" t="str">
            <v>LOT X 2 1/2 LUNE TOM-BAS 250 GR+1 TAG 250 GR PZ X4</v>
          </cell>
          <cell r="C1276">
            <v>750</v>
          </cell>
          <cell r="D1276">
            <v>0</v>
          </cell>
          <cell r="F1276">
            <v>3</v>
          </cell>
          <cell r="G1276">
            <v>4</v>
          </cell>
        </row>
        <row r="1277">
          <cell r="A1277" t="str">
            <v>U56D</v>
          </cell>
          <cell r="B1277" t="str">
            <v>LOT X 2 TORTEL RIC-EPIN 250 GR+1 TAG 250 GR PZ X4</v>
          </cell>
          <cell r="C1277">
            <v>750</v>
          </cell>
          <cell r="D1277">
            <v>0</v>
          </cell>
          <cell r="F1277" t="str">
            <v>PF8</v>
          </cell>
          <cell r="G1277">
            <v>4</v>
          </cell>
        </row>
        <row r="1278">
          <cell r="A1278" t="str">
            <v>U57D</v>
          </cell>
          <cell r="B1278" t="str">
            <v>LOT X 2 RAV 4 FROM 250 GR+1 TAG 250 GR PZ X4</v>
          </cell>
          <cell r="C1278">
            <v>750</v>
          </cell>
          <cell r="D1278">
            <v>0</v>
          </cell>
          <cell r="F1278">
            <v>3</v>
          </cell>
          <cell r="G1278">
            <v>4</v>
          </cell>
        </row>
        <row r="1279">
          <cell r="A1279" t="str">
            <v>U58D</v>
          </cell>
          <cell r="B1279" t="str">
            <v>LOT 2 RAV BOEUF PZ EXP 250 GR X 4</v>
          </cell>
          <cell r="C1279">
            <v>500</v>
          </cell>
          <cell r="D1279">
            <v>0</v>
          </cell>
          <cell r="F1279" t="str">
            <v>PF4</v>
          </cell>
          <cell r="G1279">
            <v>4</v>
          </cell>
        </row>
        <row r="1280">
          <cell r="A1280" t="str">
            <v>U59D</v>
          </cell>
          <cell r="B1280" t="str">
            <v>LOT X 2 1/2 LUNE MOZZ AUB 250 GR+1 TAG 250 GR PZ X4</v>
          </cell>
          <cell r="C1280">
            <v>750</v>
          </cell>
          <cell r="D1280">
            <v>0</v>
          </cell>
          <cell r="F1280">
            <v>3</v>
          </cell>
          <cell r="G1280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F Article Jour"/>
      <sheetName val="Extraction"/>
    </sheetNames>
    <sheetDataSet>
      <sheetData sheetId="0"/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20180206_Planning%20lot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mitri MILOSEVIC" refreshedDate="43131.536906712965" createdVersion="4" refreshedVersion="4" minRefreshableVersion="3" recordCount="9996">
  <cacheSource type="worksheet">
    <worksheetSource ref="B4:C10000" sheet="MEF Article Jour" r:id="rId2"/>
  </cacheSource>
  <cacheFields count="2">
    <cacheField name="REFERENCES" numFmtId="0">
      <sharedItems containsMixedTypes="1" containsNumber="1" containsInteger="1" minValue="0" maxValue="0" count="212">
        <s v="J07F"/>
        <s v="B27F"/>
        <s v="H33D"/>
        <s v="D54D"/>
        <s v="D90D"/>
        <s v="C3DA"/>
        <s v="D76J"/>
        <s v="H21D"/>
        <s v="C63G"/>
        <s v="J02Z"/>
        <s v="A67G"/>
        <s v="U01G"/>
        <s v="H23D"/>
        <s v="H38D"/>
        <s v="D40G"/>
        <s v="D7DG"/>
        <s v="E55G"/>
        <s v="K02F"/>
        <s v="B75G"/>
        <s v="F2LD"/>
        <s v="J0CC"/>
        <s v="A94G"/>
        <s v="J51E"/>
        <s v="L10G"/>
        <s v="A9YF"/>
        <s v="C6TZ"/>
        <s v="J04Z"/>
        <s v="L09G"/>
        <s v="C87G"/>
        <s v="J04F"/>
        <s v="A41G"/>
        <s v="B06G"/>
        <s v="D81G"/>
        <s v="E63F"/>
        <s v="N76G"/>
        <s v="J0AC"/>
        <s v="J79D"/>
        <s v="A6KG"/>
        <s v="B31G"/>
        <s v="B86G"/>
        <s v="D7GF"/>
        <s v="D61G"/>
        <s v="HD1B"/>
        <s v="E21H"/>
        <s v="J51F"/>
        <s v="H72D"/>
        <s v="C3QD"/>
        <s v="H73D"/>
        <s v="U07G"/>
        <s v="D5SC"/>
        <s v="D62G"/>
        <s v="D9RD"/>
        <s v="F2KZ"/>
        <s v="J76G"/>
        <s v="J0BC"/>
        <s v="D7KH"/>
        <s v="HD3B"/>
        <s v="D6AD"/>
        <s v="J08F"/>
        <s v="C43A"/>
        <s v="A91G"/>
        <s v="H34D"/>
        <s v="D53D"/>
        <s v="F23F"/>
        <s v="HE1B"/>
        <s v="A6LD"/>
        <s v="C3JG"/>
        <s v="B61G"/>
        <s v="U08G"/>
        <s v="C62G"/>
        <s v="D63G"/>
        <s v="C89G"/>
        <s v="E64F"/>
        <s v="J31G"/>
        <s v="HE7B"/>
        <s v="H57D"/>
        <s v="B0ND"/>
        <s v="C5TD"/>
        <s v="C8ZD"/>
        <s v="H37D"/>
        <s v="J7AZ"/>
        <s v="J0XC"/>
        <s v="F21F"/>
        <s v="C29G"/>
        <s v="K01F"/>
        <s v="J0MB"/>
        <s v="D7IH"/>
        <s v="D62J"/>
        <s v="J07Z"/>
        <s v="C6DD"/>
        <s v="J3DC"/>
        <s v="B51G"/>
        <s v="D6HC"/>
        <s v="H24D"/>
        <s v="H28D"/>
        <s v="J03Z"/>
        <s v="C84G"/>
        <s v="E57F"/>
        <s v="J0DC"/>
        <s v="E01H"/>
        <s v="E54G"/>
        <s v="J3AG"/>
        <s v="J5DF"/>
        <s v="J01Z"/>
        <s v="J71G"/>
        <s v="C53G"/>
        <s v="C6XD"/>
        <s v="D4DG"/>
        <s v="D4LD"/>
        <s v="B21F"/>
        <s v="H54D"/>
        <s v="E06E"/>
        <s v="E6KY"/>
        <s v="C82G"/>
        <s v="H29D"/>
        <s v="HD4B"/>
        <s v="G8RD"/>
        <s v="H32D"/>
        <s v="DZBF"/>
        <s v="DZDH"/>
        <s v="K0AZ"/>
        <s v="J08Z"/>
        <s v="A29G"/>
        <s v="C6WD"/>
        <s v="H52D"/>
        <s v="J31H"/>
        <s v="D6KD"/>
        <s v="B7QD"/>
        <s v="C35A"/>
        <s v="J5BF"/>
        <s v="H22D"/>
        <s v="DZAH"/>
        <s v="HD2B"/>
        <s v="D7JD"/>
        <s v="B26F"/>
        <s v="N80H"/>
        <s v="B0LZ"/>
        <s v="B8BZ"/>
        <s v="E05E"/>
        <s v="H74D"/>
        <s v="D7KE"/>
        <s v="J61F"/>
        <s v="J7MG"/>
        <s v="C3UD"/>
        <s v="A6KZ"/>
        <s v="B0PD"/>
        <s v="J7EB"/>
        <s v="N78G"/>
        <s v="C03G"/>
        <s v="L3AB"/>
        <s v="A71G"/>
        <s v="A01G"/>
        <s v="J5FC"/>
        <s v="K0AF"/>
        <s v="J66H"/>
        <s v="A93D"/>
        <s v="G8QD"/>
        <s v="B8QD"/>
        <s v="E6LC"/>
        <s v="J01F"/>
        <s v="C35G"/>
        <s v="B7UD"/>
        <s v="HD9B"/>
        <s v="J02F"/>
        <s v="H56D"/>
        <s v="J0NB"/>
        <s v="D6QD"/>
        <s v="J7BD"/>
        <s v="D70C"/>
        <s v="D51D"/>
        <s v="B8CD"/>
        <s v="J0UC"/>
        <s v="J3JD"/>
        <s v="J7RB"/>
        <s v="C6VD"/>
        <s v="E02E"/>
        <s v="C67D"/>
        <s v="R01A"/>
        <s v="J03F"/>
        <s v="DWXG"/>
        <s v="CDAD"/>
        <s v="A4XD"/>
        <s v="A33E"/>
        <s v="L38F"/>
        <s v="L3CB"/>
        <s v="F83D"/>
        <s v="L36F"/>
        <s v="A32F"/>
        <s v="F53D"/>
        <s v="D73C"/>
        <s v="F52D"/>
        <s v="D6WD"/>
        <s v="DZCF"/>
        <s v="L37F"/>
        <s v="DA5D"/>
        <s v="L35F"/>
        <s v="L3DB"/>
        <s v="L3BB"/>
        <s v="DZFD"/>
        <s v="D81I"/>
        <s v="D5AZ"/>
        <s v="D83D"/>
        <s v="D8LG"/>
        <s v="A1XD"/>
        <s v="A4LD"/>
        <s v="A4WZ"/>
        <s v="A1WZ"/>
        <s v="D8LZ"/>
        <s v="D7IJ"/>
        <s v="D8XD"/>
        <s v="J3ED"/>
        <n v="0"/>
      </sharedItems>
    </cacheField>
    <cacheField name="REF LOT" numFmtId="0">
      <sharedItems count="6">
        <s v=""/>
        <s v="Article à avoir dans la base"/>
        <s v="Composant" u="1"/>
        <s v="lots" u="1"/>
        <s v="lot" u="1"/>
        <s v="Composant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137.65967523148" missingItemsLimit="0" createdVersion="4" refreshedVersion="6" minRefreshableVersion="3" recordCount="54">
  <cacheSource type="worksheet">
    <worksheetSource name="Tableau1"/>
  </cacheSource>
  <cacheFields count="11">
    <cacheField name="REFERENCE*" numFmtId="0">
      <sharedItems containsNonDate="0" containsString="0" containsBlank="1"/>
    </cacheField>
    <cacheField name="GAMME LOT*" numFmtId="0">
      <sharedItems/>
    </cacheField>
    <cacheField name="Cadence lot*" numFmtId="0">
      <sharedItems containsSemiMixedTypes="0" containsString="0" containsNumber="1" containsInteger="1" minValue="0" maxValue="0"/>
    </cacheField>
    <cacheField name="Champs*" numFmtId="14">
      <sharedItems count="2">
        <s v="*Manuel"/>
        <s v="*TABLE APPOINT"/>
      </sharedItems>
    </cacheField>
    <cacheField name="Date*" numFmtId="14">
      <sharedItems containsSemiMixedTypes="0" containsNonDate="0" containsDate="1" containsString="0" minDate="2018-02-06T00:00:00" maxDate="2018-03-05T00:00:00" count="27"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</sharedItems>
    </cacheField>
    <cacheField name="QUANTITE" numFmtId="0">
      <sharedItems containsString="0" containsBlank="1" containsNumber="1" containsInteger="1" minValue="526" maxValue="526"/>
    </cacheField>
    <cacheField name="Couverture" numFmtId="0">
      <sharedItems containsString="0" containsBlank="1" containsNumber="1" containsInteger="1" minValue="10" maxValue="10"/>
    </cacheField>
    <cacheField name="Total HMO" numFmtId="0">
      <sharedItems/>
    </cacheField>
    <cacheField name="HMO" numFmtId="0" formula="#NAME?/#NAME?" databaseField="0"/>
    <cacheField name="HMO*" numFmtId="0" formula="QUANTITE/'Cadence lot*'" databaseField="0"/>
    <cacheField name="Champ1" numFmtId="0" formula="QUANTITE/'Cadence lot*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6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1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3"/>
    <x v="0"/>
  </r>
  <r>
    <x v="3"/>
    <x v="0"/>
  </r>
  <r>
    <x v="3"/>
    <x v="0"/>
  </r>
  <r>
    <x v="3"/>
    <x v="0"/>
  </r>
  <r>
    <x v="3"/>
    <x v="0"/>
  </r>
  <r>
    <x v="3"/>
    <x v="0"/>
  </r>
  <r>
    <x v="3"/>
    <x v="0"/>
  </r>
  <r>
    <x v="4"/>
    <x v="0"/>
  </r>
  <r>
    <x v="4"/>
    <x v="0"/>
  </r>
  <r>
    <x v="4"/>
    <x v="0"/>
  </r>
  <r>
    <x v="4"/>
    <x v="0"/>
  </r>
  <r>
    <x v="4"/>
    <x v="0"/>
  </r>
  <r>
    <x v="4"/>
    <x v="0"/>
  </r>
  <r>
    <x v="4"/>
    <x v="0"/>
  </r>
  <r>
    <x v="5"/>
    <x v="0"/>
  </r>
  <r>
    <x v="5"/>
    <x v="0"/>
  </r>
  <r>
    <x v="5"/>
    <x v="0"/>
  </r>
  <r>
    <x v="5"/>
    <x v="0"/>
  </r>
  <r>
    <x v="5"/>
    <x v="0"/>
  </r>
  <r>
    <x v="5"/>
    <x v="0"/>
  </r>
  <r>
    <x v="5"/>
    <x v="1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7"/>
    <x v="0"/>
  </r>
  <r>
    <x v="7"/>
    <x v="0"/>
  </r>
  <r>
    <x v="7"/>
    <x v="0"/>
  </r>
  <r>
    <x v="7"/>
    <x v="0"/>
  </r>
  <r>
    <x v="7"/>
    <x v="0"/>
  </r>
  <r>
    <x v="7"/>
    <x v="0"/>
  </r>
  <r>
    <x v="7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10"/>
    <x v="0"/>
  </r>
  <r>
    <x v="10"/>
    <x v="0"/>
  </r>
  <r>
    <x v="10"/>
    <x v="0"/>
  </r>
  <r>
    <x v="10"/>
    <x v="0"/>
  </r>
  <r>
    <x v="10"/>
    <x v="0"/>
  </r>
  <r>
    <x v="10"/>
    <x v="0"/>
  </r>
  <r>
    <x v="10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2"/>
    <x v="0"/>
  </r>
  <r>
    <x v="12"/>
    <x v="0"/>
  </r>
  <r>
    <x v="12"/>
    <x v="0"/>
  </r>
  <r>
    <x v="12"/>
    <x v="0"/>
  </r>
  <r>
    <x v="12"/>
    <x v="0"/>
  </r>
  <r>
    <x v="12"/>
    <x v="0"/>
  </r>
  <r>
    <x v="12"/>
    <x v="0"/>
  </r>
  <r>
    <x v="13"/>
    <x v="0"/>
  </r>
  <r>
    <x v="13"/>
    <x v="0"/>
  </r>
  <r>
    <x v="13"/>
    <x v="0"/>
  </r>
  <r>
    <x v="13"/>
    <x v="0"/>
  </r>
  <r>
    <x v="13"/>
    <x v="0"/>
  </r>
  <r>
    <x v="13"/>
    <x v="0"/>
  </r>
  <r>
    <x v="13"/>
    <x v="0"/>
  </r>
  <r>
    <x v="14"/>
    <x v="0"/>
  </r>
  <r>
    <x v="14"/>
    <x v="0"/>
  </r>
  <r>
    <x v="14"/>
    <x v="0"/>
  </r>
  <r>
    <x v="14"/>
    <x v="0"/>
  </r>
  <r>
    <x v="14"/>
    <x v="0"/>
  </r>
  <r>
    <x v="14"/>
    <x v="0"/>
  </r>
  <r>
    <x v="14"/>
    <x v="0"/>
  </r>
  <r>
    <x v="15"/>
    <x v="0"/>
  </r>
  <r>
    <x v="15"/>
    <x v="0"/>
  </r>
  <r>
    <x v="15"/>
    <x v="0"/>
  </r>
  <r>
    <x v="15"/>
    <x v="0"/>
  </r>
  <r>
    <x v="15"/>
    <x v="0"/>
  </r>
  <r>
    <x v="15"/>
    <x v="0"/>
  </r>
  <r>
    <x v="15"/>
    <x v="0"/>
  </r>
  <r>
    <x v="16"/>
    <x v="0"/>
  </r>
  <r>
    <x v="16"/>
    <x v="0"/>
  </r>
  <r>
    <x v="16"/>
    <x v="0"/>
  </r>
  <r>
    <x v="16"/>
    <x v="0"/>
  </r>
  <r>
    <x v="16"/>
    <x v="0"/>
  </r>
  <r>
    <x v="16"/>
    <x v="0"/>
  </r>
  <r>
    <x v="16"/>
    <x v="0"/>
  </r>
  <r>
    <x v="17"/>
    <x v="0"/>
  </r>
  <r>
    <x v="17"/>
    <x v="0"/>
  </r>
  <r>
    <x v="17"/>
    <x v="0"/>
  </r>
  <r>
    <x v="17"/>
    <x v="0"/>
  </r>
  <r>
    <x v="17"/>
    <x v="0"/>
  </r>
  <r>
    <x v="17"/>
    <x v="0"/>
  </r>
  <r>
    <x v="17"/>
    <x v="0"/>
  </r>
  <r>
    <x v="18"/>
    <x v="0"/>
  </r>
  <r>
    <x v="18"/>
    <x v="0"/>
  </r>
  <r>
    <x v="18"/>
    <x v="0"/>
  </r>
  <r>
    <x v="18"/>
    <x v="0"/>
  </r>
  <r>
    <x v="18"/>
    <x v="0"/>
  </r>
  <r>
    <x v="18"/>
    <x v="0"/>
  </r>
  <r>
    <x v="18"/>
    <x v="0"/>
  </r>
  <r>
    <x v="19"/>
    <x v="0"/>
  </r>
  <r>
    <x v="19"/>
    <x v="0"/>
  </r>
  <r>
    <x v="19"/>
    <x v="0"/>
  </r>
  <r>
    <x v="19"/>
    <x v="0"/>
  </r>
  <r>
    <x v="19"/>
    <x v="0"/>
  </r>
  <r>
    <x v="19"/>
    <x v="0"/>
  </r>
  <r>
    <x v="19"/>
    <x v="1"/>
  </r>
  <r>
    <x v="20"/>
    <x v="0"/>
  </r>
  <r>
    <x v="20"/>
    <x v="0"/>
  </r>
  <r>
    <x v="20"/>
    <x v="0"/>
  </r>
  <r>
    <x v="20"/>
    <x v="0"/>
  </r>
  <r>
    <x v="20"/>
    <x v="0"/>
  </r>
  <r>
    <x v="20"/>
    <x v="0"/>
  </r>
  <r>
    <x v="20"/>
    <x v="1"/>
  </r>
  <r>
    <x v="21"/>
    <x v="0"/>
  </r>
  <r>
    <x v="21"/>
    <x v="0"/>
  </r>
  <r>
    <x v="21"/>
    <x v="0"/>
  </r>
  <r>
    <x v="21"/>
    <x v="0"/>
  </r>
  <r>
    <x v="21"/>
    <x v="0"/>
  </r>
  <r>
    <x v="21"/>
    <x v="0"/>
  </r>
  <r>
    <x v="21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3"/>
    <x v="0"/>
  </r>
  <r>
    <x v="23"/>
    <x v="0"/>
  </r>
  <r>
    <x v="23"/>
    <x v="0"/>
  </r>
  <r>
    <x v="23"/>
    <x v="0"/>
  </r>
  <r>
    <x v="23"/>
    <x v="0"/>
  </r>
  <r>
    <x v="23"/>
    <x v="0"/>
  </r>
  <r>
    <x v="23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25"/>
    <x v="0"/>
  </r>
  <r>
    <x v="25"/>
    <x v="0"/>
  </r>
  <r>
    <x v="25"/>
    <x v="0"/>
  </r>
  <r>
    <x v="25"/>
    <x v="0"/>
  </r>
  <r>
    <x v="25"/>
    <x v="0"/>
  </r>
  <r>
    <x v="25"/>
    <x v="0"/>
  </r>
  <r>
    <x v="25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8"/>
    <x v="0"/>
  </r>
  <r>
    <x v="28"/>
    <x v="0"/>
  </r>
  <r>
    <x v="28"/>
    <x v="0"/>
  </r>
  <r>
    <x v="28"/>
    <x v="0"/>
  </r>
  <r>
    <x v="28"/>
    <x v="0"/>
  </r>
  <r>
    <x v="28"/>
    <x v="0"/>
  </r>
  <r>
    <x v="28"/>
    <x v="0"/>
  </r>
  <r>
    <x v="29"/>
    <x v="0"/>
  </r>
  <r>
    <x v="29"/>
    <x v="0"/>
  </r>
  <r>
    <x v="29"/>
    <x v="0"/>
  </r>
  <r>
    <x v="29"/>
    <x v="0"/>
  </r>
  <r>
    <x v="29"/>
    <x v="0"/>
  </r>
  <r>
    <x v="29"/>
    <x v="0"/>
  </r>
  <r>
    <x v="29"/>
    <x v="1"/>
  </r>
  <r>
    <x v="30"/>
    <x v="0"/>
  </r>
  <r>
    <x v="30"/>
    <x v="0"/>
  </r>
  <r>
    <x v="30"/>
    <x v="0"/>
  </r>
  <r>
    <x v="30"/>
    <x v="0"/>
  </r>
  <r>
    <x v="30"/>
    <x v="0"/>
  </r>
  <r>
    <x v="30"/>
    <x v="0"/>
  </r>
  <r>
    <x v="30"/>
    <x v="0"/>
  </r>
  <r>
    <x v="31"/>
    <x v="0"/>
  </r>
  <r>
    <x v="31"/>
    <x v="0"/>
  </r>
  <r>
    <x v="31"/>
    <x v="0"/>
  </r>
  <r>
    <x v="31"/>
    <x v="0"/>
  </r>
  <r>
    <x v="31"/>
    <x v="0"/>
  </r>
  <r>
    <x v="31"/>
    <x v="0"/>
  </r>
  <r>
    <x v="31"/>
    <x v="0"/>
  </r>
  <r>
    <x v="32"/>
    <x v="0"/>
  </r>
  <r>
    <x v="32"/>
    <x v="0"/>
  </r>
  <r>
    <x v="32"/>
    <x v="0"/>
  </r>
  <r>
    <x v="32"/>
    <x v="0"/>
  </r>
  <r>
    <x v="32"/>
    <x v="0"/>
  </r>
  <r>
    <x v="32"/>
    <x v="0"/>
  </r>
  <r>
    <x v="32"/>
    <x v="0"/>
  </r>
  <r>
    <x v="33"/>
    <x v="0"/>
  </r>
  <r>
    <x v="33"/>
    <x v="0"/>
  </r>
  <r>
    <x v="33"/>
    <x v="0"/>
  </r>
  <r>
    <x v="33"/>
    <x v="0"/>
  </r>
  <r>
    <x v="33"/>
    <x v="0"/>
  </r>
  <r>
    <x v="33"/>
    <x v="0"/>
  </r>
  <r>
    <x v="33"/>
    <x v="0"/>
  </r>
  <r>
    <x v="34"/>
    <x v="0"/>
  </r>
  <r>
    <x v="34"/>
    <x v="0"/>
  </r>
  <r>
    <x v="34"/>
    <x v="0"/>
  </r>
  <r>
    <x v="34"/>
    <x v="0"/>
  </r>
  <r>
    <x v="34"/>
    <x v="0"/>
  </r>
  <r>
    <x v="34"/>
    <x v="0"/>
  </r>
  <r>
    <x v="34"/>
    <x v="0"/>
  </r>
  <r>
    <x v="35"/>
    <x v="0"/>
  </r>
  <r>
    <x v="35"/>
    <x v="0"/>
  </r>
  <r>
    <x v="35"/>
    <x v="0"/>
  </r>
  <r>
    <x v="35"/>
    <x v="0"/>
  </r>
  <r>
    <x v="35"/>
    <x v="0"/>
  </r>
  <r>
    <x v="35"/>
    <x v="0"/>
  </r>
  <r>
    <x v="35"/>
    <x v="1"/>
  </r>
  <r>
    <x v="36"/>
    <x v="0"/>
  </r>
  <r>
    <x v="36"/>
    <x v="0"/>
  </r>
  <r>
    <x v="36"/>
    <x v="0"/>
  </r>
  <r>
    <x v="36"/>
    <x v="0"/>
  </r>
  <r>
    <x v="36"/>
    <x v="0"/>
  </r>
  <r>
    <x v="36"/>
    <x v="0"/>
  </r>
  <r>
    <x v="36"/>
    <x v="1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8"/>
    <x v="0"/>
  </r>
  <r>
    <x v="38"/>
    <x v="0"/>
  </r>
  <r>
    <x v="38"/>
    <x v="0"/>
  </r>
  <r>
    <x v="38"/>
    <x v="0"/>
  </r>
  <r>
    <x v="38"/>
    <x v="0"/>
  </r>
  <r>
    <x v="38"/>
    <x v="0"/>
  </r>
  <r>
    <x v="38"/>
    <x v="0"/>
  </r>
  <r>
    <x v="39"/>
    <x v="0"/>
  </r>
  <r>
    <x v="39"/>
    <x v="0"/>
  </r>
  <r>
    <x v="39"/>
    <x v="0"/>
  </r>
  <r>
    <x v="39"/>
    <x v="0"/>
  </r>
  <r>
    <x v="39"/>
    <x v="0"/>
  </r>
  <r>
    <x v="39"/>
    <x v="0"/>
  </r>
  <r>
    <x v="39"/>
    <x v="0"/>
  </r>
  <r>
    <x v="40"/>
    <x v="0"/>
  </r>
  <r>
    <x v="40"/>
    <x v="0"/>
  </r>
  <r>
    <x v="40"/>
    <x v="0"/>
  </r>
  <r>
    <x v="40"/>
    <x v="0"/>
  </r>
  <r>
    <x v="40"/>
    <x v="0"/>
  </r>
  <r>
    <x v="40"/>
    <x v="0"/>
  </r>
  <r>
    <x v="40"/>
    <x v="0"/>
  </r>
  <r>
    <x v="41"/>
    <x v="0"/>
  </r>
  <r>
    <x v="41"/>
    <x v="0"/>
  </r>
  <r>
    <x v="41"/>
    <x v="0"/>
  </r>
  <r>
    <x v="41"/>
    <x v="0"/>
  </r>
  <r>
    <x v="41"/>
    <x v="0"/>
  </r>
  <r>
    <x v="41"/>
    <x v="0"/>
  </r>
  <r>
    <x v="41"/>
    <x v="0"/>
  </r>
  <r>
    <x v="42"/>
    <x v="0"/>
  </r>
  <r>
    <x v="42"/>
    <x v="0"/>
  </r>
  <r>
    <x v="42"/>
    <x v="0"/>
  </r>
  <r>
    <x v="42"/>
    <x v="0"/>
  </r>
  <r>
    <x v="42"/>
    <x v="0"/>
  </r>
  <r>
    <x v="42"/>
    <x v="0"/>
  </r>
  <r>
    <x v="42"/>
    <x v="1"/>
  </r>
  <r>
    <x v="43"/>
    <x v="0"/>
  </r>
  <r>
    <x v="43"/>
    <x v="0"/>
  </r>
  <r>
    <x v="43"/>
    <x v="0"/>
  </r>
  <r>
    <x v="43"/>
    <x v="0"/>
  </r>
  <r>
    <x v="43"/>
    <x v="0"/>
  </r>
  <r>
    <x v="43"/>
    <x v="0"/>
  </r>
  <r>
    <x v="43"/>
    <x v="0"/>
  </r>
  <r>
    <x v="44"/>
    <x v="0"/>
  </r>
  <r>
    <x v="44"/>
    <x v="0"/>
  </r>
  <r>
    <x v="44"/>
    <x v="0"/>
  </r>
  <r>
    <x v="44"/>
    <x v="0"/>
  </r>
  <r>
    <x v="44"/>
    <x v="0"/>
  </r>
  <r>
    <x v="44"/>
    <x v="0"/>
  </r>
  <r>
    <x v="44"/>
    <x v="0"/>
  </r>
  <r>
    <x v="45"/>
    <x v="0"/>
  </r>
  <r>
    <x v="45"/>
    <x v="0"/>
  </r>
  <r>
    <x v="45"/>
    <x v="0"/>
  </r>
  <r>
    <x v="45"/>
    <x v="0"/>
  </r>
  <r>
    <x v="45"/>
    <x v="0"/>
  </r>
  <r>
    <x v="45"/>
    <x v="0"/>
  </r>
  <r>
    <x v="45"/>
    <x v="0"/>
  </r>
  <r>
    <x v="46"/>
    <x v="0"/>
  </r>
  <r>
    <x v="46"/>
    <x v="0"/>
  </r>
  <r>
    <x v="46"/>
    <x v="0"/>
  </r>
  <r>
    <x v="46"/>
    <x v="0"/>
  </r>
  <r>
    <x v="46"/>
    <x v="0"/>
  </r>
  <r>
    <x v="46"/>
    <x v="0"/>
  </r>
  <r>
    <x v="46"/>
    <x v="1"/>
  </r>
  <r>
    <x v="47"/>
    <x v="0"/>
  </r>
  <r>
    <x v="47"/>
    <x v="0"/>
  </r>
  <r>
    <x v="47"/>
    <x v="0"/>
  </r>
  <r>
    <x v="47"/>
    <x v="0"/>
  </r>
  <r>
    <x v="47"/>
    <x v="0"/>
  </r>
  <r>
    <x v="47"/>
    <x v="0"/>
  </r>
  <r>
    <x v="47"/>
    <x v="0"/>
  </r>
  <r>
    <x v="48"/>
    <x v="0"/>
  </r>
  <r>
    <x v="48"/>
    <x v="0"/>
  </r>
  <r>
    <x v="48"/>
    <x v="0"/>
  </r>
  <r>
    <x v="48"/>
    <x v="0"/>
  </r>
  <r>
    <x v="48"/>
    <x v="0"/>
  </r>
  <r>
    <x v="48"/>
    <x v="0"/>
  </r>
  <r>
    <x v="48"/>
    <x v="0"/>
  </r>
  <r>
    <x v="49"/>
    <x v="0"/>
  </r>
  <r>
    <x v="49"/>
    <x v="0"/>
  </r>
  <r>
    <x v="49"/>
    <x v="0"/>
  </r>
  <r>
    <x v="49"/>
    <x v="0"/>
  </r>
  <r>
    <x v="49"/>
    <x v="0"/>
  </r>
  <r>
    <x v="49"/>
    <x v="0"/>
  </r>
  <r>
    <x v="49"/>
    <x v="0"/>
  </r>
  <r>
    <x v="50"/>
    <x v="0"/>
  </r>
  <r>
    <x v="50"/>
    <x v="0"/>
  </r>
  <r>
    <x v="50"/>
    <x v="0"/>
  </r>
  <r>
    <x v="50"/>
    <x v="0"/>
  </r>
  <r>
    <x v="50"/>
    <x v="0"/>
  </r>
  <r>
    <x v="50"/>
    <x v="0"/>
  </r>
  <r>
    <x v="50"/>
    <x v="0"/>
  </r>
  <r>
    <x v="51"/>
    <x v="0"/>
  </r>
  <r>
    <x v="51"/>
    <x v="0"/>
  </r>
  <r>
    <x v="51"/>
    <x v="0"/>
  </r>
  <r>
    <x v="51"/>
    <x v="0"/>
  </r>
  <r>
    <x v="51"/>
    <x v="0"/>
  </r>
  <r>
    <x v="51"/>
    <x v="0"/>
  </r>
  <r>
    <x v="51"/>
    <x v="0"/>
  </r>
  <r>
    <x v="52"/>
    <x v="0"/>
  </r>
  <r>
    <x v="52"/>
    <x v="0"/>
  </r>
  <r>
    <x v="52"/>
    <x v="0"/>
  </r>
  <r>
    <x v="52"/>
    <x v="0"/>
  </r>
  <r>
    <x v="52"/>
    <x v="0"/>
  </r>
  <r>
    <x v="52"/>
    <x v="0"/>
  </r>
  <r>
    <x v="52"/>
    <x v="0"/>
  </r>
  <r>
    <x v="53"/>
    <x v="0"/>
  </r>
  <r>
    <x v="53"/>
    <x v="0"/>
  </r>
  <r>
    <x v="53"/>
    <x v="0"/>
  </r>
  <r>
    <x v="53"/>
    <x v="0"/>
  </r>
  <r>
    <x v="53"/>
    <x v="0"/>
  </r>
  <r>
    <x v="53"/>
    <x v="0"/>
  </r>
  <r>
    <x v="53"/>
    <x v="0"/>
  </r>
  <r>
    <x v="54"/>
    <x v="0"/>
  </r>
  <r>
    <x v="54"/>
    <x v="0"/>
  </r>
  <r>
    <x v="54"/>
    <x v="0"/>
  </r>
  <r>
    <x v="54"/>
    <x v="0"/>
  </r>
  <r>
    <x v="54"/>
    <x v="0"/>
  </r>
  <r>
    <x v="54"/>
    <x v="0"/>
  </r>
  <r>
    <x v="54"/>
    <x v="1"/>
  </r>
  <r>
    <x v="55"/>
    <x v="0"/>
  </r>
  <r>
    <x v="55"/>
    <x v="0"/>
  </r>
  <r>
    <x v="55"/>
    <x v="0"/>
  </r>
  <r>
    <x v="55"/>
    <x v="0"/>
  </r>
  <r>
    <x v="55"/>
    <x v="0"/>
  </r>
  <r>
    <x v="55"/>
    <x v="0"/>
  </r>
  <r>
    <x v="55"/>
    <x v="0"/>
  </r>
  <r>
    <x v="56"/>
    <x v="0"/>
  </r>
  <r>
    <x v="56"/>
    <x v="0"/>
  </r>
  <r>
    <x v="56"/>
    <x v="0"/>
  </r>
  <r>
    <x v="56"/>
    <x v="0"/>
  </r>
  <r>
    <x v="56"/>
    <x v="0"/>
  </r>
  <r>
    <x v="56"/>
    <x v="0"/>
  </r>
  <r>
    <x v="56"/>
    <x v="1"/>
  </r>
  <r>
    <x v="57"/>
    <x v="0"/>
  </r>
  <r>
    <x v="57"/>
    <x v="0"/>
  </r>
  <r>
    <x v="57"/>
    <x v="0"/>
  </r>
  <r>
    <x v="57"/>
    <x v="0"/>
  </r>
  <r>
    <x v="57"/>
    <x v="0"/>
  </r>
  <r>
    <x v="57"/>
    <x v="0"/>
  </r>
  <r>
    <x v="57"/>
    <x v="1"/>
  </r>
  <r>
    <x v="58"/>
    <x v="0"/>
  </r>
  <r>
    <x v="58"/>
    <x v="0"/>
  </r>
  <r>
    <x v="58"/>
    <x v="0"/>
  </r>
  <r>
    <x v="58"/>
    <x v="0"/>
  </r>
  <r>
    <x v="58"/>
    <x v="0"/>
  </r>
  <r>
    <x v="58"/>
    <x v="0"/>
  </r>
  <r>
    <x v="58"/>
    <x v="1"/>
  </r>
  <r>
    <x v="59"/>
    <x v="0"/>
  </r>
  <r>
    <x v="59"/>
    <x v="0"/>
  </r>
  <r>
    <x v="59"/>
    <x v="0"/>
  </r>
  <r>
    <x v="59"/>
    <x v="0"/>
  </r>
  <r>
    <x v="59"/>
    <x v="0"/>
  </r>
  <r>
    <x v="59"/>
    <x v="0"/>
  </r>
  <r>
    <x v="59"/>
    <x v="0"/>
  </r>
  <r>
    <x v="60"/>
    <x v="0"/>
  </r>
  <r>
    <x v="60"/>
    <x v="0"/>
  </r>
  <r>
    <x v="60"/>
    <x v="0"/>
  </r>
  <r>
    <x v="60"/>
    <x v="0"/>
  </r>
  <r>
    <x v="60"/>
    <x v="0"/>
  </r>
  <r>
    <x v="60"/>
    <x v="0"/>
  </r>
  <r>
    <x v="60"/>
    <x v="0"/>
  </r>
  <r>
    <x v="61"/>
    <x v="0"/>
  </r>
  <r>
    <x v="61"/>
    <x v="0"/>
  </r>
  <r>
    <x v="61"/>
    <x v="0"/>
  </r>
  <r>
    <x v="61"/>
    <x v="0"/>
  </r>
  <r>
    <x v="61"/>
    <x v="0"/>
  </r>
  <r>
    <x v="61"/>
    <x v="0"/>
  </r>
  <r>
    <x v="61"/>
    <x v="0"/>
  </r>
  <r>
    <x v="62"/>
    <x v="0"/>
  </r>
  <r>
    <x v="62"/>
    <x v="0"/>
  </r>
  <r>
    <x v="62"/>
    <x v="0"/>
  </r>
  <r>
    <x v="62"/>
    <x v="0"/>
  </r>
  <r>
    <x v="62"/>
    <x v="0"/>
  </r>
  <r>
    <x v="62"/>
    <x v="0"/>
  </r>
  <r>
    <x v="62"/>
    <x v="0"/>
  </r>
  <r>
    <x v="63"/>
    <x v="0"/>
  </r>
  <r>
    <x v="63"/>
    <x v="0"/>
  </r>
  <r>
    <x v="63"/>
    <x v="0"/>
  </r>
  <r>
    <x v="63"/>
    <x v="0"/>
  </r>
  <r>
    <x v="63"/>
    <x v="0"/>
  </r>
  <r>
    <x v="63"/>
    <x v="0"/>
  </r>
  <r>
    <x v="63"/>
    <x v="0"/>
  </r>
  <r>
    <x v="64"/>
    <x v="0"/>
  </r>
  <r>
    <x v="64"/>
    <x v="0"/>
  </r>
  <r>
    <x v="64"/>
    <x v="0"/>
  </r>
  <r>
    <x v="64"/>
    <x v="0"/>
  </r>
  <r>
    <x v="64"/>
    <x v="0"/>
  </r>
  <r>
    <x v="64"/>
    <x v="0"/>
  </r>
  <r>
    <x v="64"/>
    <x v="1"/>
  </r>
  <r>
    <x v="65"/>
    <x v="0"/>
  </r>
  <r>
    <x v="65"/>
    <x v="0"/>
  </r>
  <r>
    <x v="65"/>
    <x v="0"/>
  </r>
  <r>
    <x v="65"/>
    <x v="0"/>
  </r>
  <r>
    <x v="65"/>
    <x v="0"/>
  </r>
  <r>
    <x v="65"/>
    <x v="0"/>
  </r>
  <r>
    <x v="65"/>
    <x v="1"/>
  </r>
  <r>
    <x v="66"/>
    <x v="0"/>
  </r>
  <r>
    <x v="66"/>
    <x v="0"/>
  </r>
  <r>
    <x v="66"/>
    <x v="0"/>
  </r>
  <r>
    <x v="66"/>
    <x v="0"/>
  </r>
  <r>
    <x v="66"/>
    <x v="0"/>
  </r>
  <r>
    <x v="66"/>
    <x v="0"/>
  </r>
  <r>
    <x v="66"/>
    <x v="0"/>
  </r>
  <r>
    <x v="67"/>
    <x v="0"/>
  </r>
  <r>
    <x v="67"/>
    <x v="0"/>
  </r>
  <r>
    <x v="67"/>
    <x v="0"/>
  </r>
  <r>
    <x v="67"/>
    <x v="0"/>
  </r>
  <r>
    <x v="67"/>
    <x v="0"/>
  </r>
  <r>
    <x v="67"/>
    <x v="0"/>
  </r>
  <r>
    <x v="67"/>
    <x v="0"/>
  </r>
  <r>
    <x v="68"/>
    <x v="0"/>
  </r>
  <r>
    <x v="68"/>
    <x v="0"/>
  </r>
  <r>
    <x v="68"/>
    <x v="0"/>
  </r>
  <r>
    <x v="68"/>
    <x v="0"/>
  </r>
  <r>
    <x v="68"/>
    <x v="0"/>
  </r>
  <r>
    <x v="68"/>
    <x v="0"/>
  </r>
  <r>
    <x v="68"/>
    <x v="0"/>
  </r>
  <r>
    <x v="69"/>
    <x v="0"/>
  </r>
  <r>
    <x v="69"/>
    <x v="0"/>
  </r>
  <r>
    <x v="69"/>
    <x v="0"/>
  </r>
  <r>
    <x v="69"/>
    <x v="0"/>
  </r>
  <r>
    <x v="69"/>
    <x v="0"/>
  </r>
  <r>
    <x v="69"/>
    <x v="0"/>
  </r>
  <r>
    <x v="69"/>
    <x v="0"/>
  </r>
  <r>
    <x v="70"/>
    <x v="0"/>
  </r>
  <r>
    <x v="70"/>
    <x v="0"/>
  </r>
  <r>
    <x v="70"/>
    <x v="0"/>
  </r>
  <r>
    <x v="70"/>
    <x v="0"/>
  </r>
  <r>
    <x v="70"/>
    <x v="0"/>
  </r>
  <r>
    <x v="70"/>
    <x v="0"/>
  </r>
  <r>
    <x v="70"/>
    <x v="0"/>
  </r>
  <r>
    <x v="71"/>
    <x v="0"/>
  </r>
  <r>
    <x v="71"/>
    <x v="0"/>
  </r>
  <r>
    <x v="71"/>
    <x v="0"/>
  </r>
  <r>
    <x v="71"/>
    <x v="0"/>
  </r>
  <r>
    <x v="71"/>
    <x v="0"/>
  </r>
  <r>
    <x v="71"/>
    <x v="0"/>
  </r>
  <r>
    <x v="71"/>
    <x v="0"/>
  </r>
  <r>
    <x v="72"/>
    <x v="0"/>
  </r>
  <r>
    <x v="72"/>
    <x v="0"/>
  </r>
  <r>
    <x v="72"/>
    <x v="0"/>
  </r>
  <r>
    <x v="72"/>
    <x v="0"/>
  </r>
  <r>
    <x v="72"/>
    <x v="0"/>
  </r>
  <r>
    <x v="72"/>
    <x v="0"/>
  </r>
  <r>
    <x v="72"/>
    <x v="0"/>
  </r>
  <r>
    <x v="73"/>
    <x v="0"/>
  </r>
  <r>
    <x v="73"/>
    <x v="0"/>
  </r>
  <r>
    <x v="73"/>
    <x v="0"/>
  </r>
  <r>
    <x v="73"/>
    <x v="0"/>
  </r>
  <r>
    <x v="73"/>
    <x v="0"/>
  </r>
  <r>
    <x v="73"/>
    <x v="0"/>
  </r>
  <r>
    <x v="73"/>
    <x v="0"/>
  </r>
  <r>
    <x v="74"/>
    <x v="0"/>
  </r>
  <r>
    <x v="74"/>
    <x v="0"/>
  </r>
  <r>
    <x v="74"/>
    <x v="0"/>
  </r>
  <r>
    <x v="74"/>
    <x v="0"/>
  </r>
  <r>
    <x v="74"/>
    <x v="0"/>
  </r>
  <r>
    <x v="74"/>
    <x v="0"/>
  </r>
  <r>
    <x v="74"/>
    <x v="1"/>
  </r>
  <r>
    <x v="75"/>
    <x v="0"/>
  </r>
  <r>
    <x v="75"/>
    <x v="0"/>
  </r>
  <r>
    <x v="75"/>
    <x v="0"/>
  </r>
  <r>
    <x v="75"/>
    <x v="0"/>
  </r>
  <r>
    <x v="75"/>
    <x v="0"/>
  </r>
  <r>
    <x v="75"/>
    <x v="0"/>
  </r>
  <r>
    <x v="75"/>
    <x v="0"/>
  </r>
  <r>
    <x v="76"/>
    <x v="0"/>
  </r>
  <r>
    <x v="76"/>
    <x v="0"/>
  </r>
  <r>
    <x v="76"/>
    <x v="0"/>
  </r>
  <r>
    <x v="76"/>
    <x v="0"/>
  </r>
  <r>
    <x v="76"/>
    <x v="0"/>
  </r>
  <r>
    <x v="76"/>
    <x v="0"/>
  </r>
  <r>
    <x v="76"/>
    <x v="1"/>
  </r>
  <r>
    <x v="77"/>
    <x v="0"/>
  </r>
  <r>
    <x v="77"/>
    <x v="0"/>
  </r>
  <r>
    <x v="77"/>
    <x v="0"/>
  </r>
  <r>
    <x v="77"/>
    <x v="0"/>
  </r>
  <r>
    <x v="77"/>
    <x v="0"/>
  </r>
  <r>
    <x v="77"/>
    <x v="0"/>
  </r>
  <r>
    <x v="77"/>
    <x v="1"/>
  </r>
  <r>
    <x v="78"/>
    <x v="0"/>
  </r>
  <r>
    <x v="78"/>
    <x v="0"/>
  </r>
  <r>
    <x v="78"/>
    <x v="0"/>
  </r>
  <r>
    <x v="78"/>
    <x v="0"/>
  </r>
  <r>
    <x v="78"/>
    <x v="0"/>
  </r>
  <r>
    <x v="78"/>
    <x v="0"/>
  </r>
  <r>
    <x v="78"/>
    <x v="1"/>
  </r>
  <r>
    <x v="79"/>
    <x v="0"/>
  </r>
  <r>
    <x v="79"/>
    <x v="0"/>
  </r>
  <r>
    <x v="79"/>
    <x v="0"/>
  </r>
  <r>
    <x v="79"/>
    <x v="0"/>
  </r>
  <r>
    <x v="79"/>
    <x v="0"/>
  </r>
  <r>
    <x v="79"/>
    <x v="0"/>
  </r>
  <r>
    <x v="79"/>
    <x v="0"/>
  </r>
  <r>
    <x v="80"/>
    <x v="0"/>
  </r>
  <r>
    <x v="80"/>
    <x v="0"/>
  </r>
  <r>
    <x v="80"/>
    <x v="0"/>
  </r>
  <r>
    <x v="80"/>
    <x v="0"/>
  </r>
  <r>
    <x v="80"/>
    <x v="0"/>
  </r>
  <r>
    <x v="80"/>
    <x v="0"/>
  </r>
  <r>
    <x v="80"/>
    <x v="0"/>
  </r>
  <r>
    <x v="81"/>
    <x v="0"/>
  </r>
  <r>
    <x v="81"/>
    <x v="0"/>
  </r>
  <r>
    <x v="81"/>
    <x v="0"/>
  </r>
  <r>
    <x v="81"/>
    <x v="0"/>
  </r>
  <r>
    <x v="81"/>
    <x v="0"/>
  </r>
  <r>
    <x v="81"/>
    <x v="0"/>
  </r>
  <r>
    <x v="81"/>
    <x v="1"/>
  </r>
  <r>
    <x v="82"/>
    <x v="0"/>
  </r>
  <r>
    <x v="82"/>
    <x v="0"/>
  </r>
  <r>
    <x v="82"/>
    <x v="0"/>
  </r>
  <r>
    <x v="82"/>
    <x v="0"/>
  </r>
  <r>
    <x v="82"/>
    <x v="0"/>
  </r>
  <r>
    <x v="82"/>
    <x v="0"/>
  </r>
  <r>
    <x v="82"/>
    <x v="0"/>
  </r>
  <r>
    <x v="83"/>
    <x v="0"/>
  </r>
  <r>
    <x v="83"/>
    <x v="0"/>
  </r>
  <r>
    <x v="83"/>
    <x v="0"/>
  </r>
  <r>
    <x v="83"/>
    <x v="0"/>
  </r>
  <r>
    <x v="83"/>
    <x v="0"/>
  </r>
  <r>
    <x v="83"/>
    <x v="0"/>
  </r>
  <r>
    <x v="83"/>
    <x v="0"/>
  </r>
  <r>
    <x v="84"/>
    <x v="0"/>
  </r>
  <r>
    <x v="84"/>
    <x v="0"/>
  </r>
  <r>
    <x v="84"/>
    <x v="0"/>
  </r>
  <r>
    <x v="84"/>
    <x v="0"/>
  </r>
  <r>
    <x v="84"/>
    <x v="0"/>
  </r>
  <r>
    <x v="84"/>
    <x v="0"/>
  </r>
  <r>
    <x v="84"/>
    <x v="0"/>
  </r>
  <r>
    <x v="85"/>
    <x v="0"/>
  </r>
  <r>
    <x v="85"/>
    <x v="0"/>
  </r>
  <r>
    <x v="85"/>
    <x v="0"/>
  </r>
  <r>
    <x v="85"/>
    <x v="0"/>
  </r>
  <r>
    <x v="85"/>
    <x v="0"/>
  </r>
  <r>
    <x v="85"/>
    <x v="0"/>
  </r>
  <r>
    <x v="85"/>
    <x v="1"/>
  </r>
  <r>
    <x v="86"/>
    <x v="0"/>
  </r>
  <r>
    <x v="86"/>
    <x v="0"/>
  </r>
  <r>
    <x v="86"/>
    <x v="0"/>
  </r>
  <r>
    <x v="86"/>
    <x v="0"/>
  </r>
  <r>
    <x v="86"/>
    <x v="0"/>
  </r>
  <r>
    <x v="86"/>
    <x v="0"/>
  </r>
  <r>
    <x v="86"/>
    <x v="0"/>
  </r>
  <r>
    <x v="87"/>
    <x v="0"/>
  </r>
  <r>
    <x v="87"/>
    <x v="0"/>
  </r>
  <r>
    <x v="87"/>
    <x v="0"/>
  </r>
  <r>
    <x v="87"/>
    <x v="0"/>
  </r>
  <r>
    <x v="87"/>
    <x v="0"/>
  </r>
  <r>
    <x v="87"/>
    <x v="0"/>
  </r>
  <r>
    <x v="87"/>
    <x v="0"/>
  </r>
  <r>
    <x v="88"/>
    <x v="0"/>
  </r>
  <r>
    <x v="88"/>
    <x v="0"/>
  </r>
  <r>
    <x v="88"/>
    <x v="0"/>
  </r>
  <r>
    <x v="88"/>
    <x v="0"/>
  </r>
  <r>
    <x v="88"/>
    <x v="0"/>
  </r>
  <r>
    <x v="88"/>
    <x v="0"/>
  </r>
  <r>
    <x v="88"/>
    <x v="0"/>
  </r>
  <r>
    <x v="89"/>
    <x v="0"/>
  </r>
  <r>
    <x v="89"/>
    <x v="0"/>
  </r>
  <r>
    <x v="89"/>
    <x v="0"/>
  </r>
  <r>
    <x v="89"/>
    <x v="0"/>
  </r>
  <r>
    <x v="89"/>
    <x v="0"/>
  </r>
  <r>
    <x v="89"/>
    <x v="0"/>
  </r>
  <r>
    <x v="89"/>
    <x v="0"/>
  </r>
  <r>
    <x v="90"/>
    <x v="0"/>
  </r>
  <r>
    <x v="90"/>
    <x v="0"/>
  </r>
  <r>
    <x v="90"/>
    <x v="0"/>
  </r>
  <r>
    <x v="90"/>
    <x v="0"/>
  </r>
  <r>
    <x v="90"/>
    <x v="0"/>
  </r>
  <r>
    <x v="90"/>
    <x v="0"/>
  </r>
  <r>
    <x v="90"/>
    <x v="1"/>
  </r>
  <r>
    <x v="91"/>
    <x v="0"/>
  </r>
  <r>
    <x v="91"/>
    <x v="0"/>
  </r>
  <r>
    <x v="91"/>
    <x v="0"/>
  </r>
  <r>
    <x v="91"/>
    <x v="0"/>
  </r>
  <r>
    <x v="91"/>
    <x v="0"/>
  </r>
  <r>
    <x v="91"/>
    <x v="0"/>
  </r>
  <r>
    <x v="91"/>
    <x v="0"/>
  </r>
  <r>
    <x v="92"/>
    <x v="0"/>
  </r>
  <r>
    <x v="92"/>
    <x v="0"/>
  </r>
  <r>
    <x v="92"/>
    <x v="0"/>
  </r>
  <r>
    <x v="92"/>
    <x v="0"/>
  </r>
  <r>
    <x v="92"/>
    <x v="0"/>
  </r>
  <r>
    <x v="92"/>
    <x v="0"/>
  </r>
  <r>
    <x v="92"/>
    <x v="1"/>
  </r>
  <r>
    <x v="93"/>
    <x v="0"/>
  </r>
  <r>
    <x v="93"/>
    <x v="0"/>
  </r>
  <r>
    <x v="93"/>
    <x v="0"/>
  </r>
  <r>
    <x v="93"/>
    <x v="0"/>
  </r>
  <r>
    <x v="93"/>
    <x v="0"/>
  </r>
  <r>
    <x v="93"/>
    <x v="0"/>
  </r>
  <r>
    <x v="93"/>
    <x v="0"/>
  </r>
  <r>
    <x v="94"/>
    <x v="0"/>
  </r>
  <r>
    <x v="94"/>
    <x v="0"/>
  </r>
  <r>
    <x v="94"/>
    <x v="0"/>
  </r>
  <r>
    <x v="94"/>
    <x v="0"/>
  </r>
  <r>
    <x v="94"/>
    <x v="0"/>
  </r>
  <r>
    <x v="94"/>
    <x v="0"/>
  </r>
  <r>
    <x v="94"/>
    <x v="0"/>
  </r>
  <r>
    <x v="95"/>
    <x v="0"/>
  </r>
  <r>
    <x v="95"/>
    <x v="0"/>
  </r>
  <r>
    <x v="95"/>
    <x v="0"/>
  </r>
  <r>
    <x v="95"/>
    <x v="0"/>
  </r>
  <r>
    <x v="95"/>
    <x v="0"/>
  </r>
  <r>
    <x v="95"/>
    <x v="0"/>
  </r>
  <r>
    <x v="95"/>
    <x v="0"/>
  </r>
  <r>
    <x v="96"/>
    <x v="0"/>
  </r>
  <r>
    <x v="96"/>
    <x v="0"/>
  </r>
  <r>
    <x v="96"/>
    <x v="0"/>
  </r>
  <r>
    <x v="96"/>
    <x v="0"/>
  </r>
  <r>
    <x v="96"/>
    <x v="0"/>
  </r>
  <r>
    <x v="96"/>
    <x v="0"/>
  </r>
  <r>
    <x v="96"/>
    <x v="0"/>
  </r>
  <r>
    <x v="97"/>
    <x v="0"/>
  </r>
  <r>
    <x v="97"/>
    <x v="0"/>
  </r>
  <r>
    <x v="97"/>
    <x v="0"/>
  </r>
  <r>
    <x v="97"/>
    <x v="0"/>
  </r>
  <r>
    <x v="97"/>
    <x v="0"/>
  </r>
  <r>
    <x v="97"/>
    <x v="0"/>
  </r>
  <r>
    <x v="97"/>
    <x v="0"/>
  </r>
  <r>
    <x v="98"/>
    <x v="0"/>
  </r>
  <r>
    <x v="98"/>
    <x v="0"/>
  </r>
  <r>
    <x v="98"/>
    <x v="0"/>
  </r>
  <r>
    <x v="98"/>
    <x v="0"/>
  </r>
  <r>
    <x v="98"/>
    <x v="0"/>
  </r>
  <r>
    <x v="98"/>
    <x v="0"/>
  </r>
  <r>
    <x v="98"/>
    <x v="1"/>
  </r>
  <r>
    <x v="99"/>
    <x v="0"/>
  </r>
  <r>
    <x v="99"/>
    <x v="0"/>
  </r>
  <r>
    <x v="99"/>
    <x v="0"/>
  </r>
  <r>
    <x v="99"/>
    <x v="0"/>
  </r>
  <r>
    <x v="99"/>
    <x v="0"/>
  </r>
  <r>
    <x v="99"/>
    <x v="0"/>
  </r>
  <r>
    <x v="99"/>
    <x v="0"/>
  </r>
  <r>
    <x v="100"/>
    <x v="0"/>
  </r>
  <r>
    <x v="100"/>
    <x v="0"/>
  </r>
  <r>
    <x v="100"/>
    <x v="0"/>
  </r>
  <r>
    <x v="100"/>
    <x v="0"/>
  </r>
  <r>
    <x v="100"/>
    <x v="0"/>
  </r>
  <r>
    <x v="100"/>
    <x v="0"/>
  </r>
  <r>
    <x v="100"/>
    <x v="0"/>
  </r>
  <r>
    <x v="101"/>
    <x v="0"/>
  </r>
  <r>
    <x v="101"/>
    <x v="0"/>
  </r>
  <r>
    <x v="101"/>
    <x v="0"/>
  </r>
  <r>
    <x v="101"/>
    <x v="0"/>
  </r>
  <r>
    <x v="101"/>
    <x v="0"/>
  </r>
  <r>
    <x v="101"/>
    <x v="0"/>
  </r>
  <r>
    <x v="101"/>
    <x v="0"/>
  </r>
  <r>
    <x v="102"/>
    <x v="0"/>
  </r>
  <r>
    <x v="102"/>
    <x v="0"/>
  </r>
  <r>
    <x v="102"/>
    <x v="0"/>
  </r>
  <r>
    <x v="102"/>
    <x v="0"/>
  </r>
  <r>
    <x v="102"/>
    <x v="0"/>
  </r>
  <r>
    <x v="102"/>
    <x v="0"/>
  </r>
  <r>
    <x v="102"/>
    <x v="0"/>
  </r>
  <r>
    <x v="103"/>
    <x v="0"/>
  </r>
  <r>
    <x v="103"/>
    <x v="0"/>
  </r>
  <r>
    <x v="103"/>
    <x v="0"/>
  </r>
  <r>
    <x v="103"/>
    <x v="0"/>
  </r>
  <r>
    <x v="103"/>
    <x v="0"/>
  </r>
  <r>
    <x v="103"/>
    <x v="0"/>
  </r>
  <r>
    <x v="103"/>
    <x v="0"/>
  </r>
  <r>
    <x v="104"/>
    <x v="0"/>
  </r>
  <r>
    <x v="104"/>
    <x v="0"/>
  </r>
  <r>
    <x v="104"/>
    <x v="0"/>
  </r>
  <r>
    <x v="104"/>
    <x v="0"/>
  </r>
  <r>
    <x v="104"/>
    <x v="0"/>
  </r>
  <r>
    <x v="104"/>
    <x v="0"/>
  </r>
  <r>
    <x v="104"/>
    <x v="0"/>
  </r>
  <r>
    <x v="105"/>
    <x v="0"/>
  </r>
  <r>
    <x v="105"/>
    <x v="0"/>
  </r>
  <r>
    <x v="105"/>
    <x v="0"/>
  </r>
  <r>
    <x v="105"/>
    <x v="0"/>
  </r>
  <r>
    <x v="105"/>
    <x v="0"/>
  </r>
  <r>
    <x v="105"/>
    <x v="0"/>
  </r>
  <r>
    <x v="105"/>
    <x v="0"/>
  </r>
  <r>
    <x v="106"/>
    <x v="0"/>
  </r>
  <r>
    <x v="106"/>
    <x v="0"/>
  </r>
  <r>
    <x v="106"/>
    <x v="0"/>
  </r>
  <r>
    <x v="106"/>
    <x v="0"/>
  </r>
  <r>
    <x v="106"/>
    <x v="0"/>
  </r>
  <r>
    <x v="106"/>
    <x v="0"/>
  </r>
  <r>
    <x v="106"/>
    <x v="1"/>
  </r>
  <r>
    <x v="107"/>
    <x v="0"/>
  </r>
  <r>
    <x v="107"/>
    <x v="0"/>
  </r>
  <r>
    <x v="107"/>
    <x v="0"/>
  </r>
  <r>
    <x v="107"/>
    <x v="0"/>
  </r>
  <r>
    <x v="107"/>
    <x v="0"/>
  </r>
  <r>
    <x v="107"/>
    <x v="0"/>
  </r>
  <r>
    <x v="107"/>
    <x v="0"/>
  </r>
  <r>
    <x v="108"/>
    <x v="0"/>
  </r>
  <r>
    <x v="108"/>
    <x v="0"/>
  </r>
  <r>
    <x v="108"/>
    <x v="0"/>
  </r>
  <r>
    <x v="108"/>
    <x v="0"/>
  </r>
  <r>
    <x v="108"/>
    <x v="0"/>
  </r>
  <r>
    <x v="108"/>
    <x v="0"/>
  </r>
  <r>
    <x v="108"/>
    <x v="1"/>
  </r>
  <r>
    <x v="109"/>
    <x v="0"/>
  </r>
  <r>
    <x v="109"/>
    <x v="0"/>
  </r>
  <r>
    <x v="109"/>
    <x v="0"/>
  </r>
  <r>
    <x v="109"/>
    <x v="0"/>
  </r>
  <r>
    <x v="109"/>
    <x v="0"/>
  </r>
  <r>
    <x v="109"/>
    <x v="0"/>
  </r>
  <r>
    <x v="109"/>
    <x v="0"/>
  </r>
  <r>
    <x v="110"/>
    <x v="0"/>
  </r>
  <r>
    <x v="110"/>
    <x v="0"/>
  </r>
  <r>
    <x v="110"/>
    <x v="0"/>
  </r>
  <r>
    <x v="110"/>
    <x v="0"/>
  </r>
  <r>
    <x v="110"/>
    <x v="0"/>
  </r>
  <r>
    <x v="110"/>
    <x v="0"/>
  </r>
  <r>
    <x v="110"/>
    <x v="0"/>
  </r>
  <r>
    <x v="111"/>
    <x v="0"/>
  </r>
  <r>
    <x v="111"/>
    <x v="0"/>
  </r>
  <r>
    <x v="111"/>
    <x v="0"/>
  </r>
  <r>
    <x v="111"/>
    <x v="0"/>
  </r>
  <r>
    <x v="111"/>
    <x v="0"/>
  </r>
  <r>
    <x v="111"/>
    <x v="0"/>
  </r>
  <r>
    <x v="111"/>
    <x v="0"/>
  </r>
  <r>
    <x v="112"/>
    <x v="0"/>
  </r>
  <r>
    <x v="112"/>
    <x v="0"/>
  </r>
  <r>
    <x v="112"/>
    <x v="0"/>
  </r>
  <r>
    <x v="112"/>
    <x v="0"/>
  </r>
  <r>
    <x v="112"/>
    <x v="0"/>
  </r>
  <r>
    <x v="112"/>
    <x v="0"/>
  </r>
  <r>
    <x v="112"/>
    <x v="0"/>
  </r>
  <r>
    <x v="113"/>
    <x v="0"/>
  </r>
  <r>
    <x v="113"/>
    <x v="0"/>
  </r>
  <r>
    <x v="113"/>
    <x v="0"/>
  </r>
  <r>
    <x v="113"/>
    <x v="0"/>
  </r>
  <r>
    <x v="113"/>
    <x v="0"/>
  </r>
  <r>
    <x v="113"/>
    <x v="0"/>
  </r>
  <r>
    <x v="113"/>
    <x v="0"/>
  </r>
  <r>
    <x v="114"/>
    <x v="0"/>
  </r>
  <r>
    <x v="114"/>
    <x v="0"/>
  </r>
  <r>
    <x v="114"/>
    <x v="0"/>
  </r>
  <r>
    <x v="114"/>
    <x v="0"/>
  </r>
  <r>
    <x v="114"/>
    <x v="0"/>
  </r>
  <r>
    <x v="114"/>
    <x v="0"/>
  </r>
  <r>
    <x v="114"/>
    <x v="0"/>
  </r>
  <r>
    <x v="115"/>
    <x v="0"/>
  </r>
  <r>
    <x v="115"/>
    <x v="0"/>
  </r>
  <r>
    <x v="115"/>
    <x v="0"/>
  </r>
  <r>
    <x v="115"/>
    <x v="0"/>
  </r>
  <r>
    <x v="115"/>
    <x v="0"/>
  </r>
  <r>
    <x v="115"/>
    <x v="0"/>
  </r>
  <r>
    <x v="115"/>
    <x v="1"/>
  </r>
  <r>
    <x v="116"/>
    <x v="0"/>
  </r>
  <r>
    <x v="116"/>
    <x v="0"/>
  </r>
  <r>
    <x v="116"/>
    <x v="0"/>
  </r>
  <r>
    <x v="116"/>
    <x v="0"/>
  </r>
  <r>
    <x v="116"/>
    <x v="0"/>
  </r>
  <r>
    <x v="116"/>
    <x v="0"/>
  </r>
  <r>
    <x v="116"/>
    <x v="0"/>
  </r>
  <r>
    <x v="117"/>
    <x v="0"/>
  </r>
  <r>
    <x v="117"/>
    <x v="0"/>
  </r>
  <r>
    <x v="117"/>
    <x v="0"/>
  </r>
  <r>
    <x v="117"/>
    <x v="0"/>
  </r>
  <r>
    <x v="117"/>
    <x v="0"/>
  </r>
  <r>
    <x v="117"/>
    <x v="0"/>
  </r>
  <r>
    <x v="117"/>
    <x v="0"/>
  </r>
  <r>
    <x v="118"/>
    <x v="0"/>
  </r>
  <r>
    <x v="118"/>
    <x v="0"/>
  </r>
  <r>
    <x v="118"/>
    <x v="0"/>
  </r>
  <r>
    <x v="118"/>
    <x v="0"/>
  </r>
  <r>
    <x v="118"/>
    <x v="0"/>
  </r>
  <r>
    <x v="118"/>
    <x v="0"/>
  </r>
  <r>
    <x v="118"/>
    <x v="0"/>
  </r>
  <r>
    <x v="119"/>
    <x v="0"/>
  </r>
  <r>
    <x v="119"/>
    <x v="0"/>
  </r>
  <r>
    <x v="119"/>
    <x v="0"/>
  </r>
  <r>
    <x v="119"/>
    <x v="0"/>
  </r>
  <r>
    <x v="119"/>
    <x v="0"/>
  </r>
  <r>
    <x v="119"/>
    <x v="0"/>
  </r>
  <r>
    <x v="119"/>
    <x v="0"/>
  </r>
  <r>
    <x v="120"/>
    <x v="0"/>
  </r>
  <r>
    <x v="120"/>
    <x v="0"/>
  </r>
  <r>
    <x v="120"/>
    <x v="0"/>
  </r>
  <r>
    <x v="120"/>
    <x v="0"/>
  </r>
  <r>
    <x v="120"/>
    <x v="0"/>
  </r>
  <r>
    <x v="120"/>
    <x v="0"/>
  </r>
  <r>
    <x v="120"/>
    <x v="0"/>
  </r>
  <r>
    <x v="121"/>
    <x v="0"/>
  </r>
  <r>
    <x v="121"/>
    <x v="0"/>
  </r>
  <r>
    <x v="121"/>
    <x v="0"/>
  </r>
  <r>
    <x v="121"/>
    <x v="0"/>
  </r>
  <r>
    <x v="121"/>
    <x v="0"/>
  </r>
  <r>
    <x v="121"/>
    <x v="0"/>
  </r>
  <r>
    <x v="121"/>
    <x v="0"/>
  </r>
  <r>
    <x v="122"/>
    <x v="0"/>
  </r>
  <r>
    <x v="122"/>
    <x v="0"/>
  </r>
  <r>
    <x v="122"/>
    <x v="0"/>
  </r>
  <r>
    <x v="122"/>
    <x v="0"/>
  </r>
  <r>
    <x v="122"/>
    <x v="0"/>
  </r>
  <r>
    <x v="122"/>
    <x v="0"/>
  </r>
  <r>
    <x v="122"/>
    <x v="0"/>
  </r>
  <r>
    <x v="123"/>
    <x v="0"/>
  </r>
  <r>
    <x v="123"/>
    <x v="0"/>
  </r>
  <r>
    <x v="123"/>
    <x v="0"/>
  </r>
  <r>
    <x v="123"/>
    <x v="0"/>
  </r>
  <r>
    <x v="123"/>
    <x v="0"/>
  </r>
  <r>
    <x v="123"/>
    <x v="0"/>
  </r>
  <r>
    <x v="123"/>
    <x v="0"/>
  </r>
  <r>
    <x v="124"/>
    <x v="0"/>
  </r>
  <r>
    <x v="124"/>
    <x v="0"/>
  </r>
  <r>
    <x v="124"/>
    <x v="0"/>
  </r>
  <r>
    <x v="124"/>
    <x v="0"/>
  </r>
  <r>
    <x v="124"/>
    <x v="0"/>
  </r>
  <r>
    <x v="124"/>
    <x v="0"/>
  </r>
  <r>
    <x v="124"/>
    <x v="0"/>
  </r>
  <r>
    <x v="125"/>
    <x v="0"/>
  </r>
  <r>
    <x v="125"/>
    <x v="0"/>
  </r>
  <r>
    <x v="125"/>
    <x v="0"/>
  </r>
  <r>
    <x v="125"/>
    <x v="0"/>
  </r>
  <r>
    <x v="125"/>
    <x v="0"/>
  </r>
  <r>
    <x v="125"/>
    <x v="0"/>
  </r>
  <r>
    <x v="125"/>
    <x v="0"/>
  </r>
  <r>
    <x v="126"/>
    <x v="0"/>
  </r>
  <r>
    <x v="126"/>
    <x v="0"/>
  </r>
  <r>
    <x v="126"/>
    <x v="0"/>
  </r>
  <r>
    <x v="126"/>
    <x v="0"/>
  </r>
  <r>
    <x v="126"/>
    <x v="0"/>
  </r>
  <r>
    <x v="126"/>
    <x v="0"/>
  </r>
  <r>
    <x v="126"/>
    <x v="1"/>
  </r>
  <r>
    <x v="127"/>
    <x v="0"/>
  </r>
  <r>
    <x v="127"/>
    <x v="0"/>
  </r>
  <r>
    <x v="127"/>
    <x v="0"/>
  </r>
  <r>
    <x v="127"/>
    <x v="0"/>
  </r>
  <r>
    <x v="127"/>
    <x v="0"/>
  </r>
  <r>
    <x v="127"/>
    <x v="0"/>
  </r>
  <r>
    <x v="127"/>
    <x v="1"/>
  </r>
  <r>
    <x v="128"/>
    <x v="0"/>
  </r>
  <r>
    <x v="128"/>
    <x v="0"/>
  </r>
  <r>
    <x v="128"/>
    <x v="0"/>
  </r>
  <r>
    <x v="128"/>
    <x v="0"/>
  </r>
  <r>
    <x v="128"/>
    <x v="0"/>
  </r>
  <r>
    <x v="128"/>
    <x v="0"/>
  </r>
  <r>
    <x v="128"/>
    <x v="1"/>
  </r>
  <r>
    <x v="129"/>
    <x v="0"/>
  </r>
  <r>
    <x v="129"/>
    <x v="0"/>
  </r>
  <r>
    <x v="129"/>
    <x v="0"/>
  </r>
  <r>
    <x v="129"/>
    <x v="0"/>
  </r>
  <r>
    <x v="129"/>
    <x v="0"/>
  </r>
  <r>
    <x v="129"/>
    <x v="0"/>
  </r>
  <r>
    <x v="129"/>
    <x v="0"/>
  </r>
  <r>
    <x v="130"/>
    <x v="0"/>
  </r>
  <r>
    <x v="130"/>
    <x v="0"/>
  </r>
  <r>
    <x v="130"/>
    <x v="0"/>
  </r>
  <r>
    <x v="130"/>
    <x v="0"/>
  </r>
  <r>
    <x v="130"/>
    <x v="0"/>
  </r>
  <r>
    <x v="130"/>
    <x v="0"/>
  </r>
  <r>
    <x v="130"/>
    <x v="0"/>
  </r>
  <r>
    <x v="131"/>
    <x v="0"/>
  </r>
  <r>
    <x v="131"/>
    <x v="0"/>
  </r>
  <r>
    <x v="131"/>
    <x v="0"/>
  </r>
  <r>
    <x v="131"/>
    <x v="0"/>
  </r>
  <r>
    <x v="131"/>
    <x v="0"/>
  </r>
  <r>
    <x v="131"/>
    <x v="0"/>
  </r>
  <r>
    <x v="131"/>
    <x v="0"/>
  </r>
  <r>
    <x v="132"/>
    <x v="0"/>
  </r>
  <r>
    <x v="132"/>
    <x v="0"/>
  </r>
  <r>
    <x v="132"/>
    <x v="0"/>
  </r>
  <r>
    <x v="132"/>
    <x v="0"/>
  </r>
  <r>
    <x v="132"/>
    <x v="0"/>
  </r>
  <r>
    <x v="132"/>
    <x v="0"/>
  </r>
  <r>
    <x v="132"/>
    <x v="1"/>
  </r>
  <r>
    <x v="133"/>
    <x v="0"/>
  </r>
  <r>
    <x v="133"/>
    <x v="0"/>
  </r>
  <r>
    <x v="133"/>
    <x v="0"/>
  </r>
  <r>
    <x v="133"/>
    <x v="0"/>
  </r>
  <r>
    <x v="133"/>
    <x v="0"/>
  </r>
  <r>
    <x v="133"/>
    <x v="0"/>
  </r>
  <r>
    <x v="133"/>
    <x v="1"/>
  </r>
  <r>
    <x v="134"/>
    <x v="0"/>
  </r>
  <r>
    <x v="134"/>
    <x v="0"/>
  </r>
  <r>
    <x v="134"/>
    <x v="0"/>
  </r>
  <r>
    <x v="134"/>
    <x v="0"/>
  </r>
  <r>
    <x v="134"/>
    <x v="0"/>
  </r>
  <r>
    <x v="134"/>
    <x v="0"/>
  </r>
  <r>
    <x v="134"/>
    <x v="0"/>
  </r>
  <r>
    <x v="135"/>
    <x v="0"/>
  </r>
  <r>
    <x v="135"/>
    <x v="0"/>
  </r>
  <r>
    <x v="135"/>
    <x v="0"/>
  </r>
  <r>
    <x v="135"/>
    <x v="0"/>
  </r>
  <r>
    <x v="135"/>
    <x v="0"/>
  </r>
  <r>
    <x v="135"/>
    <x v="0"/>
  </r>
  <r>
    <x v="135"/>
    <x v="0"/>
  </r>
  <r>
    <x v="136"/>
    <x v="0"/>
  </r>
  <r>
    <x v="136"/>
    <x v="0"/>
  </r>
  <r>
    <x v="136"/>
    <x v="0"/>
  </r>
  <r>
    <x v="136"/>
    <x v="0"/>
  </r>
  <r>
    <x v="136"/>
    <x v="0"/>
  </r>
  <r>
    <x v="136"/>
    <x v="0"/>
  </r>
  <r>
    <x v="136"/>
    <x v="0"/>
  </r>
  <r>
    <x v="137"/>
    <x v="0"/>
  </r>
  <r>
    <x v="137"/>
    <x v="0"/>
  </r>
  <r>
    <x v="137"/>
    <x v="0"/>
  </r>
  <r>
    <x v="137"/>
    <x v="0"/>
  </r>
  <r>
    <x v="137"/>
    <x v="0"/>
  </r>
  <r>
    <x v="137"/>
    <x v="0"/>
  </r>
  <r>
    <x v="137"/>
    <x v="0"/>
  </r>
  <r>
    <x v="138"/>
    <x v="0"/>
  </r>
  <r>
    <x v="138"/>
    <x v="0"/>
  </r>
  <r>
    <x v="138"/>
    <x v="0"/>
  </r>
  <r>
    <x v="138"/>
    <x v="0"/>
  </r>
  <r>
    <x v="138"/>
    <x v="0"/>
  </r>
  <r>
    <x v="138"/>
    <x v="0"/>
  </r>
  <r>
    <x v="138"/>
    <x v="1"/>
  </r>
  <r>
    <x v="139"/>
    <x v="0"/>
  </r>
  <r>
    <x v="139"/>
    <x v="0"/>
  </r>
  <r>
    <x v="139"/>
    <x v="0"/>
  </r>
  <r>
    <x v="139"/>
    <x v="0"/>
  </r>
  <r>
    <x v="139"/>
    <x v="0"/>
  </r>
  <r>
    <x v="139"/>
    <x v="0"/>
  </r>
  <r>
    <x v="139"/>
    <x v="0"/>
  </r>
  <r>
    <x v="140"/>
    <x v="0"/>
  </r>
  <r>
    <x v="140"/>
    <x v="0"/>
  </r>
  <r>
    <x v="140"/>
    <x v="0"/>
  </r>
  <r>
    <x v="140"/>
    <x v="0"/>
  </r>
  <r>
    <x v="140"/>
    <x v="0"/>
  </r>
  <r>
    <x v="140"/>
    <x v="0"/>
  </r>
  <r>
    <x v="140"/>
    <x v="0"/>
  </r>
  <r>
    <x v="141"/>
    <x v="0"/>
  </r>
  <r>
    <x v="141"/>
    <x v="0"/>
  </r>
  <r>
    <x v="141"/>
    <x v="0"/>
  </r>
  <r>
    <x v="141"/>
    <x v="0"/>
  </r>
  <r>
    <x v="141"/>
    <x v="0"/>
  </r>
  <r>
    <x v="141"/>
    <x v="0"/>
  </r>
  <r>
    <x v="141"/>
    <x v="0"/>
  </r>
  <r>
    <x v="142"/>
    <x v="0"/>
  </r>
  <r>
    <x v="142"/>
    <x v="0"/>
  </r>
  <r>
    <x v="142"/>
    <x v="0"/>
  </r>
  <r>
    <x v="142"/>
    <x v="0"/>
  </r>
  <r>
    <x v="142"/>
    <x v="0"/>
  </r>
  <r>
    <x v="142"/>
    <x v="0"/>
  </r>
  <r>
    <x v="142"/>
    <x v="0"/>
  </r>
  <r>
    <x v="143"/>
    <x v="0"/>
  </r>
  <r>
    <x v="143"/>
    <x v="0"/>
  </r>
  <r>
    <x v="143"/>
    <x v="0"/>
  </r>
  <r>
    <x v="143"/>
    <x v="0"/>
  </r>
  <r>
    <x v="143"/>
    <x v="0"/>
  </r>
  <r>
    <x v="143"/>
    <x v="0"/>
  </r>
  <r>
    <x v="143"/>
    <x v="0"/>
  </r>
  <r>
    <x v="144"/>
    <x v="0"/>
  </r>
  <r>
    <x v="144"/>
    <x v="0"/>
  </r>
  <r>
    <x v="144"/>
    <x v="0"/>
  </r>
  <r>
    <x v="144"/>
    <x v="0"/>
  </r>
  <r>
    <x v="144"/>
    <x v="0"/>
  </r>
  <r>
    <x v="144"/>
    <x v="0"/>
  </r>
  <r>
    <x v="144"/>
    <x v="0"/>
  </r>
  <r>
    <x v="145"/>
    <x v="0"/>
  </r>
  <r>
    <x v="145"/>
    <x v="0"/>
  </r>
  <r>
    <x v="145"/>
    <x v="0"/>
  </r>
  <r>
    <x v="145"/>
    <x v="0"/>
  </r>
  <r>
    <x v="145"/>
    <x v="0"/>
  </r>
  <r>
    <x v="145"/>
    <x v="0"/>
  </r>
  <r>
    <x v="145"/>
    <x v="1"/>
  </r>
  <r>
    <x v="146"/>
    <x v="0"/>
  </r>
  <r>
    <x v="146"/>
    <x v="0"/>
  </r>
  <r>
    <x v="146"/>
    <x v="0"/>
  </r>
  <r>
    <x v="146"/>
    <x v="0"/>
  </r>
  <r>
    <x v="146"/>
    <x v="0"/>
  </r>
  <r>
    <x v="146"/>
    <x v="0"/>
  </r>
  <r>
    <x v="146"/>
    <x v="1"/>
  </r>
  <r>
    <x v="147"/>
    <x v="0"/>
  </r>
  <r>
    <x v="147"/>
    <x v="0"/>
  </r>
  <r>
    <x v="147"/>
    <x v="0"/>
  </r>
  <r>
    <x v="147"/>
    <x v="0"/>
  </r>
  <r>
    <x v="147"/>
    <x v="0"/>
  </r>
  <r>
    <x v="147"/>
    <x v="0"/>
  </r>
  <r>
    <x v="147"/>
    <x v="0"/>
  </r>
  <r>
    <x v="148"/>
    <x v="0"/>
  </r>
  <r>
    <x v="148"/>
    <x v="0"/>
  </r>
  <r>
    <x v="148"/>
    <x v="0"/>
  </r>
  <r>
    <x v="148"/>
    <x v="0"/>
  </r>
  <r>
    <x v="148"/>
    <x v="0"/>
  </r>
  <r>
    <x v="148"/>
    <x v="0"/>
  </r>
  <r>
    <x v="148"/>
    <x v="0"/>
  </r>
  <r>
    <x v="149"/>
    <x v="0"/>
  </r>
  <r>
    <x v="149"/>
    <x v="0"/>
  </r>
  <r>
    <x v="149"/>
    <x v="0"/>
  </r>
  <r>
    <x v="149"/>
    <x v="0"/>
  </r>
  <r>
    <x v="149"/>
    <x v="0"/>
  </r>
  <r>
    <x v="149"/>
    <x v="0"/>
  </r>
  <r>
    <x v="149"/>
    <x v="0"/>
  </r>
  <r>
    <x v="150"/>
    <x v="0"/>
  </r>
  <r>
    <x v="150"/>
    <x v="0"/>
  </r>
  <r>
    <x v="150"/>
    <x v="0"/>
  </r>
  <r>
    <x v="150"/>
    <x v="0"/>
  </r>
  <r>
    <x v="150"/>
    <x v="0"/>
  </r>
  <r>
    <x v="150"/>
    <x v="0"/>
  </r>
  <r>
    <x v="150"/>
    <x v="0"/>
  </r>
  <r>
    <x v="151"/>
    <x v="0"/>
  </r>
  <r>
    <x v="151"/>
    <x v="0"/>
  </r>
  <r>
    <x v="151"/>
    <x v="0"/>
  </r>
  <r>
    <x v="151"/>
    <x v="0"/>
  </r>
  <r>
    <x v="151"/>
    <x v="0"/>
  </r>
  <r>
    <x v="151"/>
    <x v="0"/>
  </r>
  <r>
    <x v="151"/>
    <x v="0"/>
  </r>
  <r>
    <x v="152"/>
    <x v="0"/>
  </r>
  <r>
    <x v="152"/>
    <x v="0"/>
  </r>
  <r>
    <x v="152"/>
    <x v="0"/>
  </r>
  <r>
    <x v="152"/>
    <x v="0"/>
  </r>
  <r>
    <x v="152"/>
    <x v="0"/>
  </r>
  <r>
    <x v="152"/>
    <x v="0"/>
  </r>
  <r>
    <x v="152"/>
    <x v="1"/>
  </r>
  <r>
    <x v="153"/>
    <x v="0"/>
  </r>
  <r>
    <x v="153"/>
    <x v="0"/>
  </r>
  <r>
    <x v="153"/>
    <x v="0"/>
  </r>
  <r>
    <x v="153"/>
    <x v="0"/>
  </r>
  <r>
    <x v="153"/>
    <x v="0"/>
  </r>
  <r>
    <x v="153"/>
    <x v="0"/>
  </r>
  <r>
    <x v="153"/>
    <x v="1"/>
  </r>
  <r>
    <x v="154"/>
    <x v="0"/>
  </r>
  <r>
    <x v="154"/>
    <x v="0"/>
  </r>
  <r>
    <x v="154"/>
    <x v="0"/>
  </r>
  <r>
    <x v="154"/>
    <x v="0"/>
  </r>
  <r>
    <x v="154"/>
    <x v="0"/>
  </r>
  <r>
    <x v="154"/>
    <x v="0"/>
  </r>
  <r>
    <x v="154"/>
    <x v="0"/>
  </r>
  <r>
    <x v="155"/>
    <x v="0"/>
  </r>
  <r>
    <x v="155"/>
    <x v="0"/>
  </r>
  <r>
    <x v="155"/>
    <x v="0"/>
  </r>
  <r>
    <x v="155"/>
    <x v="0"/>
  </r>
  <r>
    <x v="155"/>
    <x v="0"/>
  </r>
  <r>
    <x v="155"/>
    <x v="0"/>
  </r>
  <r>
    <x v="155"/>
    <x v="1"/>
  </r>
  <r>
    <x v="156"/>
    <x v="0"/>
  </r>
  <r>
    <x v="156"/>
    <x v="0"/>
  </r>
  <r>
    <x v="156"/>
    <x v="0"/>
  </r>
  <r>
    <x v="156"/>
    <x v="0"/>
  </r>
  <r>
    <x v="156"/>
    <x v="0"/>
  </r>
  <r>
    <x v="156"/>
    <x v="0"/>
  </r>
  <r>
    <x v="156"/>
    <x v="0"/>
  </r>
  <r>
    <x v="157"/>
    <x v="0"/>
  </r>
  <r>
    <x v="157"/>
    <x v="0"/>
  </r>
  <r>
    <x v="157"/>
    <x v="0"/>
  </r>
  <r>
    <x v="157"/>
    <x v="0"/>
  </r>
  <r>
    <x v="157"/>
    <x v="0"/>
  </r>
  <r>
    <x v="157"/>
    <x v="0"/>
  </r>
  <r>
    <x v="157"/>
    <x v="1"/>
  </r>
  <r>
    <x v="158"/>
    <x v="0"/>
  </r>
  <r>
    <x v="158"/>
    <x v="0"/>
  </r>
  <r>
    <x v="158"/>
    <x v="0"/>
  </r>
  <r>
    <x v="158"/>
    <x v="0"/>
  </r>
  <r>
    <x v="158"/>
    <x v="0"/>
  </r>
  <r>
    <x v="158"/>
    <x v="0"/>
  </r>
  <r>
    <x v="158"/>
    <x v="1"/>
  </r>
  <r>
    <x v="159"/>
    <x v="0"/>
  </r>
  <r>
    <x v="159"/>
    <x v="0"/>
  </r>
  <r>
    <x v="159"/>
    <x v="0"/>
  </r>
  <r>
    <x v="159"/>
    <x v="0"/>
  </r>
  <r>
    <x v="159"/>
    <x v="0"/>
  </r>
  <r>
    <x v="159"/>
    <x v="0"/>
  </r>
  <r>
    <x v="159"/>
    <x v="1"/>
  </r>
  <r>
    <x v="160"/>
    <x v="0"/>
  </r>
  <r>
    <x v="160"/>
    <x v="0"/>
  </r>
  <r>
    <x v="160"/>
    <x v="0"/>
  </r>
  <r>
    <x v="160"/>
    <x v="0"/>
  </r>
  <r>
    <x v="160"/>
    <x v="0"/>
  </r>
  <r>
    <x v="160"/>
    <x v="0"/>
  </r>
  <r>
    <x v="160"/>
    <x v="0"/>
  </r>
  <r>
    <x v="161"/>
    <x v="0"/>
  </r>
  <r>
    <x v="161"/>
    <x v="0"/>
  </r>
  <r>
    <x v="161"/>
    <x v="0"/>
  </r>
  <r>
    <x v="161"/>
    <x v="0"/>
  </r>
  <r>
    <x v="161"/>
    <x v="0"/>
  </r>
  <r>
    <x v="161"/>
    <x v="0"/>
  </r>
  <r>
    <x v="161"/>
    <x v="1"/>
  </r>
  <r>
    <x v="162"/>
    <x v="0"/>
  </r>
  <r>
    <x v="162"/>
    <x v="0"/>
  </r>
  <r>
    <x v="162"/>
    <x v="0"/>
  </r>
  <r>
    <x v="162"/>
    <x v="0"/>
  </r>
  <r>
    <x v="162"/>
    <x v="0"/>
  </r>
  <r>
    <x v="162"/>
    <x v="0"/>
  </r>
  <r>
    <x v="162"/>
    <x v="1"/>
  </r>
  <r>
    <x v="163"/>
    <x v="0"/>
  </r>
  <r>
    <x v="163"/>
    <x v="0"/>
  </r>
  <r>
    <x v="163"/>
    <x v="0"/>
  </r>
  <r>
    <x v="163"/>
    <x v="0"/>
  </r>
  <r>
    <x v="163"/>
    <x v="0"/>
  </r>
  <r>
    <x v="163"/>
    <x v="0"/>
  </r>
  <r>
    <x v="163"/>
    <x v="1"/>
  </r>
  <r>
    <x v="164"/>
    <x v="0"/>
  </r>
  <r>
    <x v="164"/>
    <x v="0"/>
  </r>
  <r>
    <x v="164"/>
    <x v="0"/>
  </r>
  <r>
    <x v="164"/>
    <x v="0"/>
  </r>
  <r>
    <x v="164"/>
    <x v="0"/>
  </r>
  <r>
    <x v="164"/>
    <x v="0"/>
  </r>
  <r>
    <x v="164"/>
    <x v="0"/>
  </r>
  <r>
    <x v="165"/>
    <x v="0"/>
  </r>
  <r>
    <x v="165"/>
    <x v="0"/>
  </r>
  <r>
    <x v="165"/>
    <x v="0"/>
  </r>
  <r>
    <x v="165"/>
    <x v="0"/>
  </r>
  <r>
    <x v="165"/>
    <x v="0"/>
  </r>
  <r>
    <x v="165"/>
    <x v="0"/>
  </r>
  <r>
    <x v="165"/>
    <x v="1"/>
  </r>
  <r>
    <x v="166"/>
    <x v="0"/>
  </r>
  <r>
    <x v="166"/>
    <x v="0"/>
  </r>
  <r>
    <x v="166"/>
    <x v="0"/>
  </r>
  <r>
    <x v="166"/>
    <x v="0"/>
  </r>
  <r>
    <x v="166"/>
    <x v="0"/>
  </r>
  <r>
    <x v="166"/>
    <x v="0"/>
  </r>
  <r>
    <x v="166"/>
    <x v="1"/>
  </r>
  <r>
    <x v="167"/>
    <x v="0"/>
  </r>
  <r>
    <x v="167"/>
    <x v="0"/>
  </r>
  <r>
    <x v="167"/>
    <x v="0"/>
  </r>
  <r>
    <x v="167"/>
    <x v="0"/>
  </r>
  <r>
    <x v="167"/>
    <x v="0"/>
  </r>
  <r>
    <x v="167"/>
    <x v="0"/>
  </r>
  <r>
    <x v="167"/>
    <x v="1"/>
  </r>
  <r>
    <x v="168"/>
    <x v="0"/>
  </r>
  <r>
    <x v="168"/>
    <x v="0"/>
  </r>
  <r>
    <x v="168"/>
    <x v="0"/>
  </r>
  <r>
    <x v="168"/>
    <x v="0"/>
  </r>
  <r>
    <x v="168"/>
    <x v="0"/>
  </r>
  <r>
    <x v="168"/>
    <x v="0"/>
  </r>
  <r>
    <x v="168"/>
    <x v="1"/>
  </r>
  <r>
    <x v="169"/>
    <x v="0"/>
  </r>
  <r>
    <x v="169"/>
    <x v="0"/>
  </r>
  <r>
    <x v="169"/>
    <x v="0"/>
  </r>
  <r>
    <x v="169"/>
    <x v="0"/>
  </r>
  <r>
    <x v="169"/>
    <x v="0"/>
  </r>
  <r>
    <x v="169"/>
    <x v="0"/>
  </r>
  <r>
    <x v="169"/>
    <x v="0"/>
  </r>
  <r>
    <x v="170"/>
    <x v="0"/>
  </r>
  <r>
    <x v="170"/>
    <x v="0"/>
  </r>
  <r>
    <x v="170"/>
    <x v="0"/>
  </r>
  <r>
    <x v="170"/>
    <x v="0"/>
  </r>
  <r>
    <x v="170"/>
    <x v="0"/>
  </r>
  <r>
    <x v="170"/>
    <x v="0"/>
  </r>
  <r>
    <x v="170"/>
    <x v="1"/>
  </r>
  <r>
    <x v="171"/>
    <x v="0"/>
  </r>
  <r>
    <x v="171"/>
    <x v="0"/>
  </r>
  <r>
    <x v="171"/>
    <x v="0"/>
  </r>
  <r>
    <x v="171"/>
    <x v="0"/>
  </r>
  <r>
    <x v="171"/>
    <x v="0"/>
  </r>
  <r>
    <x v="171"/>
    <x v="0"/>
  </r>
  <r>
    <x v="171"/>
    <x v="1"/>
  </r>
  <r>
    <x v="172"/>
    <x v="0"/>
  </r>
  <r>
    <x v="172"/>
    <x v="0"/>
  </r>
  <r>
    <x v="172"/>
    <x v="0"/>
  </r>
  <r>
    <x v="172"/>
    <x v="0"/>
  </r>
  <r>
    <x v="172"/>
    <x v="0"/>
  </r>
  <r>
    <x v="172"/>
    <x v="0"/>
  </r>
  <r>
    <x v="172"/>
    <x v="1"/>
  </r>
  <r>
    <x v="173"/>
    <x v="0"/>
  </r>
  <r>
    <x v="173"/>
    <x v="0"/>
  </r>
  <r>
    <x v="173"/>
    <x v="0"/>
  </r>
  <r>
    <x v="173"/>
    <x v="0"/>
  </r>
  <r>
    <x v="173"/>
    <x v="0"/>
  </r>
  <r>
    <x v="173"/>
    <x v="0"/>
  </r>
  <r>
    <x v="173"/>
    <x v="1"/>
  </r>
  <r>
    <x v="174"/>
    <x v="0"/>
  </r>
  <r>
    <x v="174"/>
    <x v="0"/>
  </r>
  <r>
    <x v="174"/>
    <x v="0"/>
  </r>
  <r>
    <x v="174"/>
    <x v="0"/>
  </r>
  <r>
    <x v="174"/>
    <x v="0"/>
  </r>
  <r>
    <x v="174"/>
    <x v="0"/>
  </r>
  <r>
    <x v="174"/>
    <x v="1"/>
  </r>
  <r>
    <x v="175"/>
    <x v="0"/>
  </r>
  <r>
    <x v="175"/>
    <x v="0"/>
  </r>
  <r>
    <x v="175"/>
    <x v="0"/>
  </r>
  <r>
    <x v="175"/>
    <x v="0"/>
  </r>
  <r>
    <x v="175"/>
    <x v="0"/>
  </r>
  <r>
    <x v="175"/>
    <x v="0"/>
  </r>
  <r>
    <x v="175"/>
    <x v="1"/>
  </r>
  <r>
    <x v="176"/>
    <x v="0"/>
  </r>
  <r>
    <x v="176"/>
    <x v="0"/>
  </r>
  <r>
    <x v="176"/>
    <x v="0"/>
  </r>
  <r>
    <x v="176"/>
    <x v="0"/>
  </r>
  <r>
    <x v="176"/>
    <x v="0"/>
  </r>
  <r>
    <x v="176"/>
    <x v="0"/>
  </r>
  <r>
    <x v="176"/>
    <x v="1"/>
  </r>
  <r>
    <x v="177"/>
    <x v="0"/>
  </r>
  <r>
    <x v="177"/>
    <x v="0"/>
  </r>
  <r>
    <x v="177"/>
    <x v="0"/>
  </r>
  <r>
    <x v="177"/>
    <x v="0"/>
  </r>
  <r>
    <x v="177"/>
    <x v="0"/>
  </r>
  <r>
    <x v="177"/>
    <x v="0"/>
  </r>
  <r>
    <x v="177"/>
    <x v="0"/>
  </r>
  <r>
    <x v="178"/>
    <x v="0"/>
  </r>
  <r>
    <x v="178"/>
    <x v="0"/>
  </r>
  <r>
    <x v="178"/>
    <x v="0"/>
  </r>
  <r>
    <x v="178"/>
    <x v="0"/>
  </r>
  <r>
    <x v="178"/>
    <x v="0"/>
  </r>
  <r>
    <x v="178"/>
    <x v="0"/>
  </r>
  <r>
    <x v="178"/>
    <x v="1"/>
  </r>
  <r>
    <x v="179"/>
    <x v="0"/>
  </r>
  <r>
    <x v="179"/>
    <x v="0"/>
  </r>
  <r>
    <x v="179"/>
    <x v="0"/>
  </r>
  <r>
    <x v="179"/>
    <x v="0"/>
  </r>
  <r>
    <x v="179"/>
    <x v="0"/>
  </r>
  <r>
    <x v="179"/>
    <x v="0"/>
  </r>
  <r>
    <x v="179"/>
    <x v="0"/>
  </r>
  <r>
    <x v="180"/>
    <x v="0"/>
  </r>
  <r>
    <x v="180"/>
    <x v="0"/>
  </r>
  <r>
    <x v="180"/>
    <x v="0"/>
  </r>
  <r>
    <x v="180"/>
    <x v="0"/>
  </r>
  <r>
    <x v="180"/>
    <x v="0"/>
  </r>
  <r>
    <x v="180"/>
    <x v="0"/>
  </r>
  <r>
    <x v="180"/>
    <x v="0"/>
  </r>
  <r>
    <x v="181"/>
    <x v="0"/>
  </r>
  <r>
    <x v="181"/>
    <x v="0"/>
  </r>
  <r>
    <x v="181"/>
    <x v="0"/>
  </r>
  <r>
    <x v="181"/>
    <x v="0"/>
  </r>
  <r>
    <x v="181"/>
    <x v="0"/>
  </r>
  <r>
    <x v="181"/>
    <x v="0"/>
  </r>
  <r>
    <x v="181"/>
    <x v="0"/>
  </r>
  <r>
    <x v="182"/>
    <x v="0"/>
  </r>
  <r>
    <x v="182"/>
    <x v="0"/>
  </r>
  <r>
    <x v="182"/>
    <x v="0"/>
  </r>
  <r>
    <x v="182"/>
    <x v="0"/>
  </r>
  <r>
    <x v="182"/>
    <x v="0"/>
  </r>
  <r>
    <x v="182"/>
    <x v="0"/>
  </r>
  <r>
    <x v="182"/>
    <x v="0"/>
  </r>
  <r>
    <x v="183"/>
    <x v="0"/>
  </r>
  <r>
    <x v="183"/>
    <x v="0"/>
  </r>
  <r>
    <x v="183"/>
    <x v="0"/>
  </r>
  <r>
    <x v="183"/>
    <x v="0"/>
  </r>
  <r>
    <x v="183"/>
    <x v="0"/>
  </r>
  <r>
    <x v="183"/>
    <x v="0"/>
  </r>
  <r>
    <x v="183"/>
    <x v="0"/>
  </r>
  <r>
    <x v="184"/>
    <x v="0"/>
  </r>
  <r>
    <x v="184"/>
    <x v="0"/>
  </r>
  <r>
    <x v="184"/>
    <x v="0"/>
  </r>
  <r>
    <x v="184"/>
    <x v="0"/>
  </r>
  <r>
    <x v="184"/>
    <x v="0"/>
  </r>
  <r>
    <x v="184"/>
    <x v="0"/>
  </r>
  <r>
    <x v="184"/>
    <x v="0"/>
  </r>
  <r>
    <x v="185"/>
    <x v="0"/>
  </r>
  <r>
    <x v="185"/>
    <x v="0"/>
  </r>
  <r>
    <x v="185"/>
    <x v="0"/>
  </r>
  <r>
    <x v="185"/>
    <x v="0"/>
  </r>
  <r>
    <x v="185"/>
    <x v="0"/>
  </r>
  <r>
    <x v="185"/>
    <x v="0"/>
  </r>
  <r>
    <x v="185"/>
    <x v="0"/>
  </r>
  <r>
    <x v="186"/>
    <x v="0"/>
  </r>
  <r>
    <x v="186"/>
    <x v="0"/>
  </r>
  <r>
    <x v="186"/>
    <x v="0"/>
  </r>
  <r>
    <x v="186"/>
    <x v="0"/>
  </r>
  <r>
    <x v="186"/>
    <x v="0"/>
  </r>
  <r>
    <x v="186"/>
    <x v="0"/>
  </r>
  <r>
    <x v="186"/>
    <x v="0"/>
  </r>
  <r>
    <x v="187"/>
    <x v="0"/>
  </r>
  <r>
    <x v="187"/>
    <x v="0"/>
  </r>
  <r>
    <x v="187"/>
    <x v="0"/>
  </r>
  <r>
    <x v="187"/>
    <x v="0"/>
  </r>
  <r>
    <x v="187"/>
    <x v="0"/>
  </r>
  <r>
    <x v="187"/>
    <x v="0"/>
  </r>
  <r>
    <x v="187"/>
    <x v="0"/>
  </r>
  <r>
    <x v="188"/>
    <x v="0"/>
  </r>
  <r>
    <x v="188"/>
    <x v="0"/>
  </r>
  <r>
    <x v="188"/>
    <x v="0"/>
  </r>
  <r>
    <x v="188"/>
    <x v="0"/>
  </r>
  <r>
    <x v="188"/>
    <x v="0"/>
  </r>
  <r>
    <x v="188"/>
    <x v="0"/>
  </r>
  <r>
    <x v="188"/>
    <x v="0"/>
  </r>
  <r>
    <x v="189"/>
    <x v="0"/>
  </r>
  <r>
    <x v="189"/>
    <x v="0"/>
  </r>
  <r>
    <x v="189"/>
    <x v="0"/>
  </r>
  <r>
    <x v="189"/>
    <x v="0"/>
  </r>
  <r>
    <x v="189"/>
    <x v="0"/>
  </r>
  <r>
    <x v="189"/>
    <x v="0"/>
  </r>
  <r>
    <x v="189"/>
    <x v="0"/>
  </r>
  <r>
    <x v="190"/>
    <x v="0"/>
  </r>
  <r>
    <x v="190"/>
    <x v="0"/>
  </r>
  <r>
    <x v="190"/>
    <x v="0"/>
  </r>
  <r>
    <x v="190"/>
    <x v="0"/>
  </r>
  <r>
    <x v="190"/>
    <x v="0"/>
  </r>
  <r>
    <x v="190"/>
    <x v="0"/>
  </r>
  <r>
    <x v="190"/>
    <x v="0"/>
  </r>
  <r>
    <x v="191"/>
    <x v="0"/>
  </r>
  <r>
    <x v="191"/>
    <x v="0"/>
  </r>
  <r>
    <x v="191"/>
    <x v="0"/>
  </r>
  <r>
    <x v="191"/>
    <x v="0"/>
  </r>
  <r>
    <x v="191"/>
    <x v="0"/>
  </r>
  <r>
    <x v="191"/>
    <x v="0"/>
  </r>
  <r>
    <x v="191"/>
    <x v="0"/>
  </r>
  <r>
    <x v="192"/>
    <x v="0"/>
  </r>
  <r>
    <x v="192"/>
    <x v="0"/>
  </r>
  <r>
    <x v="192"/>
    <x v="0"/>
  </r>
  <r>
    <x v="192"/>
    <x v="0"/>
  </r>
  <r>
    <x v="192"/>
    <x v="0"/>
  </r>
  <r>
    <x v="192"/>
    <x v="0"/>
  </r>
  <r>
    <x v="192"/>
    <x v="0"/>
  </r>
  <r>
    <x v="193"/>
    <x v="0"/>
  </r>
  <r>
    <x v="193"/>
    <x v="0"/>
  </r>
  <r>
    <x v="193"/>
    <x v="0"/>
  </r>
  <r>
    <x v="193"/>
    <x v="0"/>
  </r>
  <r>
    <x v="193"/>
    <x v="0"/>
  </r>
  <r>
    <x v="193"/>
    <x v="0"/>
  </r>
  <r>
    <x v="193"/>
    <x v="0"/>
  </r>
  <r>
    <x v="194"/>
    <x v="0"/>
  </r>
  <r>
    <x v="194"/>
    <x v="0"/>
  </r>
  <r>
    <x v="194"/>
    <x v="0"/>
  </r>
  <r>
    <x v="194"/>
    <x v="0"/>
  </r>
  <r>
    <x v="194"/>
    <x v="0"/>
  </r>
  <r>
    <x v="194"/>
    <x v="0"/>
  </r>
  <r>
    <x v="194"/>
    <x v="0"/>
  </r>
  <r>
    <x v="195"/>
    <x v="0"/>
  </r>
  <r>
    <x v="195"/>
    <x v="0"/>
  </r>
  <r>
    <x v="195"/>
    <x v="0"/>
  </r>
  <r>
    <x v="195"/>
    <x v="0"/>
  </r>
  <r>
    <x v="195"/>
    <x v="0"/>
  </r>
  <r>
    <x v="195"/>
    <x v="0"/>
  </r>
  <r>
    <x v="195"/>
    <x v="0"/>
  </r>
  <r>
    <x v="196"/>
    <x v="0"/>
  </r>
  <r>
    <x v="196"/>
    <x v="0"/>
  </r>
  <r>
    <x v="196"/>
    <x v="0"/>
  </r>
  <r>
    <x v="196"/>
    <x v="0"/>
  </r>
  <r>
    <x v="196"/>
    <x v="0"/>
  </r>
  <r>
    <x v="196"/>
    <x v="0"/>
  </r>
  <r>
    <x v="196"/>
    <x v="0"/>
  </r>
  <r>
    <x v="197"/>
    <x v="0"/>
  </r>
  <r>
    <x v="197"/>
    <x v="0"/>
  </r>
  <r>
    <x v="197"/>
    <x v="0"/>
  </r>
  <r>
    <x v="197"/>
    <x v="0"/>
  </r>
  <r>
    <x v="197"/>
    <x v="0"/>
  </r>
  <r>
    <x v="197"/>
    <x v="0"/>
  </r>
  <r>
    <x v="197"/>
    <x v="0"/>
  </r>
  <r>
    <x v="198"/>
    <x v="0"/>
  </r>
  <r>
    <x v="198"/>
    <x v="0"/>
  </r>
  <r>
    <x v="198"/>
    <x v="0"/>
  </r>
  <r>
    <x v="198"/>
    <x v="0"/>
  </r>
  <r>
    <x v="198"/>
    <x v="0"/>
  </r>
  <r>
    <x v="198"/>
    <x v="0"/>
  </r>
  <r>
    <x v="198"/>
    <x v="0"/>
  </r>
  <r>
    <x v="199"/>
    <x v="0"/>
  </r>
  <r>
    <x v="199"/>
    <x v="0"/>
  </r>
  <r>
    <x v="199"/>
    <x v="0"/>
  </r>
  <r>
    <x v="199"/>
    <x v="0"/>
  </r>
  <r>
    <x v="199"/>
    <x v="0"/>
  </r>
  <r>
    <x v="199"/>
    <x v="0"/>
  </r>
  <r>
    <x v="199"/>
    <x v="0"/>
  </r>
  <r>
    <x v="200"/>
    <x v="0"/>
  </r>
  <r>
    <x v="200"/>
    <x v="0"/>
  </r>
  <r>
    <x v="200"/>
    <x v="0"/>
  </r>
  <r>
    <x v="200"/>
    <x v="0"/>
  </r>
  <r>
    <x v="200"/>
    <x v="0"/>
  </r>
  <r>
    <x v="200"/>
    <x v="0"/>
  </r>
  <r>
    <x v="200"/>
    <x v="0"/>
  </r>
  <r>
    <x v="201"/>
    <x v="0"/>
  </r>
  <r>
    <x v="201"/>
    <x v="0"/>
  </r>
  <r>
    <x v="201"/>
    <x v="0"/>
  </r>
  <r>
    <x v="201"/>
    <x v="0"/>
  </r>
  <r>
    <x v="201"/>
    <x v="0"/>
  </r>
  <r>
    <x v="201"/>
    <x v="0"/>
  </r>
  <r>
    <x v="201"/>
    <x v="0"/>
  </r>
  <r>
    <x v="202"/>
    <x v="0"/>
  </r>
  <r>
    <x v="202"/>
    <x v="0"/>
  </r>
  <r>
    <x v="202"/>
    <x v="0"/>
  </r>
  <r>
    <x v="202"/>
    <x v="0"/>
  </r>
  <r>
    <x v="202"/>
    <x v="0"/>
  </r>
  <r>
    <x v="202"/>
    <x v="0"/>
  </r>
  <r>
    <x v="202"/>
    <x v="0"/>
  </r>
  <r>
    <x v="203"/>
    <x v="0"/>
  </r>
  <r>
    <x v="203"/>
    <x v="0"/>
  </r>
  <r>
    <x v="203"/>
    <x v="0"/>
  </r>
  <r>
    <x v="203"/>
    <x v="0"/>
  </r>
  <r>
    <x v="203"/>
    <x v="0"/>
  </r>
  <r>
    <x v="203"/>
    <x v="0"/>
  </r>
  <r>
    <x v="203"/>
    <x v="0"/>
  </r>
  <r>
    <x v="204"/>
    <x v="0"/>
  </r>
  <r>
    <x v="204"/>
    <x v="0"/>
  </r>
  <r>
    <x v="204"/>
    <x v="0"/>
  </r>
  <r>
    <x v="204"/>
    <x v="0"/>
  </r>
  <r>
    <x v="204"/>
    <x v="0"/>
  </r>
  <r>
    <x v="204"/>
    <x v="0"/>
  </r>
  <r>
    <x v="204"/>
    <x v="0"/>
  </r>
  <r>
    <x v="205"/>
    <x v="0"/>
  </r>
  <r>
    <x v="205"/>
    <x v="0"/>
  </r>
  <r>
    <x v="205"/>
    <x v="0"/>
  </r>
  <r>
    <x v="205"/>
    <x v="0"/>
  </r>
  <r>
    <x v="205"/>
    <x v="0"/>
  </r>
  <r>
    <x v="205"/>
    <x v="0"/>
  </r>
  <r>
    <x v="205"/>
    <x v="0"/>
  </r>
  <r>
    <x v="206"/>
    <x v="0"/>
  </r>
  <r>
    <x v="206"/>
    <x v="0"/>
  </r>
  <r>
    <x v="206"/>
    <x v="0"/>
  </r>
  <r>
    <x v="206"/>
    <x v="0"/>
  </r>
  <r>
    <x v="206"/>
    <x v="0"/>
  </r>
  <r>
    <x v="206"/>
    <x v="0"/>
  </r>
  <r>
    <x v="206"/>
    <x v="0"/>
  </r>
  <r>
    <x v="207"/>
    <x v="0"/>
  </r>
  <r>
    <x v="207"/>
    <x v="0"/>
  </r>
  <r>
    <x v="207"/>
    <x v="0"/>
  </r>
  <r>
    <x v="207"/>
    <x v="0"/>
  </r>
  <r>
    <x v="207"/>
    <x v="0"/>
  </r>
  <r>
    <x v="207"/>
    <x v="0"/>
  </r>
  <r>
    <x v="207"/>
    <x v="0"/>
  </r>
  <r>
    <x v="208"/>
    <x v="0"/>
  </r>
  <r>
    <x v="208"/>
    <x v="0"/>
  </r>
  <r>
    <x v="208"/>
    <x v="0"/>
  </r>
  <r>
    <x v="208"/>
    <x v="0"/>
  </r>
  <r>
    <x v="208"/>
    <x v="0"/>
  </r>
  <r>
    <x v="208"/>
    <x v="0"/>
  </r>
  <r>
    <x v="208"/>
    <x v="0"/>
  </r>
  <r>
    <x v="209"/>
    <x v="0"/>
  </r>
  <r>
    <x v="209"/>
    <x v="0"/>
  </r>
  <r>
    <x v="209"/>
    <x v="0"/>
  </r>
  <r>
    <x v="209"/>
    <x v="0"/>
  </r>
  <r>
    <x v="209"/>
    <x v="0"/>
  </r>
  <r>
    <x v="209"/>
    <x v="0"/>
  </r>
  <r>
    <x v="209"/>
    <x v="1"/>
  </r>
  <r>
    <x v="210"/>
    <x v="0"/>
  </r>
  <r>
    <x v="210"/>
    <x v="0"/>
  </r>
  <r>
    <x v="210"/>
    <x v="0"/>
  </r>
  <r>
    <x v="210"/>
    <x v="0"/>
  </r>
  <r>
    <x v="210"/>
    <x v="0"/>
  </r>
  <r>
    <x v="210"/>
    <x v="0"/>
  </r>
  <r>
    <x v="210"/>
    <x v="1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  <r>
    <x v="2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4">
  <r>
    <m/>
    <s v="GAMMES A COMPLETER"/>
    <n v="0"/>
    <x v="0"/>
    <x v="0"/>
    <m/>
    <m/>
    <e v="#DIV/0!"/>
  </r>
  <r>
    <m/>
    <s v="GAMMES A COMPLETER"/>
    <n v="0"/>
    <x v="0"/>
    <x v="1"/>
    <m/>
    <m/>
    <e v="#DIV/0!"/>
  </r>
  <r>
    <m/>
    <s v="GAMMES A COMPLETER"/>
    <n v="0"/>
    <x v="0"/>
    <x v="2"/>
    <n v="526"/>
    <n v="10"/>
    <e v="#DIV/0!"/>
  </r>
  <r>
    <m/>
    <s v="GAMMES A COMPLETER"/>
    <n v="0"/>
    <x v="0"/>
    <x v="3"/>
    <m/>
    <m/>
    <e v="#DIV/0!"/>
  </r>
  <r>
    <m/>
    <s v="GAMMES A COMPLETER"/>
    <n v="0"/>
    <x v="0"/>
    <x v="4"/>
    <m/>
    <m/>
    <e v="#DIV/0!"/>
  </r>
  <r>
    <m/>
    <s v="GAMMES A COMPLETER"/>
    <n v="0"/>
    <x v="0"/>
    <x v="5"/>
    <m/>
    <m/>
    <e v="#DIV/0!"/>
  </r>
  <r>
    <m/>
    <s v="GAMMES A COMPLETER"/>
    <n v="0"/>
    <x v="0"/>
    <x v="6"/>
    <m/>
    <m/>
    <e v="#DIV/0!"/>
  </r>
  <r>
    <m/>
    <s v="GAMMES A COMPLETER"/>
    <n v="0"/>
    <x v="0"/>
    <x v="7"/>
    <m/>
    <m/>
    <e v="#DIV/0!"/>
  </r>
  <r>
    <m/>
    <s v="GAMMES A COMPLETER"/>
    <n v="0"/>
    <x v="0"/>
    <x v="8"/>
    <m/>
    <m/>
    <e v="#DIV/0!"/>
  </r>
  <r>
    <m/>
    <s v="GAMMES A COMPLETER"/>
    <n v="0"/>
    <x v="0"/>
    <x v="9"/>
    <m/>
    <m/>
    <e v="#DIV/0!"/>
  </r>
  <r>
    <m/>
    <s v="GAMMES A COMPLETER"/>
    <n v="0"/>
    <x v="0"/>
    <x v="10"/>
    <m/>
    <m/>
    <e v="#DIV/0!"/>
  </r>
  <r>
    <m/>
    <s v="GAMMES A COMPLETER"/>
    <n v="0"/>
    <x v="0"/>
    <x v="11"/>
    <m/>
    <m/>
    <e v="#DIV/0!"/>
  </r>
  <r>
    <m/>
    <s v="GAMMES A COMPLETER"/>
    <n v="0"/>
    <x v="0"/>
    <x v="12"/>
    <m/>
    <m/>
    <e v="#DIV/0!"/>
  </r>
  <r>
    <m/>
    <s v="GAMMES A COMPLETER"/>
    <n v="0"/>
    <x v="0"/>
    <x v="13"/>
    <m/>
    <m/>
    <e v="#DIV/0!"/>
  </r>
  <r>
    <m/>
    <s v="GAMMES A COMPLETER"/>
    <n v="0"/>
    <x v="0"/>
    <x v="14"/>
    <m/>
    <m/>
    <e v="#DIV/0!"/>
  </r>
  <r>
    <m/>
    <s v="GAMMES A COMPLETER"/>
    <n v="0"/>
    <x v="0"/>
    <x v="15"/>
    <m/>
    <m/>
    <e v="#DIV/0!"/>
  </r>
  <r>
    <m/>
    <s v="GAMMES A COMPLETER"/>
    <n v="0"/>
    <x v="0"/>
    <x v="16"/>
    <m/>
    <m/>
    <e v="#DIV/0!"/>
  </r>
  <r>
    <m/>
    <s v="GAMMES A COMPLETER"/>
    <n v="0"/>
    <x v="0"/>
    <x v="17"/>
    <m/>
    <m/>
    <e v="#DIV/0!"/>
  </r>
  <r>
    <m/>
    <s v="GAMMES A COMPLETER"/>
    <n v="0"/>
    <x v="0"/>
    <x v="18"/>
    <m/>
    <m/>
    <e v="#DIV/0!"/>
  </r>
  <r>
    <m/>
    <s v="GAMMES A COMPLETER"/>
    <n v="0"/>
    <x v="0"/>
    <x v="19"/>
    <m/>
    <m/>
    <e v="#DIV/0!"/>
  </r>
  <r>
    <m/>
    <s v="GAMMES A COMPLETER"/>
    <n v="0"/>
    <x v="0"/>
    <x v="20"/>
    <m/>
    <m/>
    <e v="#DIV/0!"/>
  </r>
  <r>
    <m/>
    <s v="GAMMES A COMPLETER"/>
    <n v="0"/>
    <x v="0"/>
    <x v="21"/>
    <m/>
    <m/>
    <e v="#DIV/0!"/>
  </r>
  <r>
    <m/>
    <s v="GAMMES A COMPLETER"/>
    <n v="0"/>
    <x v="0"/>
    <x v="22"/>
    <m/>
    <m/>
    <e v="#DIV/0!"/>
  </r>
  <r>
    <m/>
    <s v="GAMMES A COMPLETER"/>
    <n v="0"/>
    <x v="0"/>
    <x v="23"/>
    <m/>
    <m/>
    <e v="#DIV/0!"/>
  </r>
  <r>
    <m/>
    <s v="GAMMES A COMPLETER"/>
    <n v="0"/>
    <x v="0"/>
    <x v="24"/>
    <m/>
    <m/>
    <e v="#DIV/0!"/>
  </r>
  <r>
    <m/>
    <s v="GAMMES A COMPLETER"/>
    <n v="0"/>
    <x v="0"/>
    <x v="25"/>
    <m/>
    <m/>
    <e v="#DIV/0!"/>
  </r>
  <r>
    <m/>
    <s v="GAMMES A COMPLETER"/>
    <n v="0"/>
    <x v="0"/>
    <x v="26"/>
    <m/>
    <m/>
    <e v="#DIV/0!"/>
  </r>
  <r>
    <m/>
    <s v="GAMMES A COMPLETER"/>
    <n v="0"/>
    <x v="1"/>
    <x v="0"/>
    <m/>
    <m/>
    <e v="#DIV/0!"/>
  </r>
  <r>
    <m/>
    <s v="GAMMES A COMPLETER"/>
    <n v="0"/>
    <x v="1"/>
    <x v="1"/>
    <m/>
    <m/>
    <e v="#DIV/0!"/>
  </r>
  <r>
    <m/>
    <s v="GAMMES A COMPLETER"/>
    <n v="0"/>
    <x v="1"/>
    <x v="2"/>
    <m/>
    <m/>
    <e v="#DIV/0!"/>
  </r>
  <r>
    <m/>
    <s v="GAMMES A COMPLETER"/>
    <n v="0"/>
    <x v="1"/>
    <x v="3"/>
    <m/>
    <m/>
    <e v="#DIV/0!"/>
  </r>
  <r>
    <m/>
    <s v="GAMMES A COMPLETER"/>
    <n v="0"/>
    <x v="1"/>
    <x v="4"/>
    <m/>
    <m/>
    <e v="#DIV/0!"/>
  </r>
  <r>
    <m/>
    <s v="GAMMES A COMPLETER"/>
    <n v="0"/>
    <x v="1"/>
    <x v="5"/>
    <m/>
    <m/>
    <e v="#DIV/0!"/>
  </r>
  <r>
    <m/>
    <s v="GAMMES A COMPLETER"/>
    <n v="0"/>
    <x v="1"/>
    <x v="6"/>
    <m/>
    <m/>
    <e v="#DIV/0!"/>
  </r>
  <r>
    <m/>
    <s v="GAMMES A COMPLETER"/>
    <n v="0"/>
    <x v="1"/>
    <x v="7"/>
    <m/>
    <m/>
    <e v="#DIV/0!"/>
  </r>
  <r>
    <m/>
    <s v="GAMMES A COMPLETER"/>
    <n v="0"/>
    <x v="1"/>
    <x v="8"/>
    <m/>
    <m/>
    <e v="#DIV/0!"/>
  </r>
  <r>
    <m/>
    <s v="GAMMES A COMPLETER"/>
    <n v="0"/>
    <x v="1"/>
    <x v="9"/>
    <m/>
    <m/>
    <e v="#DIV/0!"/>
  </r>
  <r>
    <m/>
    <s v="GAMMES A COMPLETER"/>
    <n v="0"/>
    <x v="1"/>
    <x v="10"/>
    <m/>
    <m/>
    <e v="#DIV/0!"/>
  </r>
  <r>
    <m/>
    <s v="GAMMES A COMPLETER"/>
    <n v="0"/>
    <x v="1"/>
    <x v="11"/>
    <m/>
    <m/>
    <e v="#DIV/0!"/>
  </r>
  <r>
    <m/>
    <s v="GAMMES A COMPLETER"/>
    <n v="0"/>
    <x v="1"/>
    <x v="12"/>
    <m/>
    <m/>
    <e v="#DIV/0!"/>
  </r>
  <r>
    <m/>
    <s v="GAMMES A COMPLETER"/>
    <n v="0"/>
    <x v="1"/>
    <x v="13"/>
    <m/>
    <m/>
    <e v="#DIV/0!"/>
  </r>
  <r>
    <m/>
    <s v="GAMMES A COMPLETER"/>
    <n v="0"/>
    <x v="1"/>
    <x v="14"/>
    <m/>
    <m/>
    <e v="#DIV/0!"/>
  </r>
  <r>
    <m/>
    <s v="GAMMES A COMPLETER"/>
    <n v="0"/>
    <x v="1"/>
    <x v="15"/>
    <m/>
    <m/>
    <e v="#DIV/0!"/>
  </r>
  <r>
    <m/>
    <s v="GAMMES A COMPLETER"/>
    <n v="0"/>
    <x v="1"/>
    <x v="16"/>
    <m/>
    <m/>
    <e v="#DIV/0!"/>
  </r>
  <r>
    <m/>
    <s v="GAMMES A COMPLETER"/>
    <n v="0"/>
    <x v="1"/>
    <x v="17"/>
    <m/>
    <m/>
    <e v="#DIV/0!"/>
  </r>
  <r>
    <m/>
    <s v="GAMMES A COMPLETER"/>
    <n v="0"/>
    <x v="1"/>
    <x v="18"/>
    <m/>
    <m/>
    <e v="#DIV/0!"/>
  </r>
  <r>
    <m/>
    <s v="GAMMES A COMPLETER"/>
    <n v="0"/>
    <x v="1"/>
    <x v="19"/>
    <m/>
    <m/>
    <e v="#DIV/0!"/>
  </r>
  <r>
    <m/>
    <s v="GAMMES A COMPLETER"/>
    <n v="0"/>
    <x v="1"/>
    <x v="20"/>
    <m/>
    <m/>
    <e v="#DIV/0!"/>
  </r>
  <r>
    <m/>
    <s v="GAMMES A COMPLETER"/>
    <n v="0"/>
    <x v="1"/>
    <x v="21"/>
    <m/>
    <m/>
    <e v="#DIV/0!"/>
  </r>
  <r>
    <m/>
    <s v="GAMMES A COMPLETER"/>
    <n v="0"/>
    <x v="1"/>
    <x v="22"/>
    <m/>
    <m/>
    <e v="#DIV/0!"/>
  </r>
  <r>
    <m/>
    <s v="GAMMES A COMPLETER"/>
    <n v="0"/>
    <x v="1"/>
    <x v="23"/>
    <m/>
    <m/>
    <e v="#DIV/0!"/>
  </r>
  <r>
    <m/>
    <s v="GAMMES A COMPLETER"/>
    <n v="0"/>
    <x v="1"/>
    <x v="24"/>
    <m/>
    <m/>
    <e v="#DIV/0!"/>
  </r>
  <r>
    <m/>
    <s v="GAMMES A COMPLETER"/>
    <n v="0"/>
    <x v="1"/>
    <x v="25"/>
    <m/>
    <m/>
    <e v="#DIV/0!"/>
  </r>
  <r>
    <m/>
    <s v="GAMMES A COMPLETER"/>
    <n v="0"/>
    <x v="1"/>
    <x v="26"/>
    <m/>
    <m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62" firstHeaderRow="1" firstDataRow="1" firstDataCol="1" rowPageCount="1" colPageCount="1"/>
  <pivotFields count="2">
    <pivotField axis="axisRow" showAll="0" defaultSubtotal="0">
      <items count="212">
        <item x="211"/>
        <item x="151"/>
        <item x="122"/>
        <item x="30"/>
        <item x="10"/>
        <item x="37"/>
        <item x="144"/>
        <item x="65"/>
        <item x="150"/>
        <item x="60"/>
        <item x="155"/>
        <item x="21"/>
        <item x="24"/>
        <item x="31"/>
        <item x="136"/>
        <item x="76"/>
        <item x="145"/>
        <item x="109"/>
        <item x="134"/>
        <item x="1"/>
        <item x="38"/>
        <item x="91"/>
        <item x="67"/>
        <item x="18"/>
        <item x="127"/>
        <item x="161"/>
        <item x="39"/>
        <item x="137"/>
        <item x="170"/>
        <item x="157"/>
        <item x="148"/>
        <item x="83"/>
        <item x="128"/>
        <item x="160"/>
        <item x="5"/>
        <item x="66"/>
        <item x="46"/>
        <item x="143"/>
        <item x="59"/>
        <item x="105"/>
        <item x="77"/>
        <item x="69"/>
        <item x="8"/>
        <item x="176"/>
        <item x="89"/>
        <item x="25"/>
        <item x="174"/>
        <item x="123"/>
        <item x="106"/>
        <item x="113"/>
        <item x="96"/>
        <item x="28"/>
        <item x="71"/>
        <item x="78"/>
        <item x="14"/>
        <item x="107"/>
        <item x="108"/>
        <item x="169"/>
        <item x="62"/>
        <item x="3"/>
        <item x="49"/>
        <item x="41"/>
        <item x="50"/>
        <item x="87"/>
        <item x="70"/>
        <item x="57"/>
        <item x="92"/>
        <item x="126"/>
        <item x="166"/>
        <item x="168"/>
        <item x="6"/>
        <item x="15"/>
        <item x="40"/>
        <item x="86"/>
        <item x="133"/>
        <item x="140"/>
        <item x="55"/>
        <item x="32"/>
        <item x="4"/>
        <item x="51"/>
        <item x="131"/>
        <item x="118"/>
        <item x="119"/>
        <item x="99"/>
        <item x="175"/>
        <item x="138"/>
        <item x="111"/>
        <item x="43"/>
        <item x="100"/>
        <item x="16"/>
        <item x="97"/>
        <item x="33"/>
        <item x="72"/>
        <item x="112"/>
        <item x="158"/>
        <item x="82"/>
        <item x="63"/>
        <item x="52"/>
        <item x="19"/>
        <item x="156"/>
        <item x="116"/>
        <item x="7"/>
        <item x="130"/>
        <item x="12"/>
        <item x="93"/>
        <item x="94"/>
        <item x="114"/>
        <item x="117"/>
        <item x="2"/>
        <item x="61"/>
        <item x="79"/>
        <item x="13"/>
        <item x="124"/>
        <item x="110"/>
        <item x="164"/>
        <item x="75"/>
        <item x="45"/>
        <item x="47"/>
        <item x="139"/>
        <item x="42"/>
        <item x="132"/>
        <item x="56"/>
        <item x="115"/>
        <item x="162"/>
        <item x="64"/>
        <item x="74"/>
        <item x="159"/>
        <item x="103"/>
        <item x="163"/>
        <item x="9"/>
        <item x="178"/>
        <item x="95"/>
        <item x="29"/>
        <item x="26"/>
        <item x="0"/>
        <item x="88"/>
        <item x="58"/>
        <item x="121"/>
        <item x="35"/>
        <item x="54"/>
        <item x="20"/>
        <item x="98"/>
        <item x="85"/>
        <item x="165"/>
        <item x="171"/>
        <item x="81"/>
        <item x="73"/>
        <item x="125"/>
        <item x="101"/>
        <item x="90"/>
        <item x="172"/>
        <item x="22"/>
        <item x="44"/>
        <item x="129"/>
        <item x="102"/>
        <item x="152"/>
        <item x="141"/>
        <item x="154"/>
        <item x="104"/>
        <item x="53"/>
        <item x="36"/>
        <item x="80"/>
        <item x="167"/>
        <item x="146"/>
        <item x="142"/>
        <item x="173"/>
        <item x="84"/>
        <item x="17"/>
        <item x="153"/>
        <item x="120"/>
        <item x="27"/>
        <item x="23"/>
        <item x="149"/>
        <item x="34"/>
        <item x="147"/>
        <item x="135"/>
        <item x="177"/>
        <item x="11"/>
        <item x="48"/>
        <item x="6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</items>
    </pivotField>
    <pivotField axis="axisPage" multipleItemSelectionAllowed="1" showAll="0" defaultSubtotal="0">
      <items count="6">
        <item h="1" x="0"/>
        <item h="1" m="1" x="2"/>
        <item m="1" x="3"/>
        <item h="1" m="1" x="5"/>
        <item m="1" x="4"/>
        <item x="1"/>
      </items>
    </pivotField>
  </pivotFields>
  <rowFields count="1">
    <field x="0"/>
  </rowFields>
  <rowItems count="59">
    <i>
      <x v="7"/>
    </i>
    <i>
      <x v="10"/>
    </i>
    <i>
      <x v="15"/>
    </i>
    <i>
      <x v="16"/>
    </i>
    <i>
      <x v="24"/>
    </i>
    <i>
      <x v="25"/>
    </i>
    <i>
      <x v="28"/>
    </i>
    <i>
      <x v="29"/>
    </i>
    <i>
      <x v="32"/>
    </i>
    <i>
      <x v="34"/>
    </i>
    <i>
      <x v="36"/>
    </i>
    <i>
      <x v="40"/>
    </i>
    <i>
      <x v="43"/>
    </i>
    <i>
      <x v="46"/>
    </i>
    <i>
      <x v="48"/>
    </i>
    <i>
      <x v="53"/>
    </i>
    <i>
      <x v="56"/>
    </i>
    <i>
      <x v="65"/>
    </i>
    <i>
      <x v="66"/>
    </i>
    <i>
      <x v="67"/>
    </i>
    <i>
      <x v="68"/>
    </i>
    <i>
      <x v="69"/>
    </i>
    <i>
      <x v="74"/>
    </i>
    <i>
      <x v="84"/>
    </i>
    <i>
      <x v="85"/>
    </i>
    <i>
      <x v="94"/>
    </i>
    <i>
      <x v="9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8"/>
    </i>
    <i>
      <x v="130"/>
    </i>
    <i>
      <x v="132"/>
    </i>
    <i>
      <x v="134"/>
    </i>
    <i>
      <x v="136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9"/>
    </i>
    <i>
      <x v="150"/>
    </i>
    <i>
      <x v="155"/>
    </i>
    <i>
      <x v="160"/>
    </i>
    <i>
      <x v="162"/>
    </i>
    <i>
      <x v="163"/>
    </i>
    <i>
      <x v="165"/>
    </i>
    <i>
      <x v="168"/>
    </i>
    <i>
      <x v="210"/>
    </i>
    <i>
      <x v="211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1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J3:AL7" firstHeaderRow="1" firstDataRow="2" firstDataCol="1"/>
  <pivotFields count="11">
    <pivotField showAll="0" defaultSubtotal="0"/>
    <pivotField showAll="0" defaultSubtotal="0"/>
    <pivotField showAll="0" defaultSubtotal="0"/>
    <pivotField axis="axisRow" showAll="0" defaultSubtotal="0">
      <items count="2">
        <item x="0"/>
        <item x="1"/>
      </items>
    </pivotField>
    <pivotField axis="axisCol" numFmtId="14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showAll="0" defaultSubtotal="0"/>
    <pivotField showAll="0" defaultSubtotal="0"/>
    <pivotField dataField="1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3">
    <i>
      <x/>
    </i>
    <i>
      <x v="1"/>
    </i>
    <i t="grand">
      <x/>
    </i>
  </rowItems>
  <colFields count="1">
    <field x="4"/>
  </colFields>
  <col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colItems>
  <dataFields count="1">
    <dataField name="Somme de Total HMO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" displayName="Tableau1" ref="A3:H57" totalsRowShown="0">
  <autoFilter ref="A3:H57"/>
  <tableColumns count="8">
    <tableColumn id="1" name="REFERENCE*"/>
    <tableColumn id="2" name="GAMME LOT*"/>
    <tableColumn id="3" name="Cadence lot*"/>
    <tableColumn id="4" name="Champs*" dataDxfId="3"/>
    <tableColumn id="5" name="Date*" dataDxfId="2"/>
    <tableColumn id="6" name="QUANTITE"/>
    <tableColumn id="8" name="Couverture"/>
    <tableColumn id="7" name="Total HMO" dataDxfId="1">
      <calculatedColumnFormula>Tableau1[[#This Row],[QUANTITE]]/Tableau1[[#This Row],[Cadence lot*]]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F0"/>
  </sheetPr>
  <dimension ref="A1:AX36"/>
  <sheetViews>
    <sheetView showZeros="0" topLeftCell="U1" zoomScale="90" zoomScaleNormal="90" workbookViewId="0">
      <selection activeCell="Z33" sqref="Z33"/>
    </sheetView>
  </sheetViews>
  <sheetFormatPr baseColWidth="10" defaultColWidth="11.5703125" defaultRowHeight="12.75" outlineLevelCol="1" x14ac:dyDescent="0.2"/>
  <cols>
    <col min="1" max="1" width="7.85546875" style="19" hidden="1" customWidth="1" outlineLevel="1"/>
    <col min="2" max="2" width="9.42578125" style="19" hidden="1" customWidth="1" outlineLevel="1"/>
    <col min="3" max="3" width="7.28515625" style="19" hidden="1" customWidth="1" outlineLevel="1"/>
    <col min="4" max="4" width="8.85546875" style="19" hidden="1" customWidth="1" outlineLevel="1"/>
    <col min="5" max="5" width="8.7109375" style="19" hidden="1" customWidth="1" outlineLevel="1"/>
    <col min="6" max="6" width="30" style="19" hidden="1" customWidth="1" outlineLevel="1"/>
    <col min="7" max="7" width="21.28515625" style="19" hidden="1" customWidth="1" outlineLevel="1"/>
    <col min="8" max="8" width="6.42578125" style="19" hidden="1" customWidth="1" outlineLevel="1"/>
    <col min="9" max="9" width="9.7109375" style="19" hidden="1" customWidth="1" outlineLevel="1"/>
    <col min="10" max="10" width="4.28515625" style="19" hidden="1" customWidth="1" outlineLevel="1"/>
    <col min="11" max="11" width="10.5703125" style="19" hidden="1" customWidth="1" outlineLevel="1"/>
    <col min="12" max="12" width="7.42578125" style="20" hidden="1" customWidth="1" outlineLevel="1"/>
    <col min="13" max="13" width="5.140625" style="19" hidden="1" customWidth="1" outlineLevel="1"/>
    <col min="14" max="14" width="24.85546875" style="19" hidden="1" customWidth="1" outlineLevel="1"/>
    <col min="15" max="15" width="15.28515625" style="19" hidden="1" customWidth="1" outlineLevel="1"/>
    <col min="16" max="16" width="5.28515625" style="19" hidden="1" customWidth="1" outlineLevel="1"/>
    <col min="17" max="17" width="23.28515625" style="19" hidden="1" customWidth="1" outlineLevel="1"/>
    <col min="18" max="18" width="9.5703125" style="19" hidden="1" customWidth="1" outlineLevel="1"/>
    <col min="19" max="20" width="5.28515625" style="19" hidden="1" customWidth="1" outlineLevel="1"/>
    <col min="21" max="21" width="7.5703125" style="19" customWidth="1" collapsed="1"/>
    <col min="22" max="22" width="43.140625" style="19" customWidth="1"/>
    <col min="23" max="23" width="24.5703125" style="19" bestFit="1" customWidth="1"/>
    <col min="24" max="28" width="6.5703125" style="19" customWidth="1"/>
    <col min="29" max="29" width="6.28515625" style="19" customWidth="1"/>
    <col min="30" max="37" width="6.5703125" style="19" customWidth="1"/>
    <col min="38" max="50" width="6.7109375" style="19" customWidth="1"/>
    <col min="51" max="16384" width="11.5703125" style="19"/>
  </cols>
  <sheetData>
    <row r="1" spans="1:50" x14ac:dyDescent="0.2">
      <c r="U1" s="88"/>
      <c r="V1" s="88"/>
    </row>
    <row r="2" spans="1:50" ht="19.5" customHeight="1" x14ac:dyDescent="0.25">
      <c r="U2" s="88"/>
      <c r="V2" s="88"/>
      <c r="W2" s="108" t="s">
        <v>950</v>
      </c>
      <c r="X2" s="109">
        <f>IFERROR(INDEX(TCD!$J$5:$AZ$11,MATCH(PDP!$W2,TCD!$J$5:$J$11,0),MATCH(PDP!X$14,TCD!$J$4:$AZ$4,0)),0)</f>
        <v>0</v>
      </c>
      <c r="Y2" s="109">
        <f>IFERROR(INDEX(TCD!$J$5:$AZ$11,MATCH(PDP!$W2,TCD!$J$5:$J$11,0),MATCH(PDP!Y$14,TCD!$J$4:$AZ$4,0)),0)</f>
        <v>0</v>
      </c>
      <c r="Z2" s="109">
        <f>IFERROR(INDEX(TCD!$J$5:$AZ$11,MATCH(PDP!$W2,TCD!$J$5:$J$11,0),MATCH(PDP!Z$14,TCD!$J$4:$AZ$4,0)),0)</f>
        <v>0</v>
      </c>
      <c r="AA2" s="109">
        <f>IFERROR(INDEX(TCD!$J$5:$AZ$11,MATCH(PDP!$W2,TCD!$J$5:$J$11,0),MATCH(PDP!AA$14,TCD!$J$4:$AZ$4,0)),0)</f>
        <v>0</v>
      </c>
      <c r="AB2" s="109">
        <f>IFERROR(INDEX(TCD!$J$5:$AZ$11,MATCH(PDP!$W2,TCD!$J$5:$J$11,0),MATCH(PDP!AB$14,TCD!$J$4:$AZ$4,0)),0)</f>
        <v>0</v>
      </c>
      <c r="AC2" s="109">
        <f>IFERROR(INDEX(TCD!$J$5:$AZ$11,MATCH(PDP!$W2,TCD!$J$5:$J$11,0),MATCH(PDP!AC$14,TCD!$J$4:$AZ$4,0)),0)</f>
        <v>0</v>
      </c>
      <c r="AD2" s="109">
        <f>IFERROR(INDEX(TCD!$J$5:$AZ$11,MATCH(PDP!$W2,TCD!$J$5:$J$11,0),MATCH(PDP!AD$14,TCD!$J$4:$AZ$4,0)),0)</f>
        <v>0</v>
      </c>
      <c r="AE2" s="109">
        <f>IFERROR(INDEX(TCD!$J$5:$AZ$11,MATCH(PDP!$W2,TCD!$J$5:$J$11,0),MATCH(PDP!AE$14,TCD!$J$4:$AZ$4,0)),0)</f>
        <v>0</v>
      </c>
      <c r="AF2" s="109">
        <f>IFERROR(INDEX(TCD!$J$5:$AZ$11,MATCH(PDP!$W2,TCD!$J$5:$J$11,0),MATCH(PDP!AF$14,TCD!$J$4:$AZ$4,0)),0)</f>
        <v>0</v>
      </c>
      <c r="AG2" s="109">
        <f>IFERROR(INDEX(TCD!$J$5:$AZ$11,MATCH(PDP!$W2,TCD!$J$5:$J$11,0),MATCH(PDP!AG$14,TCD!$J$4:$AZ$4,0)),0)</f>
        <v>0</v>
      </c>
      <c r="AH2" s="109">
        <f>IFERROR(INDEX(TCD!$J$5:$AZ$11,MATCH(PDP!$W2,TCD!$J$5:$J$11,0),MATCH(PDP!AH$14,TCD!$J$4:$AZ$4,0)),0)</f>
        <v>0</v>
      </c>
      <c r="AI2" s="109">
        <f>IFERROR(INDEX(TCD!$J$5:$AZ$11,MATCH(PDP!$W2,TCD!$J$5:$J$11,0),MATCH(PDP!AI$14,TCD!$J$4:$AZ$4,0)),0)</f>
        <v>0</v>
      </c>
      <c r="AJ2" s="109">
        <f>IFERROR(INDEX(TCD!$J$5:$AZ$11,MATCH(PDP!$W2,TCD!$J$5:$J$11,0),MATCH(PDP!AJ$14,TCD!$J$4:$AZ$4,0)),0)</f>
        <v>0</v>
      </c>
      <c r="AK2" s="109">
        <f>IFERROR(INDEX(TCD!$J$5:$AZ$11,MATCH(PDP!$W2,TCD!$J$5:$J$11,0),MATCH(PDP!AK$14,TCD!$J$4:$AZ$4,0)),0)</f>
        <v>0</v>
      </c>
      <c r="AL2" s="109">
        <f>IFERROR(INDEX(TCD!$J$5:$AZ$11,MATCH(PDP!$W2,TCD!$J$5:$J$11,0),MATCH(PDP!AL$14,TCD!$J$4:$AZ$4,0)),0)</f>
        <v>0</v>
      </c>
      <c r="AM2" s="109">
        <f>IFERROR(INDEX(TCD!$J$5:$AZ$11,MATCH(PDP!$W2,TCD!$J$5:$J$11,0),MATCH(PDP!AM$14,TCD!$J$4:$AZ$4,0)),0)</f>
        <v>0</v>
      </c>
      <c r="AN2" s="109">
        <f>IFERROR(INDEX(TCD!$J$5:$AZ$11,MATCH(PDP!$W2,TCD!$J$5:$J$11,0),MATCH(PDP!AN$14,TCD!$J$4:$AZ$4,0)),0)</f>
        <v>0</v>
      </c>
      <c r="AO2" s="109">
        <f>IFERROR(INDEX(TCD!$J$5:$AZ$11,MATCH(PDP!$W2,TCD!$J$5:$J$11,0),MATCH(PDP!AO$14,TCD!$J$4:$AZ$4,0)),0)</f>
        <v>0</v>
      </c>
      <c r="AP2" s="109">
        <f>IFERROR(INDEX(TCD!$J$5:$AZ$11,MATCH(PDP!$W2,TCD!$J$5:$J$11,0),MATCH(PDP!AP$14,TCD!$J$4:$AZ$4,0)),0)</f>
        <v>0</v>
      </c>
      <c r="AQ2" s="109">
        <f>IFERROR(INDEX(TCD!$J$5:$AZ$11,MATCH(PDP!$W2,TCD!$J$5:$J$11,0),MATCH(PDP!AQ$14,TCD!$J$4:$AZ$4,0)),0)</f>
        <v>0</v>
      </c>
      <c r="AR2" s="109">
        <f>IFERROR(INDEX(TCD!$J$5:$AZ$11,MATCH(PDP!$W2,TCD!$J$5:$J$11,0),MATCH(PDP!AR$14,TCD!$J$4:$AZ$4,0)),0)</f>
        <v>0</v>
      </c>
      <c r="AS2" s="109">
        <f>IFERROR(INDEX(TCD!$J$5:$AZ$11,MATCH(PDP!$W2,TCD!$J$5:$J$11,0),MATCH(PDP!AS$14,TCD!$J$4:$AZ$4,0)),0)</f>
        <v>0</v>
      </c>
      <c r="AT2" s="109">
        <f>IFERROR(INDEX(TCD!$J$5:$AZ$11,MATCH(PDP!$W2,TCD!$J$5:$J$11,0),MATCH(PDP!AT$14,TCD!$J$4:$AZ$4,0)),0)</f>
        <v>0</v>
      </c>
      <c r="AU2" s="109">
        <f>IFERROR(INDEX(TCD!$J$5:$AZ$11,MATCH(PDP!$W2,TCD!$J$5:$J$11,0),MATCH(PDP!AU$14,TCD!$J$4:$AZ$4,0)),0)</f>
        <v>0</v>
      </c>
      <c r="AV2" s="109">
        <f>IFERROR(INDEX(TCD!$J$5:$AZ$11,MATCH(PDP!$W2,TCD!$J$5:$J$11,0),MATCH(PDP!AV$14,TCD!$J$4:$AZ$4,0)),0)</f>
        <v>0</v>
      </c>
      <c r="AW2" s="109">
        <f>IFERROR(INDEX(TCD!$J$5:$AZ$11,MATCH(PDP!$W2,TCD!$J$5:$J$11,0),MATCH(PDP!AW$14,TCD!$J$4:$AZ$4,0)),0)</f>
        <v>0</v>
      </c>
      <c r="AX2" s="109">
        <f>IFERROR(INDEX(TCD!$J$5:$AZ$11,MATCH(PDP!$W2,TCD!$J$5:$J$11,0),MATCH(PDP!AX$14,TCD!$J$4:$AZ$4,0)),0)</f>
        <v>0</v>
      </c>
    </row>
    <row r="3" spans="1:50" ht="15" x14ac:dyDescent="0.25">
      <c r="U3" s="88"/>
      <c r="V3" s="88"/>
      <c r="W3" s="106" t="s">
        <v>945</v>
      </c>
      <c r="X3" s="107">
        <f>IFERROR(INDEX(TCD!$J$5:$AZ$11,MATCH(PDP!$W3,TCD!$J$5:$J$11,0),MATCH(PDP!X$14,TCD!$J$4:$AZ$4,0)),0)</f>
        <v>0</v>
      </c>
      <c r="Y3" s="107">
        <f>IFERROR(INDEX(TCD!$J$5:$AZ$11,MATCH(PDP!$W3,TCD!$J$5:$J$11,0),MATCH(PDP!Y$14,TCD!$J$4:$AZ$4,0)),0)</f>
        <v>0</v>
      </c>
      <c r="Z3" s="107">
        <f>IFERROR(INDEX(TCD!$J$5:$AZ$11,MATCH(PDP!$W3,TCD!$J$5:$J$11,0),MATCH(PDP!Z$14,TCD!$J$4:$AZ$4,0)),0)</f>
        <v>0</v>
      </c>
      <c r="AA3" s="107">
        <f>IFERROR(INDEX(TCD!$J$5:$AZ$11,MATCH(PDP!$W3,TCD!$J$5:$J$11,0),MATCH(PDP!AA$14,TCD!$J$4:$AZ$4,0)),0)</f>
        <v>0</v>
      </c>
      <c r="AB3" s="107">
        <f>IFERROR(INDEX(TCD!$J$5:$AZ$11,MATCH(PDP!$W3,TCD!$J$5:$J$11,0),MATCH(PDP!AB$14,TCD!$J$4:$AZ$4,0)),0)</f>
        <v>0</v>
      </c>
      <c r="AC3" s="107">
        <f>IFERROR(INDEX(TCD!$J$5:$AZ$11,MATCH(PDP!$W3,TCD!$J$5:$J$11,0),MATCH(PDP!AC$14,TCD!$J$4:$AZ$4,0)),0)</f>
        <v>0</v>
      </c>
      <c r="AD3" s="107">
        <f>IFERROR(INDEX(TCD!$J$5:$AZ$11,MATCH(PDP!$W3,TCD!$J$5:$J$11,0),MATCH(PDP!AD$14,TCD!$J$4:$AZ$4,0)),0)</f>
        <v>0</v>
      </c>
      <c r="AE3" s="107">
        <f>IFERROR(INDEX(TCD!$J$5:$AZ$11,MATCH(PDP!$W3,TCD!$J$5:$J$11,0),MATCH(PDP!AE$14,TCD!$J$4:$AZ$4,0)),0)</f>
        <v>0</v>
      </c>
      <c r="AF3" s="107">
        <f>IFERROR(INDEX(TCD!$J$5:$AZ$11,MATCH(PDP!$W3,TCD!$J$5:$J$11,0),MATCH(PDP!AF$14,TCD!$J$4:$AZ$4,0)),0)</f>
        <v>0</v>
      </c>
      <c r="AG3" s="107">
        <f>IFERROR(INDEX(TCD!$J$5:$AZ$11,MATCH(PDP!$W3,TCD!$J$5:$J$11,0),MATCH(PDP!AG$14,TCD!$J$4:$AZ$4,0)),0)</f>
        <v>0</v>
      </c>
      <c r="AH3" s="107">
        <f>IFERROR(INDEX(TCD!$J$5:$AZ$11,MATCH(PDP!$W3,TCD!$J$5:$J$11,0),MATCH(PDP!AH$14,TCD!$J$4:$AZ$4,0)),0)</f>
        <v>0</v>
      </c>
      <c r="AI3" s="107">
        <f>IFERROR(INDEX(TCD!$J$5:$AZ$11,MATCH(PDP!$W3,TCD!$J$5:$J$11,0),MATCH(PDP!AI$14,TCD!$J$4:$AZ$4,0)),0)</f>
        <v>0</v>
      </c>
      <c r="AJ3" s="107">
        <f>IFERROR(INDEX(TCD!$J$5:$AZ$11,MATCH(PDP!$W3,TCD!$J$5:$J$11,0),MATCH(PDP!AJ$14,TCD!$J$4:$AZ$4,0)),0)</f>
        <v>0</v>
      </c>
      <c r="AK3" s="107">
        <f>IFERROR(INDEX(TCD!$J$5:$AZ$11,MATCH(PDP!$W3,TCD!$J$5:$J$11,0),MATCH(PDP!AK$14,TCD!$J$4:$AZ$4,0)),0)</f>
        <v>0</v>
      </c>
      <c r="AL3" s="107">
        <f>IFERROR(INDEX(TCD!$J$5:$AZ$11,MATCH(PDP!$W3,TCD!$J$5:$J$11,0),MATCH(PDP!AL$14,TCD!$J$4:$AZ$4,0)),0)</f>
        <v>0</v>
      </c>
      <c r="AM3" s="107">
        <f>IFERROR(INDEX(TCD!$J$5:$AZ$11,MATCH(PDP!$W3,TCD!$J$5:$J$11,0),MATCH(PDP!AM$14,TCD!$J$4:$AZ$4,0)),0)</f>
        <v>0</v>
      </c>
      <c r="AN3" s="107">
        <f>IFERROR(INDEX(TCD!$J$5:$AZ$11,MATCH(PDP!$W3,TCD!$J$5:$J$11,0),MATCH(PDP!AN$14,TCD!$J$4:$AZ$4,0)),0)</f>
        <v>0</v>
      </c>
      <c r="AO3" s="107">
        <f>IFERROR(INDEX(TCD!$J$5:$AZ$11,MATCH(PDP!$W3,TCD!$J$5:$J$11,0),MATCH(PDP!AO$14,TCD!$J$4:$AZ$4,0)),0)</f>
        <v>0</v>
      </c>
      <c r="AP3" s="107">
        <f>IFERROR(INDEX(TCD!$J$5:$AZ$11,MATCH(PDP!$W3,TCD!$J$5:$J$11,0),MATCH(PDP!AP$14,TCD!$J$4:$AZ$4,0)),0)</f>
        <v>0</v>
      </c>
      <c r="AQ3" s="107">
        <f>IFERROR(INDEX(TCD!$J$5:$AZ$11,MATCH(PDP!$W3,TCD!$J$5:$J$11,0),MATCH(PDP!AQ$14,TCD!$J$4:$AZ$4,0)),0)</f>
        <v>0</v>
      </c>
      <c r="AR3" s="107">
        <f>IFERROR(INDEX(TCD!$J$5:$AZ$11,MATCH(PDP!$W3,TCD!$J$5:$J$11,0),MATCH(PDP!AR$14,TCD!$J$4:$AZ$4,0)),0)</f>
        <v>0</v>
      </c>
      <c r="AS3" s="107">
        <f>IFERROR(INDEX(TCD!$J$5:$AZ$11,MATCH(PDP!$W3,TCD!$J$5:$J$11,0),MATCH(PDP!AS$14,TCD!$J$4:$AZ$4,0)),0)</f>
        <v>0</v>
      </c>
      <c r="AT3" s="107">
        <f>IFERROR(INDEX(TCD!$J$5:$AZ$11,MATCH(PDP!$W3,TCD!$J$5:$J$11,0),MATCH(PDP!AT$14,TCD!$J$4:$AZ$4,0)),0)</f>
        <v>0</v>
      </c>
      <c r="AU3" s="107">
        <f>IFERROR(INDEX(TCD!$J$5:$AZ$11,MATCH(PDP!$W3,TCD!$J$5:$J$11,0),MATCH(PDP!AU$14,TCD!$J$4:$AZ$4,0)),0)</f>
        <v>0</v>
      </c>
      <c r="AV3" s="107">
        <f>IFERROR(INDEX(TCD!$J$5:$AZ$11,MATCH(PDP!$W3,TCD!$J$5:$J$11,0),MATCH(PDP!AV$14,TCD!$J$4:$AZ$4,0)),0)</f>
        <v>0</v>
      </c>
      <c r="AW3" s="107">
        <f>IFERROR(INDEX(TCD!$J$5:$AZ$11,MATCH(PDP!$W3,TCD!$J$5:$J$11,0),MATCH(PDP!AW$14,TCD!$J$4:$AZ$4,0)),0)</f>
        <v>0</v>
      </c>
      <c r="AX3" s="107">
        <f>IFERROR(INDEX(TCD!$J$5:$AZ$11,MATCH(PDP!$W3,TCD!$J$5:$J$11,0),MATCH(PDP!AX$14,TCD!$J$4:$AZ$4,0)),0)</f>
        <v>0</v>
      </c>
    </row>
    <row r="4" spans="1:50" ht="15.75" x14ac:dyDescent="0.25">
      <c r="U4" s="88"/>
      <c r="V4" s="88"/>
      <c r="W4" s="108" t="s">
        <v>946</v>
      </c>
      <c r="X4" s="109">
        <f>IFERROR(INDEX(TCD!$J$5:$AZ$11,MATCH(PDP!$W4,TCD!$J$5:$J$11,0),MATCH(PDP!X$14,TCD!$J$4:$AZ$4,0)),0)</f>
        <v>0</v>
      </c>
      <c r="Y4" s="109">
        <f>IFERROR(INDEX(TCD!$J$5:$AZ$11,MATCH(PDP!$W4,TCD!$J$5:$J$11,0),MATCH(PDP!Y$14,TCD!$J$4:$AZ$4,0)),0)</f>
        <v>0</v>
      </c>
      <c r="Z4" s="109">
        <f>IFERROR(INDEX(TCD!$J$5:$AZ$11,MATCH(PDP!$W4,TCD!$J$5:$J$11,0),MATCH(PDP!Z$14,TCD!$J$4:$AZ$4,0)),0)</f>
        <v>0</v>
      </c>
      <c r="AA4" s="109">
        <f>IFERROR(INDEX(TCD!$J$5:$AZ$11,MATCH(PDP!$W4,TCD!$J$5:$J$11,0),MATCH(PDP!AA$14,TCD!$J$4:$AZ$4,0)),0)</f>
        <v>0</v>
      </c>
      <c r="AB4" s="109">
        <f>IFERROR(INDEX(TCD!$J$5:$AZ$11,MATCH(PDP!$W4,TCD!$J$5:$J$11,0),MATCH(PDP!AB$14,TCD!$J$4:$AZ$4,0)),0)</f>
        <v>0</v>
      </c>
      <c r="AC4" s="109">
        <f>IFERROR(INDEX(TCD!$J$5:$AZ$11,MATCH(PDP!$W4,TCD!$J$5:$J$11,0),MATCH(PDP!AC$14,TCD!$J$4:$AZ$4,0)),0)</f>
        <v>0</v>
      </c>
      <c r="AD4" s="109">
        <f>IFERROR(INDEX(TCD!$J$5:$AZ$11,MATCH(PDP!$W4,TCD!$J$5:$J$11,0),MATCH(PDP!AD$14,TCD!$J$4:$AZ$4,0)),0)</f>
        <v>0</v>
      </c>
      <c r="AE4" s="109">
        <f>IFERROR(INDEX(TCD!$J$5:$AZ$11,MATCH(PDP!$W4,TCD!$J$5:$J$11,0),MATCH(PDP!AE$14,TCD!$J$4:$AZ$4,0)),0)</f>
        <v>0</v>
      </c>
      <c r="AF4" s="109">
        <f>IFERROR(INDEX(TCD!$J$5:$AZ$11,MATCH(PDP!$W4,TCD!$J$5:$J$11,0),MATCH(PDP!AF$14,TCD!$J$4:$AZ$4,0)),0)</f>
        <v>0</v>
      </c>
      <c r="AG4" s="109">
        <f>IFERROR(INDEX(TCD!$J$5:$AZ$11,MATCH(PDP!$W4,TCD!$J$5:$J$11,0),MATCH(PDP!AG$14,TCD!$J$4:$AZ$4,0)),0)</f>
        <v>0</v>
      </c>
      <c r="AH4" s="109">
        <f>IFERROR(INDEX(TCD!$J$5:$AZ$11,MATCH(PDP!$W4,TCD!$J$5:$J$11,0),MATCH(PDP!AH$14,TCD!$J$4:$AZ$4,0)),0)</f>
        <v>0</v>
      </c>
      <c r="AI4" s="109">
        <f>IFERROR(INDEX(TCD!$J$5:$AZ$11,MATCH(PDP!$W4,TCD!$J$5:$J$11,0),MATCH(PDP!AI$14,TCD!$J$4:$AZ$4,0)),0)</f>
        <v>0</v>
      </c>
      <c r="AJ4" s="109">
        <f>IFERROR(INDEX(TCD!$J$5:$AZ$11,MATCH(PDP!$W4,TCD!$J$5:$J$11,0),MATCH(PDP!AJ$14,TCD!$J$4:$AZ$4,0)),0)</f>
        <v>0</v>
      </c>
      <c r="AK4" s="109">
        <f>IFERROR(INDEX(TCD!$J$5:$AZ$11,MATCH(PDP!$W4,TCD!$J$5:$J$11,0),MATCH(PDP!AK$14,TCD!$J$4:$AZ$4,0)),0)</f>
        <v>0</v>
      </c>
      <c r="AL4" s="109">
        <f>IFERROR(INDEX(TCD!$J$5:$AZ$11,MATCH(PDP!$W4,TCD!$J$5:$J$11,0),MATCH(PDP!AL$14,TCD!$J$4:$AZ$4,0)),0)</f>
        <v>0</v>
      </c>
      <c r="AM4" s="109">
        <f>IFERROR(INDEX(TCD!$J$5:$AZ$11,MATCH(PDP!$W4,TCD!$J$5:$J$11,0),MATCH(PDP!AM$14,TCD!$J$4:$AZ$4,0)),0)</f>
        <v>0</v>
      </c>
      <c r="AN4" s="109">
        <f>IFERROR(INDEX(TCD!$J$5:$AZ$11,MATCH(PDP!$W4,TCD!$J$5:$J$11,0),MATCH(PDP!AN$14,TCD!$J$4:$AZ$4,0)),0)</f>
        <v>0</v>
      </c>
      <c r="AO4" s="109">
        <f>IFERROR(INDEX(TCD!$J$5:$AZ$11,MATCH(PDP!$W4,TCD!$J$5:$J$11,0),MATCH(PDP!AO$14,TCD!$J$4:$AZ$4,0)),0)</f>
        <v>0</v>
      </c>
      <c r="AP4" s="109">
        <f>IFERROR(INDEX(TCD!$J$5:$AZ$11,MATCH(PDP!$W4,TCD!$J$5:$J$11,0),MATCH(PDP!AP$14,TCD!$J$4:$AZ$4,0)),0)</f>
        <v>0</v>
      </c>
      <c r="AQ4" s="109">
        <f>IFERROR(INDEX(TCD!$J$5:$AZ$11,MATCH(PDP!$W4,TCD!$J$5:$J$11,0),MATCH(PDP!AQ$14,TCD!$J$4:$AZ$4,0)),0)</f>
        <v>0</v>
      </c>
      <c r="AR4" s="109">
        <f>IFERROR(INDEX(TCD!$J$5:$AZ$11,MATCH(PDP!$W4,TCD!$J$5:$J$11,0),MATCH(PDP!AR$14,TCD!$J$4:$AZ$4,0)),0)</f>
        <v>0</v>
      </c>
      <c r="AS4" s="109">
        <f>IFERROR(INDEX(TCD!$J$5:$AZ$11,MATCH(PDP!$W4,TCD!$J$5:$J$11,0),MATCH(PDP!AS$14,TCD!$J$4:$AZ$4,0)),0)</f>
        <v>0</v>
      </c>
      <c r="AT4" s="109">
        <f>IFERROR(INDEX(TCD!$J$5:$AZ$11,MATCH(PDP!$W4,TCD!$J$5:$J$11,0),MATCH(PDP!AT$14,TCD!$J$4:$AZ$4,0)),0)</f>
        <v>0</v>
      </c>
      <c r="AU4" s="109">
        <f>IFERROR(INDEX(TCD!$J$5:$AZ$11,MATCH(PDP!$W4,TCD!$J$5:$J$11,0),MATCH(PDP!AU$14,TCD!$J$4:$AZ$4,0)),0)</f>
        <v>0</v>
      </c>
      <c r="AV4" s="109">
        <f>IFERROR(INDEX(TCD!$J$5:$AZ$11,MATCH(PDP!$W4,TCD!$J$5:$J$11,0),MATCH(PDP!AV$14,TCD!$J$4:$AZ$4,0)),0)</f>
        <v>0</v>
      </c>
      <c r="AW4" s="109">
        <f>IFERROR(INDEX(TCD!$J$5:$AZ$11,MATCH(PDP!$W4,TCD!$J$5:$J$11,0),MATCH(PDP!AW$14,TCD!$J$4:$AZ$4,0)),0)</f>
        <v>0</v>
      </c>
      <c r="AX4" s="109">
        <f>IFERROR(INDEX(TCD!$J$5:$AZ$11,MATCH(PDP!$W4,TCD!$J$5:$J$11,0),MATCH(PDP!AX$14,TCD!$J$4:$AZ$4,0)),0)</f>
        <v>0</v>
      </c>
    </row>
    <row r="5" spans="1:50" ht="15" x14ac:dyDescent="0.25">
      <c r="U5" s="88"/>
      <c r="V5" s="88"/>
      <c r="W5" s="106" t="s">
        <v>951</v>
      </c>
      <c r="X5" s="107">
        <f>IFERROR(INDEX(TCD!$J$5:$AZ$11,MATCH(PDP!$W5,TCD!$J$5:$J$11,0),MATCH(PDP!X$14,TCD!$J$4:$AZ$4,0)),0)</f>
        <v>0</v>
      </c>
      <c r="Y5" s="107">
        <f>IFERROR(INDEX(TCD!$J$5:$AZ$11,MATCH(PDP!$W5,TCD!$J$5:$J$11,0),MATCH(PDP!Y$14,TCD!$J$4:$AZ$4,0)),0)</f>
        <v>0</v>
      </c>
      <c r="Z5" s="107">
        <f>IFERROR(INDEX(TCD!$J$5:$AZ$11,MATCH(PDP!$W5,TCD!$J$5:$J$11,0),MATCH(PDP!Z$14,TCD!$J$4:$AZ$4,0)),0)</f>
        <v>0</v>
      </c>
      <c r="AA5" s="107">
        <f>IFERROR(INDEX(TCD!$J$5:$AZ$11,MATCH(PDP!$W5,TCD!$J$5:$J$11,0),MATCH(PDP!AA$14,TCD!$J$4:$AZ$4,0)),0)</f>
        <v>0</v>
      </c>
      <c r="AB5" s="107">
        <f>IFERROR(INDEX(TCD!$J$5:$AZ$11,MATCH(PDP!$W5,TCD!$J$5:$J$11,0),MATCH(PDP!AB$14,TCD!$J$4:$AZ$4,0)),0)</f>
        <v>0</v>
      </c>
      <c r="AC5" s="107">
        <f>IFERROR(INDEX(TCD!$J$5:$AZ$11,MATCH(PDP!$W5,TCD!$J$5:$J$11,0),MATCH(PDP!AC$14,TCD!$J$4:$AZ$4,0)),0)</f>
        <v>0</v>
      </c>
      <c r="AD5" s="107">
        <f>IFERROR(INDEX(TCD!$J$5:$AZ$11,MATCH(PDP!$W5,TCD!$J$5:$J$11,0),MATCH(PDP!AD$14,TCD!$J$4:$AZ$4,0)),0)</f>
        <v>0</v>
      </c>
      <c r="AE5" s="107">
        <f>IFERROR(INDEX(TCD!$J$5:$AZ$11,MATCH(PDP!$W5,TCD!$J$5:$J$11,0),MATCH(PDP!AE$14,TCD!$J$4:$AZ$4,0)),0)</f>
        <v>0</v>
      </c>
      <c r="AF5" s="107">
        <f>IFERROR(INDEX(TCD!$J$5:$AZ$11,MATCH(PDP!$W5,TCD!$J$5:$J$11,0),MATCH(PDP!AF$14,TCD!$J$4:$AZ$4,0)),0)</f>
        <v>0</v>
      </c>
      <c r="AG5" s="107">
        <f>IFERROR(INDEX(TCD!$J$5:$AZ$11,MATCH(PDP!$W5,TCD!$J$5:$J$11,0),MATCH(PDP!AG$14,TCD!$J$4:$AZ$4,0)),0)</f>
        <v>0</v>
      </c>
      <c r="AH5" s="107">
        <f>IFERROR(INDEX(TCD!$J$5:$AZ$11,MATCH(PDP!$W5,TCD!$J$5:$J$11,0),MATCH(PDP!AH$14,TCD!$J$4:$AZ$4,0)),0)</f>
        <v>0</v>
      </c>
      <c r="AI5" s="107">
        <f>IFERROR(INDEX(TCD!$J$5:$AZ$11,MATCH(PDP!$W5,TCD!$J$5:$J$11,0),MATCH(PDP!AI$14,TCD!$J$4:$AZ$4,0)),0)</f>
        <v>0</v>
      </c>
      <c r="AJ5" s="107">
        <f>IFERROR(INDEX(TCD!$J$5:$AZ$11,MATCH(PDP!$W5,TCD!$J$5:$J$11,0),MATCH(PDP!AJ$14,TCD!$J$4:$AZ$4,0)),0)</f>
        <v>0</v>
      </c>
      <c r="AK5" s="107">
        <f>IFERROR(INDEX(TCD!$J$5:$AZ$11,MATCH(PDP!$W5,TCD!$J$5:$J$11,0),MATCH(PDP!AK$14,TCD!$J$4:$AZ$4,0)),0)</f>
        <v>0</v>
      </c>
      <c r="AL5" s="107">
        <f>IFERROR(INDEX(TCD!$J$5:$AZ$11,MATCH(PDP!$W5,TCD!$J$5:$J$11,0),MATCH(PDP!AL$14,TCD!$J$4:$AZ$4,0)),0)</f>
        <v>0</v>
      </c>
      <c r="AM5" s="107">
        <f>IFERROR(INDEX(TCD!$J$5:$AZ$11,MATCH(PDP!$W5,TCD!$J$5:$J$11,0),MATCH(PDP!AM$14,TCD!$J$4:$AZ$4,0)),0)</f>
        <v>0</v>
      </c>
      <c r="AN5" s="107">
        <f>IFERROR(INDEX(TCD!$J$5:$AZ$11,MATCH(PDP!$W5,TCD!$J$5:$J$11,0),MATCH(PDP!AN$14,TCD!$J$4:$AZ$4,0)),0)</f>
        <v>0</v>
      </c>
      <c r="AO5" s="107">
        <f>IFERROR(INDEX(TCD!$J$5:$AZ$11,MATCH(PDP!$W5,TCD!$J$5:$J$11,0),MATCH(PDP!AO$14,TCD!$J$4:$AZ$4,0)),0)</f>
        <v>0</v>
      </c>
      <c r="AP5" s="107">
        <f>IFERROR(INDEX(TCD!$J$5:$AZ$11,MATCH(PDP!$W5,TCD!$J$5:$J$11,0),MATCH(PDP!AP$14,TCD!$J$4:$AZ$4,0)),0)</f>
        <v>0</v>
      </c>
      <c r="AQ5" s="107">
        <f>IFERROR(INDEX(TCD!$J$5:$AZ$11,MATCH(PDP!$W5,TCD!$J$5:$J$11,0),MATCH(PDP!AQ$14,TCD!$J$4:$AZ$4,0)),0)</f>
        <v>0</v>
      </c>
      <c r="AR5" s="107">
        <f>IFERROR(INDEX(TCD!$J$5:$AZ$11,MATCH(PDP!$W5,TCD!$J$5:$J$11,0),MATCH(PDP!AR$14,TCD!$J$4:$AZ$4,0)),0)</f>
        <v>0</v>
      </c>
      <c r="AS5" s="107">
        <f>IFERROR(INDEX(TCD!$J$5:$AZ$11,MATCH(PDP!$W5,TCD!$J$5:$J$11,0),MATCH(PDP!AS$14,TCD!$J$4:$AZ$4,0)),0)</f>
        <v>0</v>
      </c>
      <c r="AT5" s="107">
        <f>IFERROR(INDEX(TCD!$J$5:$AZ$11,MATCH(PDP!$W5,TCD!$J$5:$J$11,0),MATCH(PDP!AT$14,TCD!$J$4:$AZ$4,0)),0)</f>
        <v>0</v>
      </c>
      <c r="AU5" s="107">
        <f>IFERROR(INDEX(TCD!$J$5:$AZ$11,MATCH(PDP!$W5,TCD!$J$5:$J$11,0),MATCH(PDP!AU$14,TCD!$J$4:$AZ$4,0)),0)</f>
        <v>0</v>
      </c>
      <c r="AV5" s="107">
        <f>IFERROR(INDEX(TCD!$J$5:$AZ$11,MATCH(PDP!$W5,TCD!$J$5:$J$11,0),MATCH(PDP!AV$14,TCD!$J$4:$AZ$4,0)),0)</f>
        <v>0</v>
      </c>
      <c r="AW5" s="107">
        <f>IFERROR(INDEX(TCD!$J$5:$AZ$11,MATCH(PDP!$W5,TCD!$J$5:$J$11,0),MATCH(PDP!AW$14,TCD!$J$4:$AZ$4,0)),0)</f>
        <v>0</v>
      </c>
      <c r="AX5" s="107">
        <f>IFERROR(INDEX(TCD!$J$5:$AZ$11,MATCH(PDP!$W5,TCD!$J$5:$J$11,0),MATCH(PDP!AX$14,TCD!$J$4:$AZ$4,0)),0)</f>
        <v>0</v>
      </c>
    </row>
    <row r="6" spans="1:50" ht="15.75" x14ac:dyDescent="0.25">
      <c r="U6" s="88"/>
      <c r="V6" s="88"/>
      <c r="W6" s="108" t="s">
        <v>948</v>
      </c>
      <c r="X6" s="109">
        <f>IFERROR(INDEX(TCD!$J$5:$AZ$11,MATCH(PDP!$W6,TCD!$J$5:$J$11,0),MATCH(PDP!X$14,TCD!$J$4:$AZ$4,0)),0)</f>
        <v>0</v>
      </c>
      <c r="Y6" s="109">
        <f>IFERROR(INDEX(TCD!$J$5:$AZ$11,MATCH(PDP!$W6,TCD!$J$5:$J$11,0),MATCH(PDP!Y$14,TCD!$J$4:$AZ$4,0)),0)</f>
        <v>0</v>
      </c>
      <c r="Z6" s="109">
        <f>IFERROR(INDEX(TCD!$J$5:$AZ$11,MATCH(PDP!$W6,TCD!$J$5:$J$11,0),MATCH(PDP!Z$14,TCD!$J$4:$AZ$4,0)),0)</f>
        <v>0</v>
      </c>
      <c r="AA6" s="109">
        <f>IFERROR(INDEX(TCD!$J$5:$AZ$11,MATCH(PDP!$W6,TCD!$J$5:$J$11,0),MATCH(PDP!AA$14,TCD!$J$4:$AZ$4,0)),0)</f>
        <v>0</v>
      </c>
      <c r="AB6" s="109">
        <f>IFERROR(INDEX(TCD!$J$5:$AZ$11,MATCH(PDP!$W6,TCD!$J$5:$J$11,0),MATCH(PDP!AB$14,TCD!$J$4:$AZ$4,0)),0)</f>
        <v>0</v>
      </c>
      <c r="AC6" s="109">
        <f>IFERROR(INDEX(TCD!$J$5:$AZ$11,MATCH(PDP!$W6,TCD!$J$5:$J$11,0),MATCH(PDP!AC$14,TCD!$J$4:$AZ$4,0)),0)</f>
        <v>0</v>
      </c>
      <c r="AD6" s="109">
        <f>IFERROR(INDEX(TCD!$J$5:$AZ$11,MATCH(PDP!$W6,TCD!$J$5:$J$11,0),MATCH(PDP!AD$14,TCD!$J$4:$AZ$4,0)),0)</f>
        <v>0</v>
      </c>
      <c r="AE6" s="109">
        <f>IFERROR(INDEX(TCD!$J$5:$AZ$11,MATCH(PDP!$W6,TCD!$J$5:$J$11,0),MATCH(PDP!AE$14,TCD!$J$4:$AZ$4,0)),0)</f>
        <v>0</v>
      </c>
      <c r="AF6" s="109">
        <f>IFERROR(INDEX(TCD!$J$5:$AZ$11,MATCH(PDP!$W6,TCD!$J$5:$J$11,0),MATCH(PDP!AF$14,TCD!$J$4:$AZ$4,0)),0)</f>
        <v>0</v>
      </c>
      <c r="AG6" s="109">
        <f>IFERROR(INDEX(TCD!$J$5:$AZ$11,MATCH(PDP!$W6,TCD!$J$5:$J$11,0),MATCH(PDP!AG$14,TCD!$J$4:$AZ$4,0)),0)</f>
        <v>0</v>
      </c>
      <c r="AH6" s="109">
        <f>IFERROR(INDEX(TCD!$J$5:$AZ$11,MATCH(PDP!$W6,TCD!$J$5:$J$11,0),MATCH(PDP!AH$14,TCD!$J$4:$AZ$4,0)),0)</f>
        <v>0</v>
      </c>
      <c r="AI6" s="109">
        <f>IFERROR(INDEX(TCD!$J$5:$AZ$11,MATCH(PDP!$W6,TCD!$J$5:$J$11,0),MATCH(PDP!AI$14,TCD!$J$4:$AZ$4,0)),0)</f>
        <v>0</v>
      </c>
      <c r="AJ6" s="109">
        <f>IFERROR(INDEX(TCD!$J$5:$AZ$11,MATCH(PDP!$W6,TCD!$J$5:$J$11,0),MATCH(PDP!AJ$14,TCD!$J$4:$AZ$4,0)),0)</f>
        <v>0</v>
      </c>
      <c r="AK6" s="109">
        <f>IFERROR(INDEX(TCD!$J$5:$AZ$11,MATCH(PDP!$W6,TCD!$J$5:$J$11,0),MATCH(PDP!AK$14,TCD!$J$4:$AZ$4,0)),0)</f>
        <v>0</v>
      </c>
      <c r="AL6" s="109">
        <f>IFERROR(INDEX(TCD!$J$5:$AZ$11,MATCH(PDP!$W6,TCD!$J$5:$J$11,0),MATCH(PDP!AL$14,TCD!$J$4:$AZ$4,0)),0)</f>
        <v>0</v>
      </c>
      <c r="AM6" s="109">
        <f>IFERROR(INDEX(TCD!$J$5:$AZ$11,MATCH(PDP!$W6,TCD!$J$5:$J$11,0),MATCH(PDP!AM$14,TCD!$J$4:$AZ$4,0)),0)</f>
        <v>0</v>
      </c>
      <c r="AN6" s="109">
        <f>IFERROR(INDEX(TCD!$J$5:$AZ$11,MATCH(PDP!$W6,TCD!$J$5:$J$11,0),MATCH(PDP!AN$14,TCD!$J$4:$AZ$4,0)),0)</f>
        <v>0</v>
      </c>
      <c r="AO6" s="109">
        <f>IFERROR(INDEX(TCD!$J$5:$AZ$11,MATCH(PDP!$W6,TCD!$J$5:$J$11,0),MATCH(PDP!AO$14,TCD!$J$4:$AZ$4,0)),0)</f>
        <v>0</v>
      </c>
      <c r="AP6" s="109">
        <f>IFERROR(INDEX(TCD!$J$5:$AZ$11,MATCH(PDP!$W6,TCD!$J$5:$J$11,0),MATCH(PDP!AP$14,TCD!$J$4:$AZ$4,0)),0)</f>
        <v>0</v>
      </c>
      <c r="AQ6" s="109">
        <f>IFERROR(INDEX(TCD!$J$5:$AZ$11,MATCH(PDP!$W6,TCD!$J$5:$J$11,0),MATCH(PDP!AQ$14,TCD!$J$4:$AZ$4,0)),0)</f>
        <v>0</v>
      </c>
      <c r="AR6" s="109">
        <f>IFERROR(INDEX(TCD!$J$5:$AZ$11,MATCH(PDP!$W6,TCD!$J$5:$J$11,0),MATCH(PDP!AR$14,TCD!$J$4:$AZ$4,0)),0)</f>
        <v>0</v>
      </c>
      <c r="AS6" s="109">
        <f>IFERROR(INDEX(TCD!$J$5:$AZ$11,MATCH(PDP!$W6,TCD!$J$5:$J$11,0),MATCH(PDP!AS$14,TCD!$J$4:$AZ$4,0)),0)</f>
        <v>0</v>
      </c>
      <c r="AT6" s="109">
        <f>IFERROR(INDEX(TCD!$J$5:$AZ$11,MATCH(PDP!$W6,TCD!$J$5:$J$11,0),MATCH(PDP!AT$14,TCD!$J$4:$AZ$4,0)),0)</f>
        <v>0</v>
      </c>
      <c r="AU6" s="109">
        <f>IFERROR(INDEX(TCD!$J$5:$AZ$11,MATCH(PDP!$W6,TCD!$J$5:$J$11,0),MATCH(PDP!AU$14,TCD!$J$4:$AZ$4,0)),0)</f>
        <v>0</v>
      </c>
      <c r="AV6" s="109">
        <f>IFERROR(INDEX(TCD!$J$5:$AZ$11,MATCH(PDP!$W6,TCD!$J$5:$J$11,0),MATCH(PDP!AV$14,TCD!$J$4:$AZ$4,0)),0)</f>
        <v>0</v>
      </c>
      <c r="AW6" s="109">
        <f>IFERROR(INDEX(TCD!$J$5:$AZ$11,MATCH(PDP!$W6,TCD!$J$5:$J$11,0),MATCH(PDP!AW$14,TCD!$J$4:$AZ$4,0)),0)</f>
        <v>0</v>
      </c>
      <c r="AX6" s="109">
        <f>IFERROR(INDEX(TCD!$J$5:$AZ$11,MATCH(PDP!$W6,TCD!$J$5:$J$11,0),MATCH(PDP!AX$14,TCD!$J$4:$AZ$4,0)),0)</f>
        <v>0</v>
      </c>
    </row>
    <row r="7" spans="1:50" ht="13.5" thickBot="1" x14ac:dyDescent="0.25">
      <c r="U7" s="88"/>
      <c r="V7" s="88"/>
      <c r="W7" s="92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</row>
    <row r="8" spans="1:50" ht="14.25" thickTop="1" thickBot="1" x14ac:dyDescent="0.25">
      <c r="U8" s="88"/>
      <c r="V8" s="93"/>
      <c r="W8" s="114">
        <f ca="1">TODAY()</f>
        <v>43137</v>
      </c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</row>
    <row r="9" spans="1:50" ht="11.45" customHeight="1" thickTop="1" x14ac:dyDescent="0.2">
      <c r="U9" s="88"/>
      <c r="V9" s="121" t="s">
        <v>935</v>
      </c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</row>
    <row r="10" spans="1:50" ht="18.600000000000001" hidden="1" customHeight="1" x14ac:dyDescent="0.2">
      <c r="U10" s="88"/>
      <c r="V10" s="88"/>
      <c r="W10" s="88"/>
      <c r="X10" s="89" t="e">
        <f>MATCH(X14,#REF!,0)</f>
        <v>#REF!</v>
      </c>
      <c r="Y10" s="89" t="e">
        <f>MATCH(Y14,#REF!,0)</f>
        <v>#REF!</v>
      </c>
      <c r="Z10" s="89" t="e">
        <f>MATCH(Z14,#REF!,0)</f>
        <v>#REF!</v>
      </c>
      <c r="AA10" s="89" t="e">
        <f>MATCH(AA14,#REF!,0)</f>
        <v>#REF!</v>
      </c>
      <c r="AB10" s="89" t="e">
        <f>MATCH(AB14,#REF!,0)</f>
        <v>#REF!</v>
      </c>
      <c r="AC10" s="89" t="e">
        <f>MATCH(AC14,#REF!,0)</f>
        <v>#REF!</v>
      </c>
      <c r="AD10" s="89" t="e">
        <f>MATCH(AD14,#REF!,0)</f>
        <v>#REF!</v>
      </c>
      <c r="AE10" s="89" t="e">
        <f>MATCH(AE14,#REF!,0)</f>
        <v>#REF!</v>
      </c>
      <c r="AF10" s="89" t="e">
        <f>MATCH(AF14,#REF!,0)</f>
        <v>#REF!</v>
      </c>
      <c r="AG10" s="89" t="e">
        <f>MATCH(AG14,#REF!,0)</f>
        <v>#REF!</v>
      </c>
      <c r="AH10" s="89" t="e">
        <f>MATCH(AH14,#REF!,0)</f>
        <v>#REF!</v>
      </c>
      <c r="AI10" s="89" t="e">
        <f>MATCH(AI14,#REF!,0)</f>
        <v>#REF!</v>
      </c>
      <c r="AJ10" s="89" t="e">
        <f>MATCH(AJ14,#REF!,0)</f>
        <v>#REF!</v>
      </c>
      <c r="AK10" s="89" t="e">
        <f>MATCH(AK14,#REF!,0)</f>
        <v>#REF!</v>
      </c>
      <c r="AL10" s="89" t="e">
        <f>MATCH(AL14,#REF!,0)</f>
        <v>#REF!</v>
      </c>
      <c r="AM10" s="89" t="e">
        <f>MATCH(AM14,#REF!,0)</f>
        <v>#REF!</v>
      </c>
      <c r="AN10" s="89" t="e">
        <f>MATCH(AN14,#REF!,0)</f>
        <v>#REF!</v>
      </c>
      <c r="AO10" s="89" t="e">
        <f>MATCH(AO14,#REF!,0)</f>
        <v>#REF!</v>
      </c>
      <c r="AP10" s="89" t="e">
        <f>MATCH(AP14,#REF!,0)</f>
        <v>#REF!</v>
      </c>
      <c r="AQ10" s="89" t="e">
        <f>MATCH(AQ14,#REF!,0)</f>
        <v>#REF!</v>
      </c>
      <c r="AR10" s="89" t="e">
        <f>MATCH(AR14,#REF!,0)</f>
        <v>#REF!</v>
      </c>
      <c r="AS10" s="89" t="e">
        <f>MATCH(AS14,#REF!,0)</f>
        <v>#REF!</v>
      </c>
      <c r="AT10" s="89" t="e">
        <f>MATCH(AT14,#REF!,0)</f>
        <v>#REF!</v>
      </c>
      <c r="AU10" s="89" t="e">
        <f>MATCH(AU14,#REF!,0)</f>
        <v>#REF!</v>
      </c>
      <c r="AV10" s="89" t="e">
        <f>MATCH(AV14,#REF!,0)</f>
        <v>#REF!</v>
      </c>
      <c r="AW10" s="89" t="e">
        <f>MATCH(AW14,#REF!,0)</f>
        <v>#REF!</v>
      </c>
      <c r="AX10" s="89" t="e">
        <f>MATCH(AX14,#REF!,0)</f>
        <v>#REF!</v>
      </c>
    </row>
    <row r="11" spans="1:50" hidden="1" x14ac:dyDescent="0.2">
      <c r="U11" s="88"/>
      <c r="V11" s="88"/>
      <c r="W11" s="88"/>
      <c r="X11" s="89" t="e">
        <f>MATCH(X14,#REF!,0)</f>
        <v>#REF!</v>
      </c>
      <c r="Y11" s="89" t="e">
        <f>MATCH(Y14,#REF!,0)</f>
        <v>#REF!</v>
      </c>
      <c r="Z11" s="89" t="e">
        <f>MATCH(Z14,#REF!,0)</f>
        <v>#REF!</v>
      </c>
      <c r="AA11" s="89" t="e">
        <f>MATCH(AA14,#REF!,0)</f>
        <v>#REF!</v>
      </c>
      <c r="AB11" s="89" t="e">
        <f>MATCH(AB14,#REF!,0)</f>
        <v>#REF!</v>
      </c>
      <c r="AC11" s="89" t="e">
        <f>MATCH(AC14,#REF!,0)</f>
        <v>#REF!</v>
      </c>
      <c r="AD11" s="89" t="e">
        <f>MATCH(AD14,#REF!,0)</f>
        <v>#REF!</v>
      </c>
      <c r="AE11" s="89" t="e">
        <f>MATCH(AE14,#REF!,0)</f>
        <v>#REF!</v>
      </c>
      <c r="AF11" s="89" t="e">
        <f>MATCH(AF14,#REF!,0)</f>
        <v>#REF!</v>
      </c>
      <c r="AG11" s="89" t="e">
        <f>MATCH(AG14,#REF!,0)</f>
        <v>#REF!</v>
      </c>
      <c r="AH11" s="89" t="e">
        <f>MATCH(AH14,#REF!,0)</f>
        <v>#REF!</v>
      </c>
      <c r="AI11" s="89" t="e">
        <f>MATCH(AI14,#REF!,0)</f>
        <v>#REF!</v>
      </c>
      <c r="AJ11" s="89" t="e">
        <f>MATCH(AJ14,#REF!,0)</f>
        <v>#REF!</v>
      </c>
      <c r="AK11" s="89" t="e">
        <f>MATCH(AK14,#REF!,0)</f>
        <v>#REF!</v>
      </c>
      <c r="AL11" s="89" t="e">
        <f>MATCH(AL14,#REF!,0)</f>
        <v>#REF!</v>
      </c>
      <c r="AM11" s="89" t="e">
        <f>MATCH(AM14,#REF!,0)</f>
        <v>#REF!</v>
      </c>
      <c r="AN11" s="89" t="e">
        <f>MATCH(AN14,#REF!,0)</f>
        <v>#REF!</v>
      </c>
      <c r="AO11" s="89" t="e">
        <f>MATCH(AO14,#REF!,0)</f>
        <v>#REF!</v>
      </c>
      <c r="AP11" s="89" t="e">
        <f>MATCH(AP14,#REF!,0)</f>
        <v>#REF!</v>
      </c>
      <c r="AQ11" s="89" t="e">
        <f>MATCH(AQ14,#REF!,0)</f>
        <v>#REF!</v>
      </c>
      <c r="AR11" s="89" t="e">
        <f>MATCH(AR14,#REF!,0)</f>
        <v>#REF!</v>
      </c>
      <c r="AS11" s="89" t="e">
        <f>MATCH(AS14,#REF!,0)</f>
        <v>#REF!</v>
      </c>
      <c r="AT11" s="89" t="e">
        <f>MATCH(AT14,#REF!,0)</f>
        <v>#REF!</v>
      </c>
      <c r="AU11" s="89" t="e">
        <f>MATCH(AU14,#REF!,0)</f>
        <v>#REF!</v>
      </c>
      <c r="AV11" s="89" t="e">
        <f>MATCH(AV14,#REF!,0)</f>
        <v>#REF!</v>
      </c>
      <c r="AW11" s="89" t="e">
        <f>MATCH(AW14,#REF!,0)</f>
        <v>#REF!</v>
      </c>
      <c r="AX11" s="89" t="e">
        <f>MATCH(AX14,#REF!,0)</f>
        <v>#REF!</v>
      </c>
    </row>
    <row r="12" spans="1:50" s="18" customFormat="1" ht="15" x14ac:dyDescent="0.25">
      <c r="A12" s="19"/>
      <c r="B12" s="19"/>
      <c r="C12" s="19"/>
      <c r="D12" s="19"/>
      <c r="E12" s="19"/>
      <c r="F12" s="19"/>
      <c r="G12" s="19"/>
      <c r="H12" s="19"/>
      <c r="I12" s="79"/>
      <c r="J12" s="19"/>
      <c r="K12" s="19"/>
      <c r="L12" s="20"/>
      <c r="M12" s="19"/>
      <c r="N12" s="19"/>
      <c r="O12" s="19"/>
      <c r="P12" s="19"/>
      <c r="Q12" s="19"/>
      <c r="R12" s="19"/>
      <c r="S12" s="19"/>
      <c r="T12" s="19"/>
      <c r="U12" s="88"/>
      <c r="V12" s="87">
        <f>ROW(V14)</f>
        <v>14</v>
      </c>
      <c r="W12" s="91"/>
      <c r="X12" s="90">
        <f t="shared" ref="X12:AH12" si="0">NETWORKDAYS.INTL(X14,X14,11)</f>
        <v>1</v>
      </c>
      <c r="Y12" s="90">
        <f t="shared" si="0"/>
        <v>1</v>
      </c>
      <c r="Z12" s="90">
        <f t="shared" si="0"/>
        <v>1</v>
      </c>
      <c r="AA12" s="90">
        <f t="shared" si="0"/>
        <v>1</v>
      </c>
      <c r="AB12" s="90">
        <f t="shared" si="0"/>
        <v>1</v>
      </c>
      <c r="AC12" s="90">
        <f t="shared" si="0"/>
        <v>0</v>
      </c>
      <c r="AD12" s="90">
        <f t="shared" si="0"/>
        <v>1</v>
      </c>
      <c r="AE12" s="90">
        <f t="shared" si="0"/>
        <v>1</v>
      </c>
      <c r="AF12" s="90">
        <f t="shared" si="0"/>
        <v>1</v>
      </c>
      <c r="AG12" s="90">
        <f t="shared" si="0"/>
        <v>1</v>
      </c>
      <c r="AH12" s="90">
        <f t="shared" si="0"/>
        <v>1</v>
      </c>
      <c r="AI12" s="90">
        <f t="shared" ref="AI12:AL12" si="1">NETWORKDAYS.INTL(AI14,AI14,11)</f>
        <v>1</v>
      </c>
      <c r="AJ12" s="90">
        <f t="shared" si="1"/>
        <v>0</v>
      </c>
      <c r="AK12" s="90">
        <f t="shared" si="1"/>
        <v>1</v>
      </c>
      <c r="AL12" s="90">
        <f t="shared" si="1"/>
        <v>1</v>
      </c>
      <c r="AM12" s="90">
        <f t="shared" ref="AM12:AR12" si="2">NETWORKDAYS.INTL(AM14,AM14,11)</f>
        <v>1</v>
      </c>
      <c r="AN12" s="90">
        <f t="shared" si="2"/>
        <v>1</v>
      </c>
      <c r="AO12" s="90">
        <f t="shared" si="2"/>
        <v>1</v>
      </c>
      <c r="AP12" s="90">
        <f t="shared" si="2"/>
        <v>1</v>
      </c>
      <c r="AQ12" s="90">
        <f t="shared" si="2"/>
        <v>0</v>
      </c>
      <c r="AR12" s="90">
        <f t="shared" si="2"/>
        <v>1</v>
      </c>
      <c r="AS12" s="90">
        <f t="shared" ref="AS12:AX12" si="3">NETWORKDAYS.INTL(AS14,AS14,11)</f>
        <v>1</v>
      </c>
      <c r="AT12" s="90">
        <f t="shared" si="3"/>
        <v>1</v>
      </c>
      <c r="AU12" s="90">
        <f t="shared" si="3"/>
        <v>1</v>
      </c>
      <c r="AV12" s="90">
        <f t="shared" si="3"/>
        <v>1</v>
      </c>
      <c r="AW12" s="90">
        <f t="shared" si="3"/>
        <v>1</v>
      </c>
      <c r="AX12" s="90">
        <f t="shared" si="3"/>
        <v>0</v>
      </c>
    </row>
    <row r="13" spans="1:50" s="18" customFormat="1" ht="11.45" customHeight="1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19"/>
      <c r="N13" s="19"/>
      <c r="O13" s="19"/>
      <c r="P13" s="19"/>
      <c r="Q13" s="19"/>
      <c r="R13" s="19"/>
      <c r="S13" s="19"/>
      <c r="T13" s="19"/>
      <c r="U13" s="88"/>
      <c r="V13" s="91"/>
      <c r="W13" s="88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</row>
    <row r="14" spans="1:50" s="18" customFormat="1" ht="13.5" thickBot="1" x14ac:dyDescent="0.25">
      <c r="A14" s="83" t="s">
        <v>854</v>
      </c>
      <c r="B14" s="83" t="s">
        <v>843</v>
      </c>
      <c r="C14" s="83" t="s">
        <v>841</v>
      </c>
      <c r="D14" s="83" t="s">
        <v>853</v>
      </c>
      <c r="E14" s="83" t="s">
        <v>842</v>
      </c>
      <c r="F14" s="83" t="s">
        <v>844</v>
      </c>
      <c r="G14" s="83" t="s">
        <v>892</v>
      </c>
      <c r="H14" s="83" t="s">
        <v>916</v>
      </c>
      <c r="I14" s="83" t="s">
        <v>845</v>
      </c>
      <c r="J14" s="83" t="s">
        <v>846</v>
      </c>
      <c r="K14" s="83" t="s">
        <v>847</v>
      </c>
      <c r="L14" s="84" t="s">
        <v>896</v>
      </c>
      <c r="M14" s="83" t="s">
        <v>931</v>
      </c>
      <c r="N14" s="83" t="s">
        <v>942</v>
      </c>
      <c r="O14" s="83" t="s">
        <v>943</v>
      </c>
      <c r="P14" s="83" t="s">
        <v>949</v>
      </c>
      <c r="Q14" s="83" t="s">
        <v>953</v>
      </c>
      <c r="R14" s="83" t="s">
        <v>980</v>
      </c>
      <c r="S14" s="83" t="s">
        <v>983</v>
      </c>
      <c r="T14" s="83" t="s">
        <v>984</v>
      </c>
      <c r="U14" s="83" t="s">
        <v>897</v>
      </c>
      <c r="V14" s="83" t="s">
        <v>898</v>
      </c>
      <c r="W14" s="83" t="s">
        <v>848</v>
      </c>
      <c r="X14" s="85">
        <v>43137</v>
      </c>
      <c r="Y14" s="85">
        <v>43138</v>
      </c>
      <c r="Z14" s="85">
        <v>43139</v>
      </c>
      <c r="AA14" s="85">
        <v>43140</v>
      </c>
      <c r="AB14" s="85">
        <v>43141</v>
      </c>
      <c r="AC14" s="85">
        <v>43142</v>
      </c>
      <c r="AD14" s="85">
        <v>43143</v>
      </c>
      <c r="AE14" s="85">
        <v>43144</v>
      </c>
      <c r="AF14" s="85">
        <v>43145</v>
      </c>
      <c r="AG14" s="85">
        <v>43146</v>
      </c>
      <c r="AH14" s="85">
        <v>43147</v>
      </c>
      <c r="AI14" s="85">
        <v>43148</v>
      </c>
      <c r="AJ14" s="85">
        <v>43149</v>
      </c>
      <c r="AK14" s="85">
        <v>43150</v>
      </c>
      <c r="AL14" s="85">
        <v>43151</v>
      </c>
      <c r="AM14" s="85">
        <v>43152</v>
      </c>
      <c r="AN14" s="85">
        <v>43153</v>
      </c>
      <c r="AO14" s="85">
        <v>43154</v>
      </c>
      <c r="AP14" s="85">
        <v>43155</v>
      </c>
      <c r="AQ14" s="85">
        <v>43156</v>
      </c>
      <c r="AR14" s="85">
        <v>43157</v>
      </c>
      <c r="AS14" s="85">
        <v>43158</v>
      </c>
      <c r="AT14" s="85">
        <v>43159</v>
      </c>
      <c r="AU14" s="85">
        <v>43160</v>
      </c>
      <c r="AV14" s="85">
        <v>43161</v>
      </c>
      <c r="AW14" s="85">
        <v>43162</v>
      </c>
      <c r="AX14" s="85">
        <v>43163</v>
      </c>
    </row>
    <row r="15" spans="1:50" ht="13.5" thickTop="1" x14ac:dyDescent="0.2">
      <c r="A15" s="86" t="e">
        <f>#REF!+10</f>
        <v>#REF!</v>
      </c>
      <c r="B15" s="80" t="e">
        <f>VLOOKUP(A15,'TABLE BOM'!$A$2:$D$399,4,FALSE)</f>
        <v>#REF!</v>
      </c>
      <c r="C15" s="80" t="e">
        <f>VLOOKUP(A15,'TABLE BOM'!$A$2:$F$399,6,FALSE)</f>
        <v>#REF!</v>
      </c>
      <c r="D15" s="80"/>
      <c r="E15" s="80"/>
      <c r="F15" s="80"/>
      <c r="G15" s="80"/>
      <c r="H15" s="80"/>
      <c r="I15" s="80" t="e">
        <f>IF(AND(I26="No Actif",#REF!="No Actif",#REF!="No Actif",#REF!="No Actif",#REF!="No Actif",#REF!="No Actif",#REF!="No Actif"),"No Actif","Actif")</f>
        <v>#REF!</v>
      </c>
      <c r="J15" s="80"/>
      <c r="K15" s="80"/>
      <c r="L15" s="81" t="s">
        <v>0</v>
      </c>
      <c r="M15" s="80" t="str">
        <f>IFERROR(MATCH(U15&amp;" Prev+cde",#REF!,0),"")</f>
        <v/>
      </c>
      <c r="N15" s="80"/>
      <c r="O15" s="80" t="str">
        <f>IFERROR(VLOOKUP(B26,'TABLE BOM'!$D$2:$J$500,7,FALSE),"")</f>
        <v/>
      </c>
      <c r="P15" s="80"/>
      <c r="Q15" s="80"/>
      <c r="R15" s="80"/>
      <c r="S15" s="80"/>
      <c r="T15" s="80"/>
      <c r="U15" s="82" t="s">
        <v>213</v>
      </c>
      <c r="V15" s="82" t="s">
        <v>986</v>
      </c>
      <c r="W15" s="82" t="s">
        <v>1</v>
      </c>
      <c r="X15" s="82">
        <v>13558</v>
      </c>
      <c r="Y15" s="82">
        <v>13928</v>
      </c>
      <c r="Z15" s="82">
        <v>16801</v>
      </c>
      <c r="AA15" s="82">
        <v>11876</v>
      </c>
      <c r="AB15" s="82">
        <v>11747</v>
      </c>
      <c r="AC15" s="82">
        <v>0</v>
      </c>
      <c r="AD15" s="82">
        <v>10867</v>
      </c>
      <c r="AE15" s="82">
        <v>13130</v>
      </c>
      <c r="AF15" s="82">
        <v>13176</v>
      </c>
      <c r="AG15" s="82">
        <v>16899</v>
      </c>
      <c r="AH15" s="82">
        <v>11663</v>
      </c>
      <c r="AI15" s="82">
        <v>11153</v>
      </c>
      <c r="AJ15" s="82">
        <v>0</v>
      </c>
      <c r="AK15" s="82">
        <v>11008</v>
      </c>
      <c r="AL15" s="82">
        <v>13217</v>
      </c>
      <c r="AM15" s="82">
        <v>13157</v>
      </c>
      <c r="AN15" s="82">
        <v>16329</v>
      </c>
      <c r="AO15" s="82">
        <v>11543</v>
      </c>
      <c r="AP15" s="82">
        <v>11417</v>
      </c>
      <c r="AQ15" s="82">
        <v>0</v>
      </c>
      <c r="AR15" s="82">
        <v>11496</v>
      </c>
      <c r="AS15" s="82">
        <v>13889</v>
      </c>
      <c r="AT15" s="82">
        <v>13938</v>
      </c>
      <c r="AU15" s="82">
        <v>17875</v>
      </c>
      <c r="AV15" s="82">
        <v>0</v>
      </c>
      <c r="AW15" s="82">
        <v>0</v>
      </c>
      <c r="AX15" s="82">
        <v>0</v>
      </c>
    </row>
    <row r="16" spans="1:50" x14ac:dyDescent="0.2">
      <c r="A16" s="23" t="e">
        <f>A15</f>
        <v>#REF!</v>
      </c>
      <c r="B16" s="24" t="e">
        <f>B15</f>
        <v>#REF!</v>
      </c>
      <c r="C16" s="24" t="e">
        <f>C15</f>
        <v>#REF!</v>
      </c>
      <c r="D16" s="24"/>
      <c r="E16" s="24"/>
      <c r="F16" s="24"/>
      <c r="G16" s="24"/>
      <c r="H16" s="24"/>
      <c r="I16" s="24" t="e">
        <f>I15</f>
        <v>#REF!</v>
      </c>
      <c r="J16" s="24"/>
      <c r="K16" s="24"/>
      <c r="L16" s="25"/>
      <c r="M16" s="24" t="str">
        <f>IFERROR(MATCH(U16&amp;" Couverture Mini Information",#REF!,0),"")</f>
        <v/>
      </c>
      <c r="N16" s="24"/>
      <c r="O16" s="24" t="str">
        <f>O15</f>
        <v/>
      </c>
      <c r="P16" s="24"/>
      <c r="Q16" s="24"/>
      <c r="R16" s="24"/>
      <c r="S16" s="24"/>
      <c r="T16" s="24">
        <f>IFERROR(VLOOKUP(U16,#REF!,6,FALSE),0)</f>
        <v>0</v>
      </c>
      <c r="U16" s="26" t="s">
        <v>213</v>
      </c>
      <c r="V16" s="26" t="s">
        <v>986</v>
      </c>
      <c r="W16" s="26" t="s">
        <v>849</v>
      </c>
      <c r="X16" s="24">
        <v>36667</v>
      </c>
      <c r="Y16" s="24">
        <v>34550.5</v>
      </c>
      <c r="Z16" s="24">
        <v>29056.5</v>
      </c>
      <c r="AA16" s="24">
        <v>29179</v>
      </c>
      <c r="AB16" s="24">
        <v>30585</v>
      </c>
      <c r="AC16" s="24">
        <v>30585</v>
      </c>
      <c r="AD16" s="24">
        <v>34755.5</v>
      </c>
      <c r="AE16" s="24">
        <v>35906.5</v>
      </c>
      <c r="AF16" s="24">
        <v>34138.5</v>
      </c>
      <c r="AG16" s="24">
        <v>28320</v>
      </c>
      <c r="AH16" s="24">
        <v>28769.5</v>
      </c>
      <c r="AI16" s="24">
        <v>30803.5</v>
      </c>
      <c r="AJ16" s="24">
        <v>30803.5</v>
      </c>
      <c r="AK16" s="24">
        <v>34538.5</v>
      </c>
      <c r="AL16" s="24">
        <v>35257.5</v>
      </c>
      <c r="AM16" s="24">
        <v>33580.5</v>
      </c>
      <c r="AN16" s="24">
        <v>28708</v>
      </c>
      <c r="AO16" s="24">
        <v>29857.5</v>
      </c>
      <c r="AP16" s="24">
        <v>32354</v>
      </c>
      <c r="AQ16" s="24">
        <v>32354</v>
      </c>
      <c r="AR16" s="24">
        <v>36764.5</v>
      </c>
      <c r="AS16" s="24">
        <v>31813</v>
      </c>
      <c r="AT16" s="24">
        <v>17875</v>
      </c>
      <c r="AU16" s="24">
        <v>0</v>
      </c>
      <c r="AV16" s="24">
        <v>0</v>
      </c>
      <c r="AW16" s="24">
        <v>0</v>
      </c>
      <c r="AX16" s="24">
        <v>0</v>
      </c>
    </row>
    <row r="17" spans="1:50" x14ac:dyDescent="0.2">
      <c r="A17" s="27" t="e">
        <f t="shared" ref="A17:C17" si="4">A16</f>
        <v>#REF!</v>
      </c>
      <c r="B17" s="28" t="e">
        <f t="shared" si="4"/>
        <v>#REF!</v>
      </c>
      <c r="C17" s="28" t="e">
        <f t="shared" si="4"/>
        <v>#REF!</v>
      </c>
      <c r="D17" s="28"/>
      <c r="E17" s="28"/>
      <c r="F17" s="28"/>
      <c r="G17" s="28"/>
      <c r="H17" s="28"/>
      <c r="I17" s="28" t="e">
        <f t="shared" ref="I17:I25" si="5">I16</f>
        <v>#REF!</v>
      </c>
      <c r="J17" s="28"/>
      <c r="K17" s="28"/>
      <c r="L17" s="29" t="str">
        <f t="shared" ref="L17" si="6">IF(R18&gt;0,"","x")</f>
        <v>x</v>
      </c>
      <c r="M17" s="28" t="str">
        <f>IFERROR(MATCH(U17&amp;" Récept. de distribution (confirmée)",#REF!,0),"")</f>
        <v/>
      </c>
      <c r="N17" s="28"/>
      <c r="O17" s="28" t="str">
        <f t="shared" ref="O17:O25" si="7">O16</f>
        <v/>
      </c>
      <c r="P17" s="28"/>
      <c r="Q17" s="28"/>
      <c r="R17" s="28"/>
      <c r="S17" s="28" t="str">
        <f>IFERROR(MATCH(U17&amp;" STR Manuel Entree (PCE)",#REF!,0),"")</f>
        <v/>
      </c>
      <c r="T17" s="28"/>
      <c r="U17" s="30" t="s">
        <v>213</v>
      </c>
      <c r="V17" s="30" t="s">
        <v>986</v>
      </c>
      <c r="W17" s="30" t="s">
        <v>850</v>
      </c>
      <c r="X17" s="31">
        <v>21550</v>
      </c>
      <c r="Y17" s="31">
        <v>22900</v>
      </c>
      <c r="Z17" s="31">
        <v>12000</v>
      </c>
      <c r="AA17" s="31">
        <v>20020</v>
      </c>
      <c r="AB17" s="31">
        <v>0</v>
      </c>
      <c r="AC17" s="31">
        <v>0</v>
      </c>
      <c r="AD17" s="31">
        <v>13670</v>
      </c>
      <c r="AE17" s="31">
        <v>27240</v>
      </c>
      <c r="AF17" s="31">
        <v>11910</v>
      </c>
      <c r="AG17" s="31">
        <v>11570</v>
      </c>
      <c r="AH17" s="31">
        <v>21772</v>
      </c>
      <c r="AI17" s="31">
        <v>4368</v>
      </c>
      <c r="AJ17" s="31">
        <v>0</v>
      </c>
      <c r="AK17" s="31">
        <v>15240</v>
      </c>
      <c r="AL17" s="31">
        <v>14450</v>
      </c>
      <c r="AM17" s="31">
        <v>11900</v>
      </c>
      <c r="AN17" s="31">
        <v>11870</v>
      </c>
      <c r="AO17" s="31">
        <v>23331</v>
      </c>
      <c r="AP17" s="31">
        <v>4369</v>
      </c>
      <c r="AQ17" s="31">
        <v>0</v>
      </c>
      <c r="AR17" s="31">
        <v>16560</v>
      </c>
      <c r="AS17" s="31">
        <v>15680</v>
      </c>
      <c r="AT17" s="31">
        <v>12630</v>
      </c>
      <c r="AU17" s="31">
        <v>12370</v>
      </c>
      <c r="AV17" s="31">
        <v>0</v>
      </c>
      <c r="AW17" s="31">
        <v>0</v>
      </c>
      <c r="AX17" s="31">
        <v>0</v>
      </c>
    </row>
    <row r="18" spans="1:50" x14ac:dyDescent="0.2">
      <c r="A18" s="27" t="e">
        <f t="shared" ref="A18:C18" si="8">A17</f>
        <v>#REF!</v>
      </c>
      <c r="B18" s="28" t="e">
        <f t="shared" si="8"/>
        <v>#REF!</v>
      </c>
      <c r="C18" s="28" t="e">
        <f t="shared" si="8"/>
        <v>#REF!</v>
      </c>
      <c r="D18" s="28"/>
      <c r="E18" s="28"/>
      <c r="F18" s="28"/>
      <c r="G18" s="28"/>
      <c r="H18" s="28"/>
      <c r="I18" s="28" t="e">
        <f t="shared" si="5"/>
        <v>#REF!</v>
      </c>
      <c r="J18" s="28"/>
      <c r="K18" s="28"/>
      <c r="L18" s="29" t="str">
        <f t="shared" ref="L18" si="9">IF(R18&lt;&gt;0,"x","")</f>
        <v/>
      </c>
      <c r="M18" s="28" t="str">
        <f>IFERROR(MATCH(U18&amp;" Récept. de distribution (confirmée)",#REF!,0),"")</f>
        <v/>
      </c>
      <c r="N18" s="28"/>
      <c r="O18" s="28" t="str">
        <f t="shared" si="7"/>
        <v/>
      </c>
      <c r="P18" s="28"/>
      <c r="Q18" s="28" t="e">
        <f>IF(I18="No Actif",0,IFERROR(B18&amp;VLOOKUP(B18,'TABLE BOM'!$E$1:$K$500,7,FALSE),0))</f>
        <v>#REF!</v>
      </c>
      <c r="R18" s="28">
        <f>IFERROR(MATCH(Q18,#REF!,0),0)</f>
        <v>0</v>
      </c>
      <c r="S18" s="28"/>
      <c r="T18" s="28"/>
      <c r="U18" s="30" t="s">
        <v>213</v>
      </c>
      <c r="V18" s="30" t="s">
        <v>986</v>
      </c>
      <c r="W18" s="30" t="s">
        <v>955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0</v>
      </c>
    </row>
    <row r="19" spans="1:50" x14ac:dyDescent="0.2">
      <c r="A19" s="32" t="e">
        <f>A17</f>
        <v>#REF!</v>
      </c>
      <c r="B19" s="33" t="e">
        <f>B17</f>
        <v>#REF!</v>
      </c>
      <c r="C19" s="33" t="e">
        <f>C17</f>
        <v>#REF!</v>
      </c>
      <c r="D19" s="33"/>
      <c r="E19" s="33"/>
      <c r="F19" s="33"/>
      <c r="G19" s="33"/>
      <c r="H19" s="33"/>
      <c r="I19" s="33" t="e">
        <f>I17</f>
        <v>#REF!</v>
      </c>
      <c r="J19" s="33"/>
      <c r="K19" s="33"/>
      <c r="L19" s="34" t="s">
        <v>0</v>
      </c>
      <c r="M19" s="33" t="str">
        <f>IFERROR(MATCH(U19&amp;" Stock Initial (PCE)",#REF!,0),"")</f>
        <v/>
      </c>
      <c r="N19" s="33"/>
      <c r="O19" s="33" t="str">
        <f t="shared" si="7"/>
        <v/>
      </c>
      <c r="P19" s="33"/>
      <c r="Q19" s="33"/>
      <c r="R19" s="33"/>
      <c r="S19" s="33"/>
      <c r="T19" s="33"/>
      <c r="U19" s="35" t="s">
        <v>213</v>
      </c>
      <c r="V19" s="35" t="s">
        <v>986</v>
      </c>
      <c r="W19" s="35" t="s">
        <v>851</v>
      </c>
      <c r="X19" s="33">
        <v>23341</v>
      </c>
      <c r="Y19" s="33">
        <v>32313</v>
      </c>
      <c r="Z19" s="33">
        <v>26460</v>
      </c>
      <c r="AA19" s="33">
        <v>31296</v>
      </c>
      <c r="AB19" s="33">
        <v>19549</v>
      </c>
      <c r="AC19" s="33">
        <v>19549</v>
      </c>
      <c r="AD19" s="33">
        <v>22352</v>
      </c>
      <c r="AE19" s="33">
        <v>36462</v>
      </c>
      <c r="AF19" s="33">
        <v>35196</v>
      </c>
      <c r="AG19" s="33">
        <v>29867</v>
      </c>
      <c r="AH19" s="33">
        <v>39976</v>
      </c>
      <c r="AI19" s="33">
        <v>33191</v>
      </c>
      <c r="AJ19" s="33">
        <v>33191</v>
      </c>
      <c r="AK19" s="33">
        <v>37423</v>
      </c>
      <c r="AL19" s="33">
        <v>38656</v>
      </c>
      <c r="AM19" s="33">
        <v>37399</v>
      </c>
      <c r="AN19" s="33">
        <v>32940</v>
      </c>
      <c r="AO19" s="33">
        <v>44728</v>
      </c>
      <c r="AP19" s="33">
        <v>37680</v>
      </c>
      <c r="AQ19" s="33">
        <v>37680</v>
      </c>
      <c r="AR19" s="33">
        <v>42744</v>
      </c>
      <c r="AS19" s="33">
        <v>44535</v>
      </c>
      <c r="AT19" s="33">
        <v>43227</v>
      </c>
      <c r="AU19" s="33">
        <v>37722</v>
      </c>
      <c r="AV19" s="33">
        <v>37722</v>
      </c>
      <c r="AW19" s="33">
        <v>37722</v>
      </c>
      <c r="AX19" s="33">
        <v>37722</v>
      </c>
    </row>
    <row r="20" spans="1:50" x14ac:dyDescent="0.2">
      <c r="A20" s="36" t="e">
        <f>A19</f>
        <v>#REF!</v>
      </c>
      <c r="B20" s="37" t="e">
        <f>B19</f>
        <v>#REF!</v>
      </c>
      <c r="C20" s="37" t="e">
        <f>C19</f>
        <v>#REF!</v>
      </c>
      <c r="D20" s="37"/>
      <c r="E20" s="37"/>
      <c r="F20" s="37"/>
      <c r="G20" s="37"/>
      <c r="H20" s="37"/>
      <c r="I20" s="37" t="e">
        <f>I19</f>
        <v>#REF!</v>
      </c>
      <c r="J20" s="37"/>
      <c r="K20" s="37"/>
      <c r="L20" s="38" t="s">
        <v>0</v>
      </c>
      <c r="M20" s="37"/>
      <c r="N20" s="37"/>
      <c r="O20" s="37" t="str">
        <f t="shared" si="7"/>
        <v/>
      </c>
      <c r="P20" s="37"/>
      <c r="Q20" s="37"/>
      <c r="R20" s="37"/>
      <c r="S20" s="37"/>
      <c r="T20" s="37"/>
      <c r="U20" s="39" t="s">
        <v>213</v>
      </c>
      <c r="V20" s="39" t="s">
        <v>986</v>
      </c>
      <c r="W20" s="123" t="s">
        <v>839</v>
      </c>
      <c r="X20" s="40">
        <v>1.5602642699839295</v>
      </c>
      <c r="Y20" s="40">
        <v>2.3095258363837576</v>
      </c>
      <c r="Z20" s="40">
        <v>2.2610656114843102</v>
      </c>
      <c r="AA20" s="40">
        <v>2.6612338156892612</v>
      </c>
      <c r="AB20" s="40">
        <v>1.6612338156892612</v>
      </c>
      <c r="AC20" s="40">
        <v>1.6612338156892612</v>
      </c>
      <c r="AD20" s="40">
        <v>1.6999089253187614</v>
      </c>
      <c r="AE20" s="40">
        <v>2.5476292549086859</v>
      </c>
      <c r="AF20" s="40">
        <v>2.5948175378821841</v>
      </c>
      <c r="AG20" s="40">
        <v>2.6405341569767442</v>
      </c>
      <c r="AH20" s="40">
        <v>3</v>
      </c>
      <c r="AI20" s="40">
        <v>2</v>
      </c>
      <c r="AJ20" s="40">
        <v>2</v>
      </c>
      <c r="AK20" s="40">
        <v>1</v>
      </c>
      <c r="AL20" s="40">
        <v>1</v>
      </c>
      <c r="AM20" s="40">
        <v>1</v>
      </c>
      <c r="AN20" s="40">
        <v>1</v>
      </c>
      <c r="AO20" s="40">
        <v>1</v>
      </c>
      <c r="AP20" s="40">
        <v>0</v>
      </c>
      <c r="AQ20" s="40">
        <v>1</v>
      </c>
      <c r="AR20" s="40">
        <v>1</v>
      </c>
      <c r="AS20" s="40">
        <v>1</v>
      </c>
      <c r="AT20" s="40">
        <v>1</v>
      </c>
      <c r="AU20" s="40">
        <v>1</v>
      </c>
      <c r="AV20" s="40">
        <v>1</v>
      </c>
      <c r="AW20" s="40">
        <v>0</v>
      </c>
      <c r="AX20" s="40">
        <v>0</v>
      </c>
    </row>
    <row r="21" spans="1:50" x14ac:dyDescent="0.2">
      <c r="A21" s="41" t="e">
        <f>A19</f>
        <v>#REF!</v>
      </c>
      <c r="B21" s="42" t="e">
        <f>B19</f>
        <v>#REF!</v>
      </c>
      <c r="C21" s="42" t="e">
        <f>C19</f>
        <v>#REF!</v>
      </c>
      <c r="D21" s="42"/>
      <c r="E21" s="42"/>
      <c r="F21" s="42"/>
      <c r="G21" s="42"/>
      <c r="H21" s="42"/>
      <c r="I21" s="42" t="e">
        <f>I19</f>
        <v>#REF!</v>
      </c>
      <c r="J21" s="42"/>
      <c r="K21" s="42"/>
      <c r="L21" s="43"/>
      <c r="M21" s="42"/>
      <c r="N21" s="42"/>
      <c r="O21" s="42" t="str">
        <f t="shared" si="7"/>
        <v/>
      </c>
      <c r="P21" s="42"/>
      <c r="Q21" s="42"/>
      <c r="R21" s="42"/>
      <c r="S21" s="42"/>
      <c r="T21" s="42"/>
      <c r="U21" s="44" t="s">
        <v>213</v>
      </c>
      <c r="V21" s="44" t="s">
        <v>986</v>
      </c>
      <c r="W21" s="44" t="s">
        <v>899</v>
      </c>
      <c r="X21" s="42">
        <v>-13326</v>
      </c>
      <c r="Y21" s="42">
        <v>-2237.5</v>
      </c>
      <c r="Z21" s="42">
        <v>-2596.5</v>
      </c>
      <c r="AA21" s="42">
        <v>2117</v>
      </c>
      <c r="AB21" s="42">
        <v>-11036</v>
      </c>
      <c r="AC21" s="42">
        <v>-11036</v>
      </c>
      <c r="AD21" s="42">
        <v>-12403.5</v>
      </c>
      <c r="AE21" s="42">
        <v>555.5</v>
      </c>
      <c r="AF21" s="42">
        <v>1057.5</v>
      </c>
      <c r="AG21" s="42">
        <v>1547</v>
      </c>
      <c r="AH21" s="42">
        <v>11206.5</v>
      </c>
      <c r="AI21" s="42">
        <v>2387.5</v>
      </c>
      <c r="AJ21" s="42">
        <v>2387.5</v>
      </c>
      <c r="AK21" s="42">
        <v>2884.5</v>
      </c>
      <c r="AL21" s="42">
        <v>3398.5</v>
      </c>
      <c r="AM21" s="42">
        <v>3818.5</v>
      </c>
      <c r="AN21" s="42">
        <v>4232</v>
      </c>
      <c r="AO21" s="42">
        <v>14870.5</v>
      </c>
      <c r="AP21" s="42">
        <v>5326</v>
      </c>
      <c r="AQ21" s="42">
        <v>5326</v>
      </c>
      <c r="AR21" s="42">
        <v>5979.5</v>
      </c>
      <c r="AS21" s="42">
        <v>12722</v>
      </c>
      <c r="AT21" s="42">
        <v>25352</v>
      </c>
      <c r="AU21" s="42">
        <v>37722</v>
      </c>
      <c r="AV21" s="42">
        <v>37722</v>
      </c>
      <c r="AW21" s="42">
        <v>37722</v>
      </c>
      <c r="AX21" s="42">
        <v>37722</v>
      </c>
    </row>
    <row r="22" spans="1:50" x14ac:dyDescent="0.2">
      <c r="A22" s="45" t="e">
        <f t="shared" ref="A22" si="10">A21</f>
        <v>#REF!</v>
      </c>
      <c r="B22" s="46" t="e">
        <f>B21</f>
        <v>#REF!</v>
      </c>
      <c r="C22" s="46" t="e">
        <f t="shared" ref="C22" si="11">C21</f>
        <v>#REF!</v>
      </c>
      <c r="D22" s="46"/>
      <c r="E22" s="46"/>
      <c r="F22" s="46"/>
      <c r="G22" s="46"/>
      <c r="H22" s="46"/>
      <c r="I22" s="46" t="e">
        <f t="shared" si="5"/>
        <v>#REF!</v>
      </c>
      <c r="J22" s="46"/>
      <c r="K22" s="46"/>
      <c r="L22" s="47"/>
      <c r="M22" s="46" t="str">
        <f>IFERROR(MATCH(U22&amp;" Destruction (PCE)",#REF!,0),"")</f>
        <v/>
      </c>
      <c r="N22" s="46"/>
      <c r="O22" s="46" t="str">
        <f t="shared" si="7"/>
        <v/>
      </c>
      <c r="P22" s="46"/>
      <c r="Q22" s="46"/>
      <c r="R22" s="46"/>
      <c r="S22" s="46"/>
      <c r="T22" s="46"/>
      <c r="U22" s="48" t="s">
        <v>213</v>
      </c>
      <c r="V22" s="48" t="s">
        <v>986</v>
      </c>
      <c r="W22" s="48" t="s">
        <v>855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</row>
    <row r="23" spans="1:50" x14ac:dyDescent="0.2">
      <c r="A23" s="110" t="e">
        <f t="shared" ref="A23" si="12">A22</f>
        <v>#REF!</v>
      </c>
      <c r="B23" s="111" t="e">
        <f>B22</f>
        <v>#REF!</v>
      </c>
      <c r="C23" s="111" t="e">
        <f t="shared" ref="C23" si="13">C22</f>
        <v>#REF!</v>
      </c>
      <c r="D23" s="111"/>
      <c r="E23" s="111"/>
      <c r="F23" s="111"/>
      <c r="G23" s="111"/>
      <c r="H23" s="111"/>
      <c r="I23" s="111" t="e">
        <f t="shared" si="5"/>
        <v>#REF!</v>
      </c>
      <c r="J23" s="111"/>
      <c r="K23" s="111"/>
      <c r="L23" s="112"/>
      <c r="M23" s="111"/>
      <c r="N23" s="111"/>
      <c r="O23" s="111" t="str">
        <f t="shared" si="7"/>
        <v/>
      </c>
      <c r="P23" s="111"/>
      <c r="Q23" s="111"/>
      <c r="R23" s="111"/>
      <c r="S23" s="111"/>
      <c r="T23" s="111"/>
      <c r="U23" s="113" t="s">
        <v>213</v>
      </c>
      <c r="V23" s="122" t="s">
        <v>986</v>
      </c>
      <c r="W23" s="113" t="s">
        <v>988</v>
      </c>
      <c r="X23" s="111">
        <v>0</v>
      </c>
      <c r="Y23" s="111">
        <v>0</v>
      </c>
      <c r="Z23" s="111">
        <v>1052</v>
      </c>
      <c r="AA23" s="111">
        <v>3308</v>
      </c>
      <c r="AB23" s="111">
        <v>0</v>
      </c>
      <c r="AC23" s="111">
        <v>0</v>
      </c>
      <c r="AD23" s="111">
        <v>0</v>
      </c>
      <c r="AE23" s="111">
        <v>0</v>
      </c>
      <c r="AF23" s="111">
        <v>0</v>
      </c>
      <c r="AG23" s="111">
        <v>0</v>
      </c>
      <c r="AH23" s="111">
        <v>0</v>
      </c>
      <c r="AI23" s="111">
        <v>0</v>
      </c>
      <c r="AJ23" s="111">
        <v>0</v>
      </c>
      <c r="AK23" s="111">
        <v>0</v>
      </c>
      <c r="AL23" s="111">
        <v>0</v>
      </c>
      <c r="AM23" s="111">
        <v>0</v>
      </c>
      <c r="AN23" s="111">
        <v>0</v>
      </c>
      <c r="AO23" s="111">
        <v>0</v>
      </c>
      <c r="AP23" s="111">
        <v>0</v>
      </c>
      <c r="AQ23" s="111">
        <v>0</v>
      </c>
      <c r="AR23" s="111">
        <v>0</v>
      </c>
      <c r="AS23" s="111">
        <v>0</v>
      </c>
      <c r="AT23" s="111">
        <v>0</v>
      </c>
      <c r="AU23" s="111">
        <v>0</v>
      </c>
      <c r="AV23" s="111">
        <v>0</v>
      </c>
      <c r="AW23" s="111">
        <v>0</v>
      </c>
      <c r="AX23" s="111">
        <v>0</v>
      </c>
    </row>
    <row r="24" spans="1:50" x14ac:dyDescent="0.2">
      <c r="A24" s="50" t="e">
        <f>A22</f>
        <v>#REF!</v>
      </c>
      <c r="B24" s="51" t="e">
        <f>B22</f>
        <v>#REF!</v>
      </c>
      <c r="C24" s="51" t="e">
        <f>C22</f>
        <v>#REF!</v>
      </c>
      <c r="D24" s="51"/>
      <c r="E24" s="51"/>
      <c r="F24" s="51"/>
      <c r="G24" s="51"/>
      <c r="H24" s="51"/>
      <c r="I24" s="51" t="e">
        <f>I22</f>
        <v>#REF!</v>
      </c>
      <c r="J24" s="51"/>
      <c r="K24" s="51"/>
      <c r="L24" s="52"/>
      <c r="M24" s="51"/>
      <c r="N24" s="51"/>
      <c r="O24" s="51" t="str">
        <f t="shared" si="7"/>
        <v/>
      </c>
      <c r="P24" s="51"/>
      <c r="Q24" s="51"/>
      <c r="R24" s="51"/>
      <c r="S24" s="51"/>
      <c r="T24" s="51"/>
      <c r="U24" s="53" t="s">
        <v>213</v>
      </c>
      <c r="V24" s="53" t="s">
        <v>986</v>
      </c>
      <c r="W24" s="53" t="s">
        <v>852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555.5</v>
      </c>
      <c r="AF24" s="51">
        <v>1057.5</v>
      </c>
      <c r="AG24" s="51">
        <v>1547</v>
      </c>
      <c r="AH24" s="51">
        <v>2387.5</v>
      </c>
      <c r="AI24" s="51">
        <v>2387.5</v>
      </c>
      <c r="AJ24" s="51">
        <v>2387.5</v>
      </c>
      <c r="AK24" s="51">
        <v>2884.5</v>
      </c>
      <c r="AL24" s="51">
        <v>3398.5</v>
      </c>
      <c r="AM24" s="51">
        <v>3818.5</v>
      </c>
      <c r="AN24" s="51">
        <v>4232</v>
      </c>
      <c r="AO24" s="51">
        <v>5326</v>
      </c>
      <c r="AP24" s="51">
        <v>5326</v>
      </c>
      <c r="AQ24" s="51">
        <v>5326</v>
      </c>
      <c r="AR24" s="51">
        <v>5979.5</v>
      </c>
      <c r="AS24" s="51">
        <v>12722</v>
      </c>
      <c r="AT24" s="51">
        <v>25352</v>
      </c>
      <c r="AU24" s="51">
        <v>37722</v>
      </c>
      <c r="AV24" s="51">
        <v>37722</v>
      </c>
      <c r="AW24" s="51">
        <v>37722</v>
      </c>
      <c r="AX24" s="51">
        <v>37722</v>
      </c>
    </row>
    <row r="25" spans="1:50" ht="13.5" thickBot="1" x14ac:dyDescent="0.25">
      <c r="A25" s="54" t="e">
        <f t="shared" ref="A25:C25" si="14">A24</f>
        <v>#REF!</v>
      </c>
      <c r="B25" s="55" t="e">
        <f t="shared" si="14"/>
        <v>#REF!</v>
      </c>
      <c r="C25" s="55" t="e">
        <f t="shared" si="14"/>
        <v>#REF!</v>
      </c>
      <c r="D25" s="55"/>
      <c r="E25" s="55"/>
      <c r="F25" s="55"/>
      <c r="G25" s="55"/>
      <c r="H25" s="55"/>
      <c r="I25" s="55" t="e">
        <f t="shared" si="5"/>
        <v>#REF!</v>
      </c>
      <c r="J25" s="55"/>
      <c r="K25" s="55"/>
      <c r="L25" s="56" t="s">
        <v>0</v>
      </c>
      <c r="M25" s="55"/>
      <c r="N25" s="55"/>
      <c r="O25" s="55" t="str">
        <f t="shared" si="7"/>
        <v/>
      </c>
      <c r="P25" s="55"/>
      <c r="Q25" s="55"/>
      <c r="R25" s="55"/>
      <c r="S25" s="55"/>
      <c r="T25" s="55"/>
      <c r="U25" s="57" t="s">
        <v>213</v>
      </c>
      <c r="V25" s="57" t="s">
        <v>986</v>
      </c>
      <c r="W25" s="58" t="s">
        <v>920</v>
      </c>
      <c r="X25" s="78">
        <v>0.63656694030054273</v>
      </c>
      <c r="Y25" s="78">
        <v>0.93523972156698165</v>
      </c>
      <c r="Z25" s="78">
        <v>0.91063961592070619</v>
      </c>
      <c r="AA25" s="78" t="s">
        <v>985</v>
      </c>
      <c r="AB25" s="78">
        <v>0.63916952754618284</v>
      </c>
      <c r="AC25" s="78">
        <v>0.63916952754618284</v>
      </c>
      <c r="AD25" s="78">
        <v>0.64312123261066589</v>
      </c>
      <c r="AE25" s="78" t="s">
        <v>985</v>
      </c>
      <c r="AF25" s="78" t="s">
        <v>985</v>
      </c>
      <c r="AG25" s="78" t="s">
        <v>985</v>
      </c>
      <c r="AH25" s="78" t="s">
        <v>985</v>
      </c>
      <c r="AI25" s="78" t="s">
        <v>985</v>
      </c>
      <c r="AJ25" s="78" t="s">
        <v>985</v>
      </c>
      <c r="AK25" s="78" t="s">
        <v>985</v>
      </c>
      <c r="AL25" s="78" t="s">
        <v>985</v>
      </c>
      <c r="AM25" s="78" t="s">
        <v>985</v>
      </c>
      <c r="AN25" s="78" t="s">
        <v>985</v>
      </c>
      <c r="AO25" s="78" t="s">
        <v>985</v>
      </c>
      <c r="AP25" s="78" t="s">
        <v>985</v>
      </c>
      <c r="AQ25" s="78" t="s">
        <v>985</v>
      </c>
      <c r="AR25" s="78" t="s">
        <v>985</v>
      </c>
      <c r="AS25" s="78" t="s">
        <v>985</v>
      </c>
      <c r="AT25" s="78" t="s">
        <v>985</v>
      </c>
      <c r="AU25" s="78" t="s">
        <v>985</v>
      </c>
      <c r="AV25" s="78" t="s">
        <v>985</v>
      </c>
      <c r="AW25" s="78" t="s">
        <v>985</v>
      </c>
      <c r="AX25" s="78" t="s">
        <v>985</v>
      </c>
    </row>
    <row r="26" spans="1:50" x14ac:dyDescent="0.2">
      <c r="A26" s="59" t="e">
        <f>A24</f>
        <v>#REF!</v>
      </c>
      <c r="B26" s="21" t="e">
        <f t="shared" ref="B26:C26" si="15">B25</f>
        <v>#REF!</v>
      </c>
      <c r="C26" s="21" t="e">
        <f t="shared" si="15"/>
        <v>#REF!</v>
      </c>
      <c r="D26" s="21">
        <v>1</v>
      </c>
      <c r="E26" s="60" t="str">
        <f>IFERROR(VLOOKUP(A26&amp;D26,'TABLE BOM'!$B$2:$E$399,4,FALSE),"")</f>
        <v/>
      </c>
      <c r="F26" s="21" t="str">
        <f>IFERROR(VLOOKUP(E26,'TABLE BOM'!$E$2:$G$399,3,FALSE),"")</f>
        <v/>
      </c>
      <c r="G26" s="21" t="str">
        <f>IFERROR(VLOOKUP(E26,'TABLE BOM'!$E$1:$I$339,5,FALSE),"GAMMES A COMPLETER")</f>
        <v>GAMMES A COMPLETER</v>
      </c>
      <c r="H26" s="21"/>
      <c r="I26" s="21" t="str">
        <f>IF(E26="","No Actif",IF(ISERROR(MATCH(E26,#REF!,0)),"No actif","Actif"))</f>
        <v>No Actif</v>
      </c>
      <c r="J26" s="21">
        <f>IFERROR(IF(E26="",0,VLOOKUP(E26,'TABLE BOM'!$E$2:$H$500,4,FALSE)),0)</f>
        <v>0</v>
      </c>
      <c r="K26" s="21"/>
      <c r="L26" s="22" t="s">
        <v>0</v>
      </c>
      <c r="M26" s="21" t="str">
        <f>IFERROR(MATCH(U26&amp;" Prev+cde",#REF!,0),"")</f>
        <v/>
      </c>
      <c r="N26" s="21"/>
      <c r="O26" s="21" t="str">
        <f>IFERROR(VLOOKUP(E26,'TABLE BOM'!$E$1:$J$500,6,FALSE),"")</f>
        <v/>
      </c>
      <c r="P26" s="21"/>
      <c r="Q26" s="21"/>
      <c r="R26" s="21"/>
      <c r="S26" s="21"/>
      <c r="T26" s="21"/>
      <c r="U26" s="60" t="s">
        <v>260</v>
      </c>
      <c r="V26" s="60" t="s">
        <v>987</v>
      </c>
      <c r="W26" s="60" t="s">
        <v>1</v>
      </c>
      <c r="X26" s="116">
        <v>60</v>
      </c>
      <c r="Y26" s="116">
        <v>0</v>
      </c>
      <c r="Z26" s="116">
        <v>70</v>
      </c>
      <c r="AA26" s="116">
        <v>85</v>
      </c>
      <c r="AB26" s="116">
        <v>80</v>
      </c>
      <c r="AC26" s="116">
        <v>0</v>
      </c>
      <c r="AD26" s="116">
        <v>40</v>
      </c>
      <c r="AE26" s="116">
        <v>65</v>
      </c>
      <c r="AF26" s="116">
        <v>60</v>
      </c>
      <c r="AG26" s="116">
        <v>35</v>
      </c>
      <c r="AH26" s="116">
        <v>70</v>
      </c>
      <c r="AI26" s="116">
        <v>45</v>
      </c>
      <c r="AJ26" s="116">
        <v>0</v>
      </c>
      <c r="AK26" s="116">
        <v>35</v>
      </c>
      <c r="AL26" s="116">
        <v>40</v>
      </c>
      <c r="AM26" s="116">
        <v>45</v>
      </c>
      <c r="AN26" s="116">
        <v>60</v>
      </c>
      <c r="AO26" s="116">
        <v>40</v>
      </c>
      <c r="AP26" s="116">
        <v>55</v>
      </c>
      <c r="AQ26" s="116">
        <v>0</v>
      </c>
      <c r="AR26" s="116">
        <v>40</v>
      </c>
      <c r="AS26" s="116">
        <v>50</v>
      </c>
      <c r="AT26" s="116">
        <v>95</v>
      </c>
      <c r="AU26" s="116">
        <v>75</v>
      </c>
      <c r="AV26" s="116">
        <v>0</v>
      </c>
      <c r="AW26" s="116">
        <v>0</v>
      </c>
      <c r="AX26" s="116">
        <v>0</v>
      </c>
    </row>
    <row r="27" spans="1:50" x14ac:dyDescent="0.2">
      <c r="A27" s="95" t="e">
        <f>A26</f>
        <v>#REF!</v>
      </c>
      <c r="B27" s="80" t="e">
        <f>B26</f>
        <v>#REF!</v>
      </c>
      <c r="C27" s="80" t="e">
        <f>C26</f>
        <v>#REF!</v>
      </c>
      <c r="D27" s="80">
        <v>1</v>
      </c>
      <c r="E27" s="96" t="str">
        <f>E26</f>
        <v/>
      </c>
      <c r="F27" s="80" t="str">
        <f>F26</f>
        <v/>
      </c>
      <c r="G27" s="80" t="str">
        <f>G26</f>
        <v>GAMMES A COMPLETER</v>
      </c>
      <c r="H27" s="80"/>
      <c r="I27" s="80" t="str">
        <f>I26</f>
        <v>No Actif</v>
      </c>
      <c r="J27" s="80">
        <f>J26</f>
        <v>0</v>
      </c>
      <c r="K27" s="80"/>
      <c r="L27" s="81" t="s">
        <v>0</v>
      </c>
      <c r="M27" s="80" t="str">
        <f>IFERROR(MATCH(U27&amp;" Commande client",#REF!,0),"")</f>
        <v/>
      </c>
      <c r="N27" s="80"/>
      <c r="O27" s="80" t="str">
        <f>O26</f>
        <v/>
      </c>
      <c r="P27" s="80"/>
      <c r="Q27" s="80"/>
      <c r="R27" s="80"/>
      <c r="S27" s="80"/>
      <c r="T27" s="80"/>
      <c r="U27" s="96" t="s">
        <v>260</v>
      </c>
      <c r="V27" s="96" t="s">
        <v>987</v>
      </c>
      <c r="W27" s="97" t="s">
        <v>956</v>
      </c>
      <c r="X27" s="98">
        <v>0</v>
      </c>
      <c r="Y27" s="98">
        <v>0</v>
      </c>
      <c r="Z27" s="98">
        <v>0</v>
      </c>
      <c r="AA27" s="98">
        <v>0</v>
      </c>
      <c r="AB27" s="98">
        <v>0</v>
      </c>
      <c r="AC27" s="98">
        <v>0</v>
      </c>
      <c r="AD27" s="98">
        <v>0</v>
      </c>
      <c r="AE27" s="98">
        <v>0</v>
      </c>
      <c r="AF27" s="98">
        <v>0</v>
      </c>
      <c r="AG27" s="98">
        <v>0</v>
      </c>
      <c r="AH27" s="98">
        <v>0</v>
      </c>
      <c r="AI27" s="98">
        <v>0</v>
      </c>
      <c r="AJ27" s="98">
        <v>0</v>
      </c>
      <c r="AK27" s="98">
        <v>0</v>
      </c>
      <c r="AL27" s="98">
        <v>0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</row>
    <row r="28" spans="1:50" x14ac:dyDescent="0.2">
      <c r="A28" s="50" t="e">
        <f>A26</f>
        <v>#REF!</v>
      </c>
      <c r="B28" s="51" t="e">
        <f>B26</f>
        <v>#REF!</v>
      </c>
      <c r="C28" s="51" t="e">
        <f>C26</f>
        <v>#REF!</v>
      </c>
      <c r="D28" s="51">
        <v>1</v>
      </c>
      <c r="E28" s="51" t="str">
        <f>E26</f>
        <v/>
      </c>
      <c r="F28" s="51" t="str">
        <f>F26</f>
        <v/>
      </c>
      <c r="G28" s="51" t="str">
        <f>G26</f>
        <v>GAMMES A COMPLETER</v>
      </c>
      <c r="H28" s="51"/>
      <c r="I28" s="51" t="str">
        <f>I26</f>
        <v>No Actif</v>
      </c>
      <c r="J28" s="51">
        <f>J26</f>
        <v>0</v>
      </c>
      <c r="K28" s="51"/>
      <c r="L28" s="52" t="s">
        <v>0</v>
      </c>
      <c r="M28" s="51"/>
      <c r="N28" s="51"/>
      <c r="O28" s="51" t="str">
        <f t="shared" ref="O28:O36" si="16">O27</f>
        <v/>
      </c>
      <c r="P28" s="51"/>
      <c r="Q28" s="51"/>
      <c r="R28" s="51"/>
      <c r="S28" s="51"/>
      <c r="T28" s="51"/>
      <c r="U28" s="53" t="s">
        <v>260</v>
      </c>
      <c r="V28" s="53" t="s">
        <v>987</v>
      </c>
      <c r="W28" s="53" t="s">
        <v>893</v>
      </c>
      <c r="X28" s="61">
        <v>0</v>
      </c>
      <c r="Y28" s="61">
        <v>0</v>
      </c>
      <c r="Z28" s="61">
        <v>0</v>
      </c>
      <c r="AA28" s="61">
        <v>0</v>
      </c>
      <c r="AB28" s="61">
        <v>0</v>
      </c>
      <c r="AC28" s="61">
        <v>0</v>
      </c>
      <c r="AD28" s="61">
        <v>0</v>
      </c>
      <c r="AE28" s="61">
        <v>277.75</v>
      </c>
      <c r="AF28" s="61">
        <v>528.75</v>
      </c>
      <c r="AG28" s="61">
        <v>773.5</v>
      </c>
      <c r="AH28" s="61">
        <v>1193.75</v>
      </c>
      <c r="AI28" s="61">
        <v>1193.75</v>
      </c>
      <c r="AJ28" s="61">
        <v>1193.75</v>
      </c>
      <c r="AK28" s="61">
        <v>1442.25</v>
      </c>
      <c r="AL28" s="61">
        <v>1699.25</v>
      </c>
      <c r="AM28" s="61">
        <v>1909.25</v>
      </c>
      <c r="AN28" s="61">
        <v>2116</v>
      </c>
      <c r="AO28" s="61">
        <v>2663</v>
      </c>
      <c r="AP28" s="61">
        <v>2663</v>
      </c>
      <c r="AQ28" s="61">
        <v>2663</v>
      </c>
      <c r="AR28" s="61">
        <v>2989.75</v>
      </c>
      <c r="AS28" s="61">
        <v>6361</v>
      </c>
      <c r="AT28" s="61">
        <v>12676</v>
      </c>
      <c r="AU28" s="61">
        <v>18861</v>
      </c>
      <c r="AV28" s="61">
        <v>18861</v>
      </c>
      <c r="AW28" s="61">
        <v>18861</v>
      </c>
      <c r="AX28" s="61">
        <v>18861</v>
      </c>
    </row>
    <row r="29" spans="1:50" x14ac:dyDescent="0.2">
      <c r="A29" s="62" t="e">
        <f t="shared" ref="A29:C29" si="17">A28</f>
        <v>#REF!</v>
      </c>
      <c r="B29" s="63" t="e">
        <f t="shared" si="17"/>
        <v>#REF!</v>
      </c>
      <c r="C29" s="63" t="e">
        <f t="shared" si="17"/>
        <v>#REF!</v>
      </c>
      <c r="D29" s="64">
        <v>1</v>
      </c>
      <c r="E29" s="64" t="str">
        <f t="shared" ref="E29:G29" si="18">E28</f>
        <v/>
      </c>
      <c r="F29" s="64" t="str">
        <f t="shared" si="18"/>
        <v/>
      </c>
      <c r="G29" s="64" t="str">
        <f t="shared" si="18"/>
        <v>GAMMES A COMPLETER</v>
      </c>
      <c r="H29" s="64">
        <f>IFERROR(INDEX(#REF!,PDP!P29,MATCH(K29,#REF!,0)),0)</f>
        <v>0</v>
      </c>
      <c r="I29" s="64" t="str">
        <f>I28</f>
        <v>No Actif</v>
      </c>
      <c r="J29" s="64">
        <f t="shared" ref="J29:J36" si="19">J28</f>
        <v>0</v>
      </c>
      <c r="K29" s="64" t="str">
        <f>W29</f>
        <v>*Manuel</v>
      </c>
      <c r="L29" s="65" t="s">
        <v>0</v>
      </c>
      <c r="M29" s="64"/>
      <c r="N29" s="64" t="str">
        <f>IF(H29=0,"No Actif","")</f>
        <v>No Actif</v>
      </c>
      <c r="O29" s="64" t="str">
        <f t="shared" si="16"/>
        <v/>
      </c>
      <c r="P29" s="64" t="e">
        <f>MATCH(G29,#REF!,0)</f>
        <v>#REF!</v>
      </c>
      <c r="Q29" s="64"/>
      <c r="R29" s="64"/>
      <c r="S29" s="64"/>
      <c r="T29" s="64"/>
      <c r="U29" s="66" t="s">
        <v>260</v>
      </c>
      <c r="V29" s="66" t="s">
        <v>987</v>
      </c>
      <c r="W29" s="66" t="s">
        <v>947</v>
      </c>
      <c r="X29" s="94"/>
      <c r="Y29" s="94"/>
      <c r="Z29" s="94">
        <v>526</v>
      </c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</row>
    <row r="30" spans="1:50" x14ac:dyDescent="0.2">
      <c r="A30" s="62" t="e">
        <f t="shared" ref="A30:C30" si="20">A29</f>
        <v>#REF!</v>
      </c>
      <c r="B30" s="63" t="e">
        <f t="shared" si="20"/>
        <v>#REF!</v>
      </c>
      <c r="C30" s="63" t="e">
        <f t="shared" si="20"/>
        <v>#REF!</v>
      </c>
      <c r="D30" s="64">
        <v>1</v>
      </c>
      <c r="E30" s="64" t="str">
        <f t="shared" ref="E30:G30" si="21">E29</f>
        <v/>
      </c>
      <c r="F30" s="64" t="str">
        <f t="shared" si="21"/>
        <v/>
      </c>
      <c r="G30" s="64" t="str">
        <f t="shared" si="21"/>
        <v>GAMMES A COMPLETER</v>
      </c>
      <c r="H30" s="64">
        <f>IFERROR(INDEX(#REF!,PDP!P30,MATCH(K30,#REF!,0)),0)</f>
        <v>0</v>
      </c>
      <c r="I30" s="64" t="str">
        <f>I29</f>
        <v>No Actif</v>
      </c>
      <c r="J30" s="64">
        <f t="shared" si="19"/>
        <v>0</v>
      </c>
      <c r="K30" s="64" t="str">
        <f t="shared" ref="K30:K31" si="22">W30</f>
        <v>*TABLE APPOINT</v>
      </c>
      <c r="L30" s="65" t="s">
        <v>0</v>
      </c>
      <c r="M30" s="64"/>
      <c r="N30" s="64" t="str">
        <f t="shared" ref="N30:N31" si="23">IF(H30=0,"No Actif","")</f>
        <v>No Actif</v>
      </c>
      <c r="O30" s="64" t="str">
        <f t="shared" si="16"/>
        <v/>
      </c>
      <c r="P30" s="64" t="e">
        <f>P29</f>
        <v>#REF!</v>
      </c>
      <c r="Q30" s="64"/>
      <c r="R30" s="64"/>
      <c r="S30" s="64"/>
      <c r="T30" s="64"/>
      <c r="U30" s="66" t="s">
        <v>260</v>
      </c>
      <c r="V30" s="66" t="s">
        <v>987</v>
      </c>
      <c r="W30" s="66" t="s">
        <v>948</v>
      </c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</row>
    <row r="31" spans="1:50" x14ac:dyDescent="0.2">
      <c r="A31" s="62" t="e">
        <f t="shared" ref="A31:C31" si="24">A30</f>
        <v>#REF!</v>
      </c>
      <c r="B31" s="63" t="e">
        <f t="shared" si="24"/>
        <v>#REF!</v>
      </c>
      <c r="C31" s="63" t="e">
        <f t="shared" si="24"/>
        <v>#REF!</v>
      </c>
      <c r="D31" s="64">
        <v>1</v>
      </c>
      <c r="E31" s="64" t="str">
        <f t="shared" ref="E31:G31" si="25">E30</f>
        <v/>
      </c>
      <c r="F31" s="64" t="str">
        <f t="shared" si="25"/>
        <v/>
      </c>
      <c r="G31" s="64" t="str">
        <f t="shared" si="25"/>
        <v>GAMMES A COMPLETER</v>
      </c>
      <c r="H31" s="64">
        <f>IFERROR(INDEX(#REF!,PDP!P31,MATCH(K31,#REF!,0)),0)</f>
        <v>0</v>
      </c>
      <c r="I31" s="64" t="str">
        <f t="shared" ref="I31:I36" si="26">I30</f>
        <v>No Actif</v>
      </c>
      <c r="J31" s="64">
        <f t="shared" si="19"/>
        <v>0</v>
      </c>
      <c r="K31" s="64" t="str">
        <f t="shared" si="22"/>
        <v/>
      </c>
      <c r="L31" s="65" t="s">
        <v>0</v>
      </c>
      <c r="M31" s="64"/>
      <c r="N31" s="64" t="str">
        <f t="shared" si="23"/>
        <v>No Actif</v>
      </c>
      <c r="O31" s="64" t="str">
        <f t="shared" si="16"/>
        <v/>
      </c>
      <c r="P31" s="64" t="e">
        <f>P30</f>
        <v>#REF!</v>
      </c>
      <c r="Q31" s="64"/>
      <c r="R31" s="64"/>
      <c r="S31" s="64"/>
      <c r="T31" s="64"/>
      <c r="U31" s="66" t="s">
        <v>260</v>
      </c>
      <c r="V31" s="66" t="s">
        <v>987</v>
      </c>
      <c r="W31" s="66" t="s">
        <v>985</v>
      </c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</row>
    <row r="32" spans="1:50" x14ac:dyDescent="0.2">
      <c r="A32" s="67" t="e">
        <f>A31</f>
        <v>#REF!</v>
      </c>
      <c r="B32" s="68" t="e">
        <f>B31</f>
        <v>#REF!</v>
      </c>
      <c r="C32" s="68" t="e">
        <f>C31</f>
        <v>#REF!</v>
      </c>
      <c r="D32" s="68">
        <v>1</v>
      </c>
      <c r="E32" s="68" t="str">
        <f>E31</f>
        <v/>
      </c>
      <c r="F32" s="68" t="str">
        <f>F31</f>
        <v/>
      </c>
      <c r="G32" s="68" t="str">
        <f>G31</f>
        <v>GAMMES A COMPLETER</v>
      </c>
      <c r="H32" s="68"/>
      <c r="I32" s="68" t="str">
        <f>I31</f>
        <v>No Actif</v>
      </c>
      <c r="J32" s="68">
        <f>J31</f>
        <v>0</v>
      </c>
      <c r="K32" s="68"/>
      <c r="L32" s="69" t="s">
        <v>0</v>
      </c>
      <c r="M32" s="68" t="str">
        <f>IFERROR(MATCH(U32&amp;" Stock Initial (PCE)",#REF!,0),"")</f>
        <v/>
      </c>
      <c r="N32" s="68"/>
      <c r="O32" s="68" t="str">
        <f>O31</f>
        <v/>
      </c>
      <c r="P32" s="68"/>
      <c r="Q32" s="68"/>
      <c r="R32" s="68"/>
      <c r="S32" s="68"/>
      <c r="T32" s="68"/>
      <c r="U32" s="70" t="s">
        <v>260</v>
      </c>
      <c r="V32" s="70" t="s">
        <v>987</v>
      </c>
      <c r="W32" s="70" t="s">
        <v>840</v>
      </c>
      <c r="X32" s="68">
        <v>284</v>
      </c>
      <c r="Y32" s="68">
        <v>284</v>
      </c>
      <c r="Z32" s="68">
        <v>740</v>
      </c>
      <c r="AA32" s="68">
        <v>655</v>
      </c>
      <c r="AB32" s="68">
        <v>575</v>
      </c>
      <c r="AC32" s="68">
        <v>575</v>
      </c>
      <c r="AD32" s="68">
        <v>535</v>
      </c>
      <c r="AE32" s="68">
        <v>470</v>
      </c>
      <c r="AF32" s="68">
        <v>410</v>
      </c>
      <c r="AG32" s="68">
        <v>375</v>
      </c>
      <c r="AH32" s="68">
        <v>305</v>
      </c>
      <c r="AI32" s="68">
        <v>260</v>
      </c>
      <c r="AJ32" s="68">
        <v>260</v>
      </c>
      <c r="AK32" s="68">
        <v>225</v>
      </c>
      <c r="AL32" s="68">
        <v>185</v>
      </c>
      <c r="AM32" s="68">
        <v>140</v>
      </c>
      <c r="AN32" s="68">
        <v>80</v>
      </c>
      <c r="AO32" s="68">
        <v>40</v>
      </c>
      <c r="AP32" s="68">
        <v>-15</v>
      </c>
      <c r="AQ32" s="68">
        <v>-15</v>
      </c>
      <c r="AR32" s="68">
        <v>-55</v>
      </c>
      <c r="AS32" s="68">
        <v>-105</v>
      </c>
      <c r="AT32" s="68">
        <v>-200</v>
      </c>
      <c r="AU32" s="68">
        <v>-275</v>
      </c>
      <c r="AV32" s="68">
        <v>-275</v>
      </c>
      <c r="AW32" s="68">
        <v>-275</v>
      </c>
      <c r="AX32" s="68">
        <v>-275</v>
      </c>
    </row>
    <row r="33" spans="1:50" x14ac:dyDescent="0.2">
      <c r="A33" s="36" t="e">
        <f t="shared" ref="A33:C33" si="27">A32</f>
        <v>#REF!</v>
      </c>
      <c r="B33" s="37" t="e">
        <f t="shared" si="27"/>
        <v>#REF!</v>
      </c>
      <c r="C33" s="37" t="e">
        <f t="shared" si="27"/>
        <v>#REF!</v>
      </c>
      <c r="D33" s="37">
        <v>1</v>
      </c>
      <c r="E33" s="37" t="str">
        <f t="shared" ref="E33:G33" si="28">E32</f>
        <v/>
      </c>
      <c r="F33" s="37" t="str">
        <f t="shared" si="28"/>
        <v/>
      </c>
      <c r="G33" s="37" t="str">
        <f t="shared" si="28"/>
        <v>GAMMES A COMPLETER</v>
      </c>
      <c r="H33" s="37"/>
      <c r="I33" s="37" t="str">
        <f t="shared" si="26"/>
        <v>No Actif</v>
      </c>
      <c r="J33" s="37">
        <f t="shared" si="19"/>
        <v>0</v>
      </c>
      <c r="K33" s="37"/>
      <c r="L33" s="38" t="s">
        <v>0</v>
      </c>
      <c r="M33" s="37"/>
      <c r="N33" s="37"/>
      <c r="O33" s="37" t="str">
        <f t="shared" si="16"/>
        <v/>
      </c>
      <c r="P33" s="37"/>
      <c r="Q33" s="37"/>
      <c r="R33" s="37"/>
      <c r="S33" s="37"/>
      <c r="T33" s="37"/>
      <c r="U33" s="39" t="s">
        <v>260</v>
      </c>
      <c r="V33" s="39" t="s">
        <v>987</v>
      </c>
      <c r="W33" s="123" t="s">
        <v>839</v>
      </c>
      <c r="X33" s="40">
        <v>5.1384615384615389</v>
      </c>
      <c r="Y33" s="40">
        <v>4.1384615384615389</v>
      </c>
      <c r="Z33" s="40">
        <v>10</v>
      </c>
      <c r="AA33" s="40">
        <v>9</v>
      </c>
      <c r="AB33" s="40">
        <v>8</v>
      </c>
      <c r="AC33" s="40">
        <v>8</v>
      </c>
      <c r="AD33" s="40">
        <v>7</v>
      </c>
      <c r="AE33" s="40">
        <v>6</v>
      </c>
      <c r="AF33" s="40">
        <v>5</v>
      </c>
      <c r="AG33" s="40">
        <v>4</v>
      </c>
      <c r="AH33" s="40">
        <v>4</v>
      </c>
      <c r="AI33" s="40">
        <v>4</v>
      </c>
      <c r="AJ33" s="40">
        <v>5</v>
      </c>
      <c r="AK33" s="40">
        <v>4.7272727272727275</v>
      </c>
      <c r="AL33" s="40">
        <v>3.7272727272727275</v>
      </c>
      <c r="AM33" s="40">
        <v>2.7272727272727275</v>
      </c>
      <c r="AN33" s="40">
        <v>1.7272727272727273</v>
      </c>
      <c r="AO33" s="40">
        <v>0.72727272727272729</v>
      </c>
      <c r="AP33" s="40">
        <v>0</v>
      </c>
      <c r="AQ33" s="40">
        <v>-0.375</v>
      </c>
      <c r="AR33" s="40">
        <v>-1.1000000000000001</v>
      </c>
      <c r="AS33" s="40">
        <v>-1.1052631578947369</v>
      </c>
      <c r="AT33" s="40">
        <v>-2.6666666666666665</v>
      </c>
      <c r="AU33" s="40">
        <v>0</v>
      </c>
      <c r="AV33" s="40">
        <v>0</v>
      </c>
      <c r="AW33" s="40">
        <v>0</v>
      </c>
      <c r="AX33" s="40">
        <v>0</v>
      </c>
    </row>
    <row r="34" spans="1:50" x14ac:dyDescent="0.2">
      <c r="A34" s="45" t="e">
        <f t="shared" ref="A34:C34" si="29">A33</f>
        <v>#REF!</v>
      </c>
      <c r="B34" s="46" t="e">
        <f t="shared" si="29"/>
        <v>#REF!</v>
      </c>
      <c r="C34" s="46" t="e">
        <f t="shared" si="29"/>
        <v>#REF!</v>
      </c>
      <c r="D34" s="46">
        <v>1</v>
      </c>
      <c r="E34" s="46" t="str">
        <f t="shared" ref="E34:G34" si="30">E33</f>
        <v/>
      </c>
      <c r="F34" s="46" t="str">
        <f t="shared" si="30"/>
        <v/>
      </c>
      <c r="G34" s="46" t="str">
        <f t="shared" si="30"/>
        <v>GAMMES A COMPLETER</v>
      </c>
      <c r="H34" s="46"/>
      <c r="I34" s="46" t="str">
        <f t="shared" si="26"/>
        <v>No Actif</v>
      </c>
      <c r="J34" s="46">
        <f t="shared" si="19"/>
        <v>0</v>
      </c>
      <c r="K34" s="46"/>
      <c r="L34" s="47"/>
      <c r="M34" s="46" t="str">
        <f>IFERROR(MATCH(U34&amp;" Destruction (PCE)",#REF!,0),"")</f>
        <v/>
      </c>
      <c r="N34" s="46"/>
      <c r="O34" s="46" t="str">
        <f t="shared" si="16"/>
        <v/>
      </c>
      <c r="P34" s="46"/>
      <c r="Q34" s="46"/>
      <c r="R34" s="46"/>
      <c r="S34" s="46"/>
      <c r="T34" s="46"/>
      <c r="U34" s="48" t="s">
        <v>260</v>
      </c>
      <c r="V34" s="48" t="s">
        <v>987</v>
      </c>
      <c r="W34" s="48" t="s">
        <v>855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</row>
    <row r="35" spans="1:50" x14ac:dyDescent="0.2">
      <c r="A35" s="71" t="e">
        <f t="shared" ref="A35:C35" si="31">A34</f>
        <v>#REF!</v>
      </c>
      <c r="B35" s="72" t="e">
        <f t="shared" si="31"/>
        <v>#REF!</v>
      </c>
      <c r="C35" s="72" t="e">
        <f t="shared" si="31"/>
        <v>#REF!</v>
      </c>
      <c r="D35" s="72">
        <v>1</v>
      </c>
      <c r="E35" s="72" t="str">
        <f t="shared" ref="E35:G35" si="32">E34</f>
        <v/>
      </c>
      <c r="F35" s="72" t="str">
        <f t="shared" si="32"/>
        <v/>
      </c>
      <c r="G35" s="72" t="str">
        <f t="shared" si="32"/>
        <v>GAMMES A COMPLETER</v>
      </c>
      <c r="H35" s="72"/>
      <c r="I35" s="72" t="str">
        <f t="shared" si="26"/>
        <v>No Actif</v>
      </c>
      <c r="J35" s="72">
        <f t="shared" si="19"/>
        <v>0</v>
      </c>
      <c r="K35" s="72"/>
      <c r="L35" s="73" t="s">
        <v>0</v>
      </c>
      <c r="M35" s="72"/>
      <c r="N35" s="72"/>
      <c r="O35" s="72" t="str">
        <f t="shared" si="16"/>
        <v/>
      </c>
      <c r="P35" s="72"/>
      <c r="Q35" s="72"/>
      <c r="R35" s="72"/>
      <c r="S35" s="72"/>
      <c r="T35" s="72"/>
      <c r="U35" s="74" t="s">
        <v>260</v>
      </c>
      <c r="V35" s="74" t="s">
        <v>987</v>
      </c>
      <c r="W35" s="74" t="s">
        <v>894</v>
      </c>
      <c r="X35" s="72">
        <v>70</v>
      </c>
      <c r="Y35" s="72">
        <v>155</v>
      </c>
      <c r="Z35" s="72">
        <v>165</v>
      </c>
      <c r="AA35" s="72">
        <v>120</v>
      </c>
      <c r="AB35" s="72">
        <v>105</v>
      </c>
      <c r="AC35" s="72">
        <v>105</v>
      </c>
      <c r="AD35" s="72">
        <v>125</v>
      </c>
      <c r="AE35" s="72">
        <v>95</v>
      </c>
      <c r="AF35" s="72">
        <v>105</v>
      </c>
      <c r="AG35" s="72">
        <v>115</v>
      </c>
      <c r="AH35" s="72">
        <v>80</v>
      </c>
      <c r="AI35" s="72">
        <v>75</v>
      </c>
      <c r="AJ35" s="72">
        <v>75</v>
      </c>
      <c r="AK35" s="72">
        <v>85</v>
      </c>
      <c r="AL35" s="72">
        <v>105</v>
      </c>
      <c r="AM35" s="72">
        <v>100</v>
      </c>
      <c r="AN35" s="72">
        <v>95</v>
      </c>
      <c r="AO35" s="72">
        <v>95</v>
      </c>
      <c r="AP35" s="72">
        <v>90</v>
      </c>
      <c r="AQ35" s="72">
        <v>90</v>
      </c>
      <c r="AR35" s="72">
        <v>145</v>
      </c>
      <c r="AS35" s="72">
        <v>170</v>
      </c>
      <c r="AT35" s="72">
        <v>75</v>
      </c>
      <c r="AU35" s="72">
        <v>0</v>
      </c>
      <c r="AV35" s="72">
        <v>0</v>
      </c>
      <c r="AW35" s="72">
        <v>0</v>
      </c>
      <c r="AX35" s="72">
        <v>0</v>
      </c>
    </row>
    <row r="36" spans="1:50" ht="13.5" thickBot="1" x14ac:dyDescent="0.25">
      <c r="A36" s="75" t="e">
        <f>A35</f>
        <v>#REF!</v>
      </c>
      <c r="B36" s="76" t="e">
        <f>B35</f>
        <v>#REF!</v>
      </c>
      <c r="C36" s="76" t="e">
        <f t="shared" ref="C36" si="33">C35</f>
        <v>#REF!</v>
      </c>
      <c r="D36" s="76">
        <v>1</v>
      </c>
      <c r="E36" s="76" t="str">
        <f t="shared" ref="E36:G36" si="34">E35</f>
        <v/>
      </c>
      <c r="F36" s="76" t="str">
        <f t="shared" si="34"/>
        <v/>
      </c>
      <c r="G36" s="76" t="str">
        <f t="shared" si="34"/>
        <v>GAMMES A COMPLETER</v>
      </c>
      <c r="H36" s="76"/>
      <c r="I36" s="76" t="str">
        <f t="shared" si="26"/>
        <v>No Actif</v>
      </c>
      <c r="J36" s="76">
        <f t="shared" si="19"/>
        <v>0</v>
      </c>
      <c r="K36" s="76"/>
      <c r="L36" s="77" t="s">
        <v>0</v>
      </c>
      <c r="M36" s="76" t="str">
        <f>IFERROR(MATCH(U36&amp;" Stock Initial (PCE)",#REF!,0),"")</f>
        <v/>
      </c>
      <c r="N36" s="76"/>
      <c r="O36" s="76" t="str">
        <f t="shared" si="16"/>
        <v/>
      </c>
      <c r="P36" s="76"/>
      <c r="Q36" s="76"/>
      <c r="R36" s="76"/>
      <c r="S36" s="76"/>
      <c r="T36" s="76"/>
      <c r="U36" s="57" t="s">
        <v>260</v>
      </c>
      <c r="V36" s="57" t="s">
        <v>987</v>
      </c>
      <c r="W36" s="58" t="s">
        <v>895</v>
      </c>
      <c r="X36" s="117">
        <v>0</v>
      </c>
      <c r="Y36" s="117">
        <v>0</v>
      </c>
      <c r="Z36" s="117">
        <v>0</v>
      </c>
      <c r="AA36" s="117">
        <v>0</v>
      </c>
      <c r="AB36" s="117">
        <v>0</v>
      </c>
      <c r="AC36" s="117">
        <v>0</v>
      </c>
      <c r="AD36" s="117">
        <v>0</v>
      </c>
      <c r="AE36" s="117">
        <v>0</v>
      </c>
      <c r="AF36" s="117">
        <v>0</v>
      </c>
      <c r="AG36" s="117">
        <v>0</v>
      </c>
      <c r="AH36" s="117">
        <v>0</v>
      </c>
      <c r="AI36" s="117">
        <v>0</v>
      </c>
      <c r="AJ36" s="117">
        <v>0</v>
      </c>
      <c r="AK36" s="117">
        <v>0</v>
      </c>
      <c r="AL36" s="117">
        <v>0</v>
      </c>
      <c r="AM36" s="117">
        <v>0</v>
      </c>
      <c r="AN36" s="117">
        <v>15</v>
      </c>
      <c r="AO36" s="117">
        <v>55</v>
      </c>
      <c r="AP36" s="117">
        <v>105</v>
      </c>
      <c r="AQ36" s="117">
        <v>105</v>
      </c>
      <c r="AR36" s="117">
        <v>200</v>
      </c>
      <c r="AS36" s="117">
        <v>275</v>
      </c>
      <c r="AT36" s="117">
        <v>275</v>
      </c>
      <c r="AU36" s="117">
        <v>275</v>
      </c>
      <c r="AV36" s="117">
        <v>275</v>
      </c>
      <c r="AW36" s="117">
        <v>275</v>
      </c>
      <c r="AX36" s="117">
        <v>275</v>
      </c>
    </row>
  </sheetData>
  <autoFilter ref="A14:W36"/>
  <dataValidations count="1">
    <dataValidation type="list" allowBlank="1" showInputMessage="1" showErrorMessage="1" sqref="V9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_charge">
                <anchor moveWithCells="1" sizeWithCells="1">
                  <from>
                    <xdr:col>21</xdr:col>
                    <xdr:colOff>781050</xdr:colOff>
                    <xdr:row>2</xdr:row>
                    <xdr:rowOff>66675</xdr:rowOff>
                  </from>
                  <to>
                    <xdr:col>21</xdr:col>
                    <xdr:colOff>1762125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D241"/>
  <sheetViews>
    <sheetView workbookViewId="0"/>
  </sheetViews>
  <sheetFormatPr baseColWidth="10" defaultRowHeight="15" x14ac:dyDescent="0.25"/>
  <cols>
    <col min="1" max="1" width="19.5703125" bestFit="1" customWidth="1"/>
    <col min="2" max="2" width="25" bestFit="1" customWidth="1"/>
    <col min="4" max="4" width="26.7109375" customWidth="1"/>
  </cols>
  <sheetData>
    <row r="1" spans="1:4" x14ac:dyDescent="0.25">
      <c r="A1" s="2" t="s">
        <v>944</v>
      </c>
      <c r="B1" s="5" t="s">
        <v>981</v>
      </c>
    </row>
    <row r="2" spans="1:4" x14ac:dyDescent="0.25">
      <c r="D2" s="115" t="s">
        <v>957</v>
      </c>
    </row>
    <row r="3" spans="1:4" x14ac:dyDescent="0.25">
      <c r="A3" s="2" t="s">
        <v>660</v>
      </c>
    </row>
    <row r="4" spans="1:4" x14ac:dyDescent="0.25">
      <c r="A4" s="9" t="s">
        <v>199</v>
      </c>
      <c r="B4" s="5" t="str">
        <f>IF(A4="","",IFERROR(IF(VLOOKUP(A4,'TABLE BOM'!$E$1:$E$500,1,FALSE)=A4,"OK",FALSE),"1"))</f>
        <v>OK</v>
      </c>
    </row>
    <row r="5" spans="1:4" x14ac:dyDescent="0.25">
      <c r="A5" s="9" t="s">
        <v>150</v>
      </c>
      <c r="B5" s="5" t="str">
        <f>IF(A5="","",IFERROR(IF(VLOOKUP(A5,'TABLE BOM'!$E$1:$E$500,1,FALSE)=A5,"OK",FALSE),"1"))</f>
        <v>OK</v>
      </c>
    </row>
    <row r="6" spans="1:4" x14ac:dyDescent="0.25">
      <c r="A6" s="9" t="s">
        <v>247</v>
      </c>
      <c r="B6" s="5" t="str">
        <f>IF(A6="","",IFERROR(IF(VLOOKUP(A6,'TABLE BOM'!$E$1:$E$500,1,FALSE)=A6,"OK",FALSE),"1"))</f>
        <v>OK</v>
      </c>
    </row>
    <row r="7" spans="1:4" x14ac:dyDescent="0.25">
      <c r="A7" s="9" t="s">
        <v>280</v>
      </c>
      <c r="B7" s="5" t="str">
        <f>IF(A7="","",IFERROR(IF(VLOOKUP(A7,'TABLE BOM'!$E$1:$E$500,1,FALSE)=A7,"OK",FALSE),"1"))</f>
        <v>OK</v>
      </c>
    </row>
    <row r="8" spans="1:4" x14ac:dyDescent="0.25">
      <c r="A8" s="9" t="s">
        <v>63</v>
      </c>
      <c r="B8" s="5" t="str">
        <f>IF(A8="","",IFERROR(IF(VLOOKUP(A8,'TABLE BOM'!$E$1:$E$500,1,FALSE)=A8,"OK",FALSE),"1"))</f>
        <v>OK</v>
      </c>
    </row>
    <row r="9" spans="1:4" x14ac:dyDescent="0.25">
      <c r="A9" s="9" t="s">
        <v>149</v>
      </c>
      <c r="B9" s="5" t="str">
        <f>IF(A9="","",IFERROR(IF(VLOOKUP(A9,'TABLE BOM'!$E$1:$E$500,1,FALSE)=A9,"OK",FALSE),"1"))</f>
        <v>OK</v>
      </c>
    </row>
    <row r="10" spans="1:4" x14ac:dyDescent="0.25">
      <c r="A10" s="9" t="s">
        <v>193</v>
      </c>
      <c r="B10" s="5" t="str">
        <f>IF(A10="","",IFERROR(IF(VLOOKUP(A10,'TABLE BOM'!$E$1:$E$500,1,FALSE)=A10,"OK",FALSE),"1"))</f>
        <v>OK</v>
      </c>
    </row>
    <row r="11" spans="1:4" x14ac:dyDescent="0.25">
      <c r="A11" s="9" t="s">
        <v>27</v>
      </c>
      <c r="B11" s="5" t="str">
        <f>IF(A11="","",IFERROR(IF(VLOOKUP(A11,'TABLE BOM'!$E$1:$E$500,1,FALSE)=A11,"OK",FALSE),"1"))</f>
        <v>OK</v>
      </c>
    </row>
    <row r="12" spans="1:4" x14ac:dyDescent="0.25">
      <c r="A12" s="9" t="s">
        <v>707</v>
      </c>
      <c r="B12" s="5" t="str">
        <f>IF(A12="","",IFERROR(IF(VLOOKUP(A12,'TABLE BOM'!$E$1:$E$500,1,FALSE)=A12,"OK",FALSE),"1"))</f>
        <v>OK</v>
      </c>
    </row>
    <row r="13" spans="1:4" x14ac:dyDescent="0.25">
      <c r="A13" s="9" t="s">
        <v>812</v>
      </c>
      <c r="B13" s="5" t="str">
        <f>IF(A13="","",IFERROR(IF(VLOOKUP(A13,'TABLE BOM'!$E$1:$E$500,1,FALSE)=A13,"OK",FALSE),"1"))</f>
        <v>OK</v>
      </c>
    </row>
    <row r="14" spans="1:4" x14ac:dyDescent="0.25">
      <c r="A14" s="9" t="s">
        <v>232</v>
      </c>
      <c r="B14" s="5" t="str">
        <f>IF(A14="","",IFERROR(IF(VLOOKUP(A14,'TABLE BOM'!$E$1:$E$500,1,FALSE)=A14,"OK",FALSE),"1"))</f>
        <v>OK</v>
      </c>
    </row>
    <row r="15" spans="1:4" x14ac:dyDescent="0.25">
      <c r="A15" s="9" t="s">
        <v>126</v>
      </c>
      <c r="B15" s="5" t="str">
        <f>IF(A15="","",IFERROR(IF(VLOOKUP(A15,'TABLE BOM'!$E$1:$E$500,1,FALSE)=A15,"OK",FALSE),"1"))</f>
        <v>OK</v>
      </c>
    </row>
    <row r="16" spans="1:4" x14ac:dyDescent="0.25">
      <c r="A16" s="9" t="s">
        <v>38</v>
      </c>
      <c r="B16" s="5" t="str">
        <f>IF(A16="","",IFERROR(IF(VLOOKUP(A16,'TABLE BOM'!$E$1:$E$500,1,FALSE)=A16,"OK",FALSE),"1"))</f>
        <v>OK</v>
      </c>
    </row>
    <row r="17" spans="1:2" x14ac:dyDescent="0.25">
      <c r="A17" s="9" t="s">
        <v>176</v>
      </c>
      <c r="B17" s="5" t="str">
        <f>IF(A17="","",IFERROR(IF(VLOOKUP(A17,'TABLE BOM'!$E$1:$E$500,1,FALSE)=A17,"OK",FALSE),"1"))</f>
        <v>OK</v>
      </c>
    </row>
    <row r="18" spans="1:2" x14ac:dyDescent="0.25">
      <c r="A18" s="9" t="s">
        <v>19</v>
      </c>
      <c r="B18" s="5" t="str">
        <f>IF(A18="","",IFERROR(IF(VLOOKUP(A18,'TABLE BOM'!$E$1:$E$500,1,FALSE)=A18,"OK",FALSE),"1"))</f>
        <v>OK</v>
      </c>
    </row>
    <row r="19" spans="1:2" x14ac:dyDescent="0.25">
      <c r="A19" s="9" t="s">
        <v>86</v>
      </c>
      <c r="B19" s="5" t="str">
        <f>IF(A19="","",IFERROR(IF(VLOOKUP(A19,'TABLE BOM'!$E$1:$E$500,1,FALSE)=A19,"OK",FALSE),"1"))</f>
        <v>OK</v>
      </c>
    </row>
    <row r="20" spans="1:2" x14ac:dyDescent="0.25">
      <c r="A20" s="9" t="s">
        <v>303</v>
      </c>
      <c r="B20" s="5" t="str">
        <f>IF(A20="","",IFERROR(IF(VLOOKUP(A20,'TABLE BOM'!$E$1:$E$500,1,FALSE)=A20,"OK",FALSE),"1"))</f>
        <v>OK</v>
      </c>
    </row>
    <row r="21" spans="1:2" x14ac:dyDescent="0.25">
      <c r="A21" s="9" t="s">
        <v>183</v>
      </c>
      <c r="B21" s="5" t="str">
        <f>IF(A21="","",IFERROR(IF(VLOOKUP(A21,'TABLE BOM'!$E$1:$E$500,1,FALSE)=A21,"OK",FALSE),"1"))</f>
        <v>OK</v>
      </c>
    </row>
    <row r="22" spans="1:2" x14ac:dyDescent="0.25">
      <c r="A22" s="9" t="s">
        <v>172</v>
      </c>
      <c r="B22" s="5" t="str">
        <f>IF(A22="","",IFERROR(IF(VLOOKUP(A22,'TABLE BOM'!$E$1:$E$500,1,FALSE)=A22,"OK",FALSE),"1"))</f>
        <v>OK</v>
      </c>
    </row>
    <row r="23" spans="1:2" x14ac:dyDescent="0.25">
      <c r="A23" s="9" t="s">
        <v>12</v>
      </c>
      <c r="B23" s="5" t="str">
        <f>IF(A23="","",IFERROR(IF(VLOOKUP(A23,'TABLE BOM'!$E$1:$E$500,1,FALSE)=A23,"OK",FALSE),"1"))</f>
        <v>OK</v>
      </c>
    </row>
    <row r="24" spans="1:2" x14ac:dyDescent="0.25">
      <c r="A24" s="9" t="s">
        <v>304</v>
      </c>
      <c r="B24" s="5" t="str">
        <f>IF(A24="","",IFERROR(IF(VLOOKUP(A24,'TABLE BOM'!$E$1:$E$500,1,FALSE)=A24,"OK",FALSE),"1"))</f>
        <v>OK</v>
      </c>
    </row>
    <row r="25" spans="1:2" x14ac:dyDescent="0.25">
      <c r="A25" s="9" t="s">
        <v>194</v>
      </c>
      <c r="B25" s="5" t="str">
        <f>IF(A25="","",IFERROR(IF(VLOOKUP(A25,'TABLE BOM'!$E$1:$E$500,1,FALSE)=A25,"OK",FALSE),"1"))</f>
        <v>OK</v>
      </c>
    </row>
    <row r="26" spans="1:2" x14ac:dyDescent="0.25">
      <c r="A26" s="9" t="s">
        <v>227</v>
      </c>
      <c r="B26" s="5" t="str">
        <f>IF(A26="","",IFERROR(IF(VLOOKUP(A26,'TABLE BOM'!$E$1:$E$500,1,FALSE)=A26,"OK",FALSE),"1"))</f>
        <v>OK</v>
      </c>
    </row>
    <row r="27" spans="1:2" x14ac:dyDescent="0.25">
      <c r="A27" s="9" t="s">
        <v>260</v>
      </c>
      <c r="B27" s="5" t="str">
        <f>IF(A27="","",IFERROR(IF(VLOOKUP(A27,'TABLE BOM'!$E$1:$E$500,1,FALSE)=A27,"OK",FALSE),"1"))</f>
        <v>OK</v>
      </c>
    </row>
    <row r="28" spans="1:2" x14ac:dyDescent="0.25">
      <c r="A28" s="9" t="s">
        <v>52</v>
      </c>
      <c r="B28" s="5" t="str">
        <f>IF(A28="","",IFERROR(IF(VLOOKUP(A28,'TABLE BOM'!$E$1:$E$500,1,FALSE)=A28,"OK",FALSE),"1"))</f>
        <v>OK</v>
      </c>
    </row>
    <row r="29" spans="1:2" x14ac:dyDescent="0.25">
      <c r="A29" s="9" t="s">
        <v>57</v>
      </c>
      <c r="B29" s="5" t="str">
        <f>IF(A29="","",IFERROR(IF(VLOOKUP(A29,'TABLE BOM'!$E$1:$E$500,1,FALSE)=A29,"OK",FALSE),"1"))</f>
        <v>OK</v>
      </c>
    </row>
    <row r="30" spans="1:2" x14ac:dyDescent="0.25">
      <c r="A30" s="9" t="s">
        <v>252</v>
      </c>
      <c r="B30" s="5" t="str">
        <f>IF(A30="","",IFERROR(IF(VLOOKUP(A30,'TABLE BOM'!$E$1:$E$500,1,FALSE)=A30,"OK",FALSE),"1"))</f>
        <v>OK</v>
      </c>
    </row>
    <row r="31" spans="1:2" x14ac:dyDescent="0.25">
      <c r="A31" s="9" t="s">
        <v>209</v>
      </c>
      <c r="B31" s="5" t="str">
        <f>IF(A31="","",IFERROR(IF(VLOOKUP(A31,'TABLE BOM'!$E$1:$E$500,1,FALSE)=A31,"OK",FALSE),"1"))</f>
        <v>OK</v>
      </c>
    </row>
    <row r="32" spans="1:2" x14ac:dyDescent="0.25">
      <c r="A32" s="9" t="s">
        <v>279</v>
      </c>
      <c r="B32" s="5" t="str">
        <f>IF(A32="","",IFERROR(IF(VLOOKUP(A32,'TABLE BOM'!$E$1:$E$500,1,FALSE)=A32,"OK",FALSE),"1"))</f>
        <v>OK</v>
      </c>
    </row>
    <row r="33" spans="1:2" x14ac:dyDescent="0.25">
      <c r="A33" s="9" t="s">
        <v>169</v>
      </c>
      <c r="B33" s="5" t="str">
        <f>IF(A33="","",IFERROR(IF(VLOOKUP(A33,'TABLE BOM'!$E$1:$E$500,1,FALSE)=A33,"OK",FALSE),"1"))</f>
        <v>OK</v>
      </c>
    </row>
    <row r="34" spans="1:2" x14ac:dyDescent="0.25">
      <c r="A34" s="9" t="s">
        <v>29</v>
      </c>
      <c r="B34" s="5" t="str">
        <f>IF(A34="","",IFERROR(IF(VLOOKUP(A34,'TABLE BOM'!$E$1:$E$500,1,FALSE)=A34,"OK",FALSE),"1"))</f>
        <v>OK</v>
      </c>
    </row>
    <row r="35" spans="1:2" x14ac:dyDescent="0.25">
      <c r="A35" s="9" t="s">
        <v>18</v>
      </c>
      <c r="B35" s="5" t="str">
        <f>IF(A35="","",IFERROR(IF(VLOOKUP(A35,'TABLE BOM'!$E$1:$E$500,1,FALSE)=A35,"OK",FALSE),"1"))</f>
        <v>OK</v>
      </c>
    </row>
    <row r="36" spans="1:2" x14ac:dyDescent="0.25">
      <c r="A36" s="9" t="s">
        <v>69</v>
      </c>
      <c r="B36" s="5" t="str">
        <f>IF(A36="","",IFERROR(IF(VLOOKUP(A36,'TABLE BOM'!$E$1:$E$500,1,FALSE)=A36,"OK",FALSE),"1"))</f>
        <v>OK</v>
      </c>
    </row>
    <row r="37" spans="1:2" x14ac:dyDescent="0.25">
      <c r="A37" s="9" t="s">
        <v>265</v>
      </c>
      <c r="B37" s="5" t="str">
        <f>IF(A37="","",IFERROR(IF(VLOOKUP(A37,'TABLE BOM'!$E$1:$E$500,1,FALSE)=A37,"OK",FALSE),"1"))</f>
        <v>OK</v>
      </c>
    </row>
    <row r="38" spans="1:2" x14ac:dyDescent="0.25">
      <c r="A38" s="9" t="s">
        <v>50</v>
      </c>
      <c r="B38" s="5" t="str">
        <f>IF(A38="","",IFERROR(IF(VLOOKUP(A38,'TABLE BOM'!$E$1:$E$500,1,FALSE)=A38,"OK",FALSE),"1"))</f>
        <v>OK</v>
      </c>
    </row>
    <row r="39" spans="1:2" x14ac:dyDescent="0.25">
      <c r="A39" s="9" t="s">
        <v>222</v>
      </c>
      <c r="B39" s="5" t="str">
        <f>IF(A39="","",IFERROR(IF(VLOOKUP(A39,'TABLE BOM'!$E$1:$E$500,1,FALSE)=A39,"OK",FALSE),"1"))</f>
        <v>OK</v>
      </c>
    </row>
    <row r="40" spans="1:2" x14ac:dyDescent="0.25">
      <c r="A40" s="9" t="s">
        <v>255</v>
      </c>
      <c r="B40" s="5" t="str">
        <f>IF(A40="","",IFERROR(IF(VLOOKUP(A40,'TABLE BOM'!$E$1:$E$500,1,FALSE)=A40,"OK",FALSE),"1"))</f>
        <v>OK</v>
      </c>
    </row>
    <row r="41" spans="1:2" x14ac:dyDescent="0.25">
      <c r="A41" s="9" t="s">
        <v>177</v>
      </c>
      <c r="B41" s="5" t="str">
        <f>IF(A41="","",IFERROR(IF(VLOOKUP(A41,'TABLE BOM'!$E$1:$E$500,1,FALSE)=A41,"OK",FALSE),"1"))</f>
        <v>OK</v>
      </c>
    </row>
    <row r="42" spans="1:2" x14ac:dyDescent="0.25">
      <c r="A42" s="9" t="s">
        <v>719</v>
      </c>
      <c r="B42" s="5" t="str">
        <f>IF(A42="","",IFERROR(IF(VLOOKUP(A42,'TABLE BOM'!$E$1:$E$500,1,FALSE)=A42,"OK",FALSE),"1"))</f>
        <v>OK</v>
      </c>
    </row>
    <row r="43" spans="1:2" x14ac:dyDescent="0.25">
      <c r="A43" s="9" t="s">
        <v>717</v>
      </c>
      <c r="B43" s="5" t="str">
        <f>IF(A43="","",IFERROR(IF(VLOOKUP(A43,'TABLE BOM'!$E$1:$E$500,1,FALSE)=A43,"OK",FALSE),"1"))</f>
        <v>OK</v>
      </c>
    </row>
    <row r="44" spans="1:2" x14ac:dyDescent="0.25">
      <c r="A44" s="9" t="s">
        <v>323</v>
      </c>
      <c r="B44" s="5" t="str">
        <f>IF(A44="","",IFERROR(IF(VLOOKUP(A44,'TABLE BOM'!$E$1:$E$500,1,FALSE)=A44,"OK",FALSE),"1"))</f>
        <v>OK</v>
      </c>
    </row>
    <row r="45" spans="1:2" x14ac:dyDescent="0.25">
      <c r="A45" s="9" t="s">
        <v>306</v>
      </c>
      <c r="B45" s="5" t="str">
        <f>IF(A45="","",IFERROR(IF(VLOOKUP(A45,'TABLE BOM'!$E$1:$E$500,1,FALSE)=A45,"OK",FALSE),"1"))</f>
        <v>OK</v>
      </c>
    </row>
    <row r="46" spans="1:2" x14ac:dyDescent="0.25">
      <c r="A46" s="9" t="s">
        <v>307</v>
      </c>
      <c r="B46" s="5" t="str">
        <f>IF(A46="","",IFERROR(IF(VLOOKUP(A46,'TABLE BOM'!$E$1:$E$500,1,FALSE)=A46,"OK",FALSE),"1"))</f>
        <v>OK</v>
      </c>
    </row>
    <row r="47" spans="1:2" x14ac:dyDescent="0.25">
      <c r="A47" s="9" t="s">
        <v>313</v>
      </c>
      <c r="B47" s="5" t="str">
        <f>IF(A47="","",IFERROR(IF(VLOOKUP(A47,'TABLE BOM'!$E$1:$E$500,1,FALSE)=A47,"OK",FALSE),"1"))</f>
        <v>OK</v>
      </c>
    </row>
    <row r="48" spans="1:2" x14ac:dyDescent="0.25">
      <c r="A48" s="9" t="s">
        <v>691</v>
      </c>
      <c r="B48" s="5" t="str">
        <f>IF(A48="","",IFERROR(IF(VLOOKUP(A48,'TABLE BOM'!$E$1:$E$500,1,FALSE)=A48,"OK",FALSE),"1"))</f>
        <v>OK</v>
      </c>
    </row>
    <row r="49" spans="1:2" x14ac:dyDescent="0.25">
      <c r="A49" s="9" t="s">
        <v>826</v>
      </c>
      <c r="B49" s="5" t="str">
        <f>IF(A49="","",IFERROR(IF(VLOOKUP(A49,'TABLE BOM'!$E$1:$E$500,1,FALSE)=A49,"OK",FALSE),"1"))</f>
        <v>OK</v>
      </c>
    </row>
    <row r="50" spans="1:2" x14ac:dyDescent="0.25">
      <c r="A50" s="9" t="s">
        <v>830</v>
      </c>
      <c r="B50" s="5" t="str">
        <f>IF(A50="","",IFERROR(IF(VLOOKUP(A50,'TABLE BOM'!$E$1:$E$500,1,FALSE)=A50,"OK",FALSE),"1"))</f>
        <v>OK</v>
      </c>
    </row>
    <row r="51" spans="1:2" x14ac:dyDescent="0.25">
      <c r="A51" s="9" t="s">
        <v>827</v>
      </c>
      <c r="B51" s="5" t="str">
        <f>IF(A51="","",IFERROR(IF(VLOOKUP(A51,'TABLE BOM'!$E$1:$E$500,1,FALSE)=A51,"OK",FALSE),"1"))</f>
        <v>OK</v>
      </c>
    </row>
    <row r="52" spans="1:2" x14ac:dyDescent="0.25">
      <c r="A52" s="9" t="s">
        <v>83</v>
      </c>
      <c r="B52" s="5" t="str">
        <f>IF(A52="","",IFERROR(IF(VLOOKUP(A52,'TABLE BOM'!$E$1:$E$500,1,FALSE)=A52,"OK",FALSE),"1"))</f>
        <v>OK</v>
      </c>
    </row>
    <row r="53" spans="1:2" x14ac:dyDescent="0.25">
      <c r="A53" s="9" t="s">
        <v>297</v>
      </c>
      <c r="B53" s="5" t="str">
        <f>IF(A53="","",IFERROR(IF(VLOOKUP(A53,'TABLE BOM'!$E$1:$E$500,1,FALSE)=A53,"OK",FALSE),"1"))</f>
        <v>OK</v>
      </c>
    </row>
    <row r="54" spans="1:2" x14ac:dyDescent="0.25">
      <c r="A54" s="9" t="s">
        <v>161</v>
      </c>
      <c r="B54" s="5" t="str">
        <f>IF(A54="","",IFERROR(IF(VLOOKUP(A54,'TABLE BOM'!$E$1:$E$500,1,FALSE)=A54,"OK",FALSE),"1"))</f>
        <v>OK</v>
      </c>
    </row>
    <row r="55" spans="1:2" x14ac:dyDescent="0.25">
      <c r="A55" s="9" t="s">
        <v>804</v>
      </c>
      <c r="B55" s="5" t="str">
        <f>IF(A55="","",IFERROR(IF(VLOOKUP(A55,'TABLE BOM'!$E$1:$E$500,1,FALSE)=A55,"OK",FALSE),"1"))</f>
        <v>OK</v>
      </c>
    </row>
    <row r="56" spans="1:2" x14ac:dyDescent="0.25">
      <c r="A56" s="9" t="s">
        <v>803</v>
      </c>
      <c r="B56" s="5" t="str">
        <f>IF(A56="","",IFERROR(IF(VLOOKUP(A56,'TABLE BOM'!$E$1:$E$500,1,FALSE)=A56,"OK",FALSE),"1"))</f>
        <v>OK</v>
      </c>
    </row>
    <row r="57" spans="1:2" x14ac:dyDescent="0.25">
      <c r="A57" s="9" t="s">
        <v>798</v>
      </c>
      <c r="B57" s="5" t="str">
        <f>IF(A57="","",IFERROR(IF(VLOOKUP(A57,'TABLE BOM'!$E$1:$E$500,1,FALSE)=A57,"OK",FALSE),"1"))</f>
        <v>OK</v>
      </c>
    </row>
    <row r="58" spans="1:2" x14ac:dyDescent="0.25">
      <c r="A58" s="9" t="s">
        <v>800</v>
      </c>
      <c r="B58" s="5" t="str">
        <f>IF(A58="","",IFERROR(IF(VLOOKUP(A58,'TABLE BOM'!$E$1:$E$500,1,FALSE)=A58,"OK",FALSE),"1"))</f>
        <v>OK</v>
      </c>
    </row>
    <row r="59" spans="1:2" x14ac:dyDescent="0.25">
      <c r="A59" s="9" t="s">
        <v>685</v>
      </c>
      <c r="B59" s="5" t="str">
        <f>IF(A59="","",IFERROR(IF(VLOOKUP(A59,'TABLE BOM'!$E$1:$E$500,1,FALSE)=A59,"OK",FALSE),"1"))</f>
        <v>OK</v>
      </c>
    </row>
    <row r="60" spans="1:2" x14ac:dyDescent="0.25">
      <c r="A60" s="9" t="s">
        <v>81</v>
      </c>
      <c r="B60" s="5" t="str">
        <f>IF(A60="","",IFERROR(IF(VLOOKUP(A60,'TABLE BOM'!$E$1:$E$500,1,FALSE)=A60,"OK",FALSE),"1"))</f>
        <v>OK</v>
      </c>
    </row>
    <row r="61" spans="1:2" x14ac:dyDescent="0.25">
      <c r="A61" s="9" t="s">
        <v>160</v>
      </c>
      <c r="B61" s="5" t="str">
        <f>IF(A61="","",IFERROR(IF(VLOOKUP(A61,'TABLE BOM'!$E$1:$E$500,1,FALSE)=A61,"OK",FALSE),"1"))</f>
        <v>OK</v>
      </c>
    </row>
    <row r="62" spans="1:2" x14ac:dyDescent="0.25">
      <c r="A62" s="9" t="s">
        <v>285</v>
      </c>
      <c r="B62" s="5" t="str">
        <f>IF(A62="","",IFERROR(IF(VLOOKUP(A62,'TABLE BOM'!$E$1:$E$500,1,FALSE)=A62,"OK",FALSE),"1"))</f>
        <v>1</v>
      </c>
    </row>
    <row r="63" spans="1:2" x14ac:dyDescent="0.25">
      <c r="B63" s="5" t="str">
        <f>IF(A63="","",IFERROR(IF(VLOOKUP(A63,'TABLE BOM'!$E$1:$E$500,1,FALSE)=A63,"OK",FALSE),"1"))</f>
        <v/>
      </c>
    </row>
    <row r="64" spans="1:2" x14ac:dyDescent="0.25">
      <c r="B64" s="5" t="str">
        <f>IF(A64="","",IFERROR(IF(VLOOKUP(A64,'TABLE BOM'!$E$1:$E$500,1,FALSE)=A64,"OK",FALSE),"1"))</f>
        <v/>
      </c>
    </row>
    <row r="65" spans="2:3" x14ac:dyDescent="0.25">
      <c r="B65" s="5" t="str">
        <f>IF(A65="","",IFERROR(IF(VLOOKUP(A65,'TABLE BOM'!$E$1:$E$500,1,FALSE)=A65,"OK",FALSE),"1"))</f>
        <v/>
      </c>
    </row>
    <row r="66" spans="2:3" x14ac:dyDescent="0.25">
      <c r="B66" s="5" t="str">
        <f>IF(A66="","",IFERROR(IF(VLOOKUP(A66,'TABLE BOM'!$E$1:$E$500,1,FALSE)=A66,"OK",FALSE),"1"))</f>
        <v/>
      </c>
    </row>
    <row r="67" spans="2:3" x14ac:dyDescent="0.25">
      <c r="B67" s="5" t="str">
        <f>IF(A67="","",IFERROR(IF(VLOOKUP(A67,'TABLE BOM'!$E$1:$E$500,1,FALSE)=A67,"OK",FALSE),"1"))</f>
        <v/>
      </c>
    </row>
    <row r="68" spans="2:3" x14ac:dyDescent="0.25">
      <c r="B68" s="5" t="str">
        <f>IF(A68="","",IFERROR(IF(VLOOKUP(A68,'TABLE BOM'!$E$1:$E$500,1,FALSE)=A68,"OK",FALSE),"1"))</f>
        <v/>
      </c>
    </row>
    <row r="69" spans="2:3" x14ac:dyDescent="0.25">
      <c r="B69" s="5" t="str">
        <f>IF(A69="","",IFERROR(IF(VLOOKUP(A69,'TABLE BOM'!$E$1:$E$500,1,FALSE)=A69,"OK",FALSE),"1"))</f>
        <v/>
      </c>
    </row>
    <row r="70" spans="2:3" x14ac:dyDescent="0.25">
      <c r="B70" s="5" t="str">
        <f>IF(A70="","",IFERROR(IF(VLOOKUP(A70,'TABLE BOM'!$E$1:$E$500,1,FALSE)=A70,"OK",FALSE),"1"))</f>
        <v/>
      </c>
    </row>
    <row r="71" spans="2:3" x14ac:dyDescent="0.25">
      <c r="B71" s="5" t="str">
        <f>IF(A71="","",IFERROR(IF(VLOOKUP(A71,'TABLE BOM'!$E$1:$E$500,1,FALSE)=A71,"OK",FALSE),"1"))</f>
        <v/>
      </c>
    </row>
    <row r="72" spans="2:3" x14ac:dyDescent="0.25">
      <c r="B72" s="5" t="str">
        <f>IF(A72="","",IFERROR(IF(VLOOKUP(A72,'TABLE BOM'!$E$1:$E$500,1,FALSE)=A72,"OK",FALSE),"1"))</f>
        <v/>
      </c>
    </row>
    <row r="73" spans="2:3" x14ac:dyDescent="0.25">
      <c r="B73" s="5" t="str">
        <f>IF(A73="","",IFERROR(IF(VLOOKUP(A73,'TABLE BOM'!$E$1:$E$500,1,FALSE)=A73,"OK",FALSE),"1"))</f>
        <v/>
      </c>
    </row>
    <row r="74" spans="2:3" x14ac:dyDescent="0.25">
      <c r="B74" s="5" t="str">
        <f>IF(A74="","",IFERROR(IF(VLOOKUP(A74,'TABLE BOM'!$E$1:$E$500,1,FALSE)=A74,"OK",FALSE),"1"))</f>
        <v/>
      </c>
    </row>
    <row r="75" spans="2:3" x14ac:dyDescent="0.25">
      <c r="B75" s="5" t="str">
        <f>IF(A75="","",IFERROR(IF(VLOOKUP(A75,'TABLE BOM'!$E$1:$E$500,1,FALSE)=A75,"OK",FALSE),"1"))</f>
        <v/>
      </c>
      <c r="C75" s="5"/>
    </row>
    <row r="76" spans="2:3" x14ac:dyDescent="0.25">
      <c r="B76" s="5" t="str">
        <f>IF(A76="","",IFERROR(IF(VLOOKUP(A76,'TABLE BOM'!$E$1:$E$500,1,FALSE)=A76,"OK",FALSE),"1"))</f>
        <v/>
      </c>
      <c r="C76" s="5"/>
    </row>
    <row r="77" spans="2:3" x14ac:dyDescent="0.25">
      <c r="B77" s="5" t="str">
        <f>IF(A77="","",IFERROR(IF(VLOOKUP(A77,'TABLE BOM'!$E$1:$E$500,1,FALSE)=A77,"OK",FALSE),"1"))</f>
        <v/>
      </c>
      <c r="C77" s="5"/>
    </row>
    <row r="78" spans="2:3" x14ac:dyDescent="0.25">
      <c r="B78" s="5" t="str">
        <f>IF(A78="","",IFERROR(IF(VLOOKUP(A78,'TABLE BOM'!$E$1:$E$500,1,FALSE)=A78,"OK",FALSE),"1"))</f>
        <v/>
      </c>
      <c r="C78" s="5"/>
    </row>
    <row r="79" spans="2:3" x14ac:dyDescent="0.25">
      <c r="B79" s="5" t="str">
        <f>IF(A79="","",IFERROR(IF(VLOOKUP(A79,'TABLE BOM'!$E$1:$E$500,1,FALSE)=A79,"OK",FALSE),"1"))</f>
        <v/>
      </c>
      <c r="C79" s="5"/>
    </row>
    <row r="80" spans="2:3" x14ac:dyDescent="0.25">
      <c r="B80" s="5" t="str">
        <f>IF(A80="","",IFERROR(IF(VLOOKUP(A80,'TABLE BOM'!$E$1:$E$500,1,FALSE)=A80,"OK",FALSE),"1"))</f>
        <v/>
      </c>
      <c r="C80" s="5"/>
    </row>
    <row r="81" spans="2:3" x14ac:dyDescent="0.25">
      <c r="B81" s="5" t="str">
        <f>IF(A81="","",IFERROR(IF(VLOOKUP(A81,'TABLE BOM'!$E$1:$E$500,1,FALSE)=A81,"OK",FALSE),"1"))</f>
        <v/>
      </c>
      <c r="C81" s="5"/>
    </row>
    <row r="82" spans="2:3" x14ac:dyDescent="0.25">
      <c r="B82" s="5" t="str">
        <f>IF(A82="","",IFERROR(IF(VLOOKUP(A82,'TABLE BOM'!$E$1:$E$500,1,FALSE)=A82,"OK",FALSE),"1"))</f>
        <v/>
      </c>
      <c r="C82" s="5"/>
    </row>
    <row r="83" spans="2:3" x14ac:dyDescent="0.25">
      <c r="B83" s="5" t="str">
        <f>IF(A83="","",IFERROR(IF(VLOOKUP(A83,'TABLE BOM'!$E$1:$E$500,1,FALSE)=A83,"OK",FALSE),"1"))</f>
        <v/>
      </c>
      <c r="C83" s="5"/>
    </row>
    <row r="84" spans="2:3" x14ac:dyDescent="0.25">
      <c r="B84" s="5" t="str">
        <f>IF(A84="","",IFERROR(IF(VLOOKUP(A84,'TABLE BOM'!$E$1:$E$500,1,FALSE)=A84,"OK",FALSE),"1"))</f>
        <v/>
      </c>
      <c r="C84" s="5"/>
    </row>
    <row r="85" spans="2:3" x14ac:dyDescent="0.25">
      <c r="B85" s="5" t="str">
        <f>IF(A85="","",IFERROR(IF(VLOOKUP(A85,'TABLE BOM'!$E$1:$E$500,1,FALSE)=A85,"OK",FALSE),"1"))</f>
        <v/>
      </c>
      <c r="C85" s="5"/>
    </row>
    <row r="86" spans="2:3" x14ac:dyDescent="0.25">
      <c r="B86" s="5" t="str">
        <f>IF(A86="","",IFERROR(IF(VLOOKUP(A86,'TABLE BOM'!$E$1:$E$500,1,FALSE)=A86,"OK",FALSE),"1"))</f>
        <v/>
      </c>
      <c r="C86" s="5"/>
    </row>
    <row r="87" spans="2:3" x14ac:dyDescent="0.25">
      <c r="B87" s="5" t="str">
        <f>IF(A87="","",IFERROR(IF(VLOOKUP(A87,'TABLE BOM'!$E$1:$E$500,1,FALSE)=A87,"OK",FALSE),"1"))</f>
        <v/>
      </c>
      <c r="C87" s="5"/>
    </row>
    <row r="88" spans="2:3" x14ac:dyDescent="0.25">
      <c r="B88" s="5" t="str">
        <f>IF(A88="","",IFERROR(IF(VLOOKUP(A88,'TABLE BOM'!$E$1:$E$500,1,FALSE)=A88,"OK",FALSE),"1"))</f>
        <v/>
      </c>
      <c r="C88" s="5"/>
    </row>
    <row r="89" spans="2:3" x14ac:dyDescent="0.25">
      <c r="B89" s="5" t="str">
        <f>IF(A89="","",IFERROR(IF(VLOOKUP(A89,'TABLE BOM'!$E$1:$E$500,1,FALSE)=A89,"OK",FALSE),"1"))</f>
        <v/>
      </c>
    </row>
    <row r="90" spans="2:3" x14ac:dyDescent="0.25">
      <c r="B90" s="5" t="str">
        <f>IF(A90="","",IFERROR(IF(VLOOKUP(A90,'TABLE BOM'!$E$1:$E$500,1,FALSE)=A90,"OK",FALSE),"1"))</f>
        <v/>
      </c>
    </row>
    <row r="91" spans="2:3" x14ac:dyDescent="0.25">
      <c r="B91" s="5" t="str">
        <f>IF(A91="","",IFERROR(IF(VLOOKUP(A91,'TABLE BOM'!$E$1:$E$500,1,FALSE)=A91,"OK",FALSE),"1"))</f>
        <v/>
      </c>
    </row>
    <row r="92" spans="2:3" x14ac:dyDescent="0.25">
      <c r="B92" s="5" t="str">
        <f>IF(A92="","",IFERROR(IF(VLOOKUP(A92,'TABLE BOM'!$E$1:$E$500,1,FALSE)=A92,"OK",FALSE),"1"))</f>
        <v/>
      </c>
    </row>
    <row r="93" spans="2:3" x14ac:dyDescent="0.25">
      <c r="B93" s="5" t="str">
        <f>IF(A93="","",IFERROR(IF(VLOOKUP(A93,'TABLE BOM'!$E$1:$E$500,1,FALSE)=A93,"OK",FALSE),"1"))</f>
        <v/>
      </c>
    </row>
    <row r="94" spans="2:3" x14ac:dyDescent="0.25">
      <c r="B94" s="5" t="str">
        <f>IF(A94="","",IFERROR(IF(VLOOKUP(A94,'TABLE BOM'!$E$1:$E$500,1,FALSE)=A94,"OK",FALSE),"1"))</f>
        <v/>
      </c>
    </row>
    <row r="95" spans="2:3" x14ac:dyDescent="0.25">
      <c r="B95" s="5" t="str">
        <f>IF(A95="","",IFERROR(IF(VLOOKUP(A95,'TABLE BOM'!$E$1:$E$500,1,FALSE)=A95,"OK",FALSE),"1"))</f>
        <v/>
      </c>
    </row>
    <row r="96" spans="2:3" x14ac:dyDescent="0.25">
      <c r="B96" s="5" t="str">
        <f>IF(A96="","",IFERROR(IF(VLOOKUP(A96,'TABLE BOM'!$E$1:$E$500,1,FALSE)=A96,"OK",FALSE),"1"))</f>
        <v/>
      </c>
    </row>
    <row r="97" spans="2:2" x14ac:dyDescent="0.25">
      <c r="B97" s="5" t="str">
        <f>IF(A97="","",IFERROR(IF(VLOOKUP(A97,'TABLE BOM'!$E$1:$E$500,1,FALSE)=A97,"OK",FALSE),"1"))</f>
        <v/>
      </c>
    </row>
    <row r="98" spans="2:2" x14ac:dyDescent="0.25">
      <c r="B98" s="5" t="str">
        <f>IF(A98="","",IFERROR(IF(VLOOKUP(A98,'TABLE BOM'!$E$1:$E$500,1,FALSE)=A98,"OK",FALSE),"1"))</f>
        <v/>
      </c>
    </row>
    <row r="99" spans="2:2" x14ac:dyDescent="0.25">
      <c r="B99" s="5" t="str">
        <f>IF(A99="","",IFERROR(IF(VLOOKUP(A99,'TABLE BOM'!$E$1:$E$500,1,FALSE)=A99,"OK",FALSE),"1"))</f>
        <v/>
      </c>
    </row>
    <row r="100" spans="2:2" x14ac:dyDescent="0.25">
      <c r="B100" s="5" t="str">
        <f>IF(A100="","",IFERROR(IF(VLOOKUP(A100,'TABLE BOM'!$E$1:$E$500,1,FALSE)=A100,"OK",FALSE),"1"))</f>
        <v/>
      </c>
    </row>
    <row r="101" spans="2:2" x14ac:dyDescent="0.25">
      <c r="B101" s="5" t="str">
        <f>IF(A101="","",IFERROR(IF(VLOOKUP(A101,'TABLE BOM'!$E$1:$E$500,1,FALSE)=A101,"OK",FALSE),"1"))</f>
        <v/>
      </c>
    </row>
    <row r="102" spans="2:2" x14ac:dyDescent="0.25">
      <c r="B102" s="5" t="str">
        <f>IF(A102="","",IFERROR(IF(VLOOKUP(A102,'TABLE BOM'!$E$1:$E$500,1,FALSE)=A102,"OK",FALSE),"1"))</f>
        <v/>
      </c>
    </row>
    <row r="103" spans="2:2" x14ac:dyDescent="0.25">
      <c r="B103" s="5" t="str">
        <f>IF(A103="","",IFERROR(IF(VLOOKUP(A103,'TABLE BOM'!$E$1:$E$500,1,FALSE)=A103,"OK",FALSE),"1"))</f>
        <v/>
      </c>
    </row>
    <row r="104" spans="2:2" x14ac:dyDescent="0.25">
      <c r="B104" s="5" t="str">
        <f>IF(A104="","",IFERROR(IF(VLOOKUP(A104,'TABLE BOM'!$E$1:$E$500,1,FALSE)=A104,"OK",FALSE),"1"))</f>
        <v/>
      </c>
    </row>
    <row r="105" spans="2:2" x14ac:dyDescent="0.25">
      <c r="B105" s="5" t="str">
        <f>IF(A105="","",IFERROR(IF(VLOOKUP(A105,'TABLE BOM'!$E$1:$E$500,1,FALSE)=A105,"OK",FALSE),"1"))</f>
        <v/>
      </c>
    </row>
    <row r="106" spans="2:2" x14ac:dyDescent="0.25">
      <c r="B106" s="5" t="str">
        <f>IF(A106="","",IFERROR(IF(VLOOKUP(A106,'TABLE BOM'!$E$1:$E$500,1,FALSE)=A106,"OK",FALSE),"1"))</f>
        <v/>
      </c>
    </row>
    <row r="107" spans="2:2" x14ac:dyDescent="0.25">
      <c r="B107" s="5" t="str">
        <f>IF(A107="","",IFERROR(IF(VLOOKUP(A107,'TABLE BOM'!$E$1:$E$500,1,FALSE)=A107,"OK",FALSE),"1"))</f>
        <v/>
      </c>
    </row>
    <row r="108" spans="2:2" x14ac:dyDescent="0.25">
      <c r="B108" s="5" t="str">
        <f>IF(A108="","",IFERROR(IF(VLOOKUP(A108,'TABLE BOM'!$E$1:$E$500,1,FALSE)=A108,"OK",FALSE),"1"))</f>
        <v/>
      </c>
    </row>
    <row r="109" spans="2:2" x14ac:dyDescent="0.25">
      <c r="B109" s="5" t="str">
        <f>IF(A109="","",IFERROR(IF(VLOOKUP(A109,'TABLE BOM'!$E$1:$E$500,1,FALSE)=A109,"OK",FALSE),"1"))</f>
        <v/>
      </c>
    </row>
    <row r="110" spans="2:2" x14ac:dyDescent="0.25">
      <c r="B110" s="5" t="str">
        <f>IF(A110="","",IFERROR(IF(VLOOKUP(A110,'TABLE BOM'!$E$1:$E$500,1,FALSE)=A110,"OK",FALSE),"1"))</f>
        <v/>
      </c>
    </row>
    <row r="111" spans="2:2" x14ac:dyDescent="0.25">
      <c r="B111" s="5" t="str">
        <f>IF(A111="","",IFERROR(IF(VLOOKUP(A111,'TABLE BOM'!$E$1:$E$500,1,FALSE)=A111,"OK",FALSE),"1"))</f>
        <v/>
      </c>
    </row>
    <row r="112" spans="2:2" x14ac:dyDescent="0.25">
      <c r="B112" s="5" t="str">
        <f>IF(A112="","",IFERROR(IF(VLOOKUP(A112,'TABLE BOM'!$E$1:$E$500,1,FALSE)=A112,"OK",FALSE),"1"))</f>
        <v/>
      </c>
    </row>
    <row r="113" spans="2:2" x14ac:dyDescent="0.25">
      <c r="B113" s="5" t="str">
        <f>IF(A113="","",IFERROR(IF(VLOOKUP(A113,'TABLE BOM'!$E$1:$E$500,1,FALSE)=A113,"OK",FALSE),"1"))</f>
        <v/>
      </c>
    </row>
    <row r="114" spans="2:2" x14ac:dyDescent="0.25">
      <c r="B114" s="5" t="str">
        <f>IF(A114="","",IFERROR(IF(VLOOKUP(A114,'TABLE BOM'!$E$1:$E$500,1,FALSE)=A114,"OK",FALSE),"1"))</f>
        <v/>
      </c>
    </row>
    <row r="115" spans="2:2" x14ac:dyDescent="0.25">
      <c r="B115" s="5" t="str">
        <f>IF(A115="","",IFERROR(IF(VLOOKUP(A115,'TABLE BOM'!$E$1:$E$500,1,FALSE)=A115,"OK",FALSE),"1"))</f>
        <v/>
      </c>
    </row>
    <row r="116" spans="2:2" x14ac:dyDescent="0.25">
      <c r="B116" s="5" t="str">
        <f>IF(A116="","",IFERROR(IF(VLOOKUP(A116,'TABLE BOM'!$E$1:$E$500,1,FALSE)=A116,"OK",FALSE),"1"))</f>
        <v/>
      </c>
    </row>
    <row r="117" spans="2:2" x14ac:dyDescent="0.25">
      <c r="B117" s="5" t="str">
        <f>IF(A117="","",IFERROR(IF(VLOOKUP(A117,'TABLE BOM'!$E$1:$E$500,1,FALSE)=A117,"OK",FALSE),"1"))</f>
        <v/>
      </c>
    </row>
    <row r="118" spans="2:2" x14ac:dyDescent="0.25">
      <c r="B118" s="5" t="str">
        <f>IF(A118="","",IFERROR(IF(VLOOKUP(A118,'TABLE BOM'!$E$1:$E$500,1,FALSE)=A118,"OK",FALSE),"1"))</f>
        <v/>
      </c>
    </row>
    <row r="119" spans="2:2" x14ac:dyDescent="0.25">
      <c r="B119" s="5" t="str">
        <f>IF(A119="","",IFERROR(IF(VLOOKUP(A119,'TABLE BOM'!$E$1:$E$500,1,FALSE)=A119,"OK",FALSE),"1"))</f>
        <v/>
      </c>
    </row>
    <row r="120" spans="2:2" x14ac:dyDescent="0.25">
      <c r="B120" s="5" t="str">
        <f>IF(A120="","",IFERROR(IF(VLOOKUP(A120,'TABLE BOM'!$E$1:$E$500,1,FALSE)=A120,"OK",FALSE),"1"))</f>
        <v/>
      </c>
    </row>
    <row r="121" spans="2:2" x14ac:dyDescent="0.25">
      <c r="B121" s="5" t="str">
        <f>IF(A121="","",IFERROR(IF(VLOOKUP(A121,'TABLE BOM'!$E$1:$E$500,1,FALSE)=A121,"OK",FALSE),"1"))</f>
        <v/>
      </c>
    </row>
    <row r="122" spans="2:2" x14ac:dyDescent="0.25">
      <c r="B122" s="5" t="str">
        <f>IF(A122="","",IFERROR(IF(VLOOKUP(A122,'TABLE BOM'!$E$1:$E$500,1,FALSE)=A122,"OK",FALSE),"1"))</f>
        <v/>
      </c>
    </row>
    <row r="123" spans="2:2" x14ac:dyDescent="0.25">
      <c r="B123" s="5" t="str">
        <f>IF(A123="","",IFERROR(IF(VLOOKUP(A123,'TABLE BOM'!$E$1:$E$500,1,FALSE)=A123,"OK",FALSE),"1"))</f>
        <v/>
      </c>
    </row>
    <row r="124" spans="2:2" x14ac:dyDescent="0.25">
      <c r="B124" s="5" t="str">
        <f>IF(A124="","",IFERROR(IF(VLOOKUP(A124,'TABLE BOM'!$E$1:$E$500,1,FALSE)=A124,"OK",FALSE),"1"))</f>
        <v/>
      </c>
    </row>
    <row r="125" spans="2:2" x14ac:dyDescent="0.25">
      <c r="B125" s="5" t="str">
        <f>IF(A125="","",IFERROR(IF(VLOOKUP(A125,'TABLE BOM'!$E$1:$E$500,1,FALSE)=A125,"OK",FALSE),"1"))</f>
        <v/>
      </c>
    </row>
    <row r="126" spans="2:2" x14ac:dyDescent="0.25">
      <c r="B126" s="5" t="str">
        <f>IF(A126="","",IFERROR(IF(VLOOKUP(A126,'TABLE BOM'!$E$1:$E$500,1,FALSE)=A126,"OK",FALSE),"1"))</f>
        <v/>
      </c>
    </row>
    <row r="127" spans="2:2" x14ac:dyDescent="0.25">
      <c r="B127" s="5" t="str">
        <f>IF(A127="","",IFERROR(IF(VLOOKUP(A127,'TABLE BOM'!$E$1:$E$500,1,FALSE)=A127,"OK",FALSE),"1"))</f>
        <v/>
      </c>
    </row>
    <row r="128" spans="2:2" x14ac:dyDescent="0.25">
      <c r="B128" s="5" t="str">
        <f>IF(A128="","",IFERROR(IF(VLOOKUP(A128,'TABLE BOM'!$E$1:$E$500,1,FALSE)=A128,"OK",FALSE),"1"))</f>
        <v/>
      </c>
    </row>
    <row r="129" spans="2:2" x14ac:dyDescent="0.25">
      <c r="B129" s="5" t="str">
        <f>IF(A129="","",IFERROR(IF(VLOOKUP(A129,'TABLE BOM'!$E$1:$E$500,1,FALSE)=A129,"OK",FALSE),"1"))</f>
        <v/>
      </c>
    </row>
    <row r="130" spans="2:2" x14ac:dyDescent="0.25">
      <c r="B130" s="5" t="str">
        <f>IF(A130="","",IFERROR(IF(VLOOKUP(A130,'TABLE BOM'!$E$1:$E$500,1,FALSE)=A130,"OK",FALSE),"1"))</f>
        <v/>
      </c>
    </row>
    <row r="131" spans="2:2" x14ac:dyDescent="0.25">
      <c r="B131" s="5" t="str">
        <f>IF(A131="","",IFERROR(IF(VLOOKUP(A131,'TABLE BOM'!$E$1:$E$500,1,FALSE)=A131,"OK",FALSE),"1"))</f>
        <v/>
      </c>
    </row>
    <row r="132" spans="2:2" x14ac:dyDescent="0.25">
      <c r="B132" s="5" t="str">
        <f>IF(A132="","",IFERROR(IF(VLOOKUP(A132,'TABLE BOM'!$E$1:$E$500,1,FALSE)=A132,"OK",FALSE),"1"))</f>
        <v/>
      </c>
    </row>
    <row r="133" spans="2:2" x14ac:dyDescent="0.25">
      <c r="B133" s="5" t="str">
        <f>IF(A133="","",IFERROR(IF(VLOOKUP(A133,'TABLE BOM'!$E$1:$E$500,1,FALSE)=A133,"OK",FALSE),"1"))</f>
        <v/>
      </c>
    </row>
    <row r="134" spans="2:2" x14ac:dyDescent="0.25">
      <c r="B134" s="5" t="str">
        <f>IF(A134="","",IFERROR(IF(VLOOKUP(A134,'TABLE BOM'!$E$1:$E$500,1,FALSE)=A134,"OK",FALSE),"1"))</f>
        <v/>
      </c>
    </row>
    <row r="135" spans="2:2" x14ac:dyDescent="0.25">
      <c r="B135" s="5" t="str">
        <f>IF(A135="","",IFERROR(IF(VLOOKUP(A135,'TABLE BOM'!$E$1:$E$500,1,FALSE)=A135,"OK",FALSE),"1"))</f>
        <v/>
      </c>
    </row>
    <row r="136" spans="2:2" x14ac:dyDescent="0.25">
      <c r="B136" s="5" t="str">
        <f>IF(A136="","",IFERROR(IF(VLOOKUP(A136,'TABLE BOM'!$E$1:$E$500,1,FALSE)=A136,"OK",FALSE),"1"))</f>
        <v/>
      </c>
    </row>
    <row r="137" spans="2:2" x14ac:dyDescent="0.25">
      <c r="B137" s="5" t="str">
        <f>IF(A137="","",IFERROR(IF(VLOOKUP(A137,'TABLE BOM'!$E$1:$E$500,1,FALSE)=A137,"OK",FALSE),"1"))</f>
        <v/>
      </c>
    </row>
    <row r="138" spans="2:2" x14ac:dyDescent="0.25">
      <c r="B138" s="5" t="str">
        <f>IF(A138="","",IFERROR(IF(VLOOKUP(A138,'TABLE BOM'!$E$1:$E$500,1,FALSE)=A138,"OK",FALSE),"1"))</f>
        <v/>
      </c>
    </row>
    <row r="139" spans="2:2" x14ac:dyDescent="0.25">
      <c r="B139" s="5" t="str">
        <f>IF(A139="","",IFERROR(IF(VLOOKUP(A139,'TABLE BOM'!$E$1:$E$500,1,FALSE)=A139,"OK",FALSE),"1"))</f>
        <v/>
      </c>
    </row>
    <row r="140" spans="2:2" x14ac:dyDescent="0.25">
      <c r="B140" s="5" t="str">
        <f>IF(A140="","",IFERROR(IF(VLOOKUP(A140,'TABLE BOM'!$E$1:$E$500,1,FALSE)=A140,"OK",FALSE),"1"))</f>
        <v/>
      </c>
    </row>
    <row r="141" spans="2:2" x14ac:dyDescent="0.25">
      <c r="B141" s="5" t="str">
        <f>IF(A141="","",IFERROR(IF(VLOOKUP(A141,'TABLE BOM'!$E$1:$E$500,1,FALSE)=A141,"OK",FALSE),"1"))</f>
        <v/>
      </c>
    </row>
    <row r="142" spans="2:2" x14ac:dyDescent="0.25">
      <c r="B142" s="5" t="str">
        <f>IF(A142="","",IFERROR(IF(VLOOKUP(A142,'TABLE BOM'!$E$1:$E$500,1,FALSE)=A142,"OK",FALSE),"1"))</f>
        <v/>
      </c>
    </row>
    <row r="143" spans="2:2" x14ac:dyDescent="0.25">
      <c r="B143" s="5" t="str">
        <f>IF(A143="","",IFERROR(IF(VLOOKUP(A143,'TABLE BOM'!$E$1:$E$500,1,FALSE)=A143,"OK",FALSE),"1"))</f>
        <v/>
      </c>
    </row>
    <row r="144" spans="2:2" x14ac:dyDescent="0.25">
      <c r="B144" s="5" t="str">
        <f>IF(A144="","",IFERROR(IF(VLOOKUP(A144,'TABLE BOM'!$E$1:$E$500,1,FALSE)=A144,"OK",FALSE),"1"))</f>
        <v/>
      </c>
    </row>
    <row r="145" spans="2:2" x14ac:dyDescent="0.25">
      <c r="B145" s="5" t="str">
        <f>IF(A145="","",IFERROR(IF(VLOOKUP(A145,'TABLE BOM'!$E$1:$E$500,1,FALSE)=A145,"OK",FALSE),"1"))</f>
        <v/>
      </c>
    </row>
    <row r="146" spans="2:2" x14ac:dyDescent="0.25">
      <c r="B146" s="5" t="str">
        <f>IF(A146="","",IFERROR(IF(VLOOKUP(A146,'TABLE BOM'!$E$1:$E$500,1,FALSE)=A146,"OK",FALSE),"1"))</f>
        <v/>
      </c>
    </row>
    <row r="147" spans="2:2" x14ac:dyDescent="0.25">
      <c r="B147" s="5" t="str">
        <f>IF(A147="","",IFERROR(IF(VLOOKUP(A147,'TABLE BOM'!$E$1:$E$500,1,FALSE)=A147,"OK",FALSE),"1"))</f>
        <v/>
      </c>
    </row>
    <row r="148" spans="2:2" x14ac:dyDescent="0.25">
      <c r="B148" s="5" t="str">
        <f>IF(A148="","",IFERROR(IF(VLOOKUP(A148,'TABLE BOM'!$E$1:$E$500,1,FALSE)=A148,"OK",FALSE),"1"))</f>
        <v/>
      </c>
    </row>
    <row r="149" spans="2:2" x14ac:dyDescent="0.25">
      <c r="B149" s="5" t="str">
        <f>IF(A149="","",IFERROR(IF(VLOOKUP(A149,'TABLE BOM'!$E$1:$E$500,1,FALSE)=A149,"OK",FALSE),"1"))</f>
        <v/>
      </c>
    </row>
    <row r="150" spans="2:2" x14ac:dyDescent="0.25">
      <c r="B150" s="5" t="str">
        <f>IF(A150="","",IFERROR(IF(VLOOKUP(A150,'TABLE BOM'!$E$1:$E$500,1,FALSE)=A150,"OK",FALSE),"1"))</f>
        <v/>
      </c>
    </row>
    <row r="151" spans="2:2" x14ac:dyDescent="0.25">
      <c r="B151" s="5" t="str">
        <f>IF(A151="","",IFERROR(IF(VLOOKUP(A151,'TABLE BOM'!$E$1:$E$500,1,FALSE)=A151,"OK",FALSE),"1"))</f>
        <v/>
      </c>
    </row>
    <row r="152" spans="2:2" x14ac:dyDescent="0.25">
      <c r="B152" s="5" t="str">
        <f>IF(A152="","",IFERROR(IF(VLOOKUP(A152,'TABLE BOM'!$E$1:$E$500,1,FALSE)=A152,"OK",FALSE),"1"))</f>
        <v/>
      </c>
    </row>
    <row r="153" spans="2:2" x14ac:dyDescent="0.25">
      <c r="B153" s="5" t="str">
        <f>IF(A153="","",IFERROR(IF(VLOOKUP(A153,'TABLE BOM'!$E$1:$E$500,1,FALSE)=A153,"OK",FALSE),"1"))</f>
        <v/>
      </c>
    </row>
    <row r="154" spans="2:2" x14ac:dyDescent="0.25">
      <c r="B154" s="5" t="str">
        <f>IF(A154="","",IFERROR(IF(VLOOKUP(A154,'TABLE BOM'!$E$1:$E$500,1,FALSE)=A154,"OK",FALSE),"1"))</f>
        <v/>
      </c>
    </row>
    <row r="155" spans="2:2" x14ac:dyDescent="0.25">
      <c r="B155" s="5" t="str">
        <f>IF(A155="","",IFERROR(IF(VLOOKUP(A155,'TABLE BOM'!$E$1:$E$500,1,FALSE)=A155,"OK",FALSE),"1"))</f>
        <v/>
      </c>
    </row>
    <row r="156" spans="2:2" x14ac:dyDescent="0.25">
      <c r="B156" s="5" t="str">
        <f>IF(A156="","",IFERROR(IF(VLOOKUP(A156,'TABLE BOM'!$E$1:$E$500,1,FALSE)=A156,"OK",FALSE),"1"))</f>
        <v/>
      </c>
    </row>
    <row r="157" spans="2:2" x14ac:dyDescent="0.25">
      <c r="B157" s="5" t="str">
        <f>IF(A157="","",IFERROR(IF(VLOOKUP(A157,'TABLE BOM'!$E$1:$E$500,1,FALSE)=A157,"OK",FALSE),"1"))</f>
        <v/>
      </c>
    </row>
    <row r="158" spans="2:2" x14ac:dyDescent="0.25">
      <c r="B158" s="5" t="str">
        <f>IF(A158="","",IFERROR(IF(VLOOKUP(A158,'TABLE BOM'!$E$1:$E$500,1,FALSE)=A158,"OK",FALSE),"1"))</f>
        <v/>
      </c>
    </row>
    <row r="159" spans="2:2" x14ac:dyDescent="0.25">
      <c r="B159" s="5" t="str">
        <f>IF(A159="","",IFERROR(IF(VLOOKUP(A159,'TABLE BOM'!$E$1:$E$500,1,FALSE)=A159,"OK",FALSE),"1"))</f>
        <v/>
      </c>
    </row>
    <row r="160" spans="2:2" x14ac:dyDescent="0.25">
      <c r="B160" s="5" t="str">
        <f>IF(A160="","",IFERROR(IF(VLOOKUP(A160,'TABLE BOM'!$E$1:$E$500,1,FALSE)=A160,"OK",FALSE),"1"))</f>
        <v/>
      </c>
    </row>
    <row r="161" spans="2:2" x14ac:dyDescent="0.25">
      <c r="B161" s="5" t="str">
        <f>IF(A161="","",IFERROR(IF(VLOOKUP(A161,'TABLE BOM'!$E$1:$E$500,1,FALSE)=A161,"OK",FALSE),"1"))</f>
        <v/>
      </c>
    </row>
    <row r="162" spans="2:2" x14ac:dyDescent="0.25">
      <c r="B162" s="5" t="str">
        <f>IF(A162="","",IFERROR(IF(VLOOKUP(A162,'TABLE BOM'!$E$1:$E$500,1,FALSE)=A162,"OK",FALSE),"1"))</f>
        <v/>
      </c>
    </row>
    <row r="163" spans="2:2" x14ac:dyDescent="0.25">
      <c r="B163" s="5" t="str">
        <f>IF(A163="","",IFERROR(IF(VLOOKUP(A163,'TABLE BOM'!$E$1:$E$500,1,FALSE)=A163,"OK",FALSE),"1"))</f>
        <v/>
      </c>
    </row>
    <row r="164" spans="2:2" x14ac:dyDescent="0.25">
      <c r="B164" s="5" t="str">
        <f>IF(A164="","",IFERROR(IF(VLOOKUP(A164,'TABLE BOM'!$E$1:$E$500,1,FALSE)=A164,"OK",FALSE),"1"))</f>
        <v/>
      </c>
    </row>
    <row r="165" spans="2:2" x14ac:dyDescent="0.25">
      <c r="B165" s="5" t="str">
        <f>IF(A165="","",IFERROR(IF(VLOOKUP(A165,'TABLE BOM'!$E$1:$E$500,1,FALSE)=A165,"OK",FALSE),"1"))</f>
        <v/>
      </c>
    </row>
    <row r="166" spans="2:2" x14ac:dyDescent="0.25">
      <c r="B166" s="5" t="str">
        <f>IF(A166="","",IFERROR(IF(VLOOKUP(A166,'TABLE BOM'!$E$1:$E$500,1,FALSE)=A166,"OK",FALSE),"1"))</f>
        <v/>
      </c>
    </row>
    <row r="167" spans="2:2" x14ac:dyDescent="0.25">
      <c r="B167" s="5" t="str">
        <f>IF(A167="","",IFERROR(IF(VLOOKUP(A167,'TABLE BOM'!$E$1:$E$500,1,FALSE)=A167,"OK",FALSE),"1"))</f>
        <v/>
      </c>
    </row>
    <row r="168" spans="2:2" x14ac:dyDescent="0.25">
      <c r="B168" s="5" t="str">
        <f>IF(A168="","",IFERROR(IF(VLOOKUP(A168,'TABLE BOM'!$E$1:$E$500,1,FALSE)=A168,"OK",FALSE),"1"))</f>
        <v/>
      </c>
    </row>
    <row r="169" spans="2:2" x14ac:dyDescent="0.25">
      <c r="B169" s="5" t="str">
        <f>IF(A169="","",IFERROR(IF(VLOOKUP(A169,'TABLE BOM'!$E$1:$E$500,1,FALSE)=A169,"OK",FALSE),"1"))</f>
        <v/>
      </c>
    </row>
    <row r="170" spans="2:2" x14ac:dyDescent="0.25">
      <c r="B170" s="5" t="str">
        <f>IF(A170="","",IFERROR(IF(VLOOKUP(A170,'TABLE BOM'!$E$1:$E$500,1,FALSE)=A170,"OK",FALSE),"1"))</f>
        <v/>
      </c>
    </row>
    <row r="171" spans="2:2" x14ac:dyDescent="0.25">
      <c r="B171" s="5" t="str">
        <f>IF(A171="","",IFERROR(IF(VLOOKUP(A171,'TABLE BOM'!$E$1:$E$500,1,FALSE)=A171,"OK",FALSE),"1"))</f>
        <v/>
      </c>
    </row>
    <row r="172" spans="2:2" x14ac:dyDescent="0.25">
      <c r="B172" s="5" t="str">
        <f>IF(A172="","",IFERROR(IF(VLOOKUP(A172,'TABLE BOM'!$E$1:$E$500,1,FALSE)=A172,"OK",FALSE),"1"))</f>
        <v/>
      </c>
    </row>
    <row r="173" spans="2:2" x14ac:dyDescent="0.25">
      <c r="B173" s="5" t="str">
        <f>IF(A173="","",IFERROR(IF(VLOOKUP(A173,'TABLE BOM'!$E$1:$E$500,1,FALSE)=A173,"OK",FALSE),"1"))</f>
        <v/>
      </c>
    </row>
    <row r="174" spans="2:2" x14ac:dyDescent="0.25">
      <c r="B174" s="5" t="str">
        <f>IF(A174="","",IFERROR(IF(VLOOKUP(A174,'TABLE BOM'!$E$1:$E$500,1,FALSE)=A174,"OK",FALSE),"1"))</f>
        <v/>
      </c>
    </row>
    <row r="175" spans="2:2" x14ac:dyDescent="0.25">
      <c r="B175" s="5" t="str">
        <f>IF(A175="","",IFERROR(IF(VLOOKUP(A175,'TABLE BOM'!$E$1:$E$500,1,FALSE)=A175,"OK",FALSE),"1"))</f>
        <v/>
      </c>
    </row>
    <row r="176" spans="2:2" x14ac:dyDescent="0.25">
      <c r="B176" s="5" t="str">
        <f>IF(A176="","",IFERROR(IF(VLOOKUP(A176,'TABLE BOM'!$E$1:$E$500,1,FALSE)=A176,"OK",FALSE),"1"))</f>
        <v/>
      </c>
    </row>
    <row r="177" spans="2:2" x14ac:dyDescent="0.25">
      <c r="B177" s="5" t="str">
        <f>IF(A177="","",IFERROR(IF(VLOOKUP(A177,'TABLE BOM'!$E$1:$E$500,1,FALSE)=A177,"OK",FALSE),"1"))</f>
        <v/>
      </c>
    </row>
    <row r="178" spans="2:2" x14ac:dyDescent="0.25">
      <c r="B178" s="5" t="str">
        <f>IF(A178="","",IFERROR(IF(VLOOKUP(A178,'TABLE BOM'!$E$1:$E$500,1,FALSE)=A178,"OK",FALSE),"1"))</f>
        <v/>
      </c>
    </row>
    <row r="179" spans="2:2" x14ac:dyDescent="0.25">
      <c r="B179" s="5" t="str">
        <f>IF(A179="","",IFERROR(IF(VLOOKUP(A179,'TABLE BOM'!$E$1:$E$500,1,FALSE)=A179,"OK",FALSE),"1"))</f>
        <v/>
      </c>
    </row>
    <row r="180" spans="2:2" x14ac:dyDescent="0.25">
      <c r="B180" s="5" t="str">
        <f>IF(A180="","",IFERROR(IF(VLOOKUP(A180,'TABLE BOM'!$E$1:$E$500,1,FALSE)=A180,"OK",FALSE),"1"))</f>
        <v/>
      </c>
    </row>
    <row r="181" spans="2:2" x14ac:dyDescent="0.25">
      <c r="B181" s="5" t="str">
        <f>IF(A181="","",IFERROR(IF(VLOOKUP(A181,'TABLE BOM'!$E$1:$E$500,1,FALSE)=A181,"OK",FALSE),"1"))</f>
        <v/>
      </c>
    </row>
    <row r="182" spans="2:2" x14ac:dyDescent="0.25">
      <c r="B182" s="5" t="str">
        <f>IF(A182="","",IFERROR(IF(VLOOKUP(A182,'TABLE BOM'!$E$1:$E$500,1,FALSE)=A182,"OK",FALSE),"1"))</f>
        <v/>
      </c>
    </row>
    <row r="183" spans="2:2" x14ac:dyDescent="0.25">
      <c r="B183" s="5" t="str">
        <f>IF(A183="","",IFERROR(IF(VLOOKUP(A183,'TABLE BOM'!$E$1:$E$500,1,FALSE)=A183,"OK",FALSE),"1"))</f>
        <v/>
      </c>
    </row>
    <row r="184" spans="2:2" x14ac:dyDescent="0.25">
      <c r="B184" s="5" t="str">
        <f>IF(A184="","",IFERROR(IF(VLOOKUP(A184,'TABLE BOM'!$E$1:$E$500,1,FALSE)=A184,"OK",FALSE),"1"))</f>
        <v/>
      </c>
    </row>
    <row r="185" spans="2:2" x14ac:dyDescent="0.25">
      <c r="B185" s="5" t="str">
        <f>IF(A185="","",IFERROR(IF(VLOOKUP(A185,'TABLE BOM'!$E$1:$E$500,1,FALSE)=A185,"OK",FALSE),"1"))</f>
        <v/>
      </c>
    </row>
    <row r="186" spans="2:2" x14ac:dyDescent="0.25">
      <c r="B186" s="5" t="str">
        <f>IF(A186="","",IFERROR(IF(VLOOKUP(A186,'TABLE BOM'!$E$1:$E$500,1,FALSE)=A186,"OK",FALSE),"1"))</f>
        <v/>
      </c>
    </row>
    <row r="187" spans="2:2" x14ac:dyDescent="0.25">
      <c r="B187" s="5" t="str">
        <f>IF(A187="","",IFERROR(IF(VLOOKUP(A187,'TABLE BOM'!$E$1:$E$500,1,FALSE)=A187,"OK",FALSE),"1"))</f>
        <v/>
      </c>
    </row>
    <row r="188" spans="2:2" x14ac:dyDescent="0.25">
      <c r="B188" s="5" t="str">
        <f>IF(A188="","",IFERROR(IF(VLOOKUP(A188,'TABLE BOM'!$E$1:$E$500,1,FALSE)=A188,"OK",FALSE),"1"))</f>
        <v/>
      </c>
    </row>
    <row r="189" spans="2:2" x14ac:dyDescent="0.25">
      <c r="B189" s="5" t="str">
        <f>IF(A189="","",IFERROR(IF(VLOOKUP(A189,'TABLE BOM'!$E$1:$E$500,1,FALSE)=A189,"OK",FALSE),"1"))</f>
        <v/>
      </c>
    </row>
    <row r="190" spans="2:2" x14ac:dyDescent="0.25">
      <c r="B190" s="5" t="str">
        <f>IF(A190="","",IFERROR(IF(VLOOKUP(A190,'TABLE BOM'!$E$1:$E$500,1,FALSE)=A190,"OK",FALSE),"1"))</f>
        <v/>
      </c>
    </row>
    <row r="191" spans="2:2" x14ac:dyDescent="0.25">
      <c r="B191" s="5" t="str">
        <f>IF(A191="","",IFERROR(IF(VLOOKUP(A191,'TABLE BOM'!$E$1:$E$500,1,FALSE)=A191,"OK",FALSE),"1"))</f>
        <v/>
      </c>
    </row>
    <row r="192" spans="2:2" x14ac:dyDescent="0.25">
      <c r="B192" s="5" t="str">
        <f>IF(A192="","",IFERROR(IF(VLOOKUP(A192,'TABLE BOM'!$E$1:$E$500,1,FALSE)=A192,"OK",FALSE),"1"))</f>
        <v/>
      </c>
    </row>
    <row r="193" spans="2:2" x14ac:dyDescent="0.25">
      <c r="B193" s="5" t="str">
        <f>IF(A193="","",IFERROR(IF(VLOOKUP(A193,'TABLE BOM'!$E$1:$E$500,1,FALSE)=A193,"OK",FALSE),"1"))</f>
        <v/>
      </c>
    </row>
    <row r="194" spans="2:2" x14ac:dyDescent="0.25">
      <c r="B194" s="5" t="str">
        <f>IF(A194="","",IFERROR(IF(VLOOKUP(A194,'TABLE BOM'!$E$1:$E$500,1,FALSE)=A194,"OK",FALSE),"1"))</f>
        <v/>
      </c>
    </row>
    <row r="195" spans="2:2" x14ac:dyDescent="0.25">
      <c r="B195" s="5" t="str">
        <f>IF(A195="","",IFERROR(IF(VLOOKUP(A195,'TABLE BOM'!$E$1:$E$500,1,FALSE)=A195,"OK",FALSE),"1"))</f>
        <v/>
      </c>
    </row>
    <row r="196" spans="2:2" x14ac:dyDescent="0.25">
      <c r="B196" s="5" t="str">
        <f>IF(A196="","",IFERROR(IF(VLOOKUP(A196,'TABLE BOM'!$E$1:$E$500,1,FALSE)=A196,"OK",FALSE),"1"))</f>
        <v/>
      </c>
    </row>
    <row r="197" spans="2:2" x14ac:dyDescent="0.25">
      <c r="B197" s="5" t="str">
        <f>IF(A197="","",IFERROR(IF(VLOOKUP(A197,'TABLE BOM'!$E$1:$E$500,1,FALSE)=A197,"OK",FALSE),"1"))</f>
        <v/>
      </c>
    </row>
    <row r="198" spans="2:2" x14ac:dyDescent="0.25">
      <c r="B198" s="5" t="str">
        <f>IF(A198="","",IFERROR(IF(VLOOKUP(A198,'TABLE BOM'!$E$1:$E$500,1,FALSE)=A198,"OK",FALSE),"1"))</f>
        <v/>
      </c>
    </row>
    <row r="199" spans="2:2" x14ac:dyDescent="0.25">
      <c r="B199" s="5" t="str">
        <f>IF(A199="","",IFERROR(IF(VLOOKUP(A199,'TABLE BOM'!$E$1:$E$500,1,FALSE)=A199,"OK",FALSE),"1"))</f>
        <v/>
      </c>
    </row>
    <row r="200" spans="2:2" x14ac:dyDescent="0.25">
      <c r="B200" s="5" t="str">
        <f>IF(A200="","",IFERROR(IF(VLOOKUP(A200,'TABLE BOM'!$E$1:$E$500,1,FALSE)=A200,"OK",FALSE),"1"))</f>
        <v/>
      </c>
    </row>
    <row r="201" spans="2:2" x14ac:dyDescent="0.25">
      <c r="B201" s="5" t="str">
        <f>IF(A201="","",IFERROR(IF(VLOOKUP(A201,'TABLE BOM'!$E$1:$E$500,1,FALSE)=A201,"OK",FALSE),"1"))</f>
        <v/>
      </c>
    </row>
    <row r="202" spans="2:2" x14ac:dyDescent="0.25">
      <c r="B202" s="5" t="str">
        <f>IF(A202="","",IFERROR(IF(VLOOKUP(A202,'TABLE BOM'!$E$1:$E$500,1,FALSE)=A202,"OK",FALSE),"1"))</f>
        <v/>
      </c>
    </row>
    <row r="203" spans="2:2" x14ac:dyDescent="0.25">
      <c r="B203" s="5" t="str">
        <f>IF(A203="","",IFERROR(IF(VLOOKUP(A203,'TABLE BOM'!$E$1:$E$500,1,FALSE)=A203,"OK",FALSE),"1"))</f>
        <v/>
      </c>
    </row>
    <row r="204" spans="2:2" x14ac:dyDescent="0.25">
      <c r="B204" s="5" t="str">
        <f>IF(A204="","",IFERROR(IF(VLOOKUP(A204,'TABLE BOM'!$E$1:$E$500,1,FALSE)=A204,"OK",FALSE),"1"))</f>
        <v/>
      </c>
    </row>
    <row r="205" spans="2:2" x14ac:dyDescent="0.25">
      <c r="B205" s="5" t="str">
        <f>IF(A205="","",IFERROR(IF(VLOOKUP(A205,'TABLE BOM'!$E$1:$E$500,1,FALSE)=A205,"OK",FALSE),"1"))</f>
        <v/>
      </c>
    </row>
    <row r="206" spans="2:2" x14ac:dyDescent="0.25">
      <c r="B206" s="5" t="str">
        <f>IF(A206="","",IFERROR(IF(VLOOKUP(A206,'TABLE BOM'!$E$1:$E$500,1,FALSE)=A206,"OK",FALSE),"1"))</f>
        <v/>
      </c>
    </row>
    <row r="207" spans="2:2" x14ac:dyDescent="0.25">
      <c r="B207" s="5" t="str">
        <f>IF(A207="","",IFERROR(IF(VLOOKUP(A207,'TABLE BOM'!$E$1:$E$500,1,FALSE)=A207,"OK",FALSE),"1"))</f>
        <v/>
      </c>
    </row>
    <row r="208" spans="2:2" x14ac:dyDescent="0.25">
      <c r="B208" s="5" t="str">
        <f>IF(A208="","",IFERROR(IF(VLOOKUP(A208,'TABLE BOM'!$E$1:$E$500,1,FALSE)=A208,"OK",FALSE),"1"))</f>
        <v/>
      </c>
    </row>
    <row r="209" spans="2:2" x14ac:dyDescent="0.25">
      <c r="B209" s="5" t="str">
        <f>IF(A209="","",IFERROR(IF(VLOOKUP(A209,'TABLE BOM'!$E$1:$E$500,1,FALSE)=A209,"OK",FALSE),"1"))</f>
        <v/>
      </c>
    </row>
    <row r="210" spans="2:2" x14ac:dyDescent="0.25">
      <c r="B210" s="5" t="str">
        <f>IF(A210="","",IFERROR(IF(VLOOKUP(A210,'TABLE BOM'!$E$1:$E$500,1,FALSE)=A210,"OK",FALSE),"1"))</f>
        <v/>
      </c>
    </row>
    <row r="211" spans="2:2" x14ac:dyDescent="0.25">
      <c r="B211" s="5" t="str">
        <f>IF(A211="","",IFERROR(IF(VLOOKUP(A211,'TABLE BOM'!$E$1:$E$500,1,FALSE)=A211,"OK",FALSE),"1"))</f>
        <v/>
      </c>
    </row>
    <row r="212" spans="2:2" x14ac:dyDescent="0.25">
      <c r="B212" s="5" t="str">
        <f>IF(A212="","",IFERROR(IF(VLOOKUP(A212,'TABLE BOM'!$E$1:$E$500,1,FALSE)=A212,"OK",FALSE),"1"))</f>
        <v/>
      </c>
    </row>
    <row r="213" spans="2:2" x14ac:dyDescent="0.25">
      <c r="B213" s="5" t="str">
        <f>IF(A213="","",IFERROR(IF(VLOOKUP(A213,'TABLE BOM'!$E$1:$E$500,1,FALSE)=A213,"OK",FALSE),"1"))</f>
        <v/>
      </c>
    </row>
    <row r="214" spans="2:2" x14ac:dyDescent="0.25">
      <c r="B214" s="5" t="str">
        <f>IF(A214="","",IFERROR(IF(VLOOKUP(A214,'TABLE BOM'!$E$1:$E$500,1,FALSE)=A214,"OK",FALSE),"1"))</f>
        <v/>
      </c>
    </row>
    <row r="215" spans="2:2" x14ac:dyDescent="0.25">
      <c r="B215" s="5" t="str">
        <f>IF(A215="","",IFERROR(IF(VLOOKUP(A215,'TABLE BOM'!$E$1:$E$500,1,FALSE)=A215,"OK",FALSE),"1"))</f>
        <v/>
      </c>
    </row>
    <row r="216" spans="2:2" x14ac:dyDescent="0.25">
      <c r="B216" s="5" t="str">
        <f>IF(A216="","",IFERROR(IF(VLOOKUP(A216,'TABLE BOM'!$E$1:$E$500,1,FALSE)=A216,"OK",FALSE),"1"))</f>
        <v/>
      </c>
    </row>
    <row r="217" spans="2:2" x14ac:dyDescent="0.25">
      <c r="B217" s="5" t="str">
        <f>IF(A217="","",IFERROR(IF(VLOOKUP(A217,'TABLE BOM'!$E$1:$E$500,1,FALSE)=A217,"OK",FALSE),"1"))</f>
        <v/>
      </c>
    </row>
    <row r="218" spans="2:2" x14ac:dyDescent="0.25">
      <c r="B218" s="5" t="str">
        <f>IF(A218="","",IFERROR(IF(VLOOKUP(A218,'TABLE BOM'!$E$1:$E$500,1,FALSE)=A218,"OK",FALSE),"1"))</f>
        <v/>
      </c>
    </row>
    <row r="219" spans="2:2" x14ac:dyDescent="0.25">
      <c r="B219" s="5" t="str">
        <f>IF(A219="","",IFERROR(IF(VLOOKUP(A219,'TABLE BOM'!$E$1:$E$500,1,FALSE)=A219,"OK",FALSE),"1"))</f>
        <v/>
      </c>
    </row>
    <row r="220" spans="2:2" x14ac:dyDescent="0.25">
      <c r="B220" s="5" t="str">
        <f>IF(A220="","",IFERROR(IF(VLOOKUP(A220,'TABLE BOM'!$E$1:$E$500,1,FALSE)=A220,"OK",FALSE),"1"))</f>
        <v/>
      </c>
    </row>
    <row r="221" spans="2:2" x14ac:dyDescent="0.25">
      <c r="B221" s="5" t="str">
        <f>IF(A221="","",IFERROR(IF(VLOOKUP(A221,'TABLE BOM'!$E$1:$E$500,1,FALSE)=A221,"OK",FALSE),"1"))</f>
        <v/>
      </c>
    </row>
    <row r="222" spans="2:2" x14ac:dyDescent="0.25">
      <c r="B222" s="5" t="str">
        <f>IF(A222="","",IFERROR(IF(VLOOKUP(A222,'TABLE BOM'!$E$1:$E$500,1,FALSE)=A222,"OK",FALSE),"1"))</f>
        <v/>
      </c>
    </row>
    <row r="223" spans="2:2" x14ac:dyDescent="0.25">
      <c r="B223" s="5" t="str">
        <f>IF(A223="","",IFERROR(IF(VLOOKUP(A223,'TABLE BOM'!$E$1:$E$500,1,FALSE)=A223,"OK",FALSE),"1"))</f>
        <v/>
      </c>
    </row>
    <row r="224" spans="2:2" x14ac:dyDescent="0.25">
      <c r="B224" s="5" t="str">
        <f>IF(A224="","",IFERROR(IF(VLOOKUP(A224,'TABLE BOM'!$E$1:$E$500,1,FALSE)=A224,"OK",FALSE),"1"))</f>
        <v/>
      </c>
    </row>
    <row r="225" spans="2:2" x14ac:dyDescent="0.25">
      <c r="B225" s="5" t="str">
        <f>IF(A225="","",IFERROR(IF(VLOOKUP(A225,'TABLE BOM'!$E$1:$E$500,1,FALSE)=A225,"OK",FALSE),"1"))</f>
        <v/>
      </c>
    </row>
    <row r="226" spans="2:2" x14ac:dyDescent="0.25">
      <c r="B226" s="5" t="str">
        <f>IF(A226="","",IFERROR(IF(VLOOKUP(A226,'TABLE BOM'!$E$1:$E$500,1,FALSE)=A226,"OK",FALSE),"1"))</f>
        <v/>
      </c>
    </row>
    <row r="227" spans="2:2" x14ac:dyDescent="0.25">
      <c r="B227" s="5" t="str">
        <f>IF(A227="","",IFERROR(IF(VLOOKUP(A227,'TABLE BOM'!$E$1:$E$500,1,FALSE)=A227,"OK",FALSE),"1"))</f>
        <v/>
      </c>
    </row>
    <row r="228" spans="2:2" x14ac:dyDescent="0.25">
      <c r="B228" s="5" t="str">
        <f>IF(A228="","",IFERROR(IF(VLOOKUP(A228,'TABLE BOM'!$E$1:$E$500,1,FALSE)=A228,"OK",FALSE),"1"))</f>
        <v/>
      </c>
    </row>
    <row r="229" spans="2:2" x14ac:dyDescent="0.25">
      <c r="B229" s="5" t="str">
        <f>IF(A229="","",IFERROR(IF(VLOOKUP(A229,'TABLE BOM'!$E$1:$E$500,1,FALSE)=A229,"OK",FALSE),"1"))</f>
        <v/>
      </c>
    </row>
    <row r="230" spans="2:2" x14ac:dyDescent="0.25">
      <c r="B230" s="5" t="str">
        <f>IF(A230="","",IFERROR(IF(VLOOKUP(A230,'TABLE BOM'!$E$1:$E$500,1,FALSE)=A230,"OK",FALSE),"1"))</f>
        <v/>
      </c>
    </row>
    <row r="231" spans="2:2" x14ac:dyDescent="0.25">
      <c r="B231" s="5" t="str">
        <f>IF(A231="","",IFERROR(IF(VLOOKUP(A231,'TABLE BOM'!$E$1:$E$500,1,FALSE)=A231,"OK",FALSE),"1"))</f>
        <v/>
      </c>
    </row>
    <row r="232" spans="2:2" x14ac:dyDescent="0.25">
      <c r="B232" s="5" t="str">
        <f>IF(A232="","",IFERROR(IF(VLOOKUP(A232,'TABLE BOM'!$E$1:$E$500,1,FALSE)=A232,"OK",FALSE),"1"))</f>
        <v/>
      </c>
    </row>
    <row r="233" spans="2:2" x14ac:dyDescent="0.25">
      <c r="B233" s="5" t="str">
        <f>IF(A233="","",IFERROR(IF(VLOOKUP(A233,'TABLE BOM'!$E$1:$E$500,1,FALSE)=A233,"OK",FALSE),"1"))</f>
        <v/>
      </c>
    </row>
    <row r="234" spans="2:2" x14ac:dyDescent="0.25">
      <c r="B234" s="5" t="str">
        <f>IF(A234="","",IFERROR(IF(VLOOKUP(A234,'TABLE BOM'!$E$1:$E$500,1,FALSE)=A234,"OK",FALSE),"1"))</f>
        <v/>
      </c>
    </row>
    <row r="235" spans="2:2" x14ac:dyDescent="0.25">
      <c r="B235" s="5" t="str">
        <f>IF(A235="","",IFERROR(IF(VLOOKUP(A235,'TABLE BOM'!$E$1:$E$500,1,FALSE)=A235,"OK",FALSE),"1"))</f>
        <v/>
      </c>
    </row>
    <row r="236" spans="2:2" x14ac:dyDescent="0.25">
      <c r="B236" s="5" t="str">
        <f>IF(A236="","",IFERROR(IF(VLOOKUP(A236,'TABLE BOM'!$E$1:$E$500,1,FALSE)=A236,"OK",FALSE),"1"))</f>
        <v/>
      </c>
    </row>
    <row r="237" spans="2:2" x14ac:dyDescent="0.25">
      <c r="B237" s="5" t="str">
        <f>IF(A237="","",IFERROR(IF(VLOOKUP(A237,'TABLE BOM'!$E$1:$E$500,1,FALSE)=A237,"OK",FALSE),"1"))</f>
        <v/>
      </c>
    </row>
    <row r="238" spans="2:2" x14ac:dyDescent="0.25">
      <c r="B238" s="5" t="str">
        <f>IF(A238="","",IFERROR(IF(VLOOKUP(A238,'TABLE BOM'!$E$1:$E$500,1,FALSE)=A238,"OK",FALSE),"1"))</f>
        <v/>
      </c>
    </row>
    <row r="239" spans="2:2" x14ac:dyDescent="0.25">
      <c r="B239" s="5" t="str">
        <f>IF(A239="","",IFERROR(IF(VLOOKUP(A239,'TABLE BOM'!$E$1:$E$500,1,FALSE)=A239,"OK",FALSE),"1"))</f>
        <v/>
      </c>
    </row>
    <row r="240" spans="2:2" x14ac:dyDescent="0.25">
      <c r="B240" s="5" t="str">
        <f>IF(A240="","",IFERROR(IF(VLOOKUP(A240,'TABLE BOM'!$E$1:$E$500,1,FALSE)=A240,"OK",FALSE),"1"))</f>
        <v/>
      </c>
    </row>
    <row r="241" spans="2:2" x14ac:dyDescent="0.25">
      <c r="B241" s="5" t="str">
        <f>IF(A241="","",IFERROR(IF(VLOOKUP(A241,'TABLE BOM'!$E$1:$E$500,1,FALSE)=A241,"OK",FALSE),"1"))</f>
        <v/>
      </c>
    </row>
  </sheetData>
  <conditionalFormatting sqref="B4:B241">
    <cfRule type="cellIs" dxfId="0" priority="1" operator="equal">
      <formula>"1"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O339"/>
  <sheetViews>
    <sheetView workbookViewId="0">
      <pane ySplit="1" topLeftCell="A2" activePane="bottomLeft" state="frozenSplit"/>
      <selection activeCell="B13" sqref="B13"/>
      <selection pane="bottomLeft" activeCell="B13" sqref="B13"/>
    </sheetView>
  </sheetViews>
  <sheetFormatPr baseColWidth="10" defaultRowHeight="15" x14ac:dyDescent="0.25"/>
  <cols>
    <col min="1" max="1" width="9.28515625" style="5" customWidth="1"/>
    <col min="2" max="2" width="10.140625" customWidth="1"/>
    <col min="3" max="3" width="10.140625" style="119" customWidth="1"/>
    <col min="4" max="4" width="10" style="12" customWidth="1"/>
    <col min="5" max="5" width="9.7109375" style="12" customWidth="1"/>
    <col min="6" max="6" width="39" style="12" bestFit="1" customWidth="1"/>
    <col min="7" max="7" width="33.28515625" style="12" bestFit="1" customWidth="1"/>
    <col min="8" max="8" width="13.28515625" style="12" customWidth="1"/>
    <col min="9" max="11" width="32" style="12" customWidth="1"/>
    <col min="12" max="13" width="11.5703125" style="99" customWidth="1"/>
  </cols>
  <sheetData>
    <row r="1" spans="1:15" x14ac:dyDescent="0.25">
      <c r="A1" s="8" t="s">
        <v>903</v>
      </c>
      <c r="B1" s="7" t="s">
        <v>904</v>
      </c>
      <c r="C1" s="7" t="s">
        <v>964</v>
      </c>
      <c r="D1" s="11" t="s">
        <v>333</v>
      </c>
      <c r="E1" s="11" t="s">
        <v>900</v>
      </c>
      <c r="F1" s="11" t="s">
        <v>901</v>
      </c>
      <c r="G1" s="11" t="s">
        <v>902</v>
      </c>
      <c r="H1" s="11" t="s">
        <v>846</v>
      </c>
      <c r="I1" s="11" t="s">
        <v>908</v>
      </c>
      <c r="J1" s="11" t="s">
        <v>932</v>
      </c>
      <c r="K1" s="11" t="s">
        <v>952</v>
      </c>
      <c r="L1" s="102" t="s">
        <v>905</v>
      </c>
      <c r="M1" s="103" t="s">
        <v>906</v>
      </c>
      <c r="O1" s="12" t="s">
        <v>954</v>
      </c>
    </row>
    <row r="2" spans="1:15" ht="14.45" customHeight="1" x14ac:dyDescent="0.25">
      <c r="A2" s="1">
        <f t="shared" ref="A2:A65" si="0">L2</f>
        <v>10</v>
      </c>
      <c r="B2" s="1" t="str">
        <f t="shared" ref="B2:B65" si="1">L2&amp;M2</f>
        <v>101</v>
      </c>
      <c r="D2" s="12" t="s">
        <v>191</v>
      </c>
      <c r="E2" s="12" t="s">
        <v>270</v>
      </c>
      <c r="F2" s="12" t="s">
        <v>334</v>
      </c>
      <c r="G2" s="12" t="s">
        <v>335</v>
      </c>
      <c r="H2" s="12">
        <v>2</v>
      </c>
      <c r="I2" s="13" t="s">
        <v>780</v>
      </c>
      <c r="J2" s="13" t="s">
        <v>933</v>
      </c>
      <c r="K2" s="13"/>
      <c r="L2" s="102">
        <v>10</v>
      </c>
      <c r="M2" s="104">
        <v>1</v>
      </c>
    </row>
    <row r="3" spans="1:15" ht="14.45" customHeight="1" x14ac:dyDescent="0.25">
      <c r="A3" s="1">
        <f t="shared" si="0"/>
        <v>10</v>
      </c>
      <c r="B3" s="1" t="str">
        <f t="shared" si="1"/>
        <v>102</v>
      </c>
      <c r="D3" s="12" t="s">
        <v>191</v>
      </c>
      <c r="E3" s="12" t="s">
        <v>248</v>
      </c>
      <c r="F3" s="12" t="s">
        <v>334</v>
      </c>
      <c r="G3" s="12" t="s">
        <v>336</v>
      </c>
      <c r="H3" s="12">
        <v>3</v>
      </c>
      <c r="I3" s="13" t="s">
        <v>911</v>
      </c>
      <c r="J3" s="13" t="s">
        <v>933</v>
      </c>
      <c r="K3" s="13"/>
      <c r="L3" s="102">
        <f>IF(COUNTIF($D$2:D2,D3)&gt;=1,VLOOKUP(D3,$D$2:L2,9,FALSE),MAX($L$2:L2)+10)</f>
        <v>10</v>
      </c>
      <c r="M3" s="104">
        <f t="array" ref="M3">MAX(IF($D$2:D2=D3,$M$2:M2,""))+1</f>
        <v>2</v>
      </c>
    </row>
    <row r="4" spans="1:15" ht="14.45" customHeight="1" x14ac:dyDescent="0.25">
      <c r="A4" s="1">
        <f t="shared" si="0"/>
        <v>10</v>
      </c>
      <c r="B4" s="1" t="str">
        <f t="shared" si="1"/>
        <v>103</v>
      </c>
      <c r="D4" s="12" t="s">
        <v>191</v>
      </c>
      <c r="E4" s="12" t="s">
        <v>235</v>
      </c>
      <c r="F4" s="12" t="s">
        <v>334</v>
      </c>
      <c r="G4" s="12" t="s">
        <v>337</v>
      </c>
      <c r="H4" s="12">
        <v>2</v>
      </c>
      <c r="I4" s="13" t="s">
        <v>780</v>
      </c>
      <c r="J4" s="13" t="s">
        <v>933</v>
      </c>
      <c r="K4" s="13"/>
      <c r="L4" s="102">
        <f>IF(COUNTIF($D$2:D3,D4)&gt;=1,VLOOKUP(D4,$D$2:L3,9,FALSE),MAX($L$2:L3)+10)</f>
        <v>10</v>
      </c>
      <c r="M4" s="104">
        <f t="array" ref="M4">MAX(IF($D$2:D3=D4,$M$2:M3,""))+1</f>
        <v>3</v>
      </c>
    </row>
    <row r="5" spans="1:15" ht="14.45" customHeight="1" x14ac:dyDescent="0.25">
      <c r="A5" s="1">
        <f t="shared" si="0"/>
        <v>20</v>
      </c>
      <c r="B5" s="1" t="str">
        <f t="shared" si="1"/>
        <v>201</v>
      </c>
      <c r="D5" s="12" t="s">
        <v>273</v>
      </c>
      <c r="E5" s="12" t="s">
        <v>39</v>
      </c>
      <c r="F5" s="12" t="s">
        <v>338</v>
      </c>
      <c r="G5" s="12" t="s">
        <v>339</v>
      </c>
      <c r="H5" s="12">
        <v>2</v>
      </c>
      <c r="I5" s="13" t="s">
        <v>780</v>
      </c>
      <c r="J5" s="13" t="s">
        <v>933</v>
      </c>
      <c r="K5" s="13"/>
      <c r="L5" s="102">
        <f>IF(COUNTIF($D$2:D4,D5)&gt;=1,VLOOKUP(D5,$D$2:L4,9,FALSE),MAX($L$2:L4)+10)</f>
        <v>20</v>
      </c>
      <c r="M5" s="104">
        <f t="array" ref="M5">MAX(IF($D$2:D4=D5,$M$2:M4,""))+1</f>
        <v>1</v>
      </c>
    </row>
    <row r="6" spans="1:15" ht="14.45" customHeight="1" x14ac:dyDescent="0.25">
      <c r="A6" s="1">
        <f t="shared" si="0"/>
        <v>30</v>
      </c>
      <c r="B6" s="1" t="str">
        <f t="shared" si="1"/>
        <v>301</v>
      </c>
      <c r="D6" s="12" t="s">
        <v>128</v>
      </c>
      <c r="E6" s="12" t="s">
        <v>141</v>
      </c>
      <c r="F6" s="12" t="s">
        <v>340</v>
      </c>
      <c r="G6" s="12" t="s">
        <v>365</v>
      </c>
      <c r="H6" s="12">
        <v>2</v>
      </c>
      <c r="I6" s="13" t="s">
        <v>780</v>
      </c>
      <c r="J6" s="13" t="s">
        <v>933</v>
      </c>
      <c r="K6" s="13"/>
      <c r="L6" s="102">
        <f>IF(COUNTIF($D$2:D5,D6)&gt;=1,VLOOKUP(D6,$D$2:L5,9,FALSE),MAX($L$2:L5)+10)</f>
        <v>30</v>
      </c>
      <c r="M6" s="104">
        <f t="array" ref="M6">MAX(IF($D$2:D5=D6,$M$2:M5,""))+1</f>
        <v>1</v>
      </c>
    </row>
    <row r="7" spans="1:15" ht="14.45" customHeight="1" x14ac:dyDescent="0.25">
      <c r="A7" s="1">
        <f t="shared" si="0"/>
        <v>40</v>
      </c>
      <c r="B7" s="1" t="str">
        <f t="shared" si="1"/>
        <v>401</v>
      </c>
      <c r="D7" s="12" t="s">
        <v>102</v>
      </c>
      <c r="E7" s="12" t="s">
        <v>714</v>
      </c>
      <c r="F7" s="12" t="s">
        <v>341</v>
      </c>
      <c r="G7" s="12" t="s">
        <v>728</v>
      </c>
      <c r="H7" s="12">
        <v>2</v>
      </c>
      <c r="I7" s="14" t="s">
        <v>780</v>
      </c>
      <c r="J7" s="14" t="s">
        <v>933</v>
      </c>
      <c r="K7" s="14"/>
      <c r="L7" s="102">
        <f>IF(COUNTIF($D$2:D6,D7)&gt;=1,VLOOKUP(D7,$D$2:L6,9,FALSE),MAX($L$2:L6)+10)</f>
        <v>40</v>
      </c>
      <c r="M7" s="104">
        <f t="array" ref="M7">MAX(IF($D$2:D6=D7,$M$2:M6,""))+1</f>
        <v>1</v>
      </c>
    </row>
    <row r="8" spans="1:15" ht="14.45" customHeight="1" x14ac:dyDescent="0.25">
      <c r="A8" s="1">
        <f t="shared" si="0"/>
        <v>50</v>
      </c>
      <c r="B8" s="1" t="str">
        <f t="shared" si="1"/>
        <v>501</v>
      </c>
      <c r="D8" s="12" t="s">
        <v>727</v>
      </c>
      <c r="E8" s="12" t="s">
        <v>790</v>
      </c>
      <c r="F8" s="12" t="s">
        <v>856</v>
      </c>
      <c r="G8" s="12" t="s">
        <v>791</v>
      </c>
      <c r="H8" s="12">
        <v>2</v>
      </c>
      <c r="I8" s="14" t="s">
        <v>802</v>
      </c>
      <c r="J8" s="12" t="s">
        <v>937</v>
      </c>
      <c r="L8" s="102">
        <f>IF(COUNTIF($D$2:D7,D8)&gt;=1,VLOOKUP(D8,$D$2:L7,9,FALSE),MAX($L$2:L7)+10)</f>
        <v>50</v>
      </c>
      <c r="M8" s="104">
        <f t="array" ref="M8">MAX(IF($D$2:D7=D8,$M$2:M7,""))+1</f>
        <v>1</v>
      </c>
    </row>
    <row r="9" spans="1:15" ht="14.45" customHeight="1" x14ac:dyDescent="0.25">
      <c r="A9" s="1">
        <f t="shared" si="0"/>
        <v>60</v>
      </c>
      <c r="B9" s="1" t="str">
        <f t="shared" si="1"/>
        <v>601</v>
      </c>
      <c r="D9" s="12" t="s">
        <v>7</v>
      </c>
      <c r="E9" s="12" t="s">
        <v>178</v>
      </c>
      <c r="F9" s="12" t="s">
        <v>342</v>
      </c>
      <c r="G9" s="12" t="s">
        <v>344</v>
      </c>
      <c r="H9" s="12">
        <v>2</v>
      </c>
      <c r="I9" s="13" t="s">
        <v>780</v>
      </c>
      <c r="J9" s="13" t="s">
        <v>933</v>
      </c>
      <c r="K9" s="13"/>
      <c r="L9" s="102">
        <f>IF(COUNTIF($D$2:D8,D9)&gt;=1,VLOOKUP(D9,$D$2:L8,9,FALSE),MAX($L$2:L8)+10)</f>
        <v>60</v>
      </c>
      <c r="M9" s="104">
        <f t="array" ref="M9">MAX(IF($D$2:D8=D9,$M$2:M8,""))+1</f>
        <v>1</v>
      </c>
    </row>
    <row r="10" spans="1:15" ht="14.45" customHeight="1" x14ac:dyDescent="0.25">
      <c r="A10" s="1">
        <f t="shared" si="0"/>
        <v>60</v>
      </c>
      <c r="B10" s="1" t="str">
        <f t="shared" si="1"/>
        <v>602</v>
      </c>
      <c r="D10" s="12" t="s">
        <v>7</v>
      </c>
      <c r="E10" s="12" t="s">
        <v>167</v>
      </c>
      <c r="F10" s="12" t="s">
        <v>342</v>
      </c>
      <c r="G10" s="12" t="s">
        <v>345</v>
      </c>
      <c r="H10" s="12">
        <v>3</v>
      </c>
      <c r="I10" s="14" t="s">
        <v>911</v>
      </c>
      <c r="J10" s="14" t="s">
        <v>933</v>
      </c>
      <c r="K10" s="14"/>
      <c r="L10" s="102">
        <f>IF(COUNTIF($D$2:D9,D10)&gt;=1,VLOOKUP(D10,$D$2:L9,9,FALSE),MAX($L$2:L9)+10)</f>
        <v>60</v>
      </c>
      <c r="M10" s="104">
        <f t="array" ref="M10">MAX(IF($D$2:D9=D10,$M$2:M9,""))+1</f>
        <v>2</v>
      </c>
    </row>
    <row r="11" spans="1:15" ht="14.45" customHeight="1" x14ac:dyDescent="0.25">
      <c r="A11" s="1">
        <f t="shared" si="0"/>
        <v>60</v>
      </c>
      <c r="B11" s="1" t="str">
        <f t="shared" si="1"/>
        <v>603</v>
      </c>
      <c r="D11" s="12" t="s">
        <v>7</v>
      </c>
      <c r="E11" s="12" t="s">
        <v>78</v>
      </c>
      <c r="F11" s="12" t="s">
        <v>342</v>
      </c>
      <c r="G11" s="12" t="s">
        <v>346</v>
      </c>
      <c r="H11" s="12">
        <v>2</v>
      </c>
      <c r="I11" s="13" t="s">
        <v>780</v>
      </c>
      <c r="J11" s="13" t="s">
        <v>933</v>
      </c>
      <c r="K11" s="13"/>
      <c r="L11" s="102">
        <f>IF(COUNTIF($D$2:D10,D11)&gt;=1,VLOOKUP(D11,$D$2:L10,9,FALSE),MAX($L$2:L10)+10)</f>
        <v>60</v>
      </c>
      <c r="M11" s="104">
        <f t="array" ref="M11">MAX(IF($D$2:D10=D11,$M$2:M10,""))+1</f>
        <v>3</v>
      </c>
    </row>
    <row r="12" spans="1:15" ht="14.45" customHeight="1" x14ac:dyDescent="0.25">
      <c r="A12" s="1">
        <f t="shared" si="0"/>
        <v>60</v>
      </c>
      <c r="B12" s="1" t="str">
        <f t="shared" si="1"/>
        <v>604</v>
      </c>
      <c r="D12" s="12" t="s">
        <v>7</v>
      </c>
      <c r="E12" s="12" t="s">
        <v>321</v>
      </c>
      <c r="F12" s="12" t="s">
        <v>342</v>
      </c>
      <c r="G12" s="12" t="s">
        <v>347</v>
      </c>
      <c r="H12" s="12">
        <v>2</v>
      </c>
      <c r="I12" s="13" t="s">
        <v>780</v>
      </c>
      <c r="J12" s="13" t="s">
        <v>933</v>
      </c>
      <c r="K12" s="13"/>
      <c r="L12" s="102">
        <f>IF(COUNTIF($D$2:D11,D12)&gt;=1,VLOOKUP(D12,$D$2:L11,9,FALSE),MAX($L$2:L11)+10)</f>
        <v>60</v>
      </c>
      <c r="M12" s="104">
        <f t="array" ref="M12">MAX(IF($D$2:D11=D12,$M$2:M11,""))+1</f>
        <v>4</v>
      </c>
    </row>
    <row r="13" spans="1:15" ht="14.45" customHeight="1" x14ac:dyDescent="0.25">
      <c r="A13" s="1">
        <f t="shared" si="0"/>
        <v>70</v>
      </c>
      <c r="B13" s="1" t="str">
        <f t="shared" si="1"/>
        <v>701</v>
      </c>
      <c r="D13" s="12" t="s">
        <v>62</v>
      </c>
      <c r="E13" s="12" t="s">
        <v>234</v>
      </c>
      <c r="F13" s="12" t="s">
        <v>343</v>
      </c>
      <c r="G13" s="12" t="s">
        <v>348</v>
      </c>
      <c r="H13" s="12">
        <v>2</v>
      </c>
      <c r="I13" s="13" t="s">
        <v>780</v>
      </c>
      <c r="J13" s="13" t="s">
        <v>933</v>
      </c>
      <c r="K13" s="13"/>
      <c r="L13" s="102">
        <f>IF(COUNTIF($D$2:D12,D13)&gt;=1,VLOOKUP(D13,$D$2:L12,9,FALSE),MAX($L$2:L12)+10)</f>
        <v>70</v>
      </c>
      <c r="M13" s="104">
        <f t="array" ref="M13">MAX(IF($D$2:D12=D13,$M$2:M12,""))+1</f>
        <v>1</v>
      </c>
    </row>
    <row r="14" spans="1:15" ht="14.45" customHeight="1" x14ac:dyDescent="0.25">
      <c r="A14" s="1">
        <f t="shared" si="0"/>
        <v>80</v>
      </c>
      <c r="B14" s="1" t="str">
        <f t="shared" si="1"/>
        <v>801</v>
      </c>
      <c r="D14" s="12" t="s">
        <v>44</v>
      </c>
      <c r="E14" s="12" t="s">
        <v>140</v>
      </c>
      <c r="F14" s="12" t="s">
        <v>349</v>
      </c>
      <c r="G14" s="12" t="s">
        <v>351</v>
      </c>
      <c r="H14" s="12">
        <v>2</v>
      </c>
      <c r="I14" s="13" t="s">
        <v>780</v>
      </c>
      <c r="J14" s="13" t="s">
        <v>933</v>
      </c>
      <c r="K14" s="13"/>
      <c r="L14" s="102">
        <f>IF(COUNTIF($D$2:D13,D14)&gt;=1,VLOOKUP(D14,$D$2:L13,9,FALSE),MAX($L$2:L13)+10)</f>
        <v>80</v>
      </c>
      <c r="M14" s="104">
        <f t="array" ref="M14">MAX(IF($D$2:D13=D14,$M$2:M13,""))+1</f>
        <v>1</v>
      </c>
    </row>
    <row r="15" spans="1:15" ht="14.45" customHeight="1" x14ac:dyDescent="0.25">
      <c r="A15" s="1">
        <f t="shared" si="0"/>
        <v>80</v>
      </c>
      <c r="B15" s="1" t="str">
        <f t="shared" si="1"/>
        <v>802</v>
      </c>
      <c r="D15" s="12" t="s">
        <v>44</v>
      </c>
      <c r="E15" s="12" t="s">
        <v>23</v>
      </c>
      <c r="F15" s="12" t="s">
        <v>349</v>
      </c>
      <c r="G15" s="12" t="s">
        <v>352</v>
      </c>
      <c r="H15" s="12">
        <v>2</v>
      </c>
      <c r="I15" s="13" t="s">
        <v>780</v>
      </c>
      <c r="J15" s="13" t="s">
        <v>933</v>
      </c>
      <c r="K15" s="13"/>
      <c r="L15" s="102">
        <f>IF(COUNTIF($D$2:D14,D15)&gt;=1,VLOOKUP(D15,$D$2:L14,9,FALSE),MAX($L$2:L14)+10)</f>
        <v>80</v>
      </c>
      <c r="M15" s="104">
        <f t="array" ref="M15">MAX(IF($D$2:D14=D15,$M$2:M14,""))+1</f>
        <v>2</v>
      </c>
    </row>
    <row r="16" spans="1:15" ht="14.45" customHeight="1" x14ac:dyDescent="0.25">
      <c r="A16" s="1">
        <f t="shared" si="0"/>
        <v>80</v>
      </c>
      <c r="B16" s="1" t="str">
        <f t="shared" si="1"/>
        <v>803</v>
      </c>
      <c r="D16" s="12" t="s">
        <v>44</v>
      </c>
      <c r="E16" s="12" t="s">
        <v>329</v>
      </c>
      <c r="F16" s="12" t="s">
        <v>349</v>
      </c>
      <c r="G16" s="12" t="s">
        <v>353</v>
      </c>
      <c r="H16" s="12">
        <v>2</v>
      </c>
      <c r="I16" s="13" t="s">
        <v>780</v>
      </c>
      <c r="J16" s="13" t="s">
        <v>933</v>
      </c>
      <c r="K16" s="13"/>
      <c r="L16" s="102">
        <f>IF(COUNTIF($D$2:D15,D16)&gt;=1,VLOOKUP(D16,$D$2:L15,9,FALSE),MAX($L$2:L15)+10)</f>
        <v>80</v>
      </c>
      <c r="M16" s="104">
        <f t="array" ref="M16">MAX(IF($D$2:D15=D16,$M$2:M15,""))+1</f>
        <v>3</v>
      </c>
    </row>
    <row r="17" spans="1:13" ht="14.45" customHeight="1" x14ac:dyDescent="0.25">
      <c r="A17" s="1">
        <f t="shared" si="0"/>
        <v>80</v>
      </c>
      <c r="B17" s="1" t="str">
        <f t="shared" si="1"/>
        <v>804</v>
      </c>
      <c r="D17" s="12" t="s">
        <v>44</v>
      </c>
      <c r="E17" s="12" t="s">
        <v>74</v>
      </c>
      <c r="F17" s="12" t="s">
        <v>349</v>
      </c>
      <c r="G17" s="12" t="s">
        <v>354</v>
      </c>
      <c r="H17" s="12">
        <v>3</v>
      </c>
      <c r="I17" s="14" t="s">
        <v>911</v>
      </c>
      <c r="J17" s="14" t="s">
        <v>933</v>
      </c>
      <c r="K17" s="14"/>
      <c r="L17" s="102">
        <f>IF(COUNTIF($D$2:D16,D17)&gt;=1,VLOOKUP(D17,$D$2:L16,9,FALSE),MAX($L$2:L16)+10)</f>
        <v>80</v>
      </c>
      <c r="M17" s="104">
        <f t="array" ref="M17">MAX(IF($D$2:D16=D17,$M$2:M16,""))+1</f>
        <v>4</v>
      </c>
    </row>
    <row r="18" spans="1:13" ht="14.45" customHeight="1" x14ac:dyDescent="0.25">
      <c r="A18" s="1">
        <f t="shared" si="0"/>
        <v>90</v>
      </c>
      <c r="B18" s="1" t="str">
        <f t="shared" si="1"/>
        <v>901</v>
      </c>
      <c r="D18" s="12" t="s">
        <v>226</v>
      </c>
      <c r="E18" s="12" t="s">
        <v>199</v>
      </c>
      <c r="F18" s="12" t="s">
        <v>355</v>
      </c>
      <c r="G18" s="12" t="s">
        <v>350</v>
      </c>
      <c r="H18" s="12">
        <v>2</v>
      </c>
      <c r="I18" s="13" t="s">
        <v>780</v>
      </c>
      <c r="J18" s="13" t="s">
        <v>933</v>
      </c>
      <c r="K18" s="13"/>
      <c r="L18" s="102">
        <f>IF(COUNTIF($D$2:D17,D18)&gt;=1,VLOOKUP(D18,$D$2:L17,9,FALSE),MAX($L$2:L17)+10)</f>
        <v>90</v>
      </c>
      <c r="M18" s="104">
        <f t="array" ref="M18">MAX(IF($D$2:D17=D18,$M$2:M17,""))+1</f>
        <v>1</v>
      </c>
    </row>
    <row r="19" spans="1:13" ht="14.45" customHeight="1" x14ac:dyDescent="0.25">
      <c r="A19" s="1">
        <f t="shared" si="0"/>
        <v>100</v>
      </c>
      <c r="B19" s="1" t="str">
        <f t="shared" si="1"/>
        <v>1001</v>
      </c>
      <c r="D19" s="12" t="s">
        <v>24</v>
      </c>
      <c r="E19" s="12" t="s">
        <v>256</v>
      </c>
      <c r="F19" s="12" t="s">
        <v>356</v>
      </c>
      <c r="G19" s="12" t="s">
        <v>357</v>
      </c>
      <c r="H19" s="12">
        <v>2</v>
      </c>
      <c r="I19" s="14" t="s">
        <v>780</v>
      </c>
      <c r="J19" s="14" t="s">
        <v>933</v>
      </c>
      <c r="K19" s="14"/>
      <c r="L19" s="102">
        <f>IF(COUNTIF($D$2:D18,D19)&gt;=1,VLOOKUP(D19,$D$2:L18,9,FALSE),MAX($L$2:L18)+10)</f>
        <v>100</v>
      </c>
      <c r="M19" s="104">
        <f t="array" ref="M19">MAX(IF($D$2:D18=D19,$M$2:M18,""))+1</f>
        <v>1</v>
      </c>
    </row>
    <row r="20" spans="1:13" ht="14.45" customHeight="1" x14ac:dyDescent="0.25">
      <c r="A20" s="1">
        <f t="shared" si="0"/>
        <v>110</v>
      </c>
      <c r="B20" s="1" t="str">
        <f t="shared" si="1"/>
        <v>1101</v>
      </c>
      <c r="D20" s="12" t="s">
        <v>722</v>
      </c>
      <c r="E20" s="12" t="s">
        <v>679</v>
      </c>
      <c r="F20" s="12" t="s">
        <v>816</v>
      </c>
      <c r="G20" s="12" t="s">
        <v>729</v>
      </c>
      <c r="H20" s="12">
        <v>3</v>
      </c>
      <c r="I20" s="14" t="s">
        <v>915</v>
      </c>
      <c r="J20" s="12" t="s">
        <v>937</v>
      </c>
      <c r="L20" s="102">
        <f>IF(COUNTIF($D$2:D19,D20)&gt;=1,VLOOKUP(D20,$D$2:L19,9,FALSE),MAX($L$2:L19)+10)</f>
        <v>110</v>
      </c>
      <c r="M20" s="104">
        <f t="array" ref="M20">MAX(IF($D$2:D19=D20,$M$2:M19,""))+1</f>
        <v>1</v>
      </c>
    </row>
    <row r="21" spans="1:13" ht="14.45" customHeight="1" x14ac:dyDescent="0.25">
      <c r="A21" s="1">
        <f t="shared" si="0"/>
        <v>120</v>
      </c>
      <c r="B21" s="1" t="str">
        <f t="shared" si="1"/>
        <v>1201</v>
      </c>
      <c r="D21" s="12" t="s">
        <v>261</v>
      </c>
      <c r="E21" s="12" t="s">
        <v>42</v>
      </c>
      <c r="F21" s="12" t="s">
        <v>358</v>
      </c>
      <c r="G21" s="12" t="s">
        <v>359</v>
      </c>
      <c r="H21" s="12">
        <v>2</v>
      </c>
      <c r="I21" s="14" t="s">
        <v>780</v>
      </c>
      <c r="J21" s="14" t="s">
        <v>933</v>
      </c>
      <c r="K21" s="14"/>
      <c r="L21" s="102">
        <f>IF(COUNTIF($D$2:D20,D21)&gt;=1,VLOOKUP(D21,$D$2:L20,9,FALSE),MAX($L$2:L20)+10)</f>
        <v>120</v>
      </c>
      <c r="M21" s="104">
        <f t="array" ref="M21">MAX(IF($D$2:D20=D21,$M$2:M20,""))+1</f>
        <v>1</v>
      </c>
    </row>
    <row r="22" spans="1:13" ht="14.45" customHeight="1" x14ac:dyDescent="0.25">
      <c r="A22" s="1">
        <f t="shared" si="0"/>
        <v>120</v>
      </c>
      <c r="B22" s="1" t="str">
        <f t="shared" si="1"/>
        <v>1202</v>
      </c>
      <c r="D22" s="12" t="s">
        <v>261</v>
      </c>
      <c r="E22" s="12" t="s">
        <v>150</v>
      </c>
      <c r="F22" s="12" t="s">
        <v>358</v>
      </c>
      <c r="G22" s="12" t="s">
        <v>360</v>
      </c>
      <c r="H22" s="12">
        <v>3</v>
      </c>
      <c r="I22" s="14" t="s">
        <v>911</v>
      </c>
      <c r="J22" s="14" t="s">
        <v>933</v>
      </c>
      <c r="K22" s="14"/>
      <c r="L22" s="102">
        <f>IF(COUNTIF($D$2:D21,D22)&gt;=1,VLOOKUP(D22,$D$2:L21,9,FALSE),MAX($L$2:L21)+10)</f>
        <v>120</v>
      </c>
      <c r="M22" s="104">
        <f t="array" ref="M22">MAX(IF($D$2:D21=D22,$M$2:M21,""))+1</f>
        <v>2</v>
      </c>
    </row>
    <row r="23" spans="1:13" ht="14.45" customHeight="1" x14ac:dyDescent="0.25">
      <c r="A23" s="1">
        <f t="shared" si="0"/>
        <v>120</v>
      </c>
      <c r="B23" s="1" t="str">
        <f t="shared" si="1"/>
        <v>1203</v>
      </c>
      <c r="D23" s="12" t="s">
        <v>261</v>
      </c>
      <c r="E23" s="12" t="s">
        <v>298</v>
      </c>
      <c r="F23" s="12" t="s">
        <v>358</v>
      </c>
      <c r="G23" s="12" t="s">
        <v>363</v>
      </c>
      <c r="H23" s="12">
        <v>2</v>
      </c>
      <c r="I23" s="14" t="s">
        <v>780</v>
      </c>
      <c r="J23" s="14" t="s">
        <v>933</v>
      </c>
      <c r="K23" s="14"/>
      <c r="L23" s="102">
        <f>IF(COUNTIF($D$2:D22,D23)&gt;=1,VLOOKUP(D23,$D$2:L22,9,FALSE),MAX($L$2:L22)+10)</f>
        <v>120</v>
      </c>
      <c r="M23" s="104">
        <f t="array" ref="M23">MAX(IF($D$2:D22=D23,$M$2:M22,""))+1</f>
        <v>3</v>
      </c>
    </row>
    <row r="24" spans="1:13" ht="14.45" customHeight="1" x14ac:dyDescent="0.25">
      <c r="A24" s="1">
        <f t="shared" si="0"/>
        <v>120</v>
      </c>
      <c r="B24" s="1" t="str">
        <f t="shared" si="1"/>
        <v>1204</v>
      </c>
      <c r="D24" s="12" t="s">
        <v>261</v>
      </c>
      <c r="E24" s="12" t="s">
        <v>331</v>
      </c>
      <c r="F24" s="12" t="s">
        <v>358</v>
      </c>
      <c r="G24" s="12" t="s">
        <v>730</v>
      </c>
      <c r="H24" s="12">
        <v>2</v>
      </c>
      <c r="I24" s="14" t="s">
        <v>780</v>
      </c>
      <c r="J24" s="14" t="s">
        <v>933</v>
      </c>
      <c r="K24" s="14"/>
      <c r="L24" s="102">
        <f>IF(COUNTIF($D$2:D23,D24)&gt;=1,VLOOKUP(D24,$D$2:L23,9,FALSE),MAX($L$2:L23)+10)</f>
        <v>120</v>
      </c>
      <c r="M24" s="104">
        <f t="array" ref="M24">MAX(IF($D$2:D23=D24,$M$2:M23,""))+1</f>
        <v>4</v>
      </c>
    </row>
    <row r="25" spans="1:13" ht="14.45" customHeight="1" x14ac:dyDescent="0.25">
      <c r="A25" s="1">
        <f t="shared" si="0"/>
        <v>130</v>
      </c>
      <c r="B25" s="1" t="str">
        <f t="shared" si="1"/>
        <v>1301</v>
      </c>
      <c r="D25" s="12" t="s">
        <v>103</v>
      </c>
      <c r="E25" s="12" t="s">
        <v>282</v>
      </c>
      <c r="F25" s="12" t="s">
        <v>361</v>
      </c>
      <c r="G25" s="12" t="s">
        <v>362</v>
      </c>
      <c r="H25" s="12">
        <v>2</v>
      </c>
      <c r="I25" s="14" t="s">
        <v>780</v>
      </c>
      <c r="J25" s="14" t="s">
        <v>933</v>
      </c>
      <c r="K25" s="14"/>
      <c r="L25" s="102">
        <f>IF(COUNTIF($D$2:D24,D25)&gt;=1,VLOOKUP(D25,$D$2:L24,9,FALSE),MAX($L$2:L24)+10)</f>
        <v>130</v>
      </c>
      <c r="M25" s="104">
        <f t="array" ref="M25">MAX(IF($D$2:D24=D25,$M$2:M24,""))+1</f>
        <v>1</v>
      </c>
    </row>
    <row r="26" spans="1:13" ht="14.45" customHeight="1" x14ac:dyDescent="0.25">
      <c r="A26" s="1">
        <f t="shared" si="0"/>
        <v>140</v>
      </c>
      <c r="B26" s="1" t="str">
        <f t="shared" si="1"/>
        <v>1401</v>
      </c>
      <c r="D26" s="12" t="s">
        <v>93</v>
      </c>
      <c r="E26" s="12" t="s">
        <v>244</v>
      </c>
      <c r="F26" s="12" t="s">
        <v>364</v>
      </c>
      <c r="G26" s="12" t="s">
        <v>366</v>
      </c>
      <c r="H26" s="12">
        <v>2</v>
      </c>
      <c r="I26" s="14" t="s">
        <v>780</v>
      </c>
      <c r="J26" s="14" t="s">
        <v>933</v>
      </c>
      <c r="K26" s="14"/>
      <c r="L26" s="102">
        <f>IF(COUNTIF($D$2:D25,D26)&gt;=1,VLOOKUP(D26,$D$2:L25,9,FALSE),MAX($L$2:L25)+10)</f>
        <v>140</v>
      </c>
      <c r="M26" s="104">
        <f t="array" ref="M26">MAX(IF($D$2:D25=D26,$M$2:M25,""))+1</f>
        <v>1</v>
      </c>
    </row>
    <row r="27" spans="1:13" ht="14.45" customHeight="1" x14ac:dyDescent="0.25">
      <c r="A27" s="1">
        <f t="shared" si="0"/>
        <v>150</v>
      </c>
      <c r="B27" s="1" t="str">
        <f t="shared" si="1"/>
        <v>1501</v>
      </c>
      <c r="D27" s="12" t="s">
        <v>179</v>
      </c>
      <c r="E27" s="12" t="s">
        <v>98</v>
      </c>
      <c r="F27" s="12" t="s">
        <v>368</v>
      </c>
      <c r="G27" s="12" t="s">
        <v>367</v>
      </c>
      <c r="H27" s="12">
        <v>2</v>
      </c>
      <c r="I27" s="14" t="s">
        <v>780</v>
      </c>
      <c r="J27" s="14" t="s">
        <v>933</v>
      </c>
      <c r="K27" s="14"/>
      <c r="L27" s="102">
        <f>IF(COUNTIF($D$2:D26,D27)&gt;=1,VLOOKUP(D27,$D$2:L26,9,FALSE),MAX($L$2:L26)+10)</f>
        <v>150</v>
      </c>
      <c r="M27" s="104">
        <f t="array" ref="M27">MAX(IF($D$2:D26=D27,$M$2:M26,""))+1</f>
        <v>1</v>
      </c>
    </row>
    <row r="28" spans="1:13" ht="14.45" customHeight="1" x14ac:dyDescent="0.25">
      <c r="A28" s="1">
        <f t="shared" si="0"/>
        <v>160</v>
      </c>
      <c r="B28" s="1" t="str">
        <f t="shared" si="1"/>
        <v>1601</v>
      </c>
      <c r="D28" s="12" t="s">
        <v>99</v>
      </c>
      <c r="E28" s="12" t="s">
        <v>135</v>
      </c>
      <c r="F28" s="12" t="s">
        <v>369</v>
      </c>
      <c r="G28" s="12" t="s">
        <v>371</v>
      </c>
      <c r="H28" s="12">
        <v>2</v>
      </c>
      <c r="I28" s="14" t="s">
        <v>780</v>
      </c>
      <c r="J28" s="14" t="s">
        <v>933</v>
      </c>
      <c r="K28" s="14"/>
      <c r="L28" s="102">
        <f>IF(COUNTIF($D$2:D27,D28)&gt;=1,VLOOKUP(D28,$D$2:L27,9,FALSE),MAX($L$2:L27)+10)</f>
        <v>160</v>
      </c>
      <c r="M28" s="104">
        <f t="array" ref="M28">MAX(IF($D$2:D27=D28,$M$2:M27,""))+1</f>
        <v>1</v>
      </c>
    </row>
    <row r="29" spans="1:13" ht="14.45" customHeight="1" x14ac:dyDescent="0.25">
      <c r="A29" s="1">
        <f t="shared" si="0"/>
        <v>160</v>
      </c>
      <c r="B29" s="1" t="str">
        <f t="shared" si="1"/>
        <v>1602</v>
      </c>
      <c r="D29" s="12" t="s">
        <v>99</v>
      </c>
      <c r="E29" s="12" t="s">
        <v>246</v>
      </c>
      <c r="F29" s="12" t="s">
        <v>369</v>
      </c>
      <c r="G29" s="12" t="s">
        <v>372</v>
      </c>
      <c r="H29" s="12">
        <v>2</v>
      </c>
      <c r="I29" s="14" t="s">
        <v>780</v>
      </c>
      <c r="J29" s="14" t="s">
        <v>933</v>
      </c>
      <c r="K29" s="14"/>
      <c r="L29" s="102">
        <f>IF(COUNTIF($D$2:D28,D29)&gt;=1,VLOOKUP(D29,$D$2:L28,9,FALSE),MAX($L$2:L28)+10)</f>
        <v>160</v>
      </c>
      <c r="M29" s="104">
        <f t="array" ref="M29">MAX(IF($D$2:D28=D29,$M$2:M28,""))+1</f>
        <v>2</v>
      </c>
    </row>
    <row r="30" spans="1:13" ht="14.45" customHeight="1" x14ac:dyDescent="0.25">
      <c r="A30" s="1">
        <f t="shared" si="0"/>
        <v>160</v>
      </c>
      <c r="B30" s="1" t="str">
        <f t="shared" si="1"/>
        <v>1603</v>
      </c>
      <c r="D30" s="12" t="s">
        <v>99</v>
      </c>
      <c r="E30" s="12" t="s">
        <v>280</v>
      </c>
      <c r="F30" s="12" t="s">
        <v>369</v>
      </c>
      <c r="G30" s="12" t="s">
        <v>374</v>
      </c>
      <c r="H30" s="12">
        <v>3</v>
      </c>
      <c r="I30" s="14" t="s">
        <v>911</v>
      </c>
      <c r="J30" s="14" t="s">
        <v>933</v>
      </c>
      <c r="K30" s="14"/>
      <c r="L30" s="102">
        <f>IF(COUNTIF($D$2:D29,D30)&gt;=1,VLOOKUP(D30,$D$2:L29,9,FALSE),MAX($L$2:L29)+10)</f>
        <v>160</v>
      </c>
      <c r="M30" s="104">
        <f t="array" ref="M30">MAX(IF($D$2:D29=D30,$M$2:M29,""))+1</f>
        <v>3</v>
      </c>
    </row>
    <row r="31" spans="1:13" ht="14.45" customHeight="1" x14ac:dyDescent="0.25">
      <c r="A31" s="1">
        <f t="shared" si="0"/>
        <v>160</v>
      </c>
      <c r="B31" s="1" t="str">
        <f t="shared" si="1"/>
        <v>1604</v>
      </c>
      <c r="D31" s="12" t="s">
        <v>99</v>
      </c>
      <c r="E31" s="12" t="s">
        <v>230</v>
      </c>
      <c r="F31" s="12" t="s">
        <v>369</v>
      </c>
      <c r="G31" s="12" t="s">
        <v>375</v>
      </c>
      <c r="H31" s="12">
        <v>2</v>
      </c>
      <c r="I31" s="14" t="s">
        <v>780</v>
      </c>
      <c r="J31" s="14" t="s">
        <v>933</v>
      </c>
      <c r="K31" s="14"/>
      <c r="L31" s="102">
        <f>IF(COUNTIF($D$2:D30,D31)&gt;=1,VLOOKUP(D31,$D$2:L30,9,FALSE),MAX($L$2:L30)+10)</f>
        <v>160</v>
      </c>
      <c r="M31" s="104">
        <f t="array" ref="M31">MAX(IF($D$2:D30=D31,$M$2:M30,""))+1</f>
        <v>4</v>
      </c>
    </row>
    <row r="32" spans="1:13" ht="14.45" customHeight="1" x14ac:dyDescent="0.25">
      <c r="A32" s="1">
        <f t="shared" si="0"/>
        <v>170</v>
      </c>
      <c r="B32" s="1" t="str">
        <f t="shared" si="1"/>
        <v>1701</v>
      </c>
      <c r="D32" s="12" t="s">
        <v>277</v>
      </c>
      <c r="E32" s="12" t="s">
        <v>247</v>
      </c>
      <c r="F32" s="12" t="s">
        <v>370</v>
      </c>
      <c r="G32" s="12" t="s">
        <v>373</v>
      </c>
      <c r="H32" s="12">
        <v>2</v>
      </c>
      <c r="I32" s="14" t="s">
        <v>780</v>
      </c>
      <c r="J32" s="14" t="s">
        <v>933</v>
      </c>
      <c r="K32" s="14"/>
      <c r="L32" s="102">
        <f>IF(COUNTIF($D$2:D31,D32)&gt;=1,VLOOKUP(D32,$D$2:L31,9,FALSE),MAX($L$2:L31)+10)</f>
        <v>170</v>
      </c>
      <c r="M32" s="104">
        <f t="array" ref="M32">MAX(IF($D$2:D31=D32,$M$2:M31,""))+1</f>
        <v>1</v>
      </c>
    </row>
    <row r="33" spans="1:13" ht="14.45" customHeight="1" x14ac:dyDescent="0.25">
      <c r="A33" s="1">
        <f t="shared" si="0"/>
        <v>180</v>
      </c>
      <c r="B33" s="1" t="str">
        <f t="shared" si="1"/>
        <v>1801</v>
      </c>
      <c r="D33" s="12" t="s">
        <v>185</v>
      </c>
      <c r="E33" s="12" t="s">
        <v>264</v>
      </c>
      <c r="F33" s="12" t="s">
        <v>376</v>
      </c>
      <c r="G33" s="12" t="s">
        <v>378</v>
      </c>
      <c r="H33" s="12">
        <v>2</v>
      </c>
      <c r="I33" s="14" t="s">
        <v>785</v>
      </c>
      <c r="J33" s="14" t="s">
        <v>938</v>
      </c>
      <c r="K33" s="14"/>
      <c r="L33" s="102">
        <f>IF(COUNTIF($D$2:D32,D33)&gt;=1,VLOOKUP(D33,$D$2:L32,9,FALSE),MAX($L$2:L32)+10)</f>
        <v>180</v>
      </c>
      <c r="M33" s="104">
        <f t="array" ref="M33">MAX(IF($D$2:D32=D33,$M$2:M32,""))+1</f>
        <v>1</v>
      </c>
    </row>
    <row r="34" spans="1:13" ht="14.45" customHeight="1" x14ac:dyDescent="0.25">
      <c r="A34" s="1">
        <f t="shared" si="0"/>
        <v>180</v>
      </c>
      <c r="B34" s="1" t="str">
        <f t="shared" si="1"/>
        <v>1802</v>
      </c>
      <c r="D34" s="12" t="s">
        <v>185</v>
      </c>
      <c r="E34" s="12" t="s">
        <v>180</v>
      </c>
      <c r="F34" s="12" t="s">
        <v>376</v>
      </c>
      <c r="G34" s="12" t="s">
        <v>379</v>
      </c>
      <c r="H34" s="12">
        <v>2</v>
      </c>
      <c r="I34" s="14" t="s">
        <v>785</v>
      </c>
      <c r="J34" s="14" t="s">
        <v>938</v>
      </c>
      <c r="K34" s="14"/>
      <c r="L34" s="102">
        <f>IF(COUNTIF($D$2:D33,D34)&gt;=1,VLOOKUP(D34,$D$2:L33,9,FALSE),MAX($L$2:L33)+10)</f>
        <v>180</v>
      </c>
      <c r="M34" s="104">
        <f t="array" ref="M34">MAX(IF($D$2:D33=D34,$M$2:M33,""))+1</f>
        <v>2</v>
      </c>
    </row>
    <row r="35" spans="1:13" ht="14.45" customHeight="1" x14ac:dyDescent="0.25">
      <c r="A35" s="1">
        <f t="shared" si="0"/>
        <v>190</v>
      </c>
      <c r="B35" s="1" t="str">
        <f t="shared" si="1"/>
        <v>1901</v>
      </c>
      <c r="D35" s="12" t="s">
        <v>147</v>
      </c>
      <c r="E35" s="12" t="s">
        <v>217</v>
      </c>
      <c r="F35" s="12" t="s">
        <v>377</v>
      </c>
      <c r="G35" s="12" t="s">
        <v>381</v>
      </c>
      <c r="H35" s="12">
        <v>2</v>
      </c>
      <c r="I35" s="14" t="s">
        <v>785</v>
      </c>
      <c r="J35" s="14" t="s">
        <v>938</v>
      </c>
      <c r="K35" s="14"/>
      <c r="L35" s="102">
        <f>IF(COUNTIF($D$2:D34,D35)&gt;=1,VLOOKUP(D35,$D$2:L34,9,FALSE),MAX($L$2:L34)+10)</f>
        <v>190</v>
      </c>
      <c r="M35" s="104">
        <f t="array" ref="M35">MAX(IF($D$2:D34=D35,$M$2:M34,""))+1</f>
        <v>1</v>
      </c>
    </row>
    <row r="36" spans="1:13" ht="14.45" customHeight="1" x14ac:dyDescent="0.25">
      <c r="A36" s="1">
        <f t="shared" si="0"/>
        <v>190</v>
      </c>
      <c r="B36" s="1" t="str">
        <f t="shared" si="1"/>
        <v>1902</v>
      </c>
      <c r="D36" s="12" t="s">
        <v>147</v>
      </c>
      <c r="E36" s="12" t="s">
        <v>266</v>
      </c>
      <c r="F36" s="12" t="s">
        <v>377</v>
      </c>
      <c r="G36" s="12" t="s">
        <v>382</v>
      </c>
      <c r="H36" s="12">
        <v>2</v>
      </c>
      <c r="I36" s="14" t="s">
        <v>785</v>
      </c>
      <c r="J36" s="14" t="s">
        <v>938</v>
      </c>
      <c r="K36" s="14"/>
      <c r="L36" s="102">
        <f>IF(COUNTIF($D$2:D35,D36)&gt;=1,VLOOKUP(D36,$D$2:L35,9,FALSE),MAX($L$2:L35)+10)</f>
        <v>190</v>
      </c>
      <c r="M36" s="104">
        <f t="array" ref="M36">MAX(IF($D$2:D35=D36,$M$2:M35,""))+1</f>
        <v>2</v>
      </c>
    </row>
    <row r="37" spans="1:13" ht="14.45" customHeight="1" x14ac:dyDescent="0.25">
      <c r="A37" s="1">
        <f t="shared" si="0"/>
        <v>200</v>
      </c>
      <c r="B37" s="1" t="str">
        <f t="shared" si="1"/>
        <v>2001</v>
      </c>
      <c r="D37" s="12" t="s">
        <v>207</v>
      </c>
      <c r="E37" s="12" t="s">
        <v>284</v>
      </c>
      <c r="F37" s="12" t="s">
        <v>385</v>
      </c>
      <c r="G37" s="12" t="s">
        <v>384</v>
      </c>
      <c r="H37" s="12">
        <v>2</v>
      </c>
      <c r="I37" s="14" t="s">
        <v>785</v>
      </c>
      <c r="J37" s="14" t="s">
        <v>938</v>
      </c>
      <c r="K37" s="14"/>
      <c r="L37" s="102">
        <f>IF(COUNTIF($D$2:D36,D37)&gt;=1,VLOOKUP(D37,$D$2:L36,9,FALSE),MAX($L$2:L36)+10)</f>
        <v>200</v>
      </c>
      <c r="M37" s="104">
        <f t="array" ref="M37">MAX(IF($D$2:D36=D37,$M$2:M36,""))+1</f>
        <v>1</v>
      </c>
    </row>
    <row r="38" spans="1:13" ht="14.45" customHeight="1" x14ac:dyDescent="0.25">
      <c r="A38" s="1">
        <f t="shared" si="0"/>
        <v>210</v>
      </c>
      <c r="B38" s="1" t="str">
        <f t="shared" si="1"/>
        <v>2101</v>
      </c>
      <c r="D38" s="12" t="s">
        <v>16</v>
      </c>
      <c r="E38" s="12" t="s">
        <v>661</v>
      </c>
      <c r="F38" s="12" t="s">
        <v>386</v>
      </c>
      <c r="G38" s="12" t="s">
        <v>662</v>
      </c>
      <c r="H38" s="12">
        <v>3</v>
      </c>
      <c r="I38" s="14" t="s">
        <v>911</v>
      </c>
      <c r="J38" s="14" t="s">
        <v>933</v>
      </c>
      <c r="K38" s="14"/>
      <c r="L38" s="102">
        <f>IF(COUNTIF($D$2:D37,D38)&gt;=1,VLOOKUP(D38,$D$2:L37,9,FALSE),MAX($L$2:L37)+10)</f>
        <v>210</v>
      </c>
      <c r="M38" s="104">
        <f t="array" ref="M38">MAX(IF($D$2:D37=D38,$M$2:M37,""))+1</f>
        <v>1</v>
      </c>
    </row>
    <row r="39" spans="1:13" ht="14.45" customHeight="1" x14ac:dyDescent="0.25">
      <c r="A39" s="1">
        <f t="shared" si="0"/>
        <v>210</v>
      </c>
      <c r="B39" s="1" t="str">
        <f t="shared" si="1"/>
        <v>2102</v>
      </c>
      <c r="D39" s="12" t="s">
        <v>16</v>
      </c>
      <c r="E39" s="12" t="s">
        <v>716</v>
      </c>
      <c r="F39" s="12" t="s">
        <v>386</v>
      </c>
      <c r="G39" s="12" t="s">
        <v>731</v>
      </c>
      <c r="H39" s="12">
        <v>2</v>
      </c>
      <c r="I39" s="14" t="s">
        <v>780</v>
      </c>
      <c r="J39" s="14" t="s">
        <v>933</v>
      </c>
      <c r="K39" s="14"/>
      <c r="L39" s="102">
        <f>IF(COUNTIF($D$2:D38,D39)&gt;=1,VLOOKUP(D39,$D$2:L38,9,FALSE),MAX($L$2:L38)+10)</f>
        <v>210</v>
      </c>
      <c r="M39" s="104">
        <f t="array" ref="M39">MAX(IF($D$2:D38=D39,$M$2:M38,""))+1</f>
        <v>2</v>
      </c>
    </row>
    <row r="40" spans="1:13" ht="14.45" customHeight="1" x14ac:dyDescent="0.25">
      <c r="A40" s="1">
        <f t="shared" si="0"/>
        <v>210</v>
      </c>
      <c r="B40" s="1" t="str">
        <f t="shared" si="1"/>
        <v>2103</v>
      </c>
      <c r="D40" s="12" t="s">
        <v>16</v>
      </c>
      <c r="E40" s="12" t="s">
        <v>663</v>
      </c>
      <c r="F40" s="12" t="s">
        <v>386</v>
      </c>
      <c r="G40" s="12" t="s">
        <v>664</v>
      </c>
      <c r="H40" s="12">
        <v>2</v>
      </c>
      <c r="I40" s="14" t="s">
        <v>780</v>
      </c>
      <c r="J40" s="14" t="s">
        <v>933</v>
      </c>
      <c r="K40" s="14"/>
      <c r="L40" s="102">
        <f>IF(COUNTIF($D$2:D39,D40)&gt;=1,VLOOKUP(D40,$D$2:L39,9,FALSE),MAX($L$2:L39)+10)</f>
        <v>210</v>
      </c>
      <c r="M40" s="104">
        <f t="array" ref="M40">MAX(IF($D$2:D39=D40,$M$2:M39,""))+1</f>
        <v>3</v>
      </c>
    </row>
    <row r="41" spans="1:13" ht="14.45" customHeight="1" x14ac:dyDescent="0.25">
      <c r="A41" s="1">
        <f t="shared" si="0"/>
        <v>220</v>
      </c>
      <c r="B41" s="1" t="str">
        <f t="shared" si="1"/>
        <v>2201</v>
      </c>
      <c r="D41" s="12" t="s">
        <v>13</v>
      </c>
      <c r="E41" s="12" t="s">
        <v>711</v>
      </c>
      <c r="F41" s="12" t="s">
        <v>389</v>
      </c>
      <c r="G41" s="12" t="s">
        <v>734</v>
      </c>
      <c r="H41" s="12">
        <v>2</v>
      </c>
      <c r="I41" s="14" t="s">
        <v>780</v>
      </c>
      <c r="J41" s="14" t="s">
        <v>933</v>
      </c>
      <c r="K41" s="14"/>
      <c r="L41" s="102">
        <f>IF(COUNTIF($D$2:D40,D41)&gt;=1,VLOOKUP(D41,$D$2:L40,9,FALSE),MAX($L$2:L40)+10)</f>
        <v>220</v>
      </c>
      <c r="M41" s="104">
        <f t="array" ref="M41">MAX(IF($D$2:D40=D41,$M$2:M40,""))+1</f>
        <v>1</v>
      </c>
    </row>
    <row r="42" spans="1:13" ht="14.45" customHeight="1" x14ac:dyDescent="0.25">
      <c r="A42" s="1">
        <f t="shared" si="0"/>
        <v>220</v>
      </c>
      <c r="B42" s="1" t="str">
        <f t="shared" si="1"/>
        <v>2202</v>
      </c>
      <c r="D42" s="12" t="s">
        <v>13</v>
      </c>
      <c r="E42" s="12" t="s">
        <v>665</v>
      </c>
      <c r="F42" s="12" t="s">
        <v>389</v>
      </c>
      <c r="G42" s="12" t="s">
        <v>666</v>
      </c>
      <c r="H42" s="12">
        <v>2</v>
      </c>
      <c r="I42" s="14" t="s">
        <v>780</v>
      </c>
      <c r="J42" s="14" t="s">
        <v>933</v>
      </c>
      <c r="K42" s="14"/>
      <c r="L42" s="102">
        <f>IF(COUNTIF($D$2:D41,D42)&gt;=1,VLOOKUP(D42,$D$2:L41,9,FALSE),MAX($L$2:L41)+10)</f>
        <v>220</v>
      </c>
      <c r="M42" s="104">
        <f t="array" ref="M42">MAX(IF($D$2:D41=D42,$M$2:M41,""))+1</f>
        <v>2</v>
      </c>
    </row>
    <row r="43" spans="1:13" ht="14.45" customHeight="1" x14ac:dyDescent="0.25">
      <c r="A43" s="1">
        <f t="shared" si="0"/>
        <v>230</v>
      </c>
      <c r="B43" s="1" t="str">
        <f t="shared" si="1"/>
        <v>2301</v>
      </c>
      <c r="D43" s="12" t="s">
        <v>164</v>
      </c>
      <c r="E43" s="12" t="s">
        <v>667</v>
      </c>
      <c r="F43" s="12" t="s">
        <v>857</v>
      </c>
      <c r="G43" s="12" t="s">
        <v>668</v>
      </c>
      <c r="H43" s="12">
        <v>3</v>
      </c>
      <c r="I43" s="14" t="s">
        <v>911</v>
      </c>
      <c r="J43" s="14" t="s">
        <v>933</v>
      </c>
      <c r="K43" s="14"/>
      <c r="L43" s="102">
        <f>IF(COUNTIF($D$2:D42,D43)&gt;=1,VLOOKUP(D43,$D$2:L42,9,FALSE),MAX($L$2:L42)+10)</f>
        <v>230</v>
      </c>
      <c r="M43" s="104">
        <f t="array" ref="M43">MAX(IF($D$2:D42=D43,$M$2:M42,""))+1</f>
        <v>1</v>
      </c>
    </row>
    <row r="44" spans="1:13" ht="14.45" customHeight="1" x14ac:dyDescent="0.25">
      <c r="A44" s="1">
        <f t="shared" si="0"/>
        <v>240</v>
      </c>
      <c r="B44" s="1" t="str">
        <f t="shared" si="1"/>
        <v>2401</v>
      </c>
      <c r="D44" s="12" t="s">
        <v>696</v>
      </c>
      <c r="E44" s="12" t="s">
        <v>683</v>
      </c>
      <c r="F44" s="12" t="s">
        <v>739</v>
      </c>
      <c r="G44" s="12" t="s">
        <v>738</v>
      </c>
      <c r="H44" s="12">
        <v>3</v>
      </c>
      <c r="I44" s="14" t="s">
        <v>915</v>
      </c>
      <c r="J44" s="12" t="s">
        <v>937</v>
      </c>
      <c r="L44" s="102">
        <f>IF(COUNTIF($D$2:D43,D44)&gt;=1,VLOOKUP(D44,$D$2:L43,9,FALSE),MAX($L$2:L43)+10)</f>
        <v>240</v>
      </c>
      <c r="M44" s="104">
        <f t="array" ref="M44">MAX(IF($D$2:D43=D44,$M$2:M43,""))+1</f>
        <v>1</v>
      </c>
    </row>
    <row r="45" spans="1:13" ht="14.45" customHeight="1" x14ac:dyDescent="0.25">
      <c r="A45" s="1">
        <f t="shared" si="0"/>
        <v>250</v>
      </c>
      <c r="B45" s="1" t="str">
        <f t="shared" si="1"/>
        <v>2501</v>
      </c>
      <c r="D45" s="12" t="s">
        <v>242</v>
      </c>
      <c r="E45" s="12" t="s">
        <v>254</v>
      </c>
      <c r="F45" s="12" t="s">
        <v>390</v>
      </c>
      <c r="G45" s="12" t="s">
        <v>392</v>
      </c>
      <c r="H45" s="12">
        <v>2</v>
      </c>
      <c r="I45" s="14" t="s">
        <v>780</v>
      </c>
      <c r="J45" s="14" t="s">
        <v>933</v>
      </c>
      <c r="K45" s="14"/>
      <c r="L45" s="102">
        <f>IF(COUNTIF($D$2:D44,D45)&gt;=1,VLOOKUP(D45,$D$2:L44,9,FALSE),MAX($L$2:L44)+10)</f>
        <v>250</v>
      </c>
      <c r="M45" s="104">
        <f t="array" ref="M45">MAX(IF($D$2:D44=D45,$M$2:M44,""))+1</f>
        <v>1</v>
      </c>
    </row>
    <row r="46" spans="1:13" ht="14.45" customHeight="1" x14ac:dyDescent="0.25">
      <c r="A46" s="1">
        <f t="shared" si="0"/>
        <v>250</v>
      </c>
      <c r="B46" s="1" t="str">
        <f t="shared" si="1"/>
        <v>2502</v>
      </c>
      <c r="D46" s="12" t="s">
        <v>242</v>
      </c>
      <c r="E46" s="12" t="s">
        <v>218</v>
      </c>
      <c r="F46" s="12" t="s">
        <v>390</v>
      </c>
      <c r="G46" s="12" t="s">
        <v>393</v>
      </c>
      <c r="H46" s="12">
        <v>2</v>
      </c>
      <c r="I46" s="14" t="s">
        <v>780</v>
      </c>
      <c r="J46" s="14" t="s">
        <v>933</v>
      </c>
      <c r="K46" s="14"/>
      <c r="L46" s="102">
        <f>IF(COUNTIF($D$2:D45,D46)&gt;=1,VLOOKUP(D46,$D$2:L45,9,FALSE),MAX($L$2:L45)+10)</f>
        <v>250</v>
      </c>
      <c r="M46" s="104">
        <f t="array" ref="M46">MAX(IF($D$2:D45=D46,$M$2:M45,""))+1</f>
        <v>2</v>
      </c>
    </row>
    <row r="47" spans="1:13" ht="14.45" customHeight="1" x14ac:dyDescent="0.25">
      <c r="A47" s="1">
        <f t="shared" si="0"/>
        <v>250</v>
      </c>
      <c r="B47" s="1" t="str">
        <f t="shared" si="1"/>
        <v>2503</v>
      </c>
      <c r="D47" s="12" t="s">
        <v>242</v>
      </c>
      <c r="E47" s="12" t="s">
        <v>63</v>
      </c>
      <c r="F47" s="12" t="s">
        <v>390</v>
      </c>
      <c r="G47" s="12" t="s">
        <v>396</v>
      </c>
      <c r="H47" s="12">
        <v>3</v>
      </c>
      <c r="I47" s="14" t="s">
        <v>911</v>
      </c>
      <c r="J47" s="14" t="s">
        <v>933</v>
      </c>
      <c r="K47" s="14"/>
      <c r="L47" s="102">
        <f>IF(COUNTIF($D$2:D46,D47)&gt;=1,VLOOKUP(D47,$D$2:L46,9,FALSE),MAX($L$2:L46)+10)</f>
        <v>250</v>
      </c>
      <c r="M47" s="104">
        <f t="array" ref="M47">MAX(IF($D$2:D46=D47,$M$2:M46,""))+1</f>
        <v>3</v>
      </c>
    </row>
    <row r="48" spans="1:13" ht="14.45" customHeight="1" x14ac:dyDescent="0.25">
      <c r="A48" s="1">
        <f t="shared" si="0"/>
        <v>250</v>
      </c>
      <c r="B48" s="1" t="str">
        <f t="shared" si="1"/>
        <v>2504</v>
      </c>
      <c r="D48" s="12" t="s">
        <v>242</v>
      </c>
      <c r="E48" s="12" t="s">
        <v>149</v>
      </c>
      <c r="F48" s="12" t="s">
        <v>390</v>
      </c>
      <c r="G48" s="12" t="s">
        <v>397</v>
      </c>
      <c r="H48" s="12">
        <v>2</v>
      </c>
      <c r="I48" s="14" t="s">
        <v>780</v>
      </c>
      <c r="J48" s="14" t="s">
        <v>933</v>
      </c>
      <c r="K48" s="14"/>
      <c r="L48" s="102">
        <f>IF(COUNTIF($D$2:D47,D48)&gt;=1,VLOOKUP(D48,$D$2:L47,9,FALSE),MAX($L$2:L47)+10)</f>
        <v>250</v>
      </c>
      <c r="M48" s="104">
        <f t="array" ref="M48">MAX(IF($D$2:D47=D48,$M$2:M47,""))+1</f>
        <v>4</v>
      </c>
    </row>
    <row r="49" spans="1:13" ht="14.45" customHeight="1" x14ac:dyDescent="0.25">
      <c r="A49" s="1">
        <f t="shared" si="0"/>
        <v>260</v>
      </c>
      <c r="B49" s="1" t="str">
        <f t="shared" si="1"/>
        <v>2601</v>
      </c>
      <c r="C49" s="119" t="s">
        <v>965</v>
      </c>
      <c r="F49" s="12" t="s">
        <v>394</v>
      </c>
      <c r="G49" s="12" t="s">
        <v>396</v>
      </c>
      <c r="H49" s="12">
        <v>3</v>
      </c>
      <c r="I49" s="14" t="s">
        <v>911</v>
      </c>
      <c r="J49" s="14" t="s">
        <v>933</v>
      </c>
      <c r="K49" s="14"/>
      <c r="L49" s="102">
        <f>IF(COUNTIF($D$2:D48,D49)&gt;=1,VLOOKUP(D49,$D$2:L48,9,FALSE),MAX($L$2:L48)+10)</f>
        <v>260</v>
      </c>
      <c r="M49" s="104">
        <f t="array" ref="M49">MAX(IF($D$2:D48=D49,$M$2:M48,""))+1</f>
        <v>1</v>
      </c>
    </row>
    <row r="50" spans="1:13" ht="14.45" customHeight="1" x14ac:dyDescent="0.25">
      <c r="A50" s="1">
        <f t="shared" si="0"/>
        <v>270</v>
      </c>
      <c r="B50" s="1" t="str">
        <f t="shared" si="1"/>
        <v>2701</v>
      </c>
      <c r="D50" s="12" t="s">
        <v>243</v>
      </c>
      <c r="E50" s="12" t="s">
        <v>111</v>
      </c>
      <c r="F50" s="12" t="s">
        <v>391</v>
      </c>
      <c r="G50" s="12" t="s">
        <v>395</v>
      </c>
      <c r="H50" s="12">
        <v>2</v>
      </c>
      <c r="I50" s="14" t="s">
        <v>780</v>
      </c>
      <c r="J50" s="14" t="s">
        <v>933</v>
      </c>
      <c r="K50" s="14"/>
      <c r="L50" s="102">
        <f>IF(COUNTIF($D$2:D49,D50)&gt;=1,VLOOKUP(D50,$D$2:L49,9,FALSE),MAX($L$2:L49)+10)</f>
        <v>270</v>
      </c>
      <c r="M50" s="104">
        <f t="array" ref="M50">MAX(IF($D$2:D49=D50,$M$2:M49,""))+1</f>
        <v>1</v>
      </c>
    </row>
    <row r="51" spans="1:13" ht="14.45" customHeight="1" x14ac:dyDescent="0.25">
      <c r="A51" s="1">
        <f t="shared" si="0"/>
        <v>280</v>
      </c>
      <c r="B51" s="1" t="str">
        <f t="shared" si="1"/>
        <v>2801</v>
      </c>
      <c r="D51" s="12" t="s">
        <v>148</v>
      </c>
      <c r="E51" s="12" t="s">
        <v>122</v>
      </c>
      <c r="F51" s="12" t="s">
        <v>398</v>
      </c>
      <c r="G51" s="12" t="s">
        <v>400</v>
      </c>
      <c r="H51" s="12">
        <v>2</v>
      </c>
      <c r="I51" s="14" t="s">
        <v>780</v>
      </c>
      <c r="J51" s="14" t="s">
        <v>933</v>
      </c>
      <c r="K51" s="14"/>
      <c r="L51" s="102">
        <f>IF(COUNTIF($D$2:D50,D51)&gt;=1,VLOOKUP(D51,$D$2:L50,9,FALSE),MAX($L$2:L50)+10)</f>
        <v>280</v>
      </c>
      <c r="M51" s="104">
        <f t="array" ref="M51">MAX(IF($D$2:D50=D51,$M$2:M50,""))+1</f>
        <v>1</v>
      </c>
    </row>
    <row r="52" spans="1:13" ht="14.45" customHeight="1" x14ac:dyDescent="0.25">
      <c r="A52" s="1">
        <f t="shared" si="0"/>
        <v>280</v>
      </c>
      <c r="B52" s="1" t="str">
        <f t="shared" si="1"/>
        <v>2802</v>
      </c>
      <c r="D52" s="12" t="s">
        <v>148</v>
      </c>
      <c r="E52" s="12" t="s">
        <v>186</v>
      </c>
      <c r="F52" s="12" t="s">
        <v>398</v>
      </c>
      <c r="G52" s="12" t="s">
        <v>402</v>
      </c>
      <c r="H52" s="12">
        <v>2</v>
      </c>
      <c r="I52" s="14" t="s">
        <v>780</v>
      </c>
      <c r="J52" s="14" t="s">
        <v>933</v>
      </c>
      <c r="K52" s="14"/>
      <c r="L52" s="102">
        <f>IF(COUNTIF($D$2:D51,D52)&gt;=1,VLOOKUP(D52,$D$2:L51,9,FALSE),MAX($L$2:L51)+10)</f>
        <v>280</v>
      </c>
      <c r="M52" s="104">
        <f t="array" ref="M52">MAX(IF($D$2:D51=D52,$M$2:M51,""))+1</f>
        <v>2</v>
      </c>
    </row>
    <row r="53" spans="1:13" ht="14.45" customHeight="1" x14ac:dyDescent="0.25">
      <c r="A53" s="1">
        <f t="shared" si="0"/>
        <v>280</v>
      </c>
      <c r="B53" s="1" t="str">
        <f t="shared" si="1"/>
        <v>2803</v>
      </c>
      <c r="D53" s="12" t="s">
        <v>148</v>
      </c>
      <c r="E53" s="12" t="s">
        <v>27</v>
      </c>
      <c r="F53" s="12" t="s">
        <v>398</v>
      </c>
      <c r="G53" s="12" t="s">
        <v>403</v>
      </c>
      <c r="H53" s="12">
        <v>3</v>
      </c>
      <c r="I53" s="14" t="s">
        <v>911</v>
      </c>
      <c r="J53" s="14" t="s">
        <v>933</v>
      </c>
      <c r="K53" s="14"/>
      <c r="L53" s="102">
        <f>IF(COUNTIF($D$2:D52,D53)&gt;=1,VLOOKUP(D53,$D$2:L52,9,FALSE),MAX($L$2:L52)+10)</f>
        <v>280</v>
      </c>
      <c r="M53" s="104">
        <f t="array" ref="M53">MAX(IF($D$2:D52=D53,$M$2:M52,""))+1</f>
        <v>3</v>
      </c>
    </row>
    <row r="54" spans="1:13" ht="14.45" customHeight="1" x14ac:dyDescent="0.25">
      <c r="A54" s="1">
        <f t="shared" si="0"/>
        <v>280</v>
      </c>
      <c r="B54" s="1" t="str">
        <f t="shared" si="1"/>
        <v>2804</v>
      </c>
      <c r="D54" s="12" t="s">
        <v>148</v>
      </c>
      <c r="E54" s="12" t="s">
        <v>32</v>
      </c>
      <c r="F54" s="12" t="s">
        <v>398</v>
      </c>
      <c r="G54" s="12" t="s">
        <v>404</v>
      </c>
      <c r="H54" s="12">
        <v>2</v>
      </c>
      <c r="I54" s="14" t="s">
        <v>780</v>
      </c>
      <c r="J54" s="14" t="s">
        <v>933</v>
      </c>
      <c r="K54" s="14"/>
      <c r="L54" s="102">
        <f>IF(COUNTIF($D$2:D53,D54)&gt;=1,VLOOKUP(D54,$D$2:L53,9,FALSE),MAX($L$2:L53)+10)</f>
        <v>280</v>
      </c>
      <c r="M54" s="104">
        <f t="array" ref="M54">MAX(IF($D$2:D53=D54,$M$2:M53,""))+1</f>
        <v>4</v>
      </c>
    </row>
    <row r="55" spans="1:13" ht="14.45" customHeight="1" x14ac:dyDescent="0.25">
      <c r="A55" s="1">
        <f t="shared" si="0"/>
        <v>290</v>
      </c>
      <c r="B55" s="1" t="str">
        <f t="shared" si="1"/>
        <v>2901</v>
      </c>
      <c r="D55" s="12" t="s">
        <v>221</v>
      </c>
      <c r="E55" s="12" t="s">
        <v>193</v>
      </c>
      <c r="F55" s="12" t="s">
        <v>399</v>
      </c>
      <c r="G55" s="12" t="s">
        <v>401</v>
      </c>
      <c r="H55" s="12">
        <v>2</v>
      </c>
      <c r="I55" s="14" t="s">
        <v>780</v>
      </c>
      <c r="J55" s="14" t="s">
        <v>933</v>
      </c>
      <c r="K55" s="14"/>
      <c r="L55" s="102">
        <f>IF(COUNTIF($D$2:D54,D55)&gt;=1,VLOOKUP(D55,$D$2:L54,9,FALSE),MAX($L$2:L54)+10)</f>
        <v>290</v>
      </c>
      <c r="M55" s="104">
        <f t="array" ref="M55">MAX(IF($D$2:D54=D55,$M$2:M54,""))+1</f>
        <v>1</v>
      </c>
    </row>
    <row r="56" spans="1:13" ht="14.45" customHeight="1" x14ac:dyDescent="0.25">
      <c r="A56" s="1">
        <f t="shared" si="0"/>
        <v>300</v>
      </c>
      <c r="B56" s="1" t="str">
        <f t="shared" si="1"/>
        <v>3001</v>
      </c>
      <c r="D56" s="12" t="s">
        <v>48</v>
      </c>
      <c r="E56" s="12" t="s">
        <v>325</v>
      </c>
      <c r="F56" s="12" t="s">
        <v>405</v>
      </c>
      <c r="G56" s="12" t="s">
        <v>408</v>
      </c>
      <c r="H56" s="12">
        <v>2</v>
      </c>
      <c r="I56" s="14" t="s">
        <v>780</v>
      </c>
      <c r="J56" s="14" t="s">
        <v>933</v>
      </c>
      <c r="K56" s="14"/>
      <c r="L56" s="102">
        <f>IF(COUNTIF($D$2:D55,D56)&gt;=1,VLOOKUP(D56,$D$2:L55,9,FALSE),MAX($L$2:L55)+10)</f>
        <v>300</v>
      </c>
      <c r="M56" s="104">
        <f t="array" ref="M56">MAX(IF($D$2:D55=D56,$M$2:M55,""))+1</f>
        <v>1</v>
      </c>
    </row>
    <row r="57" spans="1:13" ht="14.45" customHeight="1" x14ac:dyDescent="0.25">
      <c r="A57" s="1">
        <f t="shared" si="0"/>
        <v>300</v>
      </c>
      <c r="B57" s="1" t="str">
        <f t="shared" si="1"/>
        <v>3002</v>
      </c>
      <c r="D57" s="12" t="s">
        <v>48</v>
      </c>
      <c r="E57" s="12" t="s">
        <v>674</v>
      </c>
      <c r="F57" s="12" t="s">
        <v>405</v>
      </c>
      <c r="G57" s="12" t="s">
        <v>740</v>
      </c>
      <c r="H57" s="12">
        <v>3</v>
      </c>
      <c r="I57" s="14" t="s">
        <v>780</v>
      </c>
      <c r="J57" s="14" t="s">
        <v>933</v>
      </c>
      <c r="K57" s="14"/>
      <c r="L57" s="102">
        <f>IF(COUNTIF($D$2:D56,D57)&gt;=1,VLOOKUP(D57,$D$2:L56,9,FALSE),MAX($L$2:L56)+10)</f>
        <v>300</v>
      </c>
      <c r="M57" s="104">
        <f t="array" ref="M57">MAX(IF($D$2:D56=D57,$M$2:M56,""))+1</f>
        <v>2</v>
      </c>
    </row>
    <row r="58" spans="1:13" ht="14.45" customHeight="1" x14ac:dyDescent="0.25">
      <c r="A58" s="1">
        <f t="shared" si="0"/>
        <v>310</v>
      </c>
      <c r="B58" s="1" t="str">
        <f t="shared" si="1"/>
        <v>3101</v>
      </c>
      <c r="D58" s="12" t="s">
        <v>91</v>
      </c>
      <c r="E58" s="12" t="s">
        <v>224</v>
      </c>
      <c r="F58" s="12" t="s">
        <v>406</v>
      </c>
      <c r="G58" s="12" t="s">
        <v>407</v>
      </c>
      <c r="H58" s="12">
        <v>2</v>
      </c>
      <c r="I58" s="14" t="s">
        <v>780</v>
      </c>
      <c r="J58" s="14" t="s">
        <v>933</v>
      </c>
      <c r="K58" s="14"/>
      <c r="L58" s="102">
        <f>IF(COUNTIF($D$2:D57,D58)&gt;=1,VLOOKUP(D58,$D$2:L57,9,FALSE),MAX($L$2:L57)+10)</f>
        <v>310</v>
      </c>
      <c r="M58" s="104">
        <f t="array" ref="M58">MAX(IF($D$2:D57=D58,$M$2:M57,""))+1</f>
        <v>1</v>
      </c>
    </row>
    <row r="59" spans="1:13" ht="14.45" customHeight="1" x14ac:dyDescent="0.25">
      <c r="A59" s="1">
        <f t="shared" si="0"/>
        <v>320</v>
      </c>
      <c r="B59" s="1" t="str">
        <f t="shared" si="1"/>
        <v>3201</v>
      </c>
      <c r="D59" s="12" t="s">
        <v>22</v>
      </c>
      <c r="E59" s="12" t="s">
        <v>258</v>
      </c>
      <c r="F59" s="12" t="s">
        <v>409</v>
      </c>
      <c r="G59" s="12" t="s">
        <v>467</v>
      </c>
      <c r="H59" s="12">
        <v>2</v>
      </c>
      <c r="I59" s="14" t="s">
        <v>780</v>
      </c>
      <c r="J59" s="14" t="s">
        <v>933</v>
      </c>
      <c r="K59" s="14"/>
      <c r="L59" s="102">
        <f>IF(COUNTIF($D$2:D58,D59)&gt;=1,VLOOKUP(D59,$D$2:L58,9,FALSE),MAX($L$2:L58)+10)</f>
        <v>320</v>
      </c>
      <c r="M59" s="104">
        <f t="array" ref="M59">MAX(IF($D$2:D58=D59,$M$2:M58,""))+1</f>
        <v>1</v>
      </c>
    </row>
    <row r="60" spans="1:13" ht="14.45" customHeight="1" x14ac:dyDescent="0.25">
      <c r="A60" s="1">
        <f t="shared" si="0"/>
        <v>320</v>
      </c>
      <c r="B60" s="1" t="str">
        <f t="shared" si="1"/>
        <v>3202</v>
      </c>
      <c r="D60" s="12" t="s">
        <v>22</v>
      </c>
      <c r="E60" s="12" t="s">
        <v>100</v>
      </c>
      <c r="F60" s="12" t="s">
        <v>409</v>
      </c>
      <c r="G60" s="12" t="s">
        <v>468</v>
      </c>
      <c r="H60" s="12">
        <v>2</v>
      </c>
      <c r="I60" s="14" t="s">
        <v>780</v>
      </c>
      <c r="J60" s="14" t="s">
        <v>933</v>
      </c>
      <c r="K60" s="14"/>
      <c r="L60" s="102">
        <f>IF(COUNTIF($D$2:D59,D60)&gt;=1,VLOOKUP(D60,$D$2:L59,9,FALSE),MAX($L$2:L59)+10)</f>
        <v>320</v>
      </c>
      <c r="M60" s="104">
        <f t="array" ref="M60">MAX(IF($D$2:D59=D60,$M$2:M59,""))+1</f>
        <v>2</v>
      </c>
    </row>
    <row r="61" spans="1:13" ht="14.45" customHeight="1" x14ac:dyDescent="0.25">
      <c r="A61" s="1">
        <f t="shared" si="0"/>
        <v>320</v>
      </c>
      <c r="B61" s="1" t="str">
        <f t="shared" si="1"/>
        <v>3203</v>
      </c>
      <c r="D61" s="12" t="s">
        <v>22</v>
      </c>
      <c r="E61" s="12" t="s">
        <v>130</v>
      </c>
      <c r="F61" s="12" t="s">
        <v>409</v>
      </c>
      <c r="G61" s="12" t="s">
        <v>471</v>
      </c>
      <c r="H61" s="12">
        <v>2</v>
      </c>
      <c r="I61" s="14" t="s">
        <v>780</v>
      </c>
      <c r="J61" s="14" t="s">
        <v>933</v>
      </c>
      <c r="K61" s="14"/>
      <c r="L61" s="102">
        <f>IF(COUNTIF($D$2:D60,D61)&gt;=1,VLOOKUP(D61,$D$2:L60,9,FALSE),MAX($L$2:L60)+10)</f>
        <v>320</v>
      </c>
      <c r="M61" s="104">
        <f t="array" ref="M61">MAX(IF($D$2:D60=D61,$M$2:M60,""))+1</f>
        <v>3</v>
      </c>
    </row>
    <row r="62" spans="1:13" ht="14.45" customHeight="1" x14ac:dyDescent="0.25">
      <c r="A62" s="1">
        <f t="shared" si="0"/>
        <v>320</v>
      </c>
      <c r="B62" s="1" t="str">
        <f t="shared" si="1"/>
        <v>3204</v>
      </c>
      <c r="D62" s="12" t="s">
        <v>22</v>
      </c>
      <c r="E62" s="12" t="s">
        <v>219</v>
      </c>
      <c r="F62" s="12" t="s">
        <v>409</v>
      </c>
      <c r="G62" s="12" t="s">
        <v>472</v>
      </c>
      <c r="H62" s="12">
        <v>3</v>
      </c>
      <c r="I62" s="14" t="s">
        <v>911</v>
      </c>
      <c r="J62" s="14" t="s">
        <v>933</v>
      </c>
      <c r="K62" s="14"/>
      <c r="L62" s="102">
        <f>IF(COUNTIF($D$2:D61,D62)&gt;=1,VLOOKUP(D62,$D$2:L61,9,FALSE),MAX($L$2:L61)+10)</f>
        <v>320</v>
      </c>
      <c r="M62" s="104">
        <f t="array" ref="M62">MAX(IF($D$2:D61=D62,$M$2:M61,""))+1</f>
        <v>4</v>
      </c>
    </row>
    <row r="63" spans="1:13" ht="14.45" customHeight="1" x14ac:dyDescent="0.25">
      <c r="A63" s="1">
        <f t="shared" si="0"/>
        <v>330</v>
      </c>
      <c r="B63" s="1" t="str">
        <f t="shared" si="1"/>
        <v>3302</v>
      </c>
      <c r="C63" s="119" t="s">
        <v>966</v>
      </c>
      <c r="F63" s="12" t="s">
        <v>747</v>
      </c>
      <c r="G63" s="12" t="s">
        <v>471</v>
      </c>
      <c r="H63" s="12">
        <v>2</v>
      </c>
      <c r="I63" s="14" t="s">
        <v>780</v>
      </c>
      <c r="J63" s="14" t="s">
        <v>933</v>
      </c>
      <c r="K63" s="14"/>
      <c r="L63" s="102">
        <f>IF(COUNTIF($D$2:D62,D63)&gt;=1,VLOOKUP(D63,$D$2:L62,9,FALSE),MAX($L$2:L62)+10)</f>
        <v>330</v>
      </c>
      <c r="M63" s="104">
        <f t="array" ref="M63">MAX(IF($D$2:D62=D63,$M$2:M62,""))+1</f>
        <v>2</v>
      </c>
    </row>
    <row r="64" spans="1:13" ht="14.45" customHeight="1" x14ac:dyDescent="0.25">
      <c r="A64" s="1">
        <f t="shared" si="0"/>
        <v>340</v>
      </c>
      <c r="B64" s="1" t="str">
        <f t="shared" si="1"/>
        <v>3403</v>
      </c>
      <c r="C64" s="119" t="s">
        <v>967</v>
      </c>
      <c r="F64" s="12" t="s">
        <v>747</v>
      </c>
      <c r="G64" s="12" t="s">
        <v>472</v>
      </c>
      <c r="H64" s="12">
        <v>3</v>
      </c>
      <c r="I64" s="14" t="s">
        <v>911</v>
      </c>
      <c r="J64" s="14" t="s">
        <v>933</v>
      </c>
      <c r="K64" s="14"/>
      <c r="L64" s="102">
        <f>IF(COUNTIF($D$2:D63,D64)&gt;=1,VLOOKUP(D64,$D$2:L63,9,FALSE),MAX($L$2:L63)+10)</f>
        <v>340</v>
      </c>
      <c r="M64" s="104">
        <f t="array" ref="M64">MAX(IF($D$2:D63=D64,$M$2:M63,""))+1</f>
        <v>3</v>
      </c>
    </row>
    <row r="65" spans="1:13" ht="14.45" customHeight="1" x14ac:dyDescent="0.25">
      <c r="A65" s="1">
        <f t="shared" si="0"/>
        <v>350</v>
      </c>
      <c r="B65" s="1" t="str">
        <f t="shared" si="1"/>
        <v>3501</v>
      </c>
      <c r="D65" s="12" t="s">
        <v>15</v>
      </c>
      <c r="E65" s="12" t="s">
        <v>278</v>
      </c>
      <c r="F65" s="12" t="s">
        <v>411</v>
      </c>
      <c r="G65" s="12" t="s">
        <v>413</v>
      </c>
      <c r="H65" s="12">
        <v>2</v>
      </c>
      <c r="I65" s="14" t="s">
        <v>780</v>
      </c>
      <c r="J65" s="14" t="s">
        <v>933</v>
      </c>
      <c r="K65" s="14"/>
      <c r="L65" s="102">
        <f>IF(COUNTIF($D$2:D64,D65)&gt;=1,VLOOKUP(D65,$D$2:L64,9,FALSE),MAX($L$2:L64)+10)</f>
        <v>350</v>
      </c>
      <c r="M65" s="104">
        <f t="array" ref="M65">MAX(IF($D$2:D64=D65,$M$2:M64,""))+1</f>
        <v>1</v>
      </c>
    </row>
    <row r="66" spans="1:13" ht="14.45" customHeight="1" x14ac:dyDescent="0.25">
      <c r="A66" s="1">
        <f t="shared" ref="A66:A129" si="2">L66</f>
        <v>350</v>
      </c>
      <c r="B66" s="1" t="str">
        <f t="shared" ref="B66:B129" si="3">L66&amp;M66</f>
        <v>3502</v>
      </c>
      <c r="D66" s="12" t="s">
        <v>15</v>
      </c>
      <c r="E66" s="12" t="s">
        <v>123</v>
      </c>
      <c r="F66" s="12" t="s">
        <v>411</v>
      </c>
      <c r="G66" s="12" t="s">
        <v>416</v>
      </c>
      <c r="H66" s="12">
        <v>2</v>
      </c>
      <c r="I66" s="14" t="s">
        <v>780</v>
      </c>
      <c r="J66" s="14" t="s">
        <v>933</v>
      </c>
      <c r="K66" s="14"/>
      <c r="L66" s="102">
        <f>IF(COUNTIF($D$2:D65,D66)&gt;=1,VLOOKUP(D66,$D$2:L65,9,FALSE),MAX($L$2:L65)+10)</f>
        <v>350</v>
      </c>
      <c r="M66" s="104">
        <f t="array" ref="M66">MAX(IF($D$2:D65=D66,$M$2:M65,""))+1</f>
        <v>2</v>
      </c>
    </row>
    <row r="67" spans="1:13" ht="14.45" customHeight="1" x14ac:dyDescent="0.25">
      <c r="A67" s="1">
        <f t="shared" si="2"/>
        <v>350</v>
      </c>
      <c r="B67" s="1" t="str">
        <f t="shared" si="3"/>
        <v>3503</v>
      </c>
      <c r="D67" s="12" t="s">
        <v>15</v>
      </c>
      <c r="E67" s="12" t="s">
        <v>232</v>
      </c>
      <c r="F67" s="12" t="s">
        <v>411</v>
      </c>
      <c r="G67" s="12" t="s">
        <v>418</v>
      </c>
      <c r="H67" s="12">
        <v>3</v>
      </c>
      <c r="I67" s="14" t="s">
        <v>911</v>
      </c>
      <c r="J67" s="14" t="s">
        <v>933</v>
      </c>
      <c r="K67" s="14"/>
      <c r="L67" s="102">
        <f>IF(COUNTIF($D$2:D66,D67)&gt;=1,VLOOKUP(D67,$D$2:L66,9,FALSE),MAX($L$2:L66)+10)</f>
        <v>350</v>
      </c>
      <c r="M67" s="104">
        <f t="array" ref="M67">MAX(IF($D$2:D66=D67,$M$2:M66,""))+1</f>
        <v>3</v>
      </c>
    </row>
    <row r="68" spans="1:13" ht="14.45" customHeight="1" x14ac:dyDescent="0.25">
      <c r="A68" s="1">
        <f t="shared" si="2"/>
        <v>350</v>
      </c>
      <c r="B68" s="1" t="str">
        <f t="shared" si="3"/>
        <v>3504</v>
      </c>
      <c r="D68" s="12" t="s">
        <v>15</v>
      </c>
      <c r="E68" s="12" t="s">
        <v>250</v>
      </c>
      <c r="F68" s="12" t="s">
        <v>411</v>
      </c>
      <c r="G68" s="12" t="s">
        <v>419</v>
      </c>
      <c r="H68" s="12">
        <v>2</v>
      </c>
      <c r="I68" s="14" t="s">
        <v>780</v>
      </c>
      <c r="J68" s="14" t="s">
        <v>933</v>
      </c>
      <c r="K68" s="14"/>
      <c r="L68" s="102">
        <f>IF(COUNTIF($D$2:D67,D68)&gt;=1,VLOOKUP(D68,$D$2:L67,9,FALSE),MAX($L$2:L67)+10)</f>
        <v>350</v>
      </c>
      <c r="M68" s="104">
        <f t="array" ref="M68">MAX(IF($D$2:D67=D68,$M$2:M67,""))+1</f>
        <v>4</v>
      </c>
    </row>
    <row r="69" spans="1:13" ht="14.45" customHeight="1" x14ac:dyDescent="0.25">
      <c r="A69" s="1">
        <f t="shared" si="2"/>
        <v>360</v>
      </c>
      <c r="B69" s="1" t="str">
        <f t="shared" si="3"/>
        <v>3601</v>
      </c>
      <c r="D69" s="12" t="s">
        <v>142</v>
      </c>
      <c r="E69" s="12" t="s">
        <v>123</v>
      </c>
      <c r="F69" s="12" t="s">
        <v>414</v>
      </c>
      <c r="G69" s="12" t="s">
        <v>416</v>
      </c>
      <c r="H69" s="12">
        <v>2</v>
      </c>
      <c r="I69" s="14" t="s">
        <v>780</v>
      </c>
      <c r="J69" s="14" t="s">
        <v>933</v>
      </c>
      <c r="K69" s="14"/>
      <c r="L69" s="102">
        <f>IF(COUNTIF($D$2:D68,D69)&gt;=1,VLOOKUP(D69,$D$2:L68,9,FALSE),MAX($L$2:L68)+10)</f>
        <v>360</v>
      </c>
      <c r="M69" s="104">
        <f t="array" ref="M69">MAX(IF($D$2:D68=D69,$M$2:M68,""))+1</f>
        <v>1</v>
      </c>
    </row>
    <row r="70" spans="1:13" ht="14.45" customHeight="1" x14ac:dyDescent="0.25">
      <c r="A70" s="1">
        <f t="shared" si="2"/>
        <v>370</v>
      </c>
      <c r="B70" s="1" t="str">
        <f t="shared" si="3"/>
        <v>3701</v>
      </c>
      <c r="D70" s="12" t="s">
        <v>41</v>
      </c>
      <c r="E70" s="12" t="s">
        <v>162</v>
      </c>
      <c r="F70" s="12" t="s">
        <v>412</v>
      </c>
      <c r="G70" s="12" t="s">
        <v>417</v>
      </c>
      <c r="H70" s="12">
        <v>2</v>
      </c>
      <c r="I70" s="14" t="s">
        <v>780</v>
      </c>
      <c r="J70" s="14" t="s">
        <v>933</v>
      </c>
      <c r="K70" s="14"/>
      <c r="L70" s="102">
        <f>IF(COUNTIF($D$2:D69,D70)&gt;=1,VLOOKUP(D70,$D$2:L69,9,FALSE),MAX($L$2:L69)+10)</f>
        <v>370</v>
      </c>
      <c r="M70" s="104">
        <f t="array" ref="M70">MAX(IF($D$2:D69=D70,$M$2:M69,""))+1</f>
        <v>1</v>
      </c>
    </row>
    <row r="71" spans="1:13" ht="14.45" customHeight="1" x14ac:dyDescent="0.25">
      <c r="A71" s="1">
        <f t="shared" si="2"/>
        <v>380</v>
      </c>
      <c r="B71" s="1" t="str">
        <f t="shared" si="3"/>
        <v>3801</v>
      </c>
      <c r="D71" s="12" t="s">
        <v>71</v>
      </c>
      <c r="E71" s="12" t="s">
        <v>197</v>
      </c>
      <c r="F71" s="12" t="s">
        <v>420</v>
      </c>
      <c r="G71" s="12" t="s">
        <v>422</v>
      </c>
      <c r="H71" s="12">
        <v>2</v>
      </c>
      <c r="I71" s="14" t="s">
        <v>780</v>
      </c>
      <c r="J71" s="14" t="s">
        <v>933</v>
      </c>
      <c r="K71" s="14"/>
      <c r="L71" s="102">
        <f>IF(COUNTIF($D$2:D70,D71)&gt;=1,VLOOKUP(D71,$D$2:L70,9,FALSE),MAX($L$2:L70)+10)</f>
        <v>380</v>
      </c>
      <c r="M71" s="104">
        <f t="array" ref="M71">MAX(IF($D$2:D70=D71,$M$2:M70,""))+1</f>
        <v>1</v>
      </c>
    </row>
    <row r="72" spans="1:13" ht="14.45" customHeight="1" x14ac:dyDescent="0.25">
      <c r="A72" s="1">
        <f t="shared" si="2"/>
        <v>380</v>
      </c>
      <c r="B72" s="1" t="str">
        <f t="shared" si="3"/>
        <v>3802</v>
      </c>
      <c r="D72" s="12" t="s">
        <v>71</v>
      </c>
      <c r="E72" s="12" t="s">
        <v>17</v>
      </c>
      <c r="F72" s="12" t="s">
        <v>420</v>
      </c>
      <c r="G72" s="12" t="s">
        <v>424</v>
      </c>
      <c r="H72" s="12">
        <v>2</v>
      </c>
      <c r="I72" s="14" t="s">
        <v>780</v>
      </c>
      <c r="J72" s="14" t="s">
        <v>933</v>
      </c>
      <c r="K72" s="14"/>
      <c r="L72" s="102">
        <f>IF(COUNTIF($D$2:D71,D72)&gt;=1,VLOOKUP(D72,$D$2:L71,9,FALSE),MAX($L$2:L71)+10)</f>
        <v>380</v>
      </c>
      <c r="M72" s="104">
        <f t="array" ref="M72">MAX(IF($D$2:D71=D72,$M$2:M71,""))+1</f>
        <v>2</v>
      </c>
    </row>
    <row r="73" spans="1:13" ht="14.45" customHeight="1" x14ac:dyDescent="0.25">
      <c r="A73" s="1">
        <f t="shared" si="2"/>
        <v>380</v>
      </c>
      <c r="B73" s="1" t="str">
        <f t="shared" si="3"/>
        <v>3803</v>
      </c>
      <c r="D73" s="12" t="s">
        <v>71</v>
      </c>
      <c r="E73" s="12" t="s">
        <v>187</v>
      </c>
      <c r="F73" s="12" t="s">
        <v>420</v>
      </c>
      <c r="G73" s="12" t="s">
        <v>425</v>
      </c>
      <c r="H73" s="12">
        <v>3</v>
      </c>
      <c r="I73" s="14" t="s">
        <v>911</v>
      </c>
      <c r="J73" s="14" t="s">
        <v>933</v>
      </c>
      <c r="K73" s="14"/>
      <c r="L73" s="102">
        <f>IF(COUNTIF($D$2:D72,D73)&gt;=1,VLOOKUP(D73,$D$2:L72,9,FALSE),MAX($L$2:L72)+10)</f>
        <v>380</v>
      </c>
      <c r="M73" s="104">
        <f t="array" ref="M73">MAX(IF($D$2:D72=D73,$M$2:M72,""))+1</f>
        <v>3</v>
      </c>
    </row>
    <row r="74" spans="1:13" ht="14.45" customHeight="1" x14ac:dyDescent="0.25">
      <c r="A74" s="1">
        <f t="shared" si="2"/>
        <v>380</v>
      </c>
      <c r="B74" s="1" t="str">
        <f t="shared" si="3"/>
        <v>3804</v>
      </c>
      <c r="D74" s="12" t="s">
        <v>71</v>
      </c>
      <c r="E74" s="12" t="s">
        <v>33</v>
      </c>
      <c r="F74" s="12" t="s">
        <v>420</v>
      </c>
      <c r="G74" s="12" t="s">
        <v>426</v>
      </c>
      <c r="H74" s="12">
        <v>2</v>
      </c>
      <c r="I74" s="14" t="s">
        <v>780</v>
      </c>
      <c r="J74" s="14" t="s">
        <v>933</v>
      </c>
      <c r="K74" s="14"/>
      <c r="L74" s="102">
        <f>IF(COUNTIF($D$2:D73,D74)&gt;=1,VLOOKUP(D74,$D$2:L73,9,FALSE),MAX($L$2:L73)+10)</f>
        <v>380</v>
      </c>
      <c r="M74" s="104">
        <f t="array" ref="M74">MAX(IF($D$2:D73=D74,$M$2:M73,""))+1</f>
        <v>4</v>
      </c>
    </row>
    <row r="75" spans="1:13" ht="14.45" customHeight="1" x14ac:dyDescent="0.25">
      <c r="A75" s="1">
        <f t="shared" si="2"/>
        <v>390</v>
      </c>
      <c r="B75" s="1" t="str">
        <f t="shared" si="3"/>
        <v>3901</v>
      </c>
      <c r="D75" s="12" t="s">
        <v>713</v>
      </c>
      <c r="E75" s="12" t="s">
        <v>690</v>
      </c>
      <c r="F75" s="12" t="s">
        <v>742</v>
      </c>
      <c r="G75" s="12" t="s">
        <v>741</v>
      </c>
      <c r="H75" s="12">
        <v>3</v>
      </c>
      <c r="I75" s="14" t="s">
        <v>911</v>
      </c>
      <c r="J75" s="14" t="s">
        <v>933</v>
      </c>
      <c r="K75" s="14"/>
      <c r="L75" s="102">
        <f>IF(COUNTIF($D$2:D74,D75)&gt;=1,VLOOKUP(D75,$D$2:L74,9,FALSE),MAX($L$2:L74)+10)</f>
        <v>390</v>
      </c>
      <c r="M75" s="104">
        <f t="array" ref="M75">MAX(IF($D$2:D74=D75,$M$2:M74,""))+1</f>
        <v>1</v>
      </c>
    </row>
    <row r="76" spans="1:13" ht="14.45" customHeight="1" x14ac:dyDescent="0.25">
      <c r="A76" s="1">
        <f t="shared" si="2"/>
        <v>400</v>
      </c>
      <c r="B76" s="1" t="str">
        <f t="shared" si="3"/>
        <v>4001</v>
      </c>
      <c r="D76" s="12" t="s">
        <v>109</v>
      </c>
      <c r="E76" s="12" t="s">
        <v>151</v>
      </c>
      <c r="F76" s="12" t="s">
        <v>421</v>
      </c>
      <c r="G76" s="12" t="s">
        <v>423</v>
      </c>
      <c r="H76" s="12">
        <v>2</v>
      </c>
      <c r="I76" s="14" t="s">
        <v>780</v>
      </c>
      <c r="J76" s="14" t="s">
        <v>933</v>
      </c>
      <c r="K76" s="14"/>
      <c r="L76" s="102">
        <f>IF(COUNTIF($D$2:D75,D76)&gt;=1,VLOOKUP(D76,$D$2:L75,9,FALSE),MAX($L$2:L75)+10)</f>
        <v>400</v>
      </c>
      <c r="M76" s="104">
        <f t="array" ref="M76">MAX(IF($D$2:D75=D76,$M$2:M75,""))+1</f>
        <v>1</v>
      </c>
    </row>
    <row r="77" spans="1:13" ht="14.45" customHeight="1" x14ac:dyDescent="0.25">
      <c r="A77" s="1">
        <f t="shared" si="2"/>
        <v>410</v>
      </c>
      <c r="B77" s="1" t="str">
        <f t="shared" si="3"/>
        <v>4101</v>
      </c>
      <c r="D77" s="12" t="s">
        <v>3</v>
      </c>
      <c r="E77" s="12" t="s">
        <v>429</v>
      </c>
      <c r="F77" s="12" t="s">
        <v>427</v>
      </c>
      <c r="G77" s="12" t="s">
        <v>430</v>
      </c>
      <c r="H77" s="12">
        <v>2</v>
      </c>
      <c r="I77" s="14" t="s">
        <v>780</v>
      </c>
      <c r="J77" s="14" t="s">
        <v>933</v>
      </c>
      <c r="K77" s="14"/>
      <c r="L77" s="102">
        <f>IF(COUNTIF($D$2:D76,D77)&gt;=1,VLOOKUP(D77,$D$2:L76,9,FALSE),MAX($L$2:L76)+10)</f>
        <v>410</v>
      </c>
      <c r="M77" s="104">
        <f t="array" ref="M77">MAX(IF($D$2:D76=D77,$M$2:M76,""))+1</f>
        <v>1</v>
      </c>
    </row>
    <row r="78" spans="1:13" ht="14.45" customHeight="1" x14ac:dyDescent="0.25">
      <c r="A78" s="1">
        <f t="shared" si="2"/>
        <v>410</v>
      </c>
      <c r="B78" s="1" t="str">
        <f t="shared" si="3"/>
        <v>4102</v>
      </c>
      <c r="D78" s="12" t="s">
        <v>3</v>
      </c>
      <c r="E78" s="12" t="s">
        <v>2</v>
      </c>
      <c r="F78" s="12" t="s">
        <v>427</v>
      </c>
      <c r="G78" s="12" t="s">
        <v>431</v>
      </c>
      <c r="H78" s="12">
        <v>2</v>
      </c>
      <c r="I78" s="14" t="s">
        <v>780</v>
      </c>
      <c r="J78" s="14" t="s">
        <v>933</v>
      </c>
      <c r="K78" s="14"/>
      <c r="L78" s="102">
        <f>IF(COUNTIF($D$2:D77,D78)&gt;=1,VLOOKUP(D78,$D$2:L77,9,FALSE),MAX($L$2:L77)+10)</f>
        <v>410</v>
      </c>
      <c r="M78" s="104">
        <f t="array" ref="M78">MAX(IF($D$2:D77=D78,$M$2:M77,""))+1</f>
        <v>2</v>
      </c>
    </row>
    <row r="79" spans="1:13" ht="14.45" customHeight="1" x14ac:dyDescent="0.25">
      <c r="A79" s="1">
        <f t="shared" si="2"/>
        <v>410</v>
      </c>
      <c r="B79" s="1" t="str">
        <f t="shared" si="3"/>
        <v>4103</v>
      </c>
      <c r="D79" s="12" t="s">
        <v>3</v>
      </c>
      <c r="E79" s="12" t="s">
        <v>34</v>
      </c>
      <c r="F79" s="12" t="s">
        <v>427</v>
      </c>
      <c r="G79" s="12" t="s">
        <v>434</v>
      </c>
      <c r="H79" s="12">
        <v>2</v>
      </c>
      <c r="I79" s="14" t="s">
        <v>780</v>
      </c>
      <c r="J79" s="14" t="s">
        <v>933</v>
      </c>
      <c r="K79" s="14"/>
      <c r="L79" s="102">
        <f>IF(COUNTIF($D$2:D78,D79)&gt;=1,VLOOKUP(D79,$D$2:L78,9,FALSE),MAX($L$2:L78)+10)</f>
        <v>410</v>
      </c>
      <c r="M79" s="104">
        <f t="array" ref="M79">MAX(IF($D$2:D78=D79,$M$2:M78,""))+1</f>
        <v>3</v>
      </c>
    </row>
    <row r="80" spans="1:13" ht="14.45" customHeight="1" x14ac:dyDescent="0.25">
      <c r="A80" s="1">
        <f t="shared" si="2"/>
        <v>410</v>
      </c>
      <c r="B80" s="1" t="str">
        <f t="shared" si="3"/>
        <v>4104</v>
      </c>
      <c r="D80" s="12" t="s">
        <v>3</v>
      </c>
      <c r="E80" s="12" t="s">
        <v>64</v>
      </c>
      <c r="F80" s="12" t="s">
        <v>427</v>
      </c>
      <c r="G80" s="12" t="s">
        <v>435</v>
      </c>
      <c r="H80" s="12">
        <v>3</v>
      </c>
      <c r="I80" s="14" t="s">
        <v>911</v>
      </c>
      <c r="J80" s="14" t="s">
        <v>933</v>
      </c>
      <c r="K80" s="14"/>
      <c r="L80" s="102">
        <f>IF(COUNTIF($D$2:D79,D80)&gt;=1,VLOOKUP(D80,$D$2:L79,9,FALSE),MAX($L$2:L79)+10)</f>
        <v>410</v>
      </c>
      <c r="M80" s="104">
        <f t="array" ref="M80">MAX(IF($D$2:D79=D80,$M$2:M79,""))+1</f>
        <v>4</v>
      </c>
    </row>
    <row r="81" spans="1:13" ht="14.45" customHeight="1" x14ac:dyDescent="0.25">
      <c r="A81" s="1">
        <f t="shared" si="2"/>
        <v>410</v>
      </c>
      <c r="B81" s="1" t="str">
        <f t="shared" si="3"/>
        <v>4105</v>
      </c>
      <c r="D81" s="12" t="s">
        <v>3</v>
      </c>
      <c r="E81" s="12" t="s">
        <v>126</v>
      </c>
      <c r="F81" s="12" t="s">
        <v>427</v>
      </c>
      <c r="G81" s="12" t="s">
        <v>436</v>
      </c>
      <c r="H81" s="12">
        <v>2</v>
      </c>
      <c r="I81" s="14" t="s">
        <v>780</v>
      </c>
      <c r="J81" s="14" t="s">
        <v>933</v>
      </c>
      <c r="K81" s="14"/>
      <c r="L81" s="102">
        <f>IF(COUNTIF($D$2:D80,D81)&gt;=1,VLOOKUP(D81,$D$2:L80,9,FALSE),MAX($L$2:L80)+10)</f>
        <v>410</v>
      </c>
      <c r="M81" s="104">
        <f t="array" ref="M81">MAX(IF($D$2:D80=D81,$M$2:M80,""))+1</f>
        <v>5</v>
      </c>
    </row>
    <row r="82" spans="1:13" ht="14.45" customHeight="1" x14ac:dyDescent="0.25">
      <c r="A82" s="1">
        <f t="shared" si="2"/>
        <v>420</v>
      </c>
      <c r="B82" s="1" t="str">
        <f t="shared" si="3"/>
        <v>4201</v>
      </c>
      <c r="D82" s="12" t="s">
        <v>72</v>
      </c>
      <c r="E82" s="12" t="s">
        <v>37</v>
      </c>
      <c r="F82" s="12" t="s">
        <v>428</v>
      </c>
      <c r="G82" s="12" t="s">
        <v>433</v>
      </c>
      <c r="H82" s="12">
        <v>2</v>
      </c>
      <c r="I82" s="14" t="s">
        <v>780</v>
      </c>
      <c r="J82" s="14" t="s">
        <v>933</v>
      </c>
      <c r="K82" s="14"/>
      <c r="L82" s="102">
        <f>IF(COUNTIF($D$2:D81,D82)&gt;=1,VLOOKUP(D82,$D$2:L81,9,FALSE),MAX($L$2:L81)+10)</f>
        <v>420</v>
      </c>
      <c r="M82" s="104">
        <f t="array" ref="M82">MAX(IF($D$2:D81=D82,$M$2:M81,""))+1</f>
        <v>1</v>
      </c>
    </row>
    <row r="83" spans="1:13" ht="14.45" customHeight="1" x14ac:dyDescent="0.25">
      <c r="A83" s="1">
        <f t="shared" si="2"/>
        <v>430</v>
      </c>
      <c r="B83" s="1" t="str">
        <f t="shared" si="3"/>
        <v>4304</v>
      </c>
      <c r="C83" s="119" t="s">
        <v>968</v>
      </c>
      <c r="F83" s="12" t="s">
        <v>432</v>
      </c>
      <c r="G83" s="12" t="s">
        <v>431</v>
      </c>
      <c r="H83" s="12">
        <v>2</v>
      </c>
      <c r="I83" s="14" t="s">
        <v>780</v>
      </c>
      <c r="J83" s="14" t="s">
        <v>933</v>
      </c>
      <c r="K83" s="14"/>
      <c r="L83" s="102">
        <f>IF(COUNTIF($D$2:D82,D83)&gt;=1,VLOOKUP(D83,$D$2:L82,9,FALSE),MAX($L$2:L82)+10)</f>
        <v>430</v>
      </c>
      <c r="M83" s="104">
        <f t="array" ref="M83">MAX(IF($D$2:D82=D83,$M$2:M82,""))+1</f>
        <v>4</v>
      </c>
    </row>
    <row r="84" spans="1:13" ht="14.45" customHeight="1" x14ac:dyDescent="0.25">
      <c r="A84" s="1">
        <f t="shared" si="2"/>
        <v>440</v>
      </c>
      <c r="B84" s="1" t="str">
        <f t="shared" si="3"/>
        <v>4405</v>
      </c>
      <c r="C84" s="119" t="s">
        <v>969</v>
      </c>
      <c r="F84" s="12" t="s">
        <v>432</v>
      </c>
      <c r="G84" s="12" t="s">
        <v>436</v>
      </c>
      <c r="H84" s="12">
        <v>2</v>
      </c>
      <c r="I84" s="14" t="s">
        <v>780</v>
      </c>
      <c r="J84" s="14" t="s">
        <v>933</v>
      </c>
      <c r="K84" s="14"/>
      <c r="L84" s="102">
        <f>IF(COUNTIF($D$2:D83,D84)&gt;=1,VLOOKUP(D84,$D$2:L83,9,FALSE),MAX($L$2:L83)+10)</f>
        <v>440</v>
      </c>
      <c r="M84" s="104">
        <f t="array" ref="M84">MAX(IF($D$2:D83=D84,$M$2:M83,""))+1</f>
        <v>5</v>
      </c>
    </row>
    <row r="85" spans="1:13" ht="14.45" customHeight="1" x14ac:dyDescent="0.25">
      <c r="A85" s="1">
        <f t="shared" si="2"/>
        <v>450</v>
      </c>
      <c r="B85" s="1" t="str">
        <f t="shared" si="3"/>
        <v>4501</v>
      </c>
      <c r="D85" s="12" t="s">
        <v>718</v>
      </c>
      <c r="E85" s="12" t="s">
        <v>682</v>
      </c>
      <c r="F85" s="12" t="s">
        <v>744</v>
      </c>
      <c r="G85" s="12" t="s">
        <v>743</v>
      </c>
      <c r="H85" s="12">
        <v>3</v>
      </c>
      <c r="I85" s="14" t="s">
        <v>787</v>
      </c>
      <c r="J85" s="14" t="s">
        <v>933</v>
      </c>
      <c r="K85" s="14"/>
      <c r="L85" s="102">
        <f>IF(COUNTIF($D$2:D84,D85)&gt;=1,VLOOKUP(D85,$D$2:L84,9,FALSE),MAX($L$2:L84)+10)</f>
        <v>450</v>
      </c>
      <c r="M85" s="104">
        <f t="array" ref="M85">MAX(IF($D$2:D84=D85,$M$2:M84,""))+1</f>
        <v>1</v>
      </c>
    </row>
    <row r="86" spans="1:13" ht="14.45" customHeight="1" x14ac:dyDescent="0.25">
      <c r="A86" s="1">
        <f t="shared" si="2"/>
        <v>460</v>
      </c>
      <c r="B86" s="1" t="str">
        <f t="shared" si="3"/>
        <v>4601</v>
      </c>
      <c r="D86" s="12" t="s">
        <v>87</v>
      </c>
      <c r="E86" s="12" t="s">
        <v>274</v>
      </c>
      <c r="F86" s="12" t="s">
        <v>437</v>
      </c>
      <c r="G86" s="12" t="s">
        <v>441</v>
      </c>
      <c r="H86" s="12">
        <v>2</v>
      </c>
      <c r="I86" s="14" t="s">
        <v>780</v>
      </c>
      <c r="J86" s="14" t="s">
        <v>933</v>
      </c>
      <c r="K86" s="14"/>
      <c r="L86" s="102">
        <f>IF(COUNTIF($D$2:D85,D86)&gt;=1,VLOOKUP(D86,$D$2:L85,9,FALSE),MAX($L$2:L85)+10)</f>
        <v>460</v>
      </c>
      <c r="M86" s="104">
        <f t="array" ref="M86">MAX(IF($D$2:D85=D86,$M$2:M85,""))+1</f>
        <v>1</v>
      </c>
    </row>
    <row r="87" spans="1:13" ht="14.45" customHeight="1" x14ac:dyDescent="0.25">
      <c r="A87" s="1">
        <f t="shared" si="2"/>
        <v>460</v>
      </c>
      <c r="B87" s="1" t="str">
        <f t="shared" si="3"/>
        <v>4602</v>
      </c>
      <c r="D87" s="12" t="s">
        <v>87</v>
      </c>
      <c r="E87" s="12" t="s">
        <v>144</v>
      </c>
      <c r="F87" s="12" t="s">
        <v>437</v>
      </c>
      <c r="G87" s="12" t="s">
        <v>448</v>
      </c>
      <c r="H87" s="12">
        <v>2</v>
      </c>
      <c r="I87" s="14" t="s">
        <v>780</v>
      </c>
      <c r="J87" s="14" t="s">
        <v>933</v>
      </c>
      <c r="K87" s="14"/>
      <c r="L87" s="102">
        <f>IF(COUNTIF($D$2:D86,D87)&gt;=1,VLOOKUP(D87,$D$2:L86,9,FALSE),MAX($L$2:L86)+10)</f>
        <v>460</v>
      </c>
      <c r="M87" s="104">
        <f t="array" ref="M87">MAX(IF($D$2:D86=D87,$M$2:M86,""))+1</f>
        <v>2</v>
      </c>
    </row>
    <row r="88" spans="1:13" ht="14.45" customHeight="1" x14ac:dyDescent="0.25">
      <c r="A88" s="1">
        <f t="shared" si="2"/>
        <v>460</v>
      </c>
      <c r="B88" s="1" t="str">
        <f t="shared" si="3"/>
        <v>4603</v>
      </c>
      <c r="D88" s="12" t="s">
        <v>87</v>
      </c>
      <c r="E88" s="12" t="s">
        <v>173</v>
      </c>
      <c r="F88" s="12" t="s">
        <v>437</v>
      </c>
      <c r="G88" s="12" t="s">
        <v>450</v>
      </c>
      <c r="H88" s="12">
        <v>2</v>
      </c>
      <c r="I88" s="14" t="s">
        <v>780</v>
      </c>
      <c r="J88" s="14" t="s">
        <v>933</v>
      </c>
      <c r="K88" s="14"/>
      <c r="L88" s="102">
        <f>IF(COUNTIF($D$2:D87,D88)&gt;=1,VLOOKUP(D88,$D$2:L87,9,FALSE),MAX($L$2:L87)+10)</f>
        <v>460</v>
      </c>
      <c r="M88" s="104">
        <f t="array" ref="M88">MAX(IF($D$2:D87=D88,$M$2:M87,""))+1</f>
        <v>3</v>
      </c>
    </row>
    <row r="89" spans="1:13" ht="14.45" customHeight="1" x14ac:dyDescent="0.25">
      <c r="A89" s="1">
        <f t="shared" si="2"/>
        <v>460</v>
      </c>
      <c r="B89" s="1" t="str">
        <f t="shared" si="3"/>
        <v>4604</v>
      </c>
      <c r="D89" s="12" t="s">
        <v>87</v>
      </c>
      <c r="E89" s="12" t="s">
        <v>19</v>
      </c>
      <c r="F89" s="12" t="s">
        <v>437</v>
      </c>
      <c r="G89" s="12" t="s">
        <v>451</v>
      </c>
      <c r="H89" s="12">
        <v>3</v>
      </c>
      <c r="I89" s="14" t="s">
        <v>911</v>
      </c>
      <c r="J89" s="14" t="s">
        <v>933</v>
      </c>
      <c r="K89" s="14"/>
      <c r="L89" s="102">
        <f>IF(COUNTIF($D$2:D88,D89)&gt;=1,VLOOKUP(D89,$D$2:L88,9,FALSE),MAX($L$2:L88)+10)</f>
        <v>460</v>
      </c>
      <c r="M89" s="104">
        <f t="array" ref="M89">MAX(IF($D$2:D88=D89,$M$2:M88,""))+1</f>
        <v>4</v>
      </c>
    </row>
    <row r="90" spans="1:13" ht="14.45" customHeight="1" x14ac:dyDescent="0.25">
      <c r="A90" s="1">
        <f t="shared" si="2"/>
        <v>470</v>
      </c>
      <c r="B90" s="1" t="str">
        <f t="shared" si="3"/>
        <v>4701</v>
      </c>
      <c r="D90" s="12" t="s">
        <v>116</v>
      </c>
      <c r="E90" s="12" t="s">
        <v>14</v>
      </c>
      <c r="F90" s="12" t="s">
        <v>439</v>
      </c>
      <c r="G90" s="12" t="s">
        <v>442</v>
      </c>
      <c r="H90" s="12">
        <v>2</v>
      </c>
      <c r="I90" s="14" t="s">
        <v>780</v>
      </c>
      <c r="J90" s="14" t="s">
        <v>933</v>
      </c>
      <c r="K90" s="14"/>
      <c r="L90" s="102">
        <f>IF(COUNTIF($D$2:D89,D90)&gt;=1,VLOOKUP(D90,$D$2:L89,9,FALSE),MAX($L$2:L89)+10)</f>
        <v>470</v>
      </c>
      <c r="M90" s="104">
        <f t="array" ref="M90">MAX(IF($D$2:D89=D90,$M$2:M89,""))+1</f>
        <v>1</v>
      </c>
    </row>
    <row r="91" spans="1:13" ht="14.45" customHeight="1" x14ac:dyDescent="0.25">
      <c r="A91" s="1">
        <f t="shared" si="2"/>
        <v>470</v>
      </c>
      <c r="B91" s="1" t="str">
        <f t="shared" si="3"/>
        <v>4702</v>
      </c>
      <c r="D91" s="12" t="s">
        <v>116</v>
      </c>
      <c r="E91" s="12" t="s">
        <v>143</v>
      </c>
      <c r="F91" s="12" t="s">
        <v>439</v>
      </c>
      <c r="G91" s="12" t="s">
        <v>446</v>
      </c>
      <c r="H91" s="12">
        <v>2</v>
      </c>
      <c r="I91" s="14" t="s">
        <v>780</v>
      </c>
      <c r="J91" s="14" t="s">
        <v>933</v>
      </c>
      <c r="K91" s="14"/>
      <c r="L91" s="102">
        <f>IF(COUNTIF($D$2:D90,D91)&gt;=1,VLOOKUP(D91,$D$2:L90,9,FALSE),MAX($L$2:L90)+10)</f>
        <v>470</v>
      </c>
      <c r="M91" s="104">
        <f t="array" ref="M91">MAX(IF($D$2:D90=D91,$M$2:M90,""))+1</f>
        <v>2</v>
      </c>
    </row>
    <row r="92" spans="1:13" ht="14.45" customHeight="1" x14ac:dyDescent="0.25">
      <c r="A92" s="1">
        <f t="shared" si="2"/>
        <v>470</v>
      </c>
      <c r="B92" s="1" t="str">
        <f t="shared" si="3"/>
        <v>4703</v>
      </c>
      <c r="D92" s="12" t="s">
        <v>116</v>
      </c>
      <c r="E92" s="12" t="s">
        <v>104</v>
      </c>
      <c r="F92" s="12" t="s">
        <v>439</v>
      </c>
      <c r="G92" s="12" t="s">
        <v>447</v>
      </c>
      <c r="H92" s="12">
        <v>2</v>
      </c>
      <c r="I92" s="14" t="s">
        <v>780</v>
      </c>
      <c r="J92" s="14" t="s">
        <v>933</v>
      </c>
      <c r="K92" s="14"/>
      <c r="L92" s="102">
        <f>IF(COUNTIF($D$2:D91,D92)&gt;=1,VLOOKUP(D92,$D$2:L91,9,FALSE),MAX($L$2:L91)+10)</f>
        <v>470</v>
      </c>
      <c r="M92" s="104">
        <f t="array" ref="M92">MAX(IF($D$2:D91=D92,$M$2:M91,""))+1</f>
        <v>3</v>
      </c>
    </row>
    <row r="93" spans="1:13" ht="14.45" customHeight="1" x14ac:dyDescent="0.25">
      <c r="A93" s="1">
        <f t="shared" si="2"/>
        <v>470</v>
      </c>
      <c r="B93" s="1" t="str">
        <f t="shared" si="3"/>
        <v>4704</v>
      </c>
      <c r="D93" s="12" t="s">
        <v>116</v>
      </c>
      <c r="E93" s="12" t="s">
        <v>176</v>
      </c>
      <c r="F93" s="12" t="s">
        <v>439</v>
      </c>
      <c r="G93" s="12" t="s">
        <v>449</v>
      </c>
      <c r="H93" s="12">
        <v>3</v>
      </c>
      <c r="I93" s="14" t="s">
        <v>911</v>
      </c>
      <c r="J93" s="14" t="s">
        <v>933</v>
      </c>
      <c r="K93" s="14"/>
      <c r="L93" s="102">
        <f>IF(COUNTIF($D$2:D92,D93)&gt;=1,VLOOKUP(D93,$D$2:L92,9,FALSE),MAX($L$2:L92)+10)</f>
        <v>470</v>
      </c>
      <c r="M93" s="104">
        <f t="array" ref="M93">MAX(IF($D$2:D92=D93,$M$2:M92,""))+1</f>
        <v>4</v>
      </c>
    </row>
    <row r="94" spans="1:13" ht="14.45" customHeight="1" x14ac:dyDescent="0.25">
      <c r="A94" s="1">
        <f t="shared" si="2"/>
        <v>480</v>
      </c>
      <c r="B94" s="1" t="str">
        <f t="shared" si="3"/>
        <v>4801</v>
      </c>
      <c r="D94" s="12" t="s">
        <v>117</v>
      </c>
      <c r="E94" s="12" t="s">
        <v>108</v>
      </c>
      <c r="F94" s="12" t="s">
        <v>444</v>
      </c>
      <c r="G94" s="12" t="s">
        <v>443</v>
      </c>
      <c r="H94" s="12">
        <v>2</v>
      </c>
      <c r="I94" s="14" t="s">
        <v>780</v>
      </c>
      <c r="J94" s="14" t="s">
        <v>933</v>
      </c>
      <c r="K94" s="14"/>
      <c r="L94" s="102">
        <f>IF(COUNTIF($D$2:D93,D94)&gt;=1,VLOOKUP(D94,$D$2:L93,9,FALSE),MAX($L$2:L93)+10)</f>
        <v>480</v>
      </c>
      <c r="M94" s="104">
        <f t="array" ref="M94">MAX(IF($D$2:D93=D94,$M$2:M93,""))+1</f>
        <v>1</v>
      </c>
    </row>
    <row r="95" spans="1:13" ht="14.45" customHeight="1" x14ac:dyDescent="0.25">
      <c r="A95" s="1">
        <f t="shared" si="2"/>
        <v>490</v>
      </c>
      <c r="B95" s="1" t="str">
        <f t="shared" si="3"/>
        <v>4901</v>
      </c>
      <c r="D95" s="12" t="s">
        <v>53</v>
      </c>
      <c r="E95" s="12" t="s">
        <v>38</v>
      </c>
      <c r="F95" s="12" t="s">
        <v>438</v>
      </c>
      <c r="G95" s="12" t="s">
        <v>445</v>
      </c>
      <c r="H95" s="12">
        <v>2</v>
      </c>
      <c r="I95" s="14" t="s">
        <v>780</v>
      </c>
      <c r="J95" s="14" t="s">
        <v>933</v>
      </c>
      <c r="K95" s="14"/>
      <c r="L95" s="102">
        <f>IF(COUNTIF($D$2:D94,D95)&gt;=1,VLOOKUP(D95,$D$2:L94,9,FALSE),MAX($L$2:L94)+10)</f>
        <v>490</v>
      </c>
      <c r="M95" s="104">
        <f t="array" ref="M95">MAX(IF($D$2:D94=D95,$M$2:M94,""))+1</f>
        <v>1</v>
      </c>
    </row>
    <row r="96" spans="1:13" ht="14.45" customHeight="1" x14ac:dyDescent="0.25">
      <c r="A96" s="1">
        <f t="shared" si="2"/>
        <v>500</v>
      </c>
      <c r="B96" s="1" t="str">
        <f t="shared" si="3"/>
        <v>5001</v>
      </c>
      <c r="D96" s="12" t="s">
        <v>75</v>
      </c>
      <c r="E96" s="12" t="s">
        <v>274</v>
      </c>
      <c r="F96" s="12" t="s">
        <v>452</v>
      </c>
      <c r="G96" s="12" t="s">
        <v>441</v>
      </c>
      <c r="H96" s="12">
        <v>2</v>
      </c>
      <c r="I96" s="14" t="s">
        <v>780</v>
      </c>
      <c r="J96" s="14" t="s">
        <v>933</v>
      </c>
      <c r="K96" s="14"/>
      <c r="L96" s="102">
        <f>IF(COUNTIF($D$2:D95,D96)&gt;=1,VLOOKUP(D96,$D$2:L95,9,FALSE),MAX($L$2:L95)+10)</f>
        <v>500</v>
      </c>
      <c r="M96" s="104">
        <f t="array" ref="M96">MAX(IF($D$2:D95=D96,$M$2:M95,""))+1</f>
        <v>1</v>
      </c>
    </row>
    <row r="97" spans="1:13" ht="14.45" customHeight="1" x14ac:dyDescent="0.25">
      <c r="A97" s="1">
        <f t="shared" si="2"/>
        <v>500</v>
      </c>
      <c r="B97" s="1" t="str">
        <f t="shared" si="3"/>
        <v>5002</v>
      </c>
      <c r="D97" s="12" t="s">
        <v>75</v>
      </c>
      <c r="E97" s="12" t="s">
        <v>19</v>
      </c>
      <c r="F97" s="12" t="s">
        <v>452</v>
      </c>
      <c r="G97" s="12" t="s">
        <v>451</v>
      </c>
      <c r="H97" s="12">
        <v>3</v>
      </c>
      <c r="I97" s="14" t="s">
        <v>911</v>
      </c>
      <c r="J97" s="14" t="s">
        <v>933</v>
      </c>
      <c r="K97" s="14"/>
      <c r="L97" s="102">
        <f>IF(COUNTIF($D$2:D96,D97)&gt;=1,VLOOKUP(D97,$D$2:L96,9,FALSE),MAX($L$2:L96)+10)</f>
        <v>500</v>
      </c>
      <c r="M97" s="104">
        <f t="array" ref="M97">MAX(IF($D$2:D96=D97,$M$2:M96,""))+1</f>
        <v>2</v>
      </c>
    </row>
    <row r="98" spans="1:13" ht="14.45" customHeight="1" x14ac:dyDescent="0.25">
      <c r="A98" s="1">
        <f t="shared" si="2"/>
        <v>510</v>
      </c>
      <c r="B98" s="1" t="str">
        <f t="shared" si="3"/>
        <v>5101</v>
      </c>
      <c r="D98" s="12" t="s">
        <v>131</v>
      </c>
      <c r="E98" s="12" t="s">
        <v>14</v>
      </c>
      <c r="F98" s="12" t="s">
        <v>440</v>
      </c>
      <c r="G98" s="12" t="s">
        <v>442</v>
      </c>
      <c r="H98" s="12">
        <v>2</v>
      </c>
      <c r="I98" s="14" t="s">
        <v>780</v>
      </c>
      <c r="J98" s="14" t="s">
        <v>933</v>
      </c>
      <c r="K98" s="14"/>
      <c r="L98" s="102">
        <f>IF(COUNTIF($D$2:D97,D98)&gt;=1,VLOOKUP(D98,$D$2:L97,9,FALSE),MAX($L$2:L97)+10)</f>
        <v>510</v>
      </c>
      <c r="M98" s="104">
        <f t="array" ref="M98">MAX(IF($D$2:D97=D98,$M$2:M97,""))+1</f>
        <v>1</v>
      </c>
    </row>
    <row r="99" spans="1:13" ht="14.45" customHeight="1" x14ac:dyDescent="0.25">
      <c r="A99" s="1">
        <f t="shared" si="2"/>
        <v>510</v>
      </c>
      <c r="B99" s="1" t="str">
        <f t="shared" si="3"/>
        <v>5102</v>
      </c>
      <c r="D99" s="12" t="s">
        <v>131</v>
      </c>
      <c r="E99" s="12" t="s">
        <v>176</v>
      </c>
      <c r="F99" s="12" t="s">
        <v>440</v>
      </c>
      <c r="G99" s="12" t="s">
        <v>449</v>
      </c>
      <c r="H99" s="12">
        <v>3</v>
      </c>
      <c r="I99" s="14" t="s">
        <v>780</v>
      </c>
      <c r="J99" s="14" t="s">
        <v>933</v>
      </c>
      <c r="K99" s="14"/>
      <c r="L99" s="102">
        <f>IF(COUNTIF($D$2:D98,D99)&gt;=1,VLOOKUP(D99,$D$2:L98,9,FALSE),MAX($L$2:L98)+10)</f>
        <v>510</v>
      </c>
      <c r="M99" s="104">
        <f t="array" ref="M99">MAX(IF($D$2:D98=D99,$M$2:M98,""))+1</f>
        <v>2</v>
      </c>
    </row>
    <row r="100" spans="1:13" ht="14.45" customHeight="1" x14ac:dyDescent="0.25">
      <c r="A100" s="1">
        <f t="shared" si="2"/>
        <v>520</v>
      </c>
      <c r="B100" s="1" t="str">
        <f t="shared" si="3"/>
        <v>5201</v>
      </c>
      <c r="D100" s="12" t="s">
        <v>305</v>
      </c>
      <c r="E100" s="12" t="s">
        <v>703</v>
      </c>
      <c r="F100" s="12" t="s">
        <v>453</v>
      </c>
      <c r="G100" s="12" t="s">
        <v>858</v>
      </c>
      <c r="H100" s="12">
        <v>3</v>
      </c>
      <c r="I100" s="14" t="s">
        <v>911</v>
      </c>
      <c r="J100" s="14" t="s">
        <v>933</v>
      </c>
      <c r="K100" s="14"/>
      <c r="L100" s="102">
        <f>IF(COUNTIF($D$2:D99,D100)&gt;=1,VLOOKUP(D100,$D$2:L99,9,FALSE),MAX($L$2:L99)+10)</f>
        <v>520</v>
      </c>
      <c r="M100" s="104">
        <f t="array" ref="M100">MAX(IF($D$2:D99=D100,$M$2:M99,""))+1</f>
        <v>1</v>
      </c>
    </row>
    <row r="101" spans="1:13" ht="14.45" customHeight="1" x14ac:dyDescent="0.25">
      <c r="A101" s="1">
        <f t="shared" si="2"/>
        <v>520</v>
      </c>
      <c r="B101" s="1" t="str">
        <f t="shared" si="3"/>
        <v>5202</v>
      </c>
      <c r="D101" s="12" t="s">
        <v>305</v>
      </c>
      <c r="E101" s="12" t="s">
        <v>789</v>
      </c>
      <c r="F101" s="12" t="s">
        <v>453</v>
      </c>
      <c r="G101" s="12" t="s">
        <v>792</v>
      </c>
      <c r="H101" s="12">
        <v>2</v>
      </c>
      <c r="I101" s="14" t="s">
        <v>780</v>
      </c>
      <c r="J101" s="14" t="s">
        <v>933</v>
      </c>
      <c r="K101" s="14"/>
      <c r="L101" s="102">
        <f>IF(COUNTIF($D$2:D100,D101)&gt;=1,VLOOKUP(D101,$D$2:L100,9,FALSE),MAX($L$2:L100)+10)</f>
        <v>520</v>
      </c>
      <c r="M101" s="104">
        <f t="array" ref="M101">MAX(IF($D$2:D100=D101,$M$2:M100,""))+1</f>
        <v>2</v>
      </c>
    </row>
    <row r="102" spans="1:13" ht="14.45" customHeight="1" x14ac:dyDescent="0.25">
      <c r="A102" s="1">
        <f t="shared" si="2"/>
        <v>530</v>
      </c>
      <c r="B102" s="1" t="str">
        <f t="shared" si="3"/>
        <v>5301</v>
      </c>
      <c r="D102" s="12" t="s">
        <v>239</v>
      </c>
      <c r="E102" s="12" t="s">
        <v>59</v>
      </c>
      <c r="F102" s="12" t="s">
        <v>454</v>
      </c>
      <c r="G102" s="12" t="s">
        <v>456</v>
      </c>
      <c r="H102" s="12">
        <v>2</v>
      </c>
      <c r="I102" s="14" t="s">
        <v>780</v>
      </c>
      <c r="J102" s="14" t="s">
        <v>933</v>
      </c>
      <c r="K102" s="14"/>
      <c r="L102" s="102">
        <f>IF(COUNTIF($D$2:D101,D102)&gt;=1,VLOOKUP(D102,$D$2:L101,9,FALSE),MAX($L$2:L101)+10)</f>
        <v>530</v>
      </c>
      <c r="M102" s="104">
        <f t="array" ref="M102">MAX(IF($D$2:D101=D102,$M$2:M101,""))+1</f>
        <v>1</v>
      </c>
    </row>
    <row r="103" spans="1:13" ht="14.45" customHeight="1" x14ac:dyDescent="0.25">
      <c r="A103" s="1">
        <f t="shared" si="2"/>
        <v>530</v>
      </c>
      <c r="B103" s="1" t="str">
        <f t="shared" si="3"/>
        <v>5302</v>
      </c>
      <c r="D103" s="12" t="s">
        <v>239</v>
      </c>
      <c r="E103" s="12" t="s">
        <v>267</v>
      </c>
      <c r="F103" s="12" t="s">
        <v>454</v>
      </c>
      <c r="G103" s="12" t="s">
        <v>457</v>
      </c>
      <c r="H103" s="12">
        <v>2</v>
      </c>
      <c r="I103" s="14" t="s">
        <v>780</v>
      </c>
      <c r="J103" s="14" t="s">
        <v>933</v>
      </c>
      <c r="K103" s="14"/>
      <c r="L103" s="102">
        <f>IF(COUNTIF($D$2:D102,D103)&gt;=1,VLOOKUP(D103,$D$2:L102,9,FALSE),MAX($L$2:L102)+10)</f>
        <v>530</v>
      </c>
      <c r="M103" s="104">
        <f t="array" ref="M103">MAX(IF($D$2:D102=D103,$M$2:M102,""))+1</f>
        <v>2</v>
      </c>
    </row>
    <row r="104" spans="1:13" ht="14.45" customHeight="1" x14ac:dyDescent="0.25">
      <c r="A104" s="1">
        <f t="shared" si="2"/>
        <v>530</v>
      </c>
      <c r="B104" s="1" t="str">
        <f t="shared" si="3"/>
        <v>5303</v>
      </c>
      <c r="D104" s="12" t="s">
        <v>239</v>
      </c>
      <c r="E104" s="12" t="s">
        <v>79</v>
      </c>
      <c r="F104" s="12" t="s">
        <v>454</v>
      </c>
      <c r="G104" s="12" t="s">
        <v>460</v>
      </c>
      <c r="H104" s="12">
        <v>2</v>
      </c>
      <c r="I104" s="14" t="s">
        <v>780</v>
      </c>
      <c r="J104" s="14" t="s">
        <v>933</v>
      </c>
      <c r="K104" s="14"/>
      <c r="L104" s="102">
        <f>IF(COUNTIF($D$2:D103,D104)&gt;=1,VLOOKUP(D104,$D$2:L103,9,FALSE),MAX($L$2:L103)+10)</f>
        <v>530</v>
      </c>
      <c r="M104" s="104">
        <f t="array" ref="M104">MAX(IF($D$2:D103=D104,$M$2:M103,""))+1</f>
        <v>3</v>
      </c>
    </row>
    <row r="105" spans="1:13" ht="14.45" customHeight="1" x14ac:dyDescent="0.25">
      <c r="A105" s="1">
        <f t="shared" si="2"/>
        <v>530</v>
      </c>
      <c r="B105" s="1" t="str">
        <f t="shared" si="3"/>
        <v>5304</v>
      </c>
      <c r="D105" s="12" t="s">
        <v>239</v>
      </c>
      <c r="E105" s="12" t="s">
        <v>86</v>
      </c>
      <c r="F105" s="12" t="s">
        <v>454</v>
      </c>
      <c r="G105" s="12" t="s">
        <v>461</v>
      </c>
      <c r="H105" s="12">
        <v>3</v>
      </c>
      <c r="I105" s="14" t="s">
        <v>911</v>
      </c>
      <c r="J105" s="14" t="s">
        <v>933</v>
      </c>
      <c r="K105" s="14"/>
      <c r="L105" s="102">
        <f>IF(COUNTIF($D$2:D104,D105)&gt;=1,VLOOKUP(D105,$D$2:L104,9,FALSE),MAX($L$2:L104)+10)</f>
        <v>530</v>
      </c>
      <c r="M105" s="104">
        <f t="array" ref="M105">MAX(IF($D$2:D104=D105,$M$2:M104,""))+1</f>
        <v>4</v>
      </c>
    </row>
    <row r="106" spans="1:13" ht="14.45" customHeight="1" x14ac:dyDescent="0.25">
      <c r="A106" s="1">
        <f t="shared" si="2"/>
        <v>540</v>
      </c>
      <c r="B106" s="1" t="str">
        <f t="shared" si="3"/>
        <v>5401</v>
      </c>
      <c r="D106" s="12" t="s">
        <v>287</v>
      </c>
      <c r="E106" s="12" t="s">
        <v>697</v>
      </c>
      <c r="F106" s="12" t="s">
        <v>455</v>
      </c>
      <c r="G106" s="12" t="s">
        <v>859</v>
      </c>
      <c r="H106" s="12">
        <v>3</v>
      </c>
      <c r="I106" s="14" t="s">
        <v>911</v>
      </c>
      <c r="J106" s="14" t="s">
        <v>933</v>
      </c>
      <c r="K106" s="14"/>
      <c r="L106" s="102">
        <f>IF(COUNTIF($D$2:D105,D106)&gt;=1,VLOOKUP(D106,$D$2:L105,9,FALSE),MAX($L$2:L105)+10)</f>
        <v>540</v>
      </c>
      <c r="M106" s="104">
        <f t="array" ref="M106">MAX(IF($D$2:D105=D106,$M$2:M105,""))+1</f>
        <v>1</v>
      </c>
    </row>
    <row r="107" spans="1:13" ht="14.45" customHeight="1" x14ac:dyDescent="0.25">
      <c r="A107" s="1">
        <f t="shared" si="2"/>
        <v>540</v>
      </c>
      <c r="B107" s="1" t="str">
        <f t="shared" si="3"/>
        <v>5402</v>
      </c>
      <c r="D107" s="12" t="s">
        <v>287</v>
      </c>
      <c r="E107" s="12" t="s">
        <v>788</v>
      </c>
      <c r="F107" s="12" t="s">
        <v>455</v>
      </c>
      <c r="G107" s="12" t="s">
        <v>793</v>
      </c>
      <c r="H107" s="12">
        <v>2</v>
      </c>
      <c r="I107" s="14" t="s">
        <v>780</v>
      </c>
      <c r="J107" s="14" t="s">
        <v>933</v>
      </c>
      <c r="K107" s="14"/>
      <c r="L107" s="102">
        <f>IF(COUNTIF($D$2:D106,D107)&gt;=1,VLOOKUP(D107,$D$2:L106,9,FALSE),MAX($L$2:L106)+10)</f>
        <v>540</v>
      </c>
      <c r="M107" s="104">
        <f t="array" ref="M107">MAX(IF($D$2:D106=D107,$M$2:M106,""))+1</f>
        <v>2</v>
      </c>
    </row>
    <row r="108" spans="1:13" ht="14.45" customHeight="1" x14ac:dyDescent="0.25">
      <c r="A108" s="1">
        <f t="shared" si="2"/>
        <v>550</v>
      </c>
      <c r="B108" s="1" t="str">
        <f t="shared" si="3"/>
        <v>5501</v>
      </c>
      <c r="D108" s="12" t="s">
        <v>684</v>
      </c>
      <c r="E108" s="12" t="s">
        <v>79</v>
      </c>
      <c r="F108" s="12" t="s">
        <v>745</v>
      </c>
      <c r="G108" s="12" t="s">
        <v>460</v>
      </c>
      <c r="H108" s="12">
        <v>2</v>
      </c>
      <c r="I108" s="14" t="s">
        <v>780</v>
      </c>
      <c r="J108" s="14" t="s">
        <v>933</v>
      </c>
      <c r="K108" s="14"/>
      <c r="L108" s="102">
        <f>IF(COUNTIF($D$2:D107,D108)&gt;=1,VLOOKUP(D108,$D$2:L107,9,FALSE),MAX($L$2:L107)+10)</f>
        <v>550</v>
      </c>
      <c r="M108" s="104">
        <f t="array" ref="M108">MAX(IF($D$2:D107=D108,$M$2:M107,""))+1</f>
        <v>1</v>
      </c>
    </row>
    <row r="109" spans="1:13" ht="14.45" customHeight="1" x14ac:dyDescent="0.25">
      <c r="A109" s="1">
        <f t="shared" si="2"/>
        <v>560</v>
      </c>
      <c r="B109" s="1" t="str">
        <f t="shared" si="3"/>
        <v>5606</v>
      </c>
      <c r="C109" s="119" t="s">
        <v>970</v>
      </c>
      <c r="F109" s="12" t="s">
        <v>745</v>
      </c>
      <c r="G109" s="12" t="s">
        <v>461</v>
      </c>
      <c r="H109" s="12">
        <v>3</v>
      </c>
      <c r="I109" s="14" t="s">
        <v>911</v>
      </c>
      <c r="J109" s="14" t="s">
        <v>933</v>
      </c>
      <c r="K109" s="14"/>
      <c r="L109" s="102">
        <f>IF(COUNTIF($D$2:D108,D109)&gt;=1,VLOOKUP(D109,$D$2:L108,9,FALSE),MAX($L$2:L108)+10)</f>
        <v>560</v>
      </c>
      <c r="M109" s="104">
        <f t="array" ref="M109">MAX(IF($D$2:D108=D109,$M$2:M108,""))+1</f>
        <v>6</v>
      </c>
    </row>
    <row r="110" spans="1:13" ht="14.45" customHeight="1" x14ac:dyDescent="0.25">
      <c r="A110" s="1">
        <f t="shared" si="2"/>
        <v>570</v>
      </c>
      <c r="B110" s="1" t="str">
        <f t="shared" si="3"/>
        <v>5701</v>
      </c>
      <c r="D110" s="12" t="s">
        <v>89</v>
      </c>
      <c r="E110" s="12" t="s">
        <v>241</v>
      </c>
      <c r="F110" s="12" t="s">
        <v>458</v>
      </c>
      <c r="G110" s="12" t="s">
        <v>459</v>
      </c>
      <c r="H110" s="12">
        <v>2</v>
      </c>
      <c r="I110" s="14" t="s">
        <v>780</v>
      </c>
      <c r="J110" s="14" t="s">
        <v>933</v>
      </c>
      <c r="K110" s="14"/>
      <c r="L110" s="102">
        <f>IF(COUNTIF($D$2:D109,D110)&gt;=1,VLOOKUP(D110,$D$2:L109,9,FALSE),MAX($L$2:L109)+10)</f>
        <v>570</v>
      </c>
      <c r="M110" s="104">
        <f t="array" ref="M110">MAX(IF($D$2:D109=D110,$M$2:M109,""))+1</f>
        <v>1</v>
      </c>
    </row>
    <row r="111" spans="1:13" ht="14.45" customHeight="1" x14ac:dyDescent="0.25">
      <c r="A111" s="1">
        <f t="shared" si="2"/>
        <v>580</v>
      </c>
      <c r="B111" s="1" t="str">
        <f t="shared" si="3"/>
        <v>5801</v>
      </c>
      <c r="D111" s="12" t="s">
        <v>65</v>
      </c>
      <c r="E111" s="12" t="s">
        <v>675</v>
      </c>
      <c r="F111" s="12" t="s">
        <v>462</v>
      </c>
      <c r="G111" s="12" t="s">
        <v>746</v>
      </c>
      <c r="H111" s="12">
        <v>3</v>
      </c>
      <c r="I111" s="14" t="s">
        <v>787</v>
      </c>
      <c r="J111" s="14" t="s">
        <v>933</v>
      </c>
      <c r="K111" s="14"/>
      <c r="L111" s="102">
        <f>IF(COUNTIF($D$2:D110,D111)&gt;=1,VLOOKUP(D111,$D$2:L110,9,FALSE),MAX($L$2:L110)+10)</f>
        <v>580</v>
      </c>
      <c r="M111" s="104">
        <f t="array" ref="M111">MAX(IF($D$2:D110=D111,$M$2:M110,""))+1</f>
        <v>1</v>
      </c>
    </row>
    <row r="112" spans="1:13" ht="14.45" customHeight="1" x14ac:dyDescent="0.25">
      <c r="A112" s="1">
        <f t="shared" si="2"/>
        <v>580</v>
      </c>
      <c r="B112" s="1" t="str">
        <f t="shared" si="3"/>
        <v>5802</v>
      </c>
      <c r="D112" s="12" t="s">
        <v>65</v>
      </c>
      <c r="E112" s="12" t="s">
        <v>76</v>
      </c>
      <c r="F112" s="12" t="s">
        <v>462</v>
      </c>
      <c r="G112" s="12" t="s">
        <v>463</v>
      </c>
      <c r="H112" s="12">
        <v>2</v>
      </c>
      <c r="I112" s="14" t="s">
        <v>780</v>
      </c>
      <c r="J112" s="14" t="s">
        <v>933</v>
      </c>
      <c r="K112" s="14"/>
      <c r="L112" s="102">
        <f>IF(COUNTIF($D$2:D111,D112)&gt;=1,VLOOKUP(D112,$D$2:L111,9,FALSE),MAX($L$2:L111)+10)</f>
        <v>580</v>
      </c>
      <c r="M112" s="104">
        <f t="array" ref="M112">MAX(IF($D$2:D111=D112,$M$2:M111,""))+1</f>
        <v>2</v>
      </c>
    </row>
    <row r="113" spans="1:13" ht="14.45" customHeight="1" x14ac:dyDescent="0.25">
      <c r="A113" s="1">
        <f t="shared" si="2"/>
        <v>580</v>
      </c>
      <c r="B113" s="1" t="str">
        <f t="shared" si="3"/>
        <v>5803</v>
      </c>
      <c r="D113" s="12" t="s">
        <v>65</v>
      </c>
      <c r="E113" s="12" t="s">
        <v>332</v>
      </c>
      <c r="F113" s="12" t="s">
        <v>462</v>
      </c>
      <c r="G113" s="12" t="s">
        <v>466</v>
      </c>
      <c r="H113" s="12">
        <v>2</v>
      </c>
      <c r="I113" s="14" t="s">
        <v>780</v>
      </c>
      <c r="J113" s="14" t="s">
        <v>933</v>
      </c>
      <c r="K113" s="14"/>
      <c r="L113" s="102">
        <f>IF(COUNTIF($D$2:D112,D113)&gt;=1,VLOOKUP(D113,$D$2:L112,9,FALSE),MAX($L$2:L112)+10)</f>
        <v>580</v>
      </c>
      <c r="M113" s="104">
        <f t="array" ref="M113">MAX(IF($D$2:D112=D113,$M$2:M112,""))+1</f>
        <v>3</v>
      </c>
    </row>
    <row r="114" spans="1:13" ht="14.45" customHeight="1" x14ac:dyDescent="0.25">
      <c r="A114" s="1">
        <f t="shared" si="2"/>
        <v>590</v>
      </c>
      <c r="B114" s="1" t="str">
        <f t="shared" si="3"/>
        <v>5901</v>
      </c>
      <c r="D114" s="12" t="s">
        <v>211</v>
      </c>
      <c r="E114" s="12" t="s">
        <v>206</v>
      </c>
      <c r="F114" s="12" t="s">
        <v>464</v>
      </c>
      <c r="G114" s="12" t="s">
        <v>465</v>
      </c>
      <c r="H114" s="12">
        <v>2</v>
      </c>
      <c r="I114" s="14" t="s">
        <v>780</v>
      </c>
      <c r="J114" s="14" t="s">
        <v>933</v>
      </c>
      <c r="K114" s="14"/>
      <c r="L114" s="102">
        <f>IF(COUNTIF($D$2:D113,D114)&gt;=1,VLOOKUP(D114,$D$2:L113,9,FALSE),MAX($L$2:L113)+10)</f>
        <v>590</v>
      </c>
      <c r="M114" s="104">
        <f t="array" ref="M114">MAX(IF($D$2:D113=D114,$M$2:M113,""))+1</f>
        <v>1</v>
      </c>
    </row>
    <row r="115" spans="1:13" ht="14.45" customHeight="1" x14ac:dyDescent="0.25">
      <c r="A115" s="1">
        <f t="shared" si="2"/>
        <v>600</v>
      </c>
      <c r="B115" s="1" t="str">
        <f t="shared" si="3"/>
        <v>6001</v>
      </c>
      <c r="D115" s="12" t="s">
        <v>201</v>
      </c>
      <c r="E115" s="12" t="s">
        <v>166</v>
      </c>
      <c r="F115" s="12" t="s">
        <v>469</v>
      </c>
      <c r="G115" s="12" t="s">
        <v>470</v>
      </c>
      <c r="H115" s="12">
        <v>2</v>
      </c>
      <c r="I115" s="14" t="s">
        <v>780</v>
      </c>
      <c r="J115" s="14" t="s">
        <v>933</v>
      </c>
      <c r="K115" s="14"/>
      <c r="L115" s="102">
        <f>IF(COUNTIF($D$2:D114,D115)&gt;=1,VLOOKUP(D115,$D$2:L114,9,FALSE),MAX($L$2:L114)+10)</f>
        <v>600</v>
      </c>
      <c r="M115" s="104">
        <f t="array" ref="M115">MAX(IF($D$2:D114=D115,$M$2:M114,""))+1</f>
        <v>1</v>
      </c>
    </row>
    <row r="116" spans="1:13" ht="14.45" customHeight="1" x14ac:dyDescent="0.25">
      <c r="A116" s="1">
        <f t="shared" si="2"/>
        <v>610</v>
      </c>
      <c r="B116" s="1" t="str">
        <f t="shared" si="3"/>
        <v>6101</v>
      </c>
      <c r="D116" s="12" t="s">
        <v>49</v>
      </c>
      <c r="E116" s="12" t="s">
        <v>290</v>
      </c>
      <c r="F116" s="12" t="s">
        <v>474</v>
      </c>
      <c r="G116" s="12" t="s">
        <v>473</v>
      </c>
      <c r="H116" s="12">
        <v>3</v>
      </c>
      <c r="I116" s="14" t="s">
        <v>911</v>
      </c>
      <c r="J116" s="14" t="s">
        <v>933</v>
      </c>
      <c r="K116" s="14"/>
      <c r="L116" s="102">
        <f>IF(COUNTIF($D$2:D115,D116)&gt;=1,VLOOKUP(D116,$D$2:L115,9,FALSE),MAX($L$2:L115)+10)</f>
        <v>610</v>
      </c>
      <c r="M116" s="104">
        <f t="array" ref="M116">MAX(IF($D$2:D115=D116,$M$2:M115,""))+1</f>
        <v>1</v>
      </c>
    </row>
    <row r="117" spans="1:13" ht="14.45" customHeight="1" x14ac:dyDescent="0.25">
      <c r="A117" s="1">
        <f t="shared" si="2"/>
        <v>620</v>
      </c>
      <c r="B117" s="1" t="str">
        <f t="shared" si="3"/>
        <v>6201</v>
      </c>
      <c r="D117" s="12" t="s">
        <v>121</v>
      </c>
      <c r="E117" s="12" t="s">
        <v>478</v>
      </c>
      <c r="F117" s="12" t="s">
        <v>475</v>
      </c>
      <c r="G117" s="12" t="s">
        <v>479</v>
      </c>
      <c r="H117" s="12">
        <v>2</v>
      </c>
      <c r="I117" s="14" t="s">
        <v>781</v>
      </c>
      <c r="J117" s="14" t="s">
        <v>935</v>
      </c>
      <c r="K117" s="14"/>
      <c r="L117" s="102">
        <f>IF(COUNTIF($D$2:D116,D117)&gt;=1,VLOOKUP(D117,$D$2:L116,9,FALSE),MAX($L$2:L116)+10)</f>
        <v>620</v>
      </c>
      <c r="M117" s="104">
        <f t="array" ref="M117">MAX(IF($D$2:D116=D117,$M$2:M116,""))+1</f>
        <v>1</v>
      </c>
    </row>
    <row r="118" spans="1:13" ht="14.45" customHeight="1" x14ac:dyDescent="0.25">
      <c r="A118" s="1">
        <f t="shared" si="2"/>
        <v>620</v>
      </c>
      <c r="B118" s="1" t="str">
        <f t="shared" si="3"/>
        <v>6202</v>
      </c>
      <c r="D118" s="12" t="s">
        <v>121</v>
      </c>
      <c r="E118" s="12" t="s">
        <v>238</v>
      </c>
      <c r="F118" s="12" t="s">
        <v>475</v>
      </c>
      <c r="G118" s="12" t="s">
        <v>480</v>
      </c>
      <c r="H118" s="12">
        <v>2</v>
      </c>
      <c r="I118" s="14" t="s">
        <v>781</v>
      </c>
      <c r="J118" s="14" t="s">
        <v>935</v>
      </c>
      <c r="K118" s="14"/>
      <c r="L118" s="102">
        <f>IF(COUNTIF($D$2:D117,D118)&gt;=1,VLOOKUP(D118,$D$2:L117,9,FALSE),MAX($L$2:L117)+10)</f>
        <v>620</v>
      </c>
      <c r="M118" s="104">
        <f t="array" ref="M118">MAX(IF($D$2:D117=D118,$M$2:M117,""))+1</f>
        <v>2</v>
      </c>
    </row>
    <row r="119" spans="1:13" ht="14.45" customHeight="1" x14ac:dyDescent="0.25">
      <c r="A119" s="1">
        <f t="shared" si="2"/>
        <v>620</v>
      </c>
      <c r="B119" s="1" t="str">
        <f t="shared" si="3"/>
        <v>6203</v>
      </c>
      <c r="D119" s="12" t="s">
        <v>121</v>
      </c>
      <c r="E119" s="12" t="s">
        <v>202</v>
      </c>
      <c r="F119" s="12" t="s">
        <v>475</v>
      </c>
      <c r="G119" s="12" t="s">
        <v>481</v>
      </c>
      <c r="H119" s="12">
        <v>2</v>
      </c>
      <c r="I119" s="14" t="s">
        <v>781</v>
      </c>
      <c r="J119" s="14" t="s">
        <v>935</v>
      </c>
      <c r="K119" s="14"/>
      <c r="L119" s="102">
        <f>IF(COUNTIF($D$2:D118,D119)&gt;=1,VLOOKUP(D119,$D$2:L118,9,FALSE),MAX($L$2:L118)+10)</f>
        <v>620</v>
      </c>
      <c r="M119" s="104">
        <f t="array" ref="M119">MAX(IF($D$2:D118=D119,$M$2:M118,""))+1</f>
        <v>3</v>
      </c>
    </row>
    <row r="120" spans="1:13" ht="14.45" customHeight="1" x14ac:dyDescent="0.25">
      <c r="A120" s="1">
        <f t="shared" si="2"/>
        <v>620</v>
      </c>
      <c r="B120" s="1" t="str">
        <f t="shared" si="3"/>
        <v>6204</v>
      </c>
      <c r="D120" s="12" t="s">
        <v>121</v>
      </c>
      <c r="E120" s="12" t="s">
        <v>203</v>
      </c>
      <c r="F120" s="12" t="s">
        <v>475</v>
      </c>
      <c r="G120" s="12" t="s">
        <v>482</v>
      </c>
      <c r="H120" s="12">
        <v>2</v>
      </c>
      <c r="I120" s="14" t="s">
        <v>781</v>
      </c>
      <c r="J120" s="14" t="s">
        <v>935</v>
      </c>
      <c r="K120" s="14"/>
      <c r="L120" s="102">
        <f>IF(COUNTIF($D$2:D119,D120)&gt;=1,VLOOKUP(D120,$D$2:L119,9,FALSE),MAX($L$2:L119)+10)</f>
        <v>620</v>
      </c>
      <c r="M120" s="104">
        <f t="array" ref="M120">MAX(IF($D$2:D119=D120,$M$2:M119,""))+1</f>
        <v>4</v>
      </c>
    </row>
    <row r="121" spans="1:13" ht="14.45" customHeight="1" x14ac:dyDescent="0.25">
      <c r="A121" s="1">
        <f t="shared" si="2"/>
        <v>620</v>
      </c>
      <c r="B121" s="1" t="str">
        <f t="shared" si="3"/>
        <v>6205</v>
      </c>
      <c r="D121" s="12" t="s">
        <v>121</v>
      </c>
      <c r="E121" s="12" t="s">
        <v>303</v>
      </c>
      <c r="F121" s="12" t="s">
        <v>475</v>
      </c>
      <c r="G121" s="12" t="s">
        <v>483</v>
      </c>
      <c r="H121" s="12">
        <v>2</v>
      </c>
      <c r="I121" s="14" t="s">
        <v>781</v>
      </c>
      <c r="J121" s="14" t="s">
        <v>935</v>
      </c>
      <c r="K121" s="14"/>
      <c r="L121" s="102">
        <f>IF(COUNTIF($D$2:D120,D121)&gt;=1,VLOOKUP(D121,$D$2:L120,9,FALSE),MAX($L$2:L120)+10)</f>
        <v>620</v>
      </c>
      <c r="M121" s="104">
        <f t="array" ref="M121">MAX(IF($D$2:D120=D121,$M$2:M120,""))+1</f>
        <v>5</v>
      </c>
    </row>
    <row r="122" spans="1:13" ht="14.45" customHeight="1" x14ac:dyDescent="0.25">
      <c r="A122" s="1">
        <f t="shared" si="2"/>
        <v>620</v>
      </c>
      <c r="B122" s="1" t="str">
        <f t="shared" si="3"/>
        <v>6206</v>
      </c>
      <c r="D122" s="12" t="s">
        <v>121</v>
      </c>
      <c r="E122" s="12" t="s">
        <v>163</v>
      </c>
      <c r="F122" s="12" t="s">
        <v>475</v>
      </c>
      <c r="G122" s="12" t="s">
        <v>484</v>
      </c>
      <c r="H122" s="12">
        <v>3</v>
      </c>
      <c r="I122" s="14" t="s">
        <v>786</v>
      </c>
      <c r="J122" s="14" t="s">
        <v>935</v>
      </c>
      <c r="K122" s="14"/>
      <c r="L122" s="102">
        <f>IF(COUNTIF($D$2:D121,D122)&gt;=1,VLOOKUP(D122,$D$2:L121,9,FALSE),MAX($L$2:L121)+10)</f>
        <v>620</v>
      </c>
      <c r="M122" s="104">
        <f t="array" ref="M122">MAX(IF($D$2:D121=D122,$M$2:M121,""))+1</f>
        <v>6</v>
      </c>
    </row>
    <row r="123" spans="1:13" ht="14.45" customHeight="1" x14ac:dyDescent="0.25">
      <c r="A123" s="1">
        <f t="shared" si="2"/>
        <v>630</v>
      </c>
      <c r="B123" s="1" t="str">
        <f t="shared" si="3"/>
        <v>6301</v>
      </c>
      <c r="D123" s="12" t="s">
        <v>275</v>
      </c>
      <c r="E123" s="12" t="s">
        <v>11</v>
      </c>
      <c r="F123" s="12" t="s">
        <v>476</v>
      </c>
      <c r="G123" s="12" t="s">
        <v>477</v>
      </c>
      <c r="H123" s="12">
        <v>2</v>
      </c>
      <c r="I123" s="14" t="s">
        <v>781</v>
      </c>
      <c r="J123" s="14" t="s">
        <v>935</v>
      </c>
      <c r="K123" s="14"/>
      <c r="L123" s="102">
        <f>IF(COUNTIF($D$2:D122,D123)&gt;=1,VLOOKUP(D123,$D$2:L122,9,FALSE),MAX($L$2:L122)+10)</f>
        <v>630</v>
      </c>
      <c r="M123" s="104">
        <f t="array" ref="M123">MAX(IF($D$2:D122=D123,$M$2:M122,""))+1</f>
        <v>1</v>
      </c>
    </row>
    <row r="124" spans="1:13" ht="14.45" customHeight="1" x14ac:dyDescent="0.25">
      <c r="A124" s="1">
        <f t="shared" si="2"/>
        <v>640</v>
      </c>
      <c r="B124" s="1" t="str">
        <f t="shared" si="3"/>
        <v>6401</v>
      </c>
      <c r="D124" s="12" t="s">
        <v>20</v>
      </c>
      <c r="E124" s="12" t="s">
        <v>225</v>
      </c>
      <c r="F124" s="12" t="s">
        <v>486</v>
      </c>
      <c r="G124" s="12" t="s">
        <v>487</v>
      </c>
      <c r="H124" s="12">
        <v>2</v>
      </c>
      <c r="I124" s="14" t="s">
        <v>924</v>
      </c>
      <c r="J124" s="14" t="s">
        <v>933</v>
      </c>
      <c r="K124" s="14"/>
      <c r="L124" s="102">
        <f>IF(COUNTIF($D$2:D123,D124)&gt;=1,VLOOKUP(D124,$D$2:L123,9,FALSE),MAX($L$2:L123)+10)</f>
        <v>640</v>
      </c>
      <c r="M124" s="104">
        <f t="array" ref="M124">MAX(IF($D$2:D123=D124,$M$2:M123,""))+1</f>
        <v>1</v>
      </c>
    </row>
    <row r="125" spans="1:13" ht="14.45" customHeight="1" x14ac:dyDescent="0.25">
      <c r="A125" s="1">
        <f t="shared" si="2"/>
        <v>650</v>
      </c>
      <c r="B125" s="1" t="str">
        <f t="shared" si="3"/>
        <v>6501</v>
      </c>
      <c r="D125" s="12" t="s">
        <v>124</v>
      </c>
      <c r="E125" s="12" t="s">
        <v>77</v>
      </c>
      <c r="F125" s="12" t="s">
        <v>488</v>
      </c>
      <c r="G125" s="12" t="s">
        <v>489</v>
      </c>
      <c r="H125" s="12">
        <v>2</v>
      </c>
      <c r="I125" s="14" t="s">
        <v>780</v>
      </c>
      <c r="J125" s="14" t="s">
        <v>933</v>
      </c>
      <c r="K125" s="14"/>
      <c r="L125" s="102">
        <f>IF(COUNTIF($D$2:D124,D125)&gt;=1,VLOOKUP(D125,$D$2:L124,9,FALSE),MAX($L$2:L124)+10)</f>
        <v>650</v>
      </c>
      <c r="M125" s="104">
        <f t="array" ref="M125">MAX(IF($D$2:D124=D125,$M$2:M124,""))+1</f>
        <v>1</v>
      </c>
    </row>
    <row r="126" spans="1:13" ht="14.45" customHeight="1" x14ac:dyDescent="0.25">
      <c r="A126" s="1">
        <f t="shared" si="2"/>
        <v>660</v>
      </c>
      <c r="B126" s="1" t="str">
        <f t="shared" si="3"/>
        <v>6601</v>
      </c>
      <c r="D126" s="12" t="s">
        <v>154</v>
      </c>
      <c r="E126" s="12" t="s">
        <v>223</v>
      </c>
      <c r="F126" s="12" t="s">
        <v>490</v>
      </c>
      <c r="G126" s="12" t="s">
        <v>495</v>
      </c>
      <c r="H126" s="12">
        <v>2</v>
      </c>
      <c r="I126" s="14" t="s">
        <v>780</v>
      </c>
      <c r="J126" s="14" t="s">
        <v>933</v>
      </c>
      <c r="K126" s="14"/>
      <c r="L126" s="102">
        <f>IF(COUNTIF($D$2:D125,D126)&gt;=1,VLOOKUP(D126,$D$2:L125,9,FALSE),MAX($L$2:L125)+10)</f>
        <v>660</v>
      </c>
      <c r="M126" s="104">
        <f t="array" ref="M126">MAX(IF($D$2:D125=D126,$M$2:M125,""))+1</f>
        <v>1</v>
      </c>
    </row>
    <row r="127" spans="1:13" ht="14.45" customHeight="1" x14ac:dyDescent="0.25">
      <c r="A127" s="1">
        <f t="shared" si="2"/>
        <v>670</v>
      </c>
      <c r="B127" s="1" t="str">
        <f t="shared" si="3"/>
        <v>6701</v>
      </c>
      <c r="D127" s="12" t="s">
        <v>54</v>
      </c>
      <c r="E127" s="12" t="s">
        <v>138</v>
      </c>
      <c r="F127" s="12" t="s">
        <v>485</v>
      </c>
      <c r="G127" s="12" t="s">
        <v>491</v>
      </c>
      <c r="H127" s="12">
        <v>2</v>
      </c>
      <c r="I127" s="14" t="s">
        <v>780</v>
      </c>
      <c r="J127" s="14" t="s">
        <v>933</v>
      </c>
      <c r="K127" s="14"/>
      <c r="L127" s="102">
        <f>IF(COUNTIF($D$2:D126,D127)&gt;=1,VLOOKUP(D127,$D$2:L126,9,FALSE),MAX($L$2:L126)+10)</f>
        <v>670</v>
      </c>
      <c r="M127" s="104">
        <f t="array" ref="M127">MAX(IF($D$2:D126=D127,$M$2:M126,""))+1</f>
        <v>1</v>
      </c>
    </row>
    <row r="128" spans="1:13" ht="14.45" customHeight="1" x14ac:dyDescent="0.25">
      <c r="A128" s="1">
        <f t="shared" si="2"/>
        <v>680</v>
      </c>
      <c r="B128" s="1" t="str">
        <f t="shared" si="3"/>
        <v>6801</v>
      </c>
      <c r="D128" s="12" t="s">
        <v>119</v>
      </c>
      <c r="E128" s="12" t="s">
        <v>21</v>
      </c>
      <c r="F128" s="12" t="s">
        <v>492</v>
      </c>
      <c r="G128" s="12" t="s">
        <v>496</v>
      </c>
      <c r="H128" s="12">
        <v>2</v>
      </c>
      <c r="I128" s="14" t="s">
        <v>780</v>
      </c>
      <c r="J128" s="14" t="s">
        <v>933</v>
      </c>
      <c r="K128" s="14"/>
      <c r="L128" s="102">
        <f>IF(COUNTIF($D$2:D127,D128)&gt;=1,VLOOKUP(D128,$D$2:L127,9,FALSE),MAX($L$2:L127)+10)</f>
        <v>680</v>
      </c>
      <c r="M128" s="104">
        <f t="array" ref="M128">MAX(IF($D$2:D127=D128,$M$2:M127,""))+1</f>
        <v>1</v>
      </c>
    </row>
    <row r="129" spans="1:13" ht="14.45" customHeight="1" x14ac:dyDescent="0.25">
      <c r="A129" s="1">
        <f t="shared" si="2"/>
        <v>690</v>
      </c>
      <c r="B129" s="1" t="str">
        <f t="shared" si="3"/>
        <v>6901</v>
      </c>
      <c r="D129" s="12" t="s">
        <v>200</v>
      </c>
      <c r="E129" s="12" t="s">
        <v>182</v>
      </c>
      <c r="F129" s="12" t="s">
        <v>493</v>
      </c>
      <c r="G129" s="12" t="s">
        <v>494</v>
      </c>
      <c r="H129" s="12">
        <v>2</v>
      </c>
      <c r="I129" s="14" t="s">
        <v>924</v>
      </c>
      <c r="J129" s="14" t="s">
        <v>933</v>
      </c>
      <c r="K129" s="14"/>
      <c r="L129" s="102">
        <f>IF(COUNTIF($D$2:D128,D129)&gt;=1,VLOOKUP(D129,$D$2:L128,9,FALSE),MAX($L$2:L128)+10)</f>
        <v>690</v>
      </c>
      <c r="M129" s="104">
        <f t="array" ref="M129">MAX(IF($D$2:D128=D129,$M$2:M128,""))+1</f>
        <v>1</v>
      </c>
    </row>
    <row r="130" spans="1:13" ht="14.45" customHeight="1" x14ac:dyDescent="0.25">
      <c r="A130" s="1">
        <f t="shared" ref="A130:A193" si="4">L130</f>
        <v>700</v>
      </c>
      <c r="B130" s="1" t="str">
        <f t="shared" ref="B130:B193" si="5">L130&amp;M130</f>
        <v>7001</v>
      </c>
      <c r="D130" s="12" t="s">
        <v>253</v>
      </c>
      <c r="E130" s="12" t="s">
        <v>127</v>
      </c>
      <c r="F130" s="12" t="s">
        <v>497</v>
      </c>
      <c r="G130" s="12" t="s">
        <v>505</v>
      </c>
      <c r="H130" s="12">
        <v>2</v>
      </c>
      <c r="I130" s="14" t="s">
        <v>781</v>
      </c>
      <c r="J130" s="14" t="s">
        <v>935</v>
      </c>
      <c r="K130" s="14"/>
      <c r="L130" s="102">
        <f>IF(COUNTIF($D$2:D129,D130)&gt;=1,VLOOKUP(D130,$D$2:L129,9,FALSE),MAX($L$2:L129)+10)</f>
        <v>700</v>
      </c>
      <c r="M130" s="104">
        <f t="array" ref="M130">MAX(IF($D$2:D129=D130,$M$2:M129,""))+1</f>
        <v>1</v>
      </c>
    </row>
    <row r="131" spans="1:13" ht="14.45" customHeight="1" x14ac:dyDescent="0.25">
      <c r="A131" s="1">
        <f t="shared" si="4"/>
        <v>700</v>
      </c>
      <c r="B131" s="1" t="str">
        <f t="shared" si="5"/>
        <v>7002</v>
      </c>
      <c r="D131" s="12" t="s">
        <v>253</v>
      </c>
      <c r="E131" s="12" t="s">
        <v>12</v>
      </c>
      <c r="F131" s="12" t="s">
        <v>497</v>
      </c>
      <c r="G131" s="12" t="s">
        <v>508</v>
      </c>
      <c r="H131" s="12">
        <v>2</v>
      </c>
      <c r="I131" s="14" t="s">
        <v>781</v>
      </c>
      <c r="J131" s="14" t="s">
        <v>935</v>
      </c>
      <c r="K131" s="14"/>
      <c r="L131" s="102">
        <f>IF(COUNTIF($D$2:D130,D131)&gt;=1,VLOOKUP(D131,$D$2:L130,9,FALSE),MAX($L$2:L130)+10)</f>
        <v>700</v>
      </c>
      <c r="M131" s="104">
        <f t="array" ref="M131">MAX(IF($D$2:D130=D131,$M$2:M130,""))+1</f>
        <v>2</v>
      </c>
    </row>
    <row r="132" spans="1:13" ht="14.45" customHeight="1" x14ac:dyDescent="0.25">
      <c r="A132" s="1">
        <f t="shared" si="4"/>
        <v>700</v>
      </c>
      <c r="B132" s="1" t="str">
        <f t="shared" si="5"/>
        <v>7003</v>
      </c>
      <c r="D132" s="12" t="s">
        <v>253</v>
      </c>
      <c r="E132" s="12" t="s">
        <v>324</v>
      </c>
      <c r="F132" s="12" t="s">
        <v>497</v>
      </c>
      <c r="G132" s="12" t="s">
        <v>511</v>
      </c>
      <c r="H132" s="12">
        <v>2</v>
      </c>
      <c r="I132" s="14" t="s">
        <v>781</v>
      </c>
      <c r="J132" s="14" t="s">
        <v>935</v>
      </c>
      <c r="K132" s="14"/>
      <c r="L132" s="102">
        <f>IF(COUNTIF($D$2:D131,D132)&gt;=1,VLOOKUP(D132,$D$2:L131,9,FALSE),MAX($L$2:L131)+10)</f>
        <v>700</v>
      </c>
      <c r="M132" s="104">
        <f t="array" ref="M132">MAX(IF($D$2:D131=D132,$M$2:M131,""))+1</f>
        <v>3</v>
      </c>
    </row>
    <row r="133" spans="1:13" ht="14.45" customHeight="1" x14ac:dyDescent="0.25">
      <c r="A133" s="1">
        <f t="shared" si="4"/>
        <v>700</v>
      </c>
      <c r="B133" s="1" t="str">
        <f t="shared" si="5"/>
        <v>7004</v>
      </c>
      <c r="D133" s="12" t="s">
        <v>253</v>
      </c>
      <c r="E133" s="12" t="s">
        <v>101</v>
      </c>
      <c r="F133" s="12" t="s">
        <v>497</v>
      </c>
      <c r="G133" s="12" t="s">
        <v>551</v>
      </c>
      <c r="H133" s="12">
        <v>2</v>
      </c>
      <c r="I133" s="14" t="s">
        <v>781</v>
      </c>
      <c r="J133" s="14" t="s">
        <v>935</v>
      </c>
      <c r="K133" s="14"/>
      <c r="L133" s="102">
        <f>IF(COUNTIF($D$2:D132,D133)&gt;=1,VLOOKUP(D133,$D$2:L132,9,FALSE),MAX($L$2:L132)+10)</f>
        <v>700</v>
      </c>
      <c r="M133" s="104">
        <f t="array" ref="M133">MAX(IF($D$2:D132=D133,$M$2:M132,""))+1</f>
        <v>4</v>
      </c>
    </row>
    <row r="134" spans="1:13" ht="14.45" customHeight="1" x14ac:dyDescent="0.25">
      <c r="A134" s="1">
        <f t="shared" si="4"/>
        <v>710</v>
      </c>
      <c r="B134" s="1" t="str">
        <f t="shared" si="5"/>
        <v>7101</v>
      </c>
      <c r="D134" s="12" t="s">
        <v>159</v>
      </c>
      <c r="E134" s="12" t="s">
        <v>210</v>
      </c>
      <c r="F134" s="12" t="s">
        <v>498</v>
      </c>
      <c r="G134" s="12" t="s">
        <v>550</v>
      </c>
      <c r="H134" s="12">
        <v>3</v>
      </c>
      <c r="I134" s="14" t="s">
        <v>786</v>
      </c>
      <c r="J134" s="14" t="s">
        <v>935</v>
      </c>
      <c r="K134" s="14"/>
      <c r="L134" s="102">
        <f>IF(COUNTIF($D$2:D133,D134)&gt;=1,VLOOKUP(D134,$D$2:L133,9,FALSE),MAX($L$2:L133)+10)</f>
        <v>710</v>
      </c>
      <c r="M134" s="104">
        <f t="array" ref="M134">MAX(IF($D$2:D133=D134,$M$2:M133,""))+1</f>
        <v>1</v>
      </c>
    </row>
    <row r="135" spans="1:13" ht="14.45" customHeight="1" x14ac:dyDescent="0.25">
      <c r="A135" s="1">
        <f t="shared" si="4"/>
        <v>720</v>
      </c>
      <c r="B135" s="1" t="str">
        <f t="shared" si="5"/>
        <v>7201</v>
      </c>
      <c r="D135" s="12" t="s">
        <v>860</v>
      </c>
      <c r="E135" s="12" t="s">
        <v>681</v>
      </c>
      <c r="F135" s="12" t="s">
        <v>861</v>
      </c>
      <c r="G135" s="12" t="s">
        <v>748</v>
      </c>
      <c r="H135" s="12">
        <v>2</v>
      </c>
      <c r="I135" s="14" t="s">
        <v>781</v>
      </c>
      <c r="J135" s="14" t="s">
        <v>935</v>
      </c>
      <c r="K135" s="14"/>
      <c r="L135" s="102">
        <f>IF(COUNTIF($D$2:D134,D135)&gt;=1,VLOOKUP(D135,$D$2:L134,9,FALSE),MAX($L$2:L134)+10)</f>
        <v>720</v>
      </c>
      <c r="M135" s="104">
        <f t="array" ref="M135">MAX(IF($D$2:D134=D135,$M$2:M134,""))+1</f>
        <v>1</v>
      </c>
    </row>
    <row r="136" spans="1:13" ht="14.45" customHeight="1" x14ac:dyDescent="0.25">
      <c r="A136" s="1">
        <f t="shared" si="4"/>
        <v>730</v>
      </c>
      <c r="B136" s="1" t="str">
        <f t="shared" si="5"/>
        <v>7301</v>
      </c>
      <c r="D136" s="12" t="s">
        <v>4</v>
      </c>
      <c r="E136" s="12" t="s">
        <v>183</v>
      </c>
      <c r="F136" s="12" t="s">
        <v>499</v>
      </c>
      <c r="G136" s="12" t="s">
        <v>501</v>
      </c>
      <c r="H136" s="12">
        <v>2</v>
      </c>
      <c r="I136" s="14" t="s">
        <v>781</v>
      </c>
      <c r="J136" s="14" t="s">
        <v>935</v>
      </c>
      <c r="K136" s="14"/>
      <c r="L136" s="102">
        <f>IF(COUNTIF($D$2:D135,D136)&gt;=1,VLOOKUP(D136,$D$2:L135,9,FALSE),MAX($L$2:L135)+10)</f>
        <v>730</v>
      </c>
      <c r="M136" s="104">
        <f t="array" ref="M136">MAX(IF($D$2:D135=D136,$M$2:M135,""))+1</f>
        <v>1</v>
      </c>
    </row>
    <row r="137" spans="1:13" ht="14.45" customHeight="1" x14ac:dyDescent="0.25">
      <c r="A137" s="1">
        <f t="shared" si="4"/>
        <v>730</v>
      </c>
      <c r="B137" s="1" t="str">
        <f t="shared" si="5"/>
        <v>7302</v>
      </c>
      <c r="D137" s="12" t="s">
        <v>4</v>
      </c>
      <c r="E137" s="12" t="s">
        <v>113</v>
      </c>
      <c r="F137" s="12" t="s">
        <v>499</v>
      </c>
      <c r="G137" s="12" t="s">
        <v>506</v>
      </c>
      <c r="H137" s="12">
        <v>2</v>
      </c>
      <c r="I137" s="14" t="s">
        <v>781</v>
      </c>
      <c r="J137" s="14" t="s">
        <v>935</v>
      </c>
      <c r="K137" s="14"/>
      <c r="L137" s="102">
        <f>IF(COUNTIF($D$2:D136,D137)&gt;=1,VLOOKUP(D137,$D$2:L136,9,FALSE),MAX($L$2:L136)+10)</f>
        <v>730</v>
      </c>
      <c r="M137" s="104">
        <f t="array" ref="M137">MAX(IF($D$2:D136=D137,$M$2:M136,""))+1</f>
        <v>2</v>
      </c>
    </row>
    <row r="138" spans="1:13" ht="14.45" customHeight="1" x14ac:dyDescent="0.25">
      <c r="A138" s="1">
        <f t="shared" si="4"/>
        <v>730</v>
      </c>
      <c r="B138" s="1" t="str">
        <f t="shared" si="5"/>
        <v>7303</v>
      </c>
      <c r="D138" s="12" t="s">
        <v>4</v>
      </c>
      <c r="E138" s="12" t="s">
        <v>269</v>
      </c>
      <c r="F138" s="12" t="s">
        <v>499</v>
      </c>
      <c r="G138" s="12" t="s">
        <v>512</v>
      </c>
      <c r="H138" s="12">
        <v>2</v>
      </c>
      <c r="I138" s="14" t="s">
        <v>781</v>
      </c>
      <c r="J138" s="14" t="s">
        <v>935</v>
      </c>
      <c r="K138" s="14"/>
      <c r="L138" s="102">
        <f>IF(COUNTIF($D$2:D137,D138)&gt;=1,VLOOKUP(D138,$D$2:L137,9,FALSE),MAX($L$2:L137)+10)</f>
        <v>730</v>
      </c>
      <c r="M138" s="104">
        <f t="array" ref="M138">MAX(IF($D$2:D137=D138,$M$2:M137,""))+1</f>
        <v>3</v>
      </c>
    </row>
    <row r="139" spans="1:13" ht="14.45" customHeight="1" x14ac:dyDescent="0.25">
      <c r="A139" s="1">
        <f t="shared" si="4"/>
        <v>730</v>
      </c>
      <c r="B139" s="1" t="str">
        <f t="shared" si="5"/>
        <v>7304</v>
      </c>
      <c r="D139" s="12" t="s">
        <v>4</v>
      </c>
      <c r="E139" s="12" t="s">
        <v>309</v>
      </c>
      <c r="F139" s="12" t="s">
        <v>499</v>
      </c>
      <c r="G139" s="12" t="s">
        <v>513</v>
      </c>
      <c r="H139" s="12">
        <v>2</v>
      </c>
      <c r="I139" s="14" t="s">
        <v>781</v>
      </c>
      <c r="J139" s="14" t="s">
        <v>935</v>
      </c>
      <c r="K139" s="14"/>
      <c r="L139" s="102">
        <f>IF(COUNTIF($D$2:D138,D139)&gt;=1,VLOOKUP(D139,$D$2:L138,9,FALSE),MAX($L$2:L138)+10)</f>
        <v>730</v>
      </c>
      <c r="M139" s="104">
        <f t="array" ref="M139">MAX(IF($D$2:D138=D139,$M$2:M138,""))+1</f>
        <v>4</v>
      </c>
    </row>
    <row r="140" spans="1:13" ht="14.45" customHeight="1" x14ac:dyDescent="0.25">
      <c r="A140" s="1">
        <f t="shared" si="4"/>
        <v>740</v>
      </c>
      <c r="B140" s="1" t="str">
        <f t="shared" si="5"/>
        <v>7401</v>
      </c>
      <c r="D140" s="12" t="s">
        <v>58</v>
      </c>
      <c r="E140" s="12" t="s">
        <v>172</v>
      </c>
      <c r="F140" s="12" t="s">
        <v>500</v>
      </c>
      <c r="G140" s="12" t="s">
        <v>507</v>
      </c>
      <c r="H140" s="12">
        <v>3</v>
      </c>
      <c r="I140" s="14" t="s">
        <v>786</v>
      </c>
      <c r="J140" s="14" t="s">
        <v>935</v>
      </c>
      <c r="K140" s="14"/>
      <c r="L140" s="102">
        <f>IF(COUNTIF($D$2:D139,D140)&gt;=1,VLOOKUP(D140,$D$2:L139,9,FALSE),MAX($L$2:L139)+10)</f>
        <v>740</v>
      </c>
      <c r="M140" s="104">
        <f t="array" ref="M140">MAX(IF($D$2:D139=D140,$M$2:M139,""))+1</f>
        <v>1</v>
      </c>
    </row>
    <row r="141" spans="1:13" ht="14.45" customHeight="1" x14ac:dyDescent="0.25">
      <c r="A141" s="1">
        <f t="shared" si="4"/>
        <v>750</v>
      </c>
      <c r="B141" s="1" t="str">
        <f t="shared" si="5"/>
        <v>7501</v>
      </c>
      <c r="D141" s="12" t="s">
        <v>832</v>
      </c>
      <c r="E141" s="12" t="s">
        <v>681</v>
      </c>
      <c r="F141" s="12" t="s">
        <v>833</v>
      </c>
      <c r="G141" s="12" t="s">
        <v>748</v>
      </c>
      <c r="H141" s="12">
        <v>2</v>
      </c>
      <c r="I141" s="14" t="s">
        <v>781</v>
      </c>
      <c r="J141" s="14" t="s">
        <v>935</v>
      </c>
      <c r="K141" s="14"/>
      <c r="L141" s="102">
        <f>IF(COUNTIF($D$2:D140,D141)&gt;=1,VLOOKUP(D141,$D$2:L140,9,FALSE),MAX($L$2:L140)+10)</f>
        <v>750</v>
      </c>
      <c r="M141" s="104">
        <f t="array" ref="M141">MAX(IF($D$2:D140=D141,$M$2:M140,""))+1</f>
        <v>1</v>
      </c>
    </row>
    <row r="142" spans="1:13" ht="14.45" customHeight="1" x14ac:dyDescent="0.25">
      <c r="A142" s="1">
        <f t="shared" si="4"/>
        <v>760</v>
      </c>
      <c r="B142" s="1" t="str">
        <f t="shared" si="5"/>
        <v>7601</v>
      </c>
      <c r="D142" s="12" t="s">
        <v>299</v>
      </c>
      <c r="E142" s="12" t="s">
        <v>330</v>
      </c>
      <c r="F142" s="12" t="s">
        <v>515</v>
      </c>
      <c r="G142" s="12" t="s">
        <v>514</v>
      </c>
      <c r="H142" s="12">
        <v>2</v>
      </c>
      <c r="I142" s="14" t="s">
        <v>781</v>
      </c>
      <c r="J142" s="14" t="s">
        <v>935</v>
      </c>
      <c r="K142" s="14"/>
      <c r="L142" s="102">
        <f>IF(COUNTIF($D$2:D141,D142)&gt;=1,VLOOKUP(D142,$D$2:L141,9,FALSE),MAX($L$2:L141)+10)</f>
        <v>760</v>
      </c>
      <c r="M142" s="104">
        <f t="array" ref="M142">MAX(IF($D$2:D141=D142,$M$2:M141,""))+1</f>
        <v>1</v>
      </c>
    </row>
    <row r="143" spans="1:13" ht="14.45" customHeight="1" x14ac:dyDescent="0.25">
      <c r="A143" s="1">
        <f t="shared" si="4"/>
        <v>760</v>
      </c>
      <c r="B143" s="1" t="str">
        <f t="shared" si="5"/>
        <v>7602</v>
      </c>
      <c r="D143" s="12" t="s">
        <v>299</v>
      </c>
      <c r="E143" s="12" t="s">
        <v>326</v>
      </c>
      <c r="F143" s="12" t="s">
        <v>515</v>
      </c>
      <c r="G143" s="12" t="s">
        <v>516</v>
      </c>
      <c r="H143" s="12">
        <v>2</v>
      </c>
      <c r="I143" s="14" t="s">
        <v>781</v>
      </c>
      <c r="J143" s="14" t="s">
        <v>935</v>
      </c>
      <c r="K143" s="14"/>
      <c r="L143" s="102">
        <f>IF(COUNTIF($D$2:D142,D143)&gt;=1,VLOOKUP(D143,$D$2:L142,9,FALSE),MAX($L$2:L142)+10)</f>
        <v>760</v>
      </c>
      <c r="M143" s="104">
        <f t="array" ref="M143">MAX(IF($D$2:D142=D143,$M$2:M142,""))+1</f>
        <v>2</v>
      </c>
    </row>
    <row r="144" spans="1:13" ht="14.45" customHeight="1" x14ac:dyDescent="0.25">
      <c r="A144" s="1">
        <f t="shared" si="4"/>
        <v>760</v>
      </c>
      <c r="B144" s="1" t="str">
        <f t="shared" si="5"/>
        <v>7603</v>
      </c>
      <c r="D144" s="12" t="s">
        <v>299</v>
      </c>
      <c r="E144" s="12" t="s">
        <v>676</v>
      </c>
      <c r="F144" s="12" t="s">
        <v>515</v>
      </c>
      <c r="G144" s="12" t="s">
        <v>750</v>
      </c>
      <c r="H144" s="12">
        <v>2</v>
      </c>
      <c r="I144" s="14" t="s">
        <v>781</v>
      </c>
      <c r="J144" s="14" t="s">
        <v>935</v>
      </c>
      <c r="K144" s="14"/>
      <c r="L144" s="102">
        <f>IF(COUNTIF($D$2:D143,D144)&gt;=1,VLOOKUP(D144,$D$2:L143,9,FALSE),MAX($L$2:L143)+10)</f>
        <v>760</v>
      </c>
      <c r="M144" s="104">
        <f t="array" ref="M144">MAX(IF($D$2:D143=D144,$M$2:M143,""))+1</f>
        <v>3</v>
      </c>
    </row>
    <row r="145" spans="1:13" ht="14.45" customHeight="1" x14ac:dyDescent="0.25">
      <c r="A145" s="1">
        <f t="shared" si="4"/>
        <v>760</v>
      </c>
      <c r="B145" s="1" t="str">
        <f t="shared" si="5"/>
        <v>7604</v>
      </c>
      <c r="D145" s="12" t="s">
        <v>299</v>
      </c>
      <c r="E145" s="12" t="s">
        <v>677</v>
      </c>
      <c r="F145" s="12" t="s">
        <v>515</v>
      </c>
      <c r="G145" s="12" t="s">
        <v>751</v>
      </c>
      <c r="H145" s="12">
        <v>2</v>
      </c>
      <c r="I145" s="14" t="s">
        <v>781</v>
      </c>
      <c r="J145" s="14" t="s">
        <v>935</v>
      </c>
      <c r="K145" s="14"/>
      <c r="L145" s="102">
        <f>IF(COUNTIF($D$2:D144,D145)&gt;=1,VLOOKUP(D145,$D$2:L144,9,FALSE),MAX($L$2:L144)+10)</f>
        <v>760</v>
      </c>
      <c r="M145" s="104">
        <f t="array" ref="M145">MAX(IF($D$2:D144=D145,$M$2:M144,""))+1</f>
        <v>4</v>
      </c>
    </row>
    <row r="146" spans="1:13" ht="14.45" customHeight="1" x14ac:dyDescent="0.25">
      <c r="A146" s="1">
        <f t="shared" si="4"/>
        <v>760</v>
      </c>
      <c r="B146" s="1" t="str">
        <f t="shared" si="5"/>
        <v>7605</v>
      </c>
      <c r="D146" s="12" t="s">
        <v>299</v>
      </c>
      <c r="E146" s="12" t="s">
        <v>678</v>
      </c>
      <c r="F146" s="12" t="s">
        <v>515</v>
      </c>
      <c r="G146" s="12" t="s">
        <v>752</v>
      </c>
      <c r="H146" s="12">
        <v>3</v>
      </c>
      <c r="I146" s="14" t="s">
        <v>786</v>
      </c>
      <c r="J146" s="14" t="s">
        <v>935</v>
      </c>
      <c r="K146" s="14"/>
      <c r="L146" s="102">
        <f>IF(COUNTIF($D$2:D145,D146)&gt;=1,VLOOKUP(D146,$D$2:L145,9,FALSE),MAX($L$2:L145)+10)</f>
        <v>760</v>
      </c>
      <c r="M146" s="104">
        <f t="array" ref="M146">MAX(IF($D$2:D145=D146,$M$2:M145,""))+1</f>
        <v>5</v>
      </c>
    </row>
    <row r="147" spans="1:13" ht="14.45" customHeight="1" x14ac:dyDescent="0.25">
      <c r="A147" s="1">
        <f t="shared" si="4"/>
        <v>770</v>
      </c>
      <c r="B147" s="1" t="str">
        <f t="shared" si="5"/>
        <v>7701</v>
      </c>
      <c r="D147" s="12" t="s">
        <v>115</v>
      </c>
      <c r="E147" s="12" t="s">
        <v>194</v>
      </c>
      <c r="F147" s="12" t="s">
        <v>518</v>
      </c>
      <c r="G147" s="12" t="s">
        <v>517</v>
      </c>
      <c r="H147" s="12">
        <v>3</v>
      </c>
      <c r="I147" s="14" t="s">
        <v>786</v>
      </c>
      <c r="J147" s="14" t="s">
        <v>935</v>
      </c>
      <c r="K147" s="14"/>
      <c r="L147" s="102">
        <f>IF(COUNTIF($D$2:D146,D147)&gt;=1,VLOOKUP(D147,$D$2:L146,9,FALSE),MAX($L$2:L146)+10)</f>
        <v>770</v>
      </c>
      <c r="M147" s="104">
        <f t="array" ref="M147">MAX(IF($D$2:D146=D147,$M$2:M146,""))+1</f>
        <v>1</v>
      </c>
    </row>
    <row r="148" spans="1:13" ht="14.45" customHeight="1" x14ac:dyDescent="0.25">
      <c r="A148" s="1">
        <f t="shared" si="4"/>
        <v>770</v>
      </c>
      <c r="B148" s="1" t="str">
        <f t="shared" si="5"/>
        <v>7702</v>
      </c>
      <c r="D148" s="12" t="s">
        <v>115</v>
      </c>
      <c r="E148" s="12" t="s">
        <v>836</v>
      </c>
      <c r="F148" s="12" t="s">
        <v>518</v>
      </c>
      <c r="G148" s="12" t="s">
        <v>837</v>
      </c>
      <c r="H148" s="12">
        <v>2</v>
      </c>
      <c r="I148" s="14" t="s">
        <v>781</v>
      </c>
      <c r="J148" s="14" t="s">
        <v>935</v>
      </c>
      <c r="K148" s="14"/>
      <c r="L148" s="102">
        <f>IF(COUNTIF($D$2:D147,D148)&gt;=1,VLOOKUP(D148,$D$2:L147,9,FALSE),MAX($L$2:L147)+10)</f>
        <v>770</v>
      </c>
      <c r="M148" s="104">
        <f t="array" ref="M148">MAX(IF($D$2:D147=D148,$M$2:M147,""))+1</f>
        <v>2</v>
      </c>
    </row>
    <row r="149" spans="1:13" ht="14.45" customHeight="1" x14ac:dyDescent="0.25">
      <c r="A149" s="1">
        <f t="shared" si="4"/>
        <v>780</v>
      </c>
      <c r="B149" s="1" t="str">
        <f t="shared" si="5"/>
        <v>7801</v>
      </c>
      <c r="D149" s="12" t="s">
        <v>40</v>
      </c>
      <c r="E149" s="12" t="s">
        <v>84</v>
      </c>
      <c r="F149" s="12" t="s">
        <v>525</v>
      </c>
      <c r="G149" s="12" t="s">
        <v>526</v>
      </c>
      <c r="H149" s="12">
        <v>2</v>
      </c>
      <c r="I149" s="14" t="s">
        <v>781</v>
      </c>
      <c r="J149" s="14" t="s">
        <v>935</v>
      </c>
      <c r="K149" s="14"/>
      <c r="L149" s="102">
        <f>IF(COUNTIF($D$2:D148,D149)&gt;=1,VLOOKUP(D149,$D$2:L148,9,FALSE),MAX($L$2:L148)+10)</f>
        <v>780</v>
      </c>
      <c r="M149" s="104">
        <f t="array" ref="M149">MAX(IF($D$2:D148=D149,$M$2:M148,""))+1</f>
        <v>1</v>
      </c>
    </row>
    <row r="150" spans="1:13" ht="14.45" customHeight="1" x14ac:dyDescent="0.25">
      <c r="A150" s="1">
        <f t="shared" si="4"/>
        <v>790</v>
      </c>
      <c r="B150" s="1" t="str">
        <f t="shared" si="5"/>
        <v>7901</v>
      </c>
      <c r="D150" s="12" t="s">
        <v>25</v>
      </c>
      <c r="E150" s="12" t="s">
        <v>80</v>
      </c>
      <c r="F150" s="12" t="s">
        <v>527</v>
      </c>
      <c r="G150" s="12" t="s">
        <v>528</v>
      </c>
      <c r="H150" s="12">
        <v>2</v>
      </c>
      <c r="I150" s="14" t="s">
        <v>782</v>
      </c>
      <c r="J150" s="14" t="s">
        <v>935</v>
      </c>
      <c r="K150" s="14"/>
      <c r="L150" s="102">
        <f>IF(COUNTIF($D$2:D149,D150)&gt;=1,VLOOKUP(D150,$D$2:L149,9,FALSE),MAX($L$2:L149)+10)</f>
        <v>790</v>
      </c>
      <c r="M150" s="104">
        <f t="array" ref="M150">MAX(IF($D$2:D149=D150,$M$2:M149,""))+1</f>
        <v>1</v>
      </c>
    </row>
    <row r="151" spans="1:13" ht="14.45" customHeight="1" x14ac:dyDescent="0.25">
      <c r="A151" s="1">
        <f t="shared" si="4"/>
        <v>800</v>
      </c>
      <c r="B151" s="1" t="str">
        <f t="shared" si="5"/>
        <v>8001</v>
      </c>
      <c r="D151" s="12" t="s">
        <v>118</v>
      </c>
      <c r="E151" s="12" t="s">
        <v>114</v>
      </c>
      <c r="F151" s="12" t="s">
        <v>521</v>
      </c>
      <c r="G151" s="12" t="s">
        <v>520</v>
      </c>
      <c r="H151" s="12">
        <v>2</v>
      </c>
      <c r="I151" s="14" t="s">
        <v>781</v>
      </c>
      <c r="J151" s="14" t="s">
        <v>935</v>
      </c>
      <c r="K151" s="14"/>
      <c r="L151" s="102">
        <f>IF(COUNTIF($D$2:D150,D151)&gt;=1,VLOOKUP(D151,$D$2:L150,9,FALSE),MAX($L$2:L150)+10)</f>
        <v>800</v>
      </c>
      <c r="M151" s="104">
        <f t="array" ref="M151">MAX(IF($D$2:D150=D151,$M$2:M150,""))+1</f>
        <v>1</v>
      </c>
    </row>
    <row r="152" spans="1:13" ht="14.45" customHeight="1" x14ac:dyDescent="0.25">
      <c r="A152" s="1">
        <f t="shared" si="4"/>
        <v>800</v>
      </c>
      <c r="B152" s="1" t="str">
        <f t="shared" si="5"/>
        <v>8002</v>
      </c>
      <c r="D152" s="12" t="s">
        <v>118</v>
      </c>
      <c r="E152" s="12" t="s">
        <v>229</v>
      </c>
      <c r="F152" s="12" t="s">
        <v>521</v>
      </c>
      <c r="G152" s="12" t="s">
        <v>524</v>
      </c>
      <c r="H152" s="12">
        <v>2</v>
      </c>
      <c r="I152" s="14" t="s">
        <v>781</v>
      </c>
      <c r="J152" s="14" t="s">
        <v>935</v>
      </c>
      <c r="K152" s="14"/>
      <c r="L152" s="102">
        <f>IF(COUNTIF($D$2:D151,D152)&gt;=1,VLOOKUP(D152,$D$2:L151,9,FALSE),MAX($L$2:L151)+10)</f>
        <v>800</v>
      </c>
      <c r="M152" s="104">
        <f t="array" ref="M152">MAX(IF($D$2:D151=D152,$M$2:M151,""))+1</f>
        <v>2</v>
      </c>
    </row>
    <row r="153" spans="1:13" ht="14.45" customHeight="1" x14ac:dyDescent="0.25">
      <c r="A153" s="1">
        <f t="shared" si="4"/>
        <v>800</v>
      </c>
      <c r="B153" s="1" t="str">
        <f t="shared" si="5"/>
        <v>8003</v>
      </c>
      <c r="D153" s="12" t="s">
        <v>118</v>
      </c>
      <c r="E153" s="12" t="s">
        <v>227</v>
      </c>
      <c r="F153" s="12" t="s">
        <v>521</v>
      </c>
      <c r="G153" s="12" t="s">
        <v>529</v>
      </c>
      <c r="H153" s="12">
        <v>2</v>
      </c>
      <c r="I153" s="14" t="s">
        <v>781</v>
      </c>
      <c r="J153" s="14" t="s">
        <v>935</v>
      </c>
      <c r="K153" s="14"/>
      <c r="L153" s="102">
        <f>IF(COUNTIF($D$2:D152,D153)&gt;=1,VLOOKUP(D153,$D$2:L152,9,FALSE),MAX($L$2:L152)+10)</f>
        <v>800</v>
      </c>
      <c r="M153" s="104">
        <f t="array" ref="M153">MAX(IF($D$2:D152=D153,$M$2:M152,""))+1</f>
        <v>3</v>
      </c>
    </row>
    <row r="154" spans="1:13" ht="14.45" customHeight="1" x14ac:dyDescent="0.25">
      <c r="A154" s="1">
        <f t="shared" si="4"/>
        <v>800</v>
      </c>
      <c r="B154" s="1" t="str">
        <f t="shared" si="5"/>
        <v>8004</v>
      </c>
      <c r="D154" s="12" t="s">
        <v>118</v>
      </c>
      <c r="E154" s="12" t="s">
        <v>314</v>
      </c>
      <c r="F154" s="12" t="s">
        <v>521</v>
      </c>
      <c r="G154" s="12" t="s">
        <v>530</v>
      </c>
      <c r="H154" s="12">
        <v>2</v>
      </c>
      <c r="I154" s="14" t="s">
        <v>781</v>
      </c>
      <c r="J154" s="14" t="s">
        <v>935</v>
      </c>
      <c r="K154" s="14"/>
      <c r="L154" s="102">
        <f>IF(COUNTIF($D$2:D153,D154)&gt;=1,VLOOKUP(D154,$D$2:L153,9,FALSE),MAX($L$2:L153)+10)</f>
        <v>800</v>
      </c>
      <c r="M154" s="104">
        <f t="array" ref="M154">MAX(IF($D$2:D153=D154,$M$2:M153,""))+1</f>
        <v>4</v>
      </c>
    </row>
    <row r="155" spans="1:13" ht="14.45" customHeight="1" x14ac:dyDescent="0.25">
      <c r="A155" s="1">
        <f t="shared" si="4"/>
        <v>810</v>
      </c>
      <c r="B155" s="1" t="str">
        <f t="shared" si="5"/>
        <v>8101</v>
      </c>
      <c r="D155" s="12" t="s">
        <v>107</v>
      </c>
      <c r="E155" s="12" t="s">
        <v>153</v>
      </c>
      <c r="F155" s="12" t="s">
        <v>523</v>
      </c>
      <c r="G155" s="12" t="s">
        <v>522</v>
      </c>
      <c r="H155" s="12">
        <v>3</v>
      </c>
      <c r="I155" s="14" t="s">
        <v>786</v>
      </c>
      <c r="J155" s="14" t="s">
        <v>935</v>
      </c>
      <c r="K155" s="14"/>
      <c r="L155" s="102">
        <f>IF(COUNTIF($D$2:D154,D155)&gt;=1,VLOOKUP(D155,$D$2:L154,9,FALSE),MAX($L$2:L154)+10)</f>
        <v>810</v>
      </c>
      <c r="M155" s="104">
        <f t="array" ref="M155">MAX(IF($D$2:D154=D155,$M$2:M154,""))+1</f>
        <v>1</v>
      </c>
    </row>
    <row r="156" spans="1:13" ht="14.45" customHeight="1" x14ac:dyDescent="0.25">
      <c r="A156" s="1">
        <f t="shared" si="4"/>
        <v>820</v>
      </c>
      <c r="B156" s="1" t="str">
        <f t="shared" si="5"/>
        <v>8201</v>
      </c>
      <c r="D156" s="12" t="s">
        <v>10</v>
      </c>
      <c r="E156" s="12" t="s">
        <v>276</v>
      </c>
      <c r="F156" s="12" t="s">
        <v>503</v>
      </c>
      <c r="G156" s="12" t="s">
        <v>502</v>
      </c>
      <c r="H156" s="12">
        <v>2</v>
      </c>
      <c r="I156" s="14" t="s">
        <v>781</v>
      </c>
      <c r="J156" s="14" t="s">
        <v>935</v>
      </c>
      <c r="K156" s="14"/>
      <c r="L156" s="102">
        <f>IF(COUNTIF($D$2:D155,D156)&gt;=1,VLOOKUP(D156,$D$2:L155,9,FALSE),MAX($L$2:L155)+10)</f>
        <v>820</v>
      </c>
      <c r="M156" s="104">
        <f t="array" ref="M156">MAX(IF($D$2:D155=D156,$M$2:M155,""))+1</f>
        <v>1</v>
      </c>
    </row>
    <row r="157" spans="1:13" ht="14.45" customHeight="1" x14ac:dyDescent="0.25">
      <c r="A157" s="1">
        <f t="shared" si="4"/>
        <v>820</v>
      </c>
      <c r="B157" s="1" t="str">
        <f t="shared" si="5"/>
        <v>8202</v>
      </c>
      <c r="D157" s="12" t="s">
        <v>10</v>
      </c>
      <c r="E157" s="12" t="s">
        <v>249</v>
      </c>
      <c r="F157" s="12" t="s">
        <v>503</v>
      </c>
      <c r="G157" s="12" t="s">
        <v>504</v>
      </c>
      <c r="H157" s="12">
        <v>2</v>
      </c>
      <c r="I157" s="14" t="s">
        <v>781</v>
      </c>
      <c r="J157" s="14" t="s">
        <v>935</v>
      </c>
      <c r="K157" s="14"/>
      <c r="L157" s="102">
        <f>IF(COUNTIF($D$2:D156,D157)&gt;=1,VLOOKUP(D157,$D$2:L156,9,FALSE),MAX($L$2:L156)+10)</f>
        <v>820</v>
      </c>
      <c r="M157" s="104">
        <f t="array" ref="M157">MAX(IF($D$2:D156=D157,$M$2:M156,""))+1</f>
        <v>2</v>
      </c>
    </row>
    <row r="158" spans="1:13" ht="14.45" customHeight="1" x14ac:dyDescent="0.25">
      <c r="A158" s="1">
        <f t="shared" si="4"/>
        <v>820</v>
      </c>
      <c r="B158" s="1" t="str">
        <f t="shared" si="5"/>
        <v>8203</v>
      </c>
      <c r="D158" s="12" t="s">
        <v>10</v>
      </c>
      <c r="E158" s="12" t="s">
        <v>157</v>
      </c>
      <c r="F158" s="12" t="s">
        <v>503</v>
      </c>
      <c r="G158" s="12" t="s">
        <v>509</v>
      </c>
      <c r="H158" s="12">
        <v>2</v>
      </c>
      <c r="I158" s="14" t="s">
        <v>781</v>
      </c>
      <c r="J158" s="14" t="s">
        <v>935</v>
      </c>
      <c r="K158" s="14"/>
      <c r="L158" s="102">
        <f>IF(COUNTIF($D$2:D157,D158)&gt;=1,VLOOKUP(D158,$D$2:L157,9,FALSE),MAX($L$2:L157)+10)</f>
        <v>820</v>
      </c>
      <c r="M158" s="104">
        <f t="array" ref="M158">MAX(IF($D$2:D157=D158,$M$2:M157,""))+1</f>
        <v>3</v>
      </c>
    </row>
    <row r="159" spans="1:13" ht="14.45" customHeight="1" x14ac:dyDescent="0.25">
      <c r="A159" s="1">
        <f t="shared" si="4"/>
        <v>820</v>
      </c>
      <c r="B159" s="1" t="str">
        <f t="shared" si="5"/>
        <v>8204</v>
      </c>
      <c r="D159" s="12" t="s">
        <v>10</v>
      </c>
      <c r="E159" s="12" t="s">
        <v>304</v>
      </c>
      <c r="F159" s="12" t="s">
        <v>503</v>
      </c>
      <c r="G159" s="12" t="s">
        <v>510</v>
      </c>
      <c r="H159" s="12">
        <v>2</v>
      </c>
      <c r="I159" s="14" t="s">
        <v>781</v>
      </c>
      <c r="J159" s="14" t="s">
        <v>935</v>
      </c>
      <c r="K159" s="14"/>
      <c r="L159" s="102">
        <f>IF(COUNTIF($D$2:D158,D159)&gt;=1,VLOOKUP(D159,$D$2:L158,9,FALSE),MAX($L$2:L158)+10)</f>
        <v>820</v>
      </c>
      <c r="M159" s="104">
        <f t="array" ref="M159">MAX(IF($D$2:D158=D159,$M$2:M158,""))+1</f>
        <v>4</v>
      </c>
    </row>
    <row r="160" spans="1:13" ht="14.45" customHeight="1" x14ac:dyDescent="0.25">
      <c r="A160" s="1">
        <f t="shared" si="4"/>
        <v>820</v>
      </c>
      <c r="B160" s="1" t="str">
        <f t="shared" si="5"/>
        <v>8205</v>
      </c>
      <c r="D160" s="12" t="s">
        <v>10</v>
      </c>
      <c r="E160" s="12" t="s">
        <v>95</v>
      </c>
      <c r="F160" s="12" t="s">
        <v>503</v>
      </c>
      <c r="G160" s="12" t="s">
        <v>519</v>
      </c>
      <c r="H160" s="12">
        <v>3</v>
      </c>
      <c r="I160" s="14" t="s">
        <v>786</v>
      </c>
      <c r="J160" s="14" t="s">
        <v>935</v>
      </c>
      <c r="K160" s="14"/>
      <c r="L160" s="102">
        <f>IF(COUNTIF($D$2:D159,D160)&gt;=1,VLOOKUP(D160,$D$2:L159,9,FALSE),MAX($L$2:L159)+10)</f>
        <v>820</v>
      </c>
      <c r="M160" s="104">
        <f t="array" ref="M160">MAX(IF($D$2:D159=D160,$M$2:M159,""))+1</f>
        <v>5</v>
      </c>
    </row>
    <row r="161" spans="1:13" ht="14.45" customHeight="1" x14ac:dyDescent="0.25">
      <c r="A161" s="1">
        <f t="shared" si="4"/>
        <v>820</v>
      </c>
      <c r="B161" s="1" t="str">
        <f t="shared" si="5"/>
        <v>8206</v>
      </c>
      <c r="D161" s="12" t="s">
        <v>10</v>
      </c>
      <c r="E161" s="12" t="s">
        <v>195</v>
      </c>
      <c r="F161" s="12" t="s">
        <v>503</v>
      </c>
      <c r="G161" s="12" t="s">
        <v>531</v>
      </c>
      <c r="H161" s="12">
        <v>2</v>
      </c>
      <c r="I161" s="14" t="s">
        <v>781</v>
      </c>
      <c r="J161" s="14" t="s">
        <v>935</v>
      </c>
      <c r="K161" s="14"/>
      <c r="L161" s="102">
        <f>IF(COUNTIF($D$2:D160,D161)&gt;=1,VLOOKUP(D161,$D$2:L160,9,FALSE),MAX($L$2:L160)+10)</f>
        <v>820</v>
      </c>
      <c r="M161" s="104">
        <f t="array" ref="M161">MAX(IF($D$2:D160=D161,$M$2:M160,""))+1</f>
        <v>6</v>
      </c>
    </row>
    <row r="162" spans="1:13" ht="14.45" customHeight="1" x14ac:dyDescent="0.25">
      <c r="A162" s="1">
        <f t="shared" si="4"/>
        <v>830</v>
      </c>
      <c r="B162" s="1" t="str">
        <f t="shared" si="5"/>
        <v>8301</v>
      </c>
      <c r="D162" s="12" t="s">
        <v>88</v>
      </c>
      <c r="E162" s="12" t="s">
        <v>158</v>
      </c>
      <c r="F162" s="12" t="s">
        <v>532</v>
      </c>
      <c r="G162" s="12" t="s">
        <v>534</v>
      </c>
      <c r="H162" s="12">
        <v>2</v>
      </c>
      <c r="I162" s="14" t="s">
        <v>780</v>
      </c>
      <c r="J162" s="14" t="s">
        <v>933</v>
      </c>
      <c r="K162" s="14"/>
      <c r="L162" s="102">
        <f>IF(COUNTIF($D$2:D161,D162)&gt;=1,VLOOKUP(D162,$D$2:L161,9,FALSE),MAX($L$2:L161)+10)</f>
        <v>830</v>
      </c>
      <c r="M162" s="104">
        <f t="array" ref="M162">MAX(IF($D$2:D161=D162,$M$2:M161,""))+1</f>
        <v>1</v>
      </c>
    </row>
    <row r="163" spans="1:13" ht="14.45" customHeight="1" x14ac:dyDescent="0.25">
      <c r="A163" s="1">
        <f t="shared" si="4"/>
        <v>830</v>
      </c>
      <c r="B163" s="1" t="str">
        <f t="shared" si="5"/>
        <v>8302</v>
      </c>
      <c r="D163" s="12" t="s">
        <v>88</v>
      </c>
      <c r="E163" s="12" t="s">
        <v>181</v>
      </c>
      <c r="F163" s="12" t="s">
        <v>532</v>
      </c>
      <c r="G163" s="12" t="s">
        <v>538</v>
      </c>
      <c r="H163" s="12">
        <v>2</v>
      </c>
      <c r="I163" s="14" t="s">
        <v>780</v>
      </c>
      <c r="J163" s="14" t="s">
        <v>933</v>
      </c>
      <c r="K163" s="14"/>
      <c r="L163" s="102">
        <f>IF(COUNTIF($D$2:D162,D163)&gt;=1,VLOOKUP(D163,$D$2:L162,9,FALSE),MAX($L$2:L162)+10)</f>
        <v>830</v>
      </c>
      <c r="M163" s="104">
        <f t="array" ref="M163">MAX(IF($D$2:D162=D163,$M$2:M162,""))+1</f>
        <v>2</v>
      </c>
    </row>
    <row r="164" spans="1:13" ht="14.45" customHeight="1" x14ac:dyDescent="0.25">
      <c r="A164" s="1">
        <f t="shared" si="4"/>
        <v>830</v>
      </c>
      <c r="B164" s="1" t="str">
        <f t="shared" si="5"/>
        <v>8303</v>
      </c>
      <c r="D164" s="12" t="s">
        <v>88</v>
      </c>
      <c r="E164" s="12" t="s">
        <v>81</v>
      </c>
      <c r="F164" s="12" t="s">
        <v>532</v>
      </c>
      <c r="G164" s="12" t="s">
        <v>541</v>
      </c>
      <c r="H164" s="12">
        <v>2</v>
      </c>
      <c r="I164" s="14" t="s">
        <v>780</v>
      </c>
      <c r="J164" s="14" t="s">
        <v>933</v>
      </c>
      <c r="K164" s="14"/>
      <c r="L164" s="102">
        <f>IF(COUNTIF($D$2:D163,D164)&gt;=1,VLOOKUP(D164,$D$2:L163,9,FALSE),MAX($L$2:L163)+10)</f>
        <v>830</v>
      </c>
      <c r="M164" s="104">
        <f t="array" ref="M164">MAX(IF($D$2:D163=D164,$M$2:M163,""))+1</f>
        <v>3</v>
      </c>
    </row>
    <row r="165" spans="1:13" ht="14.45" customHeight="1" x14ac:dyDescent="0.25">
      <c r="A165" s="1">
        <f t="shared" si="4"/>
        <v>830</v>
      </c>
      <c r="B165" s="1" t="str">
        <f t="shared" si="5"/>
        <v>8304</v>
      </c>
      <c r="D165" s="12" t="s">
        <v>88</v>
      </c>
      <c r="E165" s="12" t="s">
        <v>73</v>
      </c>
      <c r="F165" s="12" t="s">
        <v>532</v>
      </c>
      <c r="G165" s="12" t="s">
        <v>542</v>
      </c>
      <c r="H165" s="12">
        <v>2</v>
      </c>
      <c r="I165" s="14" t="s">
        <v>780</v>
      </c>
      <c r="J165" s="14" t="s">
        <v>933</v>
      </c>
      <c r="K165" s="14"/>
      <c r="L165" s="102">
        <f>IF(COUNTIF($D$2:D164,D165)&gt;=1,VLOOKUP(D165,$D$2:L164,9,FALSE),MAX($L$2:L164)+10)</f>
        <v>830</v>
      </c>
      <c r="M165" s="104">
        <f t="array" ref="M165">MAX(IF($D$2:D164=D165,$M$2:M164,""))+1</f>
        <v>4</v>
      </c>
    </row>
    <row r="166" spans="1:13" ht="14.45" customHeight="1" x14ac:dyDescent="0.25">
      <c r="A166" s="1">
        <f t="shared" si="4"/>
        <v>830</v>
      </c>
      <c r="B166" s="1" t="str">
        <f t="shared" si="5"/>
        <v>8305</v>
      </c>
      <c r="D166" s="12" t="s">
        <v>88</v>
      </c>
      <c r="E166" s="12" t="s">
        <v>291</v>
      </c>
      <c r="F166" s="12" t="s">
        <v>532</v>
      </c>
      <c r="G166" s="12" t="s">
        <v>543</v>
      </c>
      <c r="H166" s="12">
        <v>2</v>
      </c>
      <c r="I166" s="14" t="s">
        <v>780</v>
      </c>
      <c r="J166" s="14" t="s">
        <v>933</v>
      </c>
      <c r="K166" s="14"/>
      <c r="L166" s="102">
        <f>IF(COUNTIF($D$2:D165,D166)&gt;=1,VLOOKUP(D166,$D$2:L165,9,FALSE),MAX($L$2:L165)+10)</f>
        <v>830</v>
      </c>
      <c r="M166" s="104">
        <f t="array" ref="M166">MAX(IF($D$2:D165=D166,$M$2:M165,""))+1</f>
        <v>5</v>
      </c>
    </row>
    <row r="167" spans="1:13" ht="14.45" customHeight="1" x14ac:dyDescent="0.25">
      <c r="A167" s="1">
        <f t="shared" si="4"/>
        <v>840</v>
      </c>
      <c r="B167" s="1" t="str">
        <f t="shared" si="5"/>
        <v>8401</v>
      </c>
      <c r="D167" s="12" t="s">
        <v>189</v>
      </c>
      <c r="E167" s="12" t="s">
        <v>214</v>
      </c>
      <c r="F167" s="12" t="s">
        <v>533</v>
      </c>
      <c r="G167" s="12" t="s">
        <v>535</v>
      </c>
      <c r="H167" s="12">
        <v>3</v>
      </c>
      <c r="I167" s="14" t="s">
        <v>787</v>
      </c>
      <c r="J167" s="14" t="s">
        <v>933</v>
      </c>
      <c r="K167" s="14"/>
      <c r="L167" s="102">
        <f>IF(COUNTIF($D$2:D166,D167)&gt;=1,VLOOKUP(D167,$D$2:L166,9,FALSE),MAX($L$2:L166)+10)</f>
        <v>840</v>
      </c>
      <c r="M167" s="104">
        <f t="array" ref="M167">MAX(IF($D$2:D166=D167,$M$2:M166,""))+1</f>
        <v>1</v>
      </c>
    </row>
    <row r="168" spans="1:13" ht="14.45" customHeight="1" x14ac:dyDescent="0.25">
      <c r="A168" s="1">
        <f t="shared" si="4"/>
        <v>850</v>
      </c>
      <c r="B168" s="1" t="str">
        <f t="shared" si="5"/>
        <v>8501</v>
      </c>
      <c r="D168" s="12" t="s">
        <v>125</v>
      </c>
      <c r="E168" s="12" t="s">
        <v>112</v>
      </c>
      <c r="F168" s="12" t="s">
        <v>536</v>
      </c>
      <c r="G168" s="12" t="s">
        <v>537</v>
      </c>
      <c r="H168" s="12">
        <v>2</v>
      </c>
      <c r="I168" s="14" t="s">
        <v>780</v>
      </c>
      <c r="J168" s="14" t="s">
        <v>933</v>
      </c>
      <c r="K168" s="14"/>
      <c r="L168" s="102">
        <f>IF(COUNTIF($D$2:D167,D168)&gt;=1,VLOOKUP(D168,$D$2:L167,9,FALSE),MAX($L$2:L167)+10)</f>
        <v>850</v>
      </c>
      <c r="M168" s="104">
        <f t="array" ref="M168">MAX(IF($D$2:D167=D168,$M$2:M167,""))+1</f>
        <v>1</v>
      </c>
    </row>
    <row r="169" spans="1:13" ht="14.45" customHeight="1" x14ac:dyDescent="0.25">
      <c r="A169" s="1">
        <f t="shared" si="4"/>
        <v>860</v>
      </c>
      <c r="B169" s="1" t="str">
        <f t="shared" si="5"/>
        <v>8601</v>
      </c>
      <c r="D169" s="12" t="s">
        <v>35</v>
      </c>
      <c r="E169" s="12" t="s">
        <v>184</v>
      </c>
      <c r="F169" s="12" t="s">
        <v>539</v>
      </c>
      <c r="G169" s="12" t="s">
        <v>540</v>
      </c>
      <c r="H169" s="12">
        <v>2</v>
      </c>
      <c r="I169" s="14" t="s">
        <v>780</v>
      </c>
      <c r="J169" s="14" t="s">
        <v>933</v>
      </c>
      <c r="K169" s="14"/>
      <c r="L169" s="102">
        <f>IF(COUNTIF($D$2:D168,D169)&gt;=1,VLOOKUP(D169,$D$2:L168,9,FALSE),MAX($L$2:L168)+10)</f>
        <v>860</v>
      </c>
      <c r="M169" s="104">
        <f t="array" ref="M169">MAX(IF($D$2:D168=D169,$M$2:M168,""))+1</f>
        <v>1</v>
      </c>
    </row>
    <row r="170" spans="1:13" ht="14.45" customHeight="1" x14ac:dyDescent="0.25">
      <c r="A170" s="1">
        <f t="shared" si="4"/>
        <v>870</v>
      </c>
      <c r="B170" s="1" t="str">
        <f t="shared" si="5"/>
        <v>8701</v>
      </c>
      <c r="D170" s="12" t="s">
        <v>245</v>
      </c>
      <c r="E170" s="12" t="s">
        <v>709</v>
      </c>
      <c r="F170" s="12" t="s">
        <v>544</v>
      </c>
      <c r="G170" s="12" t="s">
        <v>749</v>
      </c>
      <c r="H170" s="12">
        <v>2</v>
      </c>
      <c r="I170" s="14" t="s">
        <v>780</v>
      </c>
      <c r="J170" s="14" t="s">
        <v>933</v>
      </c>
      <c r="K170" s="14"/>
      <c r="L170" s="102">
        <f>IF(COUNTIF($D$2:D169,D170)&gt;=1,VLOOKUP(D170,$D$2:L169,9,FALSE),MAX($L$2:L169)+10)</f>
        <v>870</v>
      </c>
      <c r="M170" s="104">
        <f t="array" ref="M170">MAX(IF($D$2:D169=D170,$M$2:M169,""))+1</f>
        <v>1</v>
      </c>
    </row>
    <row r="171" spans="1:13" ht="14.45" customHeight="1" x14ac:dyDescent="0.25">
      <c r="A171" s="1">
        <f t="shared" si="4"/>
        <v>870</v>
      </c>
      <c r="B171" s="1" t="str">
        <f t="shared" si="5"/>
        <v>8702</v>
      </c>
      <c r="D171" s="12" t="s">
        <v>245</v>
      </c>
      <c r="E171" s="12" t="s">
        <v>257</v>
      </c>
      <c r="F171" s="12" t="s">
        <v>544</v>
      </c>
      <c r="G171" s="12" t="s">
        <v>547</v>
      </c>
      <c r="H171" s="12">
        <v>2</v>
      </c>
      <c r="I171" s="14" t="s">
        <v>780</v>
      </c>
      <c r="J171" s="14" t="s">
        <v>933</v>
      </c>
      <c r="K171" s="14"/>
      <c r="L171" s="102">
        <f>IF(COUNTIF($D$2:D170,D171)&gt;=1,VLOOKUP(D171,$D$2:L170,9,FALSE),MAX($L$2:L170)+10)</f>
        <v>870</v>
      </c>
      <c r="M171" s="104">
        <f t="array" ref="M171">MAX(IF($D$2:D170=D171,$M$2:M170,""))+1</f>
        <v>2</v>
      </c>
    </row>
    <row r="172" spans="1:13" ht="14.45" customHeight="1" x14ac:dyDescent="0.25">
      <c r="A172" s="1">
        <f t="shared" si="4"/>
        <v>880</v>
      </c>
      <c r="B172" s="1" t="str">
        <f t="shared" si="5"/>
        <v>8801</v>
      </c>
      <c r="D172" s="12" t="s">
        <v>43</v>
      </c>
      <c r="E172" s="12" t="s">
        <v>174</v>
      </c>
      <c r="F172" s="12" t="s">
        <v>545</v>
      </c>
      <c r="G172" s="12" t="s">
        <v>546</v>
      </c>
      <c r="H172" s="12">
        <v>2</v>
      </c>
      <c r="I172" s="14" t="s">
        <v>924</v>
      </c>
      <c r="J172" s="14" t="s">
        <v>933</v>
      </c>
      <c r="K172" s="14"/>
      <c r="L172" s="102">
        <f>IF(COUNTIF($D$2:D171,D172)&gt;=1,VLOOKUP(D172,$D$2:L171,9,FALSE),MAX($L$2:L171)+10)</f>
        <v>880</v>
      </c>
      <c r="M172" s="104">
        <f t="array" ref="M172">MAX(IF($D$2:D171=D172,$M$2:M171,""))+1</f>
        <v>1</v>
      </c>
    </row>
    <row r="173" spans="1:13" ht="14.45" customHeight="1" x14ac:dyDescent="0.25">
      <c r="A173" s="1">
        <f t="shared" si="4"/>
        <v>890</v>
      </c>
      <c r="B173" s="1" t="str">
        <f t="shared" si="5"/>
        <v>8901</v>
      </c>
      <c r="D173" s="12" t="s">
        <v>233</v>
      </c>
      <c r="E173" s="12" t="s">
        <v>168</v>
      </c>
      <c r="F173" s="12" t="s">
        <v>548</v>
      </c>
      <c r="G173" s="12" t="s">
        <v>549</v>
      </c>
      <c r="H173" s="12">
        <v>2</v>
      </c>
      <c r="I173" s="14" t="s">
        <v>780</v>
      </c>
      <c r="J173" s="14" t="s">
        <v>933</v>
      </c>
      <c r="K173" s="14"/>
      <c r="L173" s="102">
        <f>IF(COUNTIF($D$2:D172,D173)&gt;=1,VLOOKUP(D173,$D$2:L172,9,FALSE),MAX($L$2:L172)+10)</f>
        <v>890</v>
      </c>
      <c r="M173" s="104">
        <f t="array" ref="M173">MAX(IF($D$2:D172=D173,$M$2:M172,""))+1</f>
        <v>1</v>
      </c>
    </row>
    <row r="174" spans="1:13" ht="14.45" customHeight="1" x14ac:dyDescent="0.25">
      <c r="A174" s="1">
        <f t="shared" si="4"/>
        <v>900</v>
      </c>
      <c r="B174" s="1" t="str">
        <f t="shared" si="5"/>
        <v>9001</v>
      </c>
      <c r="D174" s="12" t="s">
        <v>710</v>
      </c>
      <c r="E174" s="12" t="s">
        <v>712</v>
      </c>
      <c r="F174" s="12" t="s">
        <v>754</v>
      </c>
      <c r="G174" s="12" t="s">
        <v>753</v>
      </c>
      <c r="H174" s="12">
        <v>2</v>
      </c>
      <c r="I174" s="14" t="s">
        <v>926</v>
      </c>
      <c r="J174" s="14" t="s">
        <v>935</v>
      </c>
      <c r="K174" s="14"/>
      <c r="L174" s="102">
        <f>IF(COUNTIF($D$2:D173,D174)&gt;=1,VLOOKUP(D174,$D$2:L173,9,FALSE),MAX($L$2:L173)+10)</f>
        <v>900</v>
      </c>
      <c r="M174" s="104">
        <f t="array" ref="M174">MAX(IF($D$2:D173=D174,$M$2:M173,""))+1</f>
        <v>1</v>
      </c>
    </row>
    <row r="175" spans="1:13" ht="14.45" customHeight="1" x14ac:dyDescent="0.25">
      <c r="A175" s="1">
        <f t="shared" si="4"/>
        <v>910</v>
      </c>
      <c r="B175" s="1" t="str">
        <f t="shared" si="5"/>
        <v>9101</v>
      </c>
      <c r="D175" s="12" t="s">
        <v>213</v>
      </c>
      <c r="E175" s="12" t="s">
        <v>260</v>
      </c>
      <c r="F175" s="12" t="s">
        <v>552</v>
      </c>
      <c r="G175" s="12" t="s">
        <v>553</v>
      </c>
      <c r="H175" s="12">
        <v>2</v>
      </c>
      <c r="I175" s="14" t="s">
        <v>784</v>
      </c>
      <c r="J175" s="14" t="s">
        <v>939</v>
      </c>
      <c r="K175" s="14"/>
      <c r="L175" s="102">
        <f>IF(COUNTIF($D$2:D174,D175)&gt;=1,VLOOKUP(D175,$D$2:L174,9,FALSE),MAX($L$2:L174)+10)</f>
        <v>910</v>
      </c>
      <c r="M175" s="104">
        <f t="array" ref="M175">MAX(IF($D$2:D174=D175,$M$2:M174,""))+1</f>
        <v>1</v>
      </c>
    </row>
    <row r="176" spans="1:13" ht="14.45" customHeight="1" x14ac:dyDescent="0.25">
      <c r="A176" s="1">
        <f t="shared" si="4"/>
        <v>910</v>
      </c>
      <c r="B176" s="1" t="str">
        <f t="shared" si="5"/>
        <v>9102</v>
      </c>
      <c r="D176" s="12" t="s">
        <v>213</v>
      </c>
      <c r="E176" s="12" t="s">
        <v>196</v>
      </c>
      <c r="F176" s="12" t="s">
        <v>552</v>
      </c>
      <c r="G176" s="12" t="s">
        <v>554</v>
      </c>
      <c r="H176" s="12">
        <v>3</v>
      </c>
      <c r="I176" s="15" t="s">
        <v>912</v>
      </c>
      <c r="J176" s="101" t="s">
        <v>939</v>
      </c>
      <c r="K176" s="101"/>
      <c r="L176" s="102">
        <f>IF(COUNTIF($D$2:D175,D176)&gt;=1,VLOOKUP(D176,$D$2:L175,9,FALSE),MAX($L$2:L175)+10)</f>
        <v>910</v>
      </c>
      <c r="M176" s="104">
        <f t="array" ref="M176">MAX(IF($D$2:D175=D176,$M$2:M175,""))+1</f>
        <v>2</v>
      </c>
    </row>
    <row r="177" spans="1:13" ht="14.45" customHeight="1" x14ac:dyDescent="0.25">
      <c r="A177" s="1">
        <f t="shared" si="4"/>
        <v>910</v>
      </c>
      <c r="B177" s="1" t="str">
        <f t="shared" si="5"/>
        <v>9103</v>
      </c>
      <c r="D177" s="12" t="s">
        <v>213</v>
      </c>
      <c r="E177" s="12" t="s">
        <v>52</v>
      </c>
      <c r="F177" s="12" t="s">
        <v>552</v>
      </c>
      <c r="G177" s="12" t="s">
        <v>555</v>
      </c>
      <c r="H177" s="12">
        <v>2</v>
      </c>
      <c r="I177" s="14" t="s">
        <v>784</v>
      </c>
      <c r="J177" s="14" t="s">
        <v>939</v>
      </c>
      <c r="K177" s="14"/>
      <c r="L177" s="102">
        <f>IF(COUNTIF($D$2:D176,D177)&gt;=1,VLOOKUP(D177,$D$2:L176,9,FALSE),MAX($L$2:L176)+10)</f>
        <v>910</v>
      </c>
      <c r="M177" s="104">
        <f t="array" ref="M177">MAX(IF($D$2:D176=D177,$M$2:M176,""))+1</f>
        <v>3</v>
      </c>
    </row>
    <row r="178" spans="1:13" ht="14.45" customHeight="1" x14ac:dyDescent="0.25">
      <c r="A178" s="1">
        <f t="shared" si="4"/>
        <v>910</v>
      </c>
      <c r="B178" s="1" t="str">
        <f t="shared" si="5"/>
        <v>9104</v>
      </c>
      <c r="D178" s="12" t="s">
        <v>213</v>
      </c>
      <c r="E178" s="12" t="s">
        <v>268</v>
      </c>
      <c r="F178" s="12" t="s">
        <v>552</v>
      </c>
      <c r="G178" s="12" t="s">
        <v>560</v>
      </c>
      <c r="H178" s="12">
        <v>3</v>
      </c>
      <c r="I178" s="15" t="s">
        <v>912</v>
      </c>
      <c r="J178" s="101" t="s">
        <v>939</v>
      </c>
      <c r="K178" s="101"/>
      <c r="L178" s="102">
        <f>IF(COUNTIF($D$2:D177,D178)&gt;=1,VLOOKUP(D178,$D$2:L177,9,FALSE),MAX($L$2:L177)+10)</f>
        <v>910</v>
      </c>
      <c r="M178" s="104">
        <f t="array" ref="M178">MAX(IF($D$2:D177=D178,$M$2:M177,""))+1</f>
        <v>4</v>
      </c>
    </row>
    <row r="179" spans="1:13" ht="14.45" customHeight="1" x14ac:dyDescent="0.25">
      <c r="A179" s="1">
        <f t="shared" si="4"/>
        <v>920</v>
      </c>
      <c r="B179" s="1" t="str">
        <f t="shared" si="5"/>
        <v>9201</v>
      </c>
      <c r="D179" s="12" t="s">
        <v>136</v>
      </c>
      <c r="E179" s="12" t="s">
        <v>30</v>
      </c>
      <c r="F179" s="12" t="s">
        <v>556</v>
      </c>
      <c r="G179" s="12" t="s">
        <v>561</v>
      </c>
      <c r="H179" s="12">
        <v>2</v>
      </c>
      <c r="I179" s="14" t="s">
        <v>784</v>
      </c>
      <c r="J179" s="14" t="s">
        <v>939</v>
      </c>
      <c r="K179" s="14"/>
      <c r="L179" s="102">
        <f>IF(COUNTIF($D$2:D178,D179)&gt;=1,VLOOKUP(D179,$D$2:L178,9,FALSE),MAX($L$2:L178)+10)</f>
        <v>920</v>
      </c>
      <c r="M179" s="104">
        <f t="array" ref="M179">MAX(IF($D$2:D178=D179,$M$2:M178,""))+1</f>
        <v>1</v>
      </c>
    </row>
    <row r="180" spans="1:13" ht="14.45" customHeight="1" x14ac:dyDescent="0.25">
      <c r="A180" s="1">
        <f t="shared" si="4"/>
        <v>930</v>
      </c>
      <c r="B180" s="1" t="str">
        <f t="shared" si="5"/>
        <v>9301</v>
      </c>
      <c r="D180" s="12" t="s">
        <v>132</v>
      </c>
      <c r="E180" s="12" t="s">
        <v>558</v>
      </c>
      <c r="F180" s="12" t="s">
        <v>557</v>
      </c>
      <c r="G180" s="12" t="s">
        <v>559</v>
      </c>
      <c r="H180" s="12">
        <v>2</v>
      </c>
      <c r="I180" s="14" t="s">
        <v>784</v>
      </c>
      <c r="J180" s="14" t="s">
        <v>939</v>
      </c>
      <c r="K180" s="14"/>
      <c r="L180" s="102">
        <f>IF(COUNTIF($D$2:D179,D180)&gt;=1,VLOOKUP(D180,$D$2:L179,9,FALSE),MAX($L$2:L179)+10)</f>
        <v>930</v>
      </c>
      <c r="M180" s="104">
        <f t="array" ref="M180">MAX(IF($D$2:D179=D180,$M$2:M179,""))+1</f>
        <v>1</v>
      </c>
    </row>
    <row r="181" spans="1:13" ht="14.45" customHeight="1" x14ac:dyDescent="0.25">
      <c r="A181" s="1">
        <f t="shared" si="4"/>
        <v>940</v>
      </c>
      <c r="B181" s="1" t="str">
        <f t="shared" si="5"/>
        <v>9401</v>
      </c>
      <c r="D181" s="12" t="s">
        <v>208</v>
      </c>
      <c r="E181" s="12" t="s">
        <v>563</v>
      </c>
      <c r="F181" s="12" t="s">
        <v>562</v>
      </c>
      <c r="G181" s="12" t="s">
        <v>564</v>
      </c>
      <c r="H181" s="12">
        <v>2</v>
      </c>
      <c r="I181" s="14" t="s">
        <v>784</v>
      </c>
      <c r="J181" s="14" t="s">
        <v>939</v>
      </c>
      <c r="K181" s="14"/>
      <c r="L181" s="102">
        <f>IF(COUNTIF($D$2:D180,D181)&gt;=1,VLOOKUP(D181,$D$2:L180,9,FALSE),MAX($L$2:L180)+10)</f>
        <v>940</v>
      </c>
      <c r="M181" s="104">
        <f t="array" ref="M181">MAX(IF($D$2:D180=D181,$M$2:M180,""))+1</f>
        <v>1</v>
      </c>
    </row>
    <row r="182" spans="1:13" ht="14.45" customHeight="1" x14ac:dyDescent="0.25">
      <c r="A182" s="1">
        <f t="shared" si="4"/>
        <v>940</v>
      </c>
      <c r="B182" s="1" t="str">
        <f t="shared" si="5"/>
        <v>9402</v>
      </c>
      <c r="D182" s="12" t="s">
        <v>208</v>
      </c>
      <c r="E182" s="12" t="s">
        <v>139</v>
      </c>
      <c r="F182" s="12" t="s">
        <v>562</v>
      </c>
      <c r="G182" s="12" t="s">
        <v>565</v>
      </c>
      <c r="H182" s="12">
        <v>3</v>
      </c>
      <c r="I182" s="15" t="s">
        <v>912</v>
      </c>
      <c r="J182" s="101" t="s">
        <v>939</v>
      </c>
      <c r="K182" s="101"/>
      <c r="L182" s="102">
        <f>IF(COUNTIF($D$2:D181,D182)&gt;=1,VLOOKUP(D182,$D$2:L181,9,FALSE),MAX($L$2:L181)+10)</f>
        <v>940</v>
      </c>
      <c r="M182" s="104">
        <f t="array" ref="M182">MAX(IF($D$2:D181=D182,$M$2:M181,""))+1</f>
        <v>2</v>
      </c>
    </row>
    <row r="183" spans="1:13" ht="14.45" customHeight="1" x14ac:dyDescent="0.25">
      <c r="A183" s="1">
        <f t="shared" si="4"/>
        <v>940</v>
      </c>
      <c r="B183" s="1" t="str">
        <f t="shared" si="5"/>
        <v>9403</v>
      </c>
      <c r="D183" s="12" t="s">
        <v>208</v>
      </c>
      <c r="E183" s="12" t="s">
        <v>96</v>
      </c>
      <c r="F183" s="12" t="s">
        <v>562</v>
      </c>
      <c r="G183" s="12" t="s">
        <v>566</v>
      </c>
      <c r="H183" s="12">
        <v>2</v>
      </c>
      <c r="I183" s="14" t="s">
        <v>784</v>
      </c>
      <c r="J183" s="14" t="s">
        <v>939</v>
      </c>
      <c r="K183" s="14"/>
      <c r="L183" s="102">
        <f>IF(COUNTIF($D$2:D182,D183)&gt;=1,VLOOKUP(D183,$D$2:L182,9,FALSE),MAX($L$2:L182)+10)</f>
        <v>940</v>
      </c>
      <c r="M183" s="104">
        <f t="array" ref="M183">MAX(IF($D$2:D182=D183,$M$2:M182,""))+1</f>
        <v>3</v>
      </c>
    </row>
    <row r="184" spans="1:13" ht="14.45" customHeight="1" x14ac:dyDescent="0.25">
      <c r="A184" s="1">
        <f t="shared" si="4"/>
        <v>940</v>
      </c>
      <c r="B184" s="1" t="str">
        <f t="shared" si="5"/>
        <v>9404</v>
      </c>
      <c r="D184" s="12" t="s">
        <v>208</v>
      </c>
      <c r="E184" s="12" t="s">
        <v>133</v>
      </c>
      <c r="F184" s="12" t="s">
        <v>562</v>
      </c>
      <c r="G184" s="12" t="s">
        <v>567</v>
      </c>
      <c r="H184" s="12">
        <v>3</v>
      </c>
      <c r="I184" s="15" t="s">
        <v>912</v>
      </c>
      <c r="J184" s="101" t="s">
        <v>939</v>
      </c>
      <c r="K184" s="101"/>
      <c r="L184" s="102">
        <f>IF(COUNTIF($D$2:D183,D184)&gt;=1,VLOOKUP(D184,$D$2:L183,9,FALSE),MAX($L$2:L183)+10)</f>
        <v>940</v>
      </c>
      <c r="M184" s="104">
        <f t="array" ref="M184">MAX(IF($D$2:D183=D184,$M$2:M183,""))+1</f>
        <v>4</v>
      </c>
    </row>
    <row r="185" spans="1:13" ht="14.45" customHeight="1" x14ac:dyDescent="0.25">
      <c r="A185" s="1">
        <f t="shared" si="4"/>
        <v>950</v>
      </c>
      <c r="B185" s="1" t="str">
        <f t="shared" si="5"/>
        <v>9501</v>
      </c>
      <c r="D185" s="12" t="s">
        <v>9</v>
      </c>
      <c r="E185" s="12" t="s">
        <v>175</v>
      </c>
      <c r="F185" s="12" t="s">
        <v>568</v>
      </c>
      <c r="G185" s="12" t="s">
        <v>569</v>
      </c>
      <c r="H185" s="12">
        <v>2</v>
      </c>
      <c r="I185" s="14" t="s">
        <v>781</v>
      </c>
      <c r="J185" s="14" t="s">
        <v>935</v>
      </c>
      <c r="K185" s="14"/>
      <c r="L185" s="102">
        <f>IF(COUNTIF($D$2:D184,D185)&gt;=1,VLOOKUP(D185,$D$2:L184,9,FALSE),MAX($L$2:L184)+10)</f>
        <v>950</v>
      </c>
      <c r="M185" s="104">
        <f t="array" ref="M185">MAX(IF($D$2:D184=D185,$M$2:M184,""))+1</f>
        <v>1</v>
      </c>
    </row>
    <row r="186" spans="1:13" ht="14.45" customHeight="1" x14ac:dyDescent="0.25">
      <c r="A186" s="1">
        <f t="shared" si="4"/>
        <v>950</v>
      </c>
      <c r="B186" s="1" t="str">
        <f t="shared" si="5"/>
        <v>9502</v>
      </c>
      <c r="D186" s="12" t="s">
        <v>9</v>
      </c>
      <c r="E186" s="12" t="s">
        <v>36</v>
      </c>
      <c r="F186" s="12" t="s">
        <v>568</v>
      </c>
      <c r="G186" s="12" t="s">
        <v>570</v>
      </c>
      <c r="H186" s="12">
        <v>2</v>
      </c>
      <c r="I186" s="14" t="s">
        <v>781</v>
      </c>
      <c r="J186" s="14" t="s">
        <v>935</v>
      </c>
      <c r="K186" s="14"/>
      <c r="L186" s="102">
        <f>IF(COUNTIF($D$2:D185,D186)&gt;=1,VLOOKUP(D186,$D$2:L185,9,FALSE),MAX($L$2:L185)+10)</f>
        <v>950</v>
      </c>
      <c r="M186" s="104">
        <f t="array" ref="M186">MAX(IF($D$2:D185=D186,$M$2:M185,""))+1</f>
        <v>2</v>
      </c>
    </row>
    <row r="187" spans="1:13" ht="14.45" customHeight="1" x14ac:dyDescent="0.25">
      <c r="A187" s="1">
        <f t="shared" si="4"/>
        <v>960</v>
      </c>
      <c r="B187" s="1" t="str">
        <f t="shared" si="5"/>
        <v>9601</v>
      </c>
      <c r="D187" s="12" t="s">
        <v>281</v>
      </c>
      <c r="E187" s="12" t="s">
        <v>57</v>
      </c>
      <c r="F187" s="12" t="s">
        <v>571</v>
      </c>
      <c r="G187" s="12" t="s">
        <v>572</v>
      </c>
      <c r="H187" s="12">
        <v>2</v>
      </c>
      <c r="I187" s="14" t="s">
        <v>784</v>
      </c>
      <c r="J187" s="14" t="s">
        <v>939</v>
      </c>
      <c r="K187" s="14"/>
      <c r="L187" s="102">
        <f>IF(COUNTIF($D$2:D186,D187)&gt;=1,VLOOKUP(D187,$D$2:L186,9,FALSE),MAX($L$2:L186)+10)</f>
        <v>960</v>
      </c>
      <c r="M187" s="104">
        <f t="array" ref="M187">MAX(IF($D$2:D186=D187,$M$2:M186,""))+1</f>
        <v>1</v>
      </c>
    </row>
    <row r="188" spans="1:13" ht="14.45" customHeight="1" x14ac:dyDescent="0.25">
      <c r="A188" s="1">
        <f t="shared" si="4"/>
        <v>970</v>
      </c>
      <c r="B188" s="1" t="str">
        <f t="shared" si="5"/>
        <v>9701</v>
      </c>
      <c r="D188" s="12" t="s">
        <v>228</v>
      </c>
      <c r="E188" s="12" t="s">
        <v>85</v>
      </c>
      <c r="F188" s="12" t="s">
        <v>573</v>
      </c>
      <c r="G188" s="12" t="s">
        <v>577</v>
      </c>
      <c r="H188" s="12">
        <v>2</v>
      </c>
      <c r="I188" s="14" t="s">
        <v>781</v>
      </c>
      <c r="J188" s="14" t="s">
        <v>935</v>
      </c>
      <c r="K188" s="14"/>
      <c r="L188" s="102">
        <f>IF(COUNTIF($D$2:D187,D188)&gt;=1,VLOOKUP(D188,$D$2:L187,9,FALSE),MAX($L$2:L187)+10)</f>
        <v>970</v>
      </c>
      <c r="M188" s="104">
        <f t="array" ref="M188">MAX(IF($D$2:D187=D188,$M$2:M187,""))+1</f>
        <v>1</v>
      </c>
    </row>
    <row r="189" spans="1:13" ht="14.45" customHeight="1" x14ac:dyDescent="0.25">
      <c r="A189" s="1">
        <f t="shared" si="4"/>
        <v>970</v>
      </c>
      <c r="B189" s="1" t="str">
        <f t="shared" si="5"/>
        <v>9702</v>
      </c>
      <c r="D189" s="12" t="s">
        <v>228</v>
      </c>
      <c r="E189" s="12" t="s">
        <v>92</v>
      </c>
      <c r="F189" s="12" t="s">
        <v>573</v>
      </c>
      <c r="G189" s="12" t="s">
        <v>584</v>
      </c>
      <c r="H189" s="12">
        <v>2</v>
      </c>
      <c r="I189" s="14" t="s">
        <v>781</v>
      </c>
      <c r="J189" s="14" t="s">
        <v>935</v>
      </c>
      <c r="K189" s="14"/>
      <c r="L189" s="102">
        <f>IF(COUNTIF($D$2:D188,D189)&gt;=1,VLOOKUP(D189,$D$2:L188,9,FALSE),MAX($L$2:L188)+10)</f>
        <v>970</v>
      </c>
      <c r="M189" s="104">
        <f t="array" ref="M189">MAX(IF($D$2:D188=D189,$M$2:M188,""))+1</f>
        <v>2</v>
      </c>
    </row>
    <row r="190" spans="1:13" ht="14.45" customHeight="1" x14ac:dyDescent="0.25">
      <c r="A190" s="1">
        <f t="shared" si="4"/>
        <v>970</v>
      </c>
      <c r="B190" s="1" t="str">
        <f t="shared" si="5"/>
        <v>9703</v>
      </c>
      <c r="D190" s="12" t="s">
        <v>228</v>
      </c>
      <c r="E190" s="12" t="s">
        <v>31</v>
      </c>
      <c r="F190" s="12" t="s">
        <v>573</v>
      </c>
      <c r="G190" s="12" t="s">
        <v>585</v>
      </c>
      <c r="H190" s="12">
        <v>3</v>
      </c>
      <c r="I190" s="14" t="s">
        <v>786</v>
      </c>
      <c r="J190" s="14" t="s">
        <v>935</v>
      </c>
      <c r="K190" s="14"/>
      <c r="L190" s="102">
        <f>IF(COUNTIF($D$2:D189,D190)&gt;=1,VLOOKUP(D190,$D$2:L189,9,FALSE),MAX($L$2:L189)+10)</f>
        <v>970</v>
      </c>
      <c r="M190" s="104">
        <f t="array" ref="M190">MAX(IF($D$2:D189=D190,$M$2:M189,""))+1</f>
        <v>3</v>
      </c>
    </row>
    <row r="191" spans="1:13" ht="14.45" customHeight="1" x14ac:dyDescent="0.25">
      <c r="A191" s="1">
        <f t="shared" si="4"/>
        <v>980</v>
      </c>
      <c r="B191" s="1" t="str">
        <f t="shared" si="5"/>
        <v>9801</v>
      </c>
      <c r="D191" s="12" t="s">
        <v>204</v>
      </c>
      <c r="E191" s="12" t="s">
        <v>51</v>
      </c>
      <c r="F191" s="12" t="s">
        <v>576</v>
      </c>
      <c r="G191" s="12" t="s">
        <v>580</v>
      </c>
      <c r="H191" s="12">
        <v>2</v>
      </c>
      <c r="I191" s="14" t="s">
        <v>782</v>
      </c>
      <c r="J191" s="14" t="s">
        <v>935</v>
      </c>
      <c r="K191" s="14"/>
      <c r="L191" s="102">
        <f>IF(COUNTIF($D$2:D190,D191)&gt;=1,VLOOKUP(D191,$D$2:L190,9,FALSE),MAX($L$2:L190)+10)</f>
        <v>980</v>
      </c>
      <c r="M191" s="104">
        <f t="array" ref="M191">MAX(IF($D$2:D190=D191,$M$2:M190,""))+1</f>
        <v>1</v>
      </c>
    </row>
    <row r="192" spans="1:13" ht="14.45" customHeight="1" x14ac:dyDescent="0.25">
      <c r="A192" s="1">
        <f t="shared" si="4"/>
        <v>980</v>
      </c>
      <c r="B192" s="1" t="str">
        <f t="shared" si="5"/>
        <v>9802</v>
      </c>
      <c r="D192" s="12" t="s">
        <v>204</v>
      </c>
      <c r="E192" s="12" t="s">
        <v>97</v>
      </c>
      <c r="F192" s="12" t="s">
        <v>576</v>
      </c>
      <c r="G192" s="12" t="s">
        <v>581</v>
      </c>
      <c r="H192" s="12">
        <v>2</v>
      </c>
      <c r="I192" s="14" t="s">
        <v>782</v>
      </c>
      <c r="J192" s="14" t="s">
        <v>935</v>
      </c>
      <c r="K192" s="14"/>
      <c r="L192" s="102">
        <f>IF(COUNTIF($D$2:D191,D192)&gt;=1,VLOOKUP(D192,$D$2:L191,9,FALSE),MAX($L$2:L191)+10)</f>
        <v>980</v>
      </c>
      <c r="M192" s="104">
        <f t="array" ref="M192">MAX(IF($D$2:D191=D192,$M$2:M191,""))+1</f>
        <v>2</v>
      </c>
    </row>
    <row r="193" spans="1:13" ht="14.45" customHeight="1" x14ac:dyDescent="0.25">
      <c r="A193" s="1">
        <f t="shared" si="4"/>
        <v>990</v>
      </c>
      <c r="B193" s="1" t="str">
        <f t="shared" si="5"/>
        <v>9901</v>
      </c>
      <c r="D193" s="12" t="s">
        <v>220</v>
      </c>
      <c r="E193" s="12" t="s">
        <v>152</v>
      </c>
      <c r="F193" s="12" t="s">
        <v>575</v>
      </c>
      <c r="G193" s="12" t="s">
        <v>578</v>
      </c>
      <c r="H193" s="12">
        <v>2</v>
      </c>
      <c r="I193" s="14" t="s">
        <v>782</v>
      </c>
      <c r="J193" s="14" t="s">
        <v>935</v>
      </c>
      <c r="K193" s="14"/>
      <c r="L193" s="102">
        <f>IF(COUNTIF($D$2:D192,D193)&gt;=1,VLOOKUP(D193,$D$2:L192,9,FALSE),MAX($L$2:L192)+10)</f>
        <v>990</v>
      </c>
      <c r="M193" s="104">
        <f t="array" ref="M193">MAX(IF($D$2:D192=D193,$M$2:M192,""))+1</f>
        <v>1</v>
      </c>
    </row>
    <row r="194" spans="1:13" ht="14.45" customHeight="1" x14ac:dyDescent="0.25">
      <c r="A194" s="1">
        <f t="shared" ref="A194:A257" si="6">L194</f>
        <v>1000</v>
      </c>
      <c r="B194" s="1" t="str">
        <f t="shared" ref="B194:B257" si="7">L194&amp;M194</f>
        <v>10001</v>
      </c>
      <c r="D194" s="12" t="s">
        <v>110</v>
      </c>
      <c r="E194" s="12" t="s">
        <v>252</v>
      </c>
      <c r="F194" s="12" t="s">
        <v>574</v>
      </c>
      <c r="G194" s="12" t="s">
        <v>579</v>
      </c>
      <c r="H194" s="12">
        <v>2</v>
      </c>
      <c r="I194" s="15" t="s">
        <v>781</v>
      </c>
      <c r="J194" s="15" t="s">
        <v>935</v>
      </c>
      <c r="K194" s="15"/>
      <c r="L194" s="102">
        <f>IF(COUNTIF($D$2:D193,D194)&gt;=1,VLOOKUP(D194,$D$2:L193,9,FALSE),MAX($L$2:L193)+10)</f>
        <v>1000</v>
      </c>
      <c r="M194" s="104">
        <f t="array" ref="M194">MAX(IF($D$2:D193=D194,$M$2:M193,""))+1</f>
        <v>1</v>
      </c>
    </row>
    <row r="195" spans="1:13" ht="14.45" customHeight="1" x14ac:dyDescent="0.25">
      <c r="A195" s="1">
        <f t="shared" si="6"/>
        <v>1010</v>
      </c>
      <c r="B195" s="1" t="str">
        <f t="shared" si="7"/>
        <v>10101</v>
      </c>
      <c r="D195" s="12" t="s">
        <v>156</v>
      </c>
      <c r="E195" s="12" t="s">
        <v>171</v>
      </c>
      <c r="F195" s="12" t="s">
        <v>582</v>
      </c>
      <c r="G195" s="12" t="s">
        <v>583</v>
      </c>
      <c r="H195" s="12">
        <v>2</v>
      </c>
      <c r="I195" s="3" t="s">
        <v>909</v>
      </c>
      <c r="J195" s="3" t="s">
        <v>935</v>
      </c>
      <c r="K195" s="3"/>
      <c r="L195" s="102">
        <f>IF(COUNTIF($D$2:D194,D195)&gt;=1,VLOOKUP(D195,$D$2:L194,9,FALSE),MAX($L$2:L194)+10)</f>
        <v>1010</v>
      </c>
      <c r="M195" s="104">
        <f t="array" ref="M195">MAX(IF($D$2:D194=D195,$M$2:M194,""))+1</f>
        <v>1</v>
      </c>
    </row>
    <row r="196" spans="1:13" ht="14.45" customHeight="1" x14ac:dyDescent="0.25">
      <c r="A196" s="1">
        <f t="shared" si="6"/>
        <v>1020</v>
      </c>
      <c r="B196" s="1" t="str">
        <f t="shared" si="7"/>
        <v>10201</v>
      </c>
      <c r="D196" s="12" t="s">
        <v>134</v>
      </c>
      <c r="E196" s="12" t="s">
        <v>862</v>
      </c>
      <c r="F196" s="12" t="s">
        <v>669</v>
      </c>
      <c r="G196" s="12" t="s">
        <v>863</v>
      </c>
      <c r="H196" s="12">
        <v>2</v>
      </c>
      <c r="I196" s="16" t="s">
        <v>927</v>
      </c>
      <c r="J196" s="16" t="s">
        <v>934</v>
      </c>
      <c r="K196" s="16"/>
      <c r="L196" s="102">
        <f>IF(COUNTIF($D$2:D195,D196)&gt;=1,VLOOKUP(D196,$D$2:L195,9,FALSE),MAX($L$2:L195)+10)</f>
        <v>1020</v>
      </c>
      <c r="M196" s="104">
        <f t="array" ref="M196">MAX(IF($D$2:D195=D196,$M$2:M195,""))+1</f>
        <v>1</v>
      </c>
    </row>
    <row r="197" spans="1:13" ht="14.45" customHeight="1" x14ac:dyDescent="0.25">
      <c r="A197" s="1">
        <f t="shared" si="6"/>
        <v>1030</v>
      </c>
      <c r="B197" s="1" t="str">
        <f t="shared" si="7"/>
        <v>10301</v>
      </c>
      <c r="D197" s="12" t="s">
        <v>251</v>
      </c>
      <c r="E197" s="12" t="s">
        <v>864</v>
      </c>
      <c r="F197" s="12" t="s">
        <v>866</v>
      </c>
      <c r="G197" s="12" t="s">
        <v>865</v>
      </c>
      <c r="H197" s="12">
        <v>2</v>
      </c>
      <c r="I197" s="16" t="s">
        <v>927</v>
      </c>
      <c r="J197" s="16" t="s">
        <v>934</v>
      </c>
      <c r="K197" s="16"/>
      <c r="L197" s="102">
        <f>IF(COUNTIF($D$2:D196,D197)&gt;=1,VLOOKUP(D197,$D$2:L196,9,FALSE),MAX($L$2:L196)+10)</f>
        <v>1030</v>
      </c>
      <c r="M197" s="104">
        <f t="array" ref="M197">MAX(IF($D$2:D196=D197,$M$2:M196,""))+1</f>
        <v>1</v>
      </c>
    </row>
    <row r="198" spans="1:13" ht="14.45" customHeight="1" x14ac:dyDescent="0.25">
      <c r="A198" s="1">
        <f t="shared" si="6"/>
        <v>1040</v>
      </c>
      <c r="B198" s="1" t="str">
        <f t="shared" si="7"/>
        <v>10401</v>
      </c>
      <c r="D198" s="12" t="s">
        <v>5</v>
      </c>
      <c r="E198" s="12" t="s">
        <v>209</v>
      </c>
      <c r="F198" s="12" t="s">
        <v>586</v>
      </c>
      <c r="G198" s="12" t="s">
        <v>606</v>
      </c>
      <c r="H198" s="12">
        <v>2</v>
      </c>
      <c r="I198" s="14" t="s">
        <v>783</v>
      </c>
      <c r="J198" s="14" t="s">
        <v>934</v>
      </c>
      <c r="K198" s="14"/>
      <c r="L198" s="102">
        <f>IF(COUNTIF($D$2:D197,D198)&gt;=1,VLOOKUP(D198,$D$2:L197,9,FALSE),MAX($L$2:L197)+10)</f>
        <v>1040</v>
      </c>
      <c r="M198" s="104">
        <f t="array" ref="M198">MAX(IF($D$2:D197=D198,$M$2:M197,""))+1</f>
        <v>1</v>
      </c>
    </row>
    <row r="199" spans="1:13" ht="14.45" customHeight="1" x14ac:dyDescent="0.25">
      <c r="A199" s="1">
        <f t="shared" si="6"/>
        <v>1040</v>
      </c>
      <c r="B199" s="1" t="str">
        <f t="shared" si="7"/>
        <v>10402</v>
      </c>
      <c r="D199" s="12" t="s">
        <v>5</v>
      </c>
      <c r="E199" s="12" t="s">
        <v>68</v>
      </c>
      <c r="F199" s="12" t="s">
        <v>586</v>
      </c>
      <c r="G199" s="12" t="s">
        <v>610</v>
      </c>
      <c r="H199" s="12">
        <v>2</v>
      </c>
      <c r="I199" s="14" t="s">
        <v>783</v>
      </c>
      <c r="J199" s="14" t="s">
        <v>934</v>
      </c>
      <c r="K199" s="14"/>
      <c r="L199" s="102">
        <f>IF(COUNTIF($D$2:D198,D199)&gt;=1,VLOOKUP(D199,$D$2:L198,9,FALSE),MAX($L$2:L198)+10)</f>
        <v>1040</v>
      </c>
      <c r="M199" s="104">
        <f t="array" ref="M199">MAX(IF($D$2:D198=D199,$M$2:M198,""))+1</f>
        <v>2</v>
      </c>
    </row>
    <row r="200" spans="1:13" ht="14.45" customHeight="1" x14ac:dyDescent="0.25">
      <c r="A200" s="1">
        <f t="shared" si="6"/>
        <v>1050</v>
      </c>
      <c r="B200" s="1" t="str">
        <f t="shared" si="7"/>
        <v>10507</v>
      </c>
      <c r="C200" s="119" t="s">
        <v>971</v>
      </c>
      <c r="F200" s="12" t="s">
        <v>587</v>
      </c>
      <c r="G200" s="12" t="s">
        <v>606</v>
      </c>
      <c r="H200" s="12">
        <v>2</v>
      </c>
      <c r="I200" s="14" t="s">
        <v>783</v>
      </c>
      <c r="J200" s="14" t="s">
        <v>934</v>
      </c>
      <c r="K200" s="14"/>
      <c r="L200" s="102">
        <f>IF(COUNTIF($D$2:D199,D200)&gt;=1,VLOOKUP(D200,$D$2:L199,9,FALSE),MAX($L$2:L199)+10)</f>
        <v>1050</v>
      </c>
      <c r="M200" s="104">
        <f t="array" ref="M200">MAX(IF($D$2:D199=D200,$M$2:M199,""))+1</f>
        <v>7</v>
      </c>
    </row>
    <row r="201" spans="1:13" ht="14.45" customHeight="1" x14ac:dyDescent="0.25">
      <c r="A201" s="1">
        <f t="shared" si="6"/>
        <v>1060</v>
      </c>
      <c r="B201" s="1" t="str">
        <f t="shared" si="7"/>
        <v>10608</v>
      </c>
      <c r="C201" s="119" t="s">
        <v>972</v>
      </c>
      <c r="F201" s="12" t="s">
        <v>587</v>
      </c>
      <c r="G201" s="12" t="s">
        <v>610</v>
      </c>
      <c r="H201" s="12">
        <v>2</v>
      </c>
      <c r="I201" s="14" t="s">
        <v>783</v>
      </c>
      <c r="J201" s="14" t="s">
        <v>934</v>
      </c>
      <c r="K201" s="14"/>
      <c r="L201" s="102">
        <f>IF(COUNTIF($D$2:D200,D201)&gt;=1,VLOOKUP(D201,$D$2:L200,9,FALSE),MAX($L$2:L200)+10)</f>
        <v>1060</v>
      </c>
      <c r="M201" s="104">
        <f t="array" ref="M201">MAX(IF($D$2:D200=D201,$M$2:M200,""))+1</f>
        <v>8</v>
      </c>
    </row>
    <row r="202" spans="1:13" ht="14.45" customHeight="1" x14ac:dyDescent="0.25">
      <c r="A202" s="1">
        <f t="shared" si="6"/>
        <v>1070</v>
      </c>
      <c r="B202" s="1" t="str">
        <f t="shared" si="7"/>
        <v>10701</v>
      </c>
      <c r="D202" s="12" t="s">
        <v>105</v>
      </c>
      <c r="E202" s="12" t="s">
        <v>279</v>
      </c>
      <c r="F202" s="12" t="s">
        <v>588</v>
      </c>
      <c r="G202" s="12" t="s">
        <v>607</v>
      </c>
      <c r="H202" s="12">
        <v>2</v>
      </c>
      <c r="I202" s="14" t="s">
        <v>783</v>
      </c>
      <c r="J202" s="14" t="s">
        <v>934</v>
      </c>
      <c r="K202" s="14"/>
      <c r="L202" s="102">
        <f>IF(COUNTIF($D$2:D201,D202)&gt;=1,VLOOKUP(D202,$D$2:L201,9,FALSE),MAX($L$2:L201)+10)</f>
        <v>1070</v>
      </c>
      <c r="M202" s="104">
        <f t="array" ref="M202">MAX(IF($D$2:D201=D202,$M$2:M201,""))+1</f>
        <v>1</v>
      </c>
    </row>
    <row r="203" spans="1:13" ht="14.45" customHeight="1" x14ac:dyDescent="0.25">
      <c r="A203" s="1">
        <f t="shared" si="6"/>
        <v>1070</v>
      </c>
      <c r="B203" s="1" t="str">
        <f t="shared" si="7"/>
        <v>10702</v>
      </c>
      <c r="D203" s="12" t="s">
        <v>105</v>
      </c>
      <c r="E203" s="12" t="s">
        <v>165</v>
      </c>
      <c r="F203" s="12" t="s">
        <v>588</v>
      </c>
      <c r="G203" s="12" t="s">
        <v>611</v>
      </c>
      <c r="H203" s="12">
        <v>2</v>
      </c>
      <c r="I203" s="14" t="s">
        <v>783</v>
      </c>
      <c r="J203" s="14" t="s">
        <v>934</v>
      </c>
      <c r="K203" s="14"/>
      <c r="L203" s="102">
        <f>IF(COUNTIF($D$2:D202,D203)&gt;=1,VLOOKUP(D203,$D$2:L202,9,FALSE),MAX($L$2:L202)+10)</f>
        <v>1070</v>
      </c>
      <c r="M203" s="104">
        <f t="array" ref="M203">MAX(IF($D$2:D202=D203,$M$2:M202,""))+1</f>
        <v>2</v>
      </c>
    </row>
    <row r="204" spans="1:13" ht="14.45" customHeight="1" x14ac:dyDescent="0.25">
      <c r="A204" s="1">
        <f t="shared" si="6"/>
        <v>1080</v>
      </c>
      <c r="B204" s="1" t="str">
        <f t="shared" si="7"/>
        <v>10809</v>
      </c>
      <c r="C204" s="119" t="s">
        <v>973</v>
      </c>
      <c r="F204" s="12" t="s">
        <v>670</v>
      </c>
      <c r="G204" s="12" t="s">
        <v>607</v>
      </c>
      <c r="H204" s="12">
        <v>2</v>
      </c>
      <c r="I204" s="14" t="s">
        <v>783</v>
      </c>
      <c r="J204" s="14" t="s">
        <v>934</v>
      </c>
      <c r="K204" s="14"/>
      <c r="L204" s="102">
        <f>IF(COUNTIF($D$2:D203,D204)&gt;=1,VLOOKUP(D204,$D$2:L203,9,FALSE),MAX($L$2:L203)+10)</f>
        <v>1080</v>
      </c>
      <c r="M204" s="104">
        <f t="array" ref="M204">MAX(IF($D$2:D203=D204,$M$2:M203,""))+1</f>
        <v>9</v>
      </c>
    </row>
    <row r="205" spans="1:13" ht="14.45" customHeight="1" x14ac:dyDescent="0.25">
      <c r="A205" s="1">
        <f t="shared" si="6"/>
        <v>1090</v>
      </c>
      <c r="B205" s="1" t="str">
        <f t="shared" si="7"/>
        <v>10901</v>
      </c>
      <c r="D205" s="12" t="s">
        <v>45</v>
      </c>
      <c r="E205" s="12" t="s">
        <v>169</v>
      </c>
      <c r="F205" s="12" t="s">
        <v>589</v>
      </c>
      <c r="G205" s="12" t="s">
        <v>608</v>
      </c>
      <c r="H205" s="12">
        <v>2</v>
      </c>
      <c r="I205" s="14" t="s">
        <v>783</v>
      </c>
      <c r="J205" s="14" t="s">
        <v>934</v>
      </c>
      <c r="K205" s="14"/>
      <c r="L205" s="102">
        <f>IF(COUNTIF($D$2:D204,D205)&gt;=1,VLOOKUP(D205,$D$2:L204,9,FALSE),MAX($L$2:L204)+10)</f>
        <v>1090</v>
      </c>
      <c r="M205" s="104">
        <f t="array" ref="M205">MAX(IF($D$2:D204=D205,$M$2:M204,""))+1</f>
        <v>1</v>
      </c>
    </row>
    <row r="206" spans="1:13" ht="14.45" customHeight="1" x14ac:dyDescent="0.25">
      <c r="A206" s="1">
        <f t="shared" si="6"/>
        <v>1090</v>
      </c>
      <c r="B206" s="1" t="str">
        <f t="shared" si="7"/>
        <v>10902</v>
      </c>
      <c r="D206" s="12" t="s">
        <v>45</v>
      </c>
      <c r="E206" s="12" t="s">
        <v>66</v>
      </c>
      <c r="F206" s="12" t="s">
        <v>589</v>
      </c>
      <c r="G206" s="12" t="s">
        <v>612</v>
      </c>
      <c r="H206" s="12">
        <v>2</v>
      </c>
      <c r="I206" s="14" t="s">
        <v>783</v>
      </c>
      <c r="J206" s="14" t="s">
        <v>934</v>
      </c>
      <c r="K206" s="14"/>
      <c r="L206" s="102">
        <f>IF(COUNTIF($D$2:D205,D206)&gt;=1,VLOOKUP(D206,$D$2:L205,9,FALSE),MAX($L$2:L205)+10)</f>
        <v>1090</v>
      </c>
      <c r="M206" s="104">
        <f t="array" ref="M206">MAX(IF($D$2:D205=D206,$M$2:M205,""))+1</f>
        <v>2</v>
      </c>
    </row>
    <row r="207" spans="1:13" ht="14.45" customHeight="1" x14ac:dyDescent="0.25">
      <c r="A207" s="1">
        <f t="shared" si="6"/>
        <v>1100</v>
      </c>
      <c r="B207" s="1" t="str">
        <f t="shared" si="7"/>
        <v>110010</v>
      </c>
      <c r="C207" s="119" t="s">
        <v>974</v>
      </c>
      <c r="F207" s="12" t="s">
        <v>590</v>
      </c>
      <c r="G207" s="12" t="s">
        <v>608</v>
      </c>
      <c r="H207" s="12">
        <v>2</v>
      </c>
      <c r="I207" s="14" t="s">
        <v>783</v>
      </c>
      <c r="J207" s="14" t="s">
        <v>934</v>
      </c>
      <c r="K207" s="14"/>
      <c r="L207" s="102">
        <f>IF(COUNTIF($D$2:D206,D207)&gt;=1,VLOOKUP(D207,$D$2:L206,9,FALSE),MAX($L$2:L206)+10)</f>
        <v>1100</v>
      </c>
      <c r="M207" s="104">
        <f t="array" ref="M207">MAX(IF($D$2:D206=D207,$M$2:M206,""))+1</f>
        <v>10</v>
      </c>
    </row>
    <row r="208" spans="1:13" ht="14.45" customHeight="1" x14ac:dyDescent="0.25">
      <c r="A208" s="1">
        <f t="shared" si="6"/>
        <v>1110</v>
      </c>
      <c r="B208" s="1" t="str">
        <f t="shared" si="7"/>
        <v>11101</v>
      </c>
      <c r="D208" s="12" t="s">
        <v>56</v>
      </c>
      <c r="E208" s="12" t="s">
        <v>29</v>
      </c>
      <c r="F208" s="12" t="s">
        <v>591</v>
      </c>
      <c r="G208" s="12" t="s">
        <v>609</v>
      </c>
      <c r="H208" s="12">
        <v>2</v>
      </c>
      <c r="I208" s="14" t="s">
        <v>783</v>
      </c>
      <c r="J208" s="14" t="s">
        <v>934</v>
      </c>
      <c r="K208" s="14"/>
      <c r="L208" s="102">
        <f>IF(COUNTIF($D$2:D207,D208)&gt;=1,VLOOKUP(D208,$D$2:L207,9,FALSE),MAX($L$2:L207)+10)</f>
        <v>1110</v>
      </c>
      <c r="M208" s="104">
        <f t="array" ref="M208">MAX(IF($D$2:D207=D208,$M$2:M207,""))+1</f>
        <v>1</v>
      </c>
    </row>
    <row r="209" spans="1:13" ht="14.45" customHeight="1" x14ac:dyDescent="0.25">
      <c r="A209" s="1">
        <f t="shared" si="6"/>
        <v>1110</v>
      </c>
      <c r="B209" s="1" t="str">
        <f t="shared" si="7"/>
        <v>11102</v>
      </c>
      <c r="D209" s="12" t="s">
        <v>56</v>
      </c>
      <c r="E209" s="12" t="s">
        <v>94</v>
      </c>
      <c r="F209" s="12" t="s">
        <v>591</v>
      </c>
      <c r="G209" s="12" t="s">
        <v>613</v>
      </c>
      <c r="H209" s="12">
        <v>2</v>
      </c>
      <c r="I209" s="14" t="s">
        <v>783</v>
      </c>
      <c r="J209" s="14" t="s">
        <v>934</v>
      </c>
      <c r="K209" s="14"/>
      <c r="L209" s="102">
        <f>IF(COUNTIF($D$2:D208,D209)&gt;=1,VLOOKUP(D209,$D$2:L208,9,FALSE),MAX($L$2:L208)+10)</f>
        <v>1110</v>
      </c>
      <c r="M209" s="104">
        <f t="array" ref="M209">MAX(IF($D$2:D208=D209,$M$2:M208,""))+1</f>
        <v>2</v>
      </c>
    </row>
    <row r="210" spans="1:13" ht="14.45" customHeight="1" x14ac:dyDescent="0.25">
      <c r="A210" s="1">
        <f t="shared" si="6"/>
        <v>1120</v>
      </c>
      <c r="B210" s="1" t="str">
        <f t="shared" si="7"/>
        <v>112011</v>
      </c>
      <c r="C210" s="119" t="s">
        <v>975</v>
      </c>
      <c r="F210" s="12" t="s">
        <v>592</v>
      </c>
      <c r="G210" s="12" t="s">
        <v>609</v>
      </c>
      <c r="H210" s="12">
        <v>2</v>
      </c>
      <c r="I210" s="14" t="s">
        <v>783</v>
      </c>
      <c r="J210" s="14" t="s">
        <v>934</v>
      </c>
      <c r="K210" s="14"/>
      <c r="L210" s="102">
        <f>IF(COUNTIF($D$2:D209,D210)&gt;=1,VLOOKUP(D210,$D$2:L209,9,FALSE),MAX($L$2:L209)+10)</f>
        <v>1120</v>
      </c>
      <c r="M210" s="104">
        <f t="array" ref="M210">MAX(IF($D$2:D209=D210,$M$2:M209,""))+1</f>
        <v>11</v>
      </c>
    </row>
    <row r="211" spans="1:13" ht="14.45" customHeight="1" x14ac:dyDescent="0.25">
      <c r="A211" s="1">
        <f t="shared" si="6"/>
        <v>1130</v>
      </c>
      <c r="B211" s="1" t="str">
        <f t="shared" si="7"/>
        <v>113012</v>
      </c>
      <c r="C211" s="119" t="s">
        <v>976</v>
      </c>
      <c r="F211" s="12" t="s">
        <v>592</v>
      </c>
      <c r="G211" s="12" t="s">
        <v>613</v>
      </c>
      <c r="H211" s="12">
        <v>2</v>
      </c>
      <c r="I211" s="14" t="s">
        <v>783</v>
      </c>
      <c r="J211" s="14" t="s">
        <v>934</v>
      </c>
      <c r="K211" s="14"/>
      <c r="L211" s="102">
        <f>IF(COUNTIF($D$2:D210,D211)&gt;=1,VLOOKUP(D211,$D$2:L210,9,FALSE),MAX($L$2:L210)+10)</f>
        <v>1130</v>
      </c>
      <c r="M211" s="104">
        <f t="array" ref="M211">MAX(IF($D$2:D210=D211,$M$2:M210,""))+1</f>
        <v>12</v>
      </c>
    </row>
    <row r="212" spans="1:13" ht="14.45" customHeight="1" x14ac:dyDescent="0.25">
      <c r="A212" s="1">
        <f t="shared" si="6"/>
        <v>1140</v>
      </c>
      <c r="B212" s="1" t="str">
        <f t="shared" si="7"/>
        <v>11401</v>
      </c>
      <c r="D212" s="12" t="s">
        <v>106</v>
      </c>
      <c r="E212" s="12" t="s">
        <v>70</v>
      </c>
      <c r="F212" s="12" t="s">
        <v>593</v>
      </c>
      <c r="G212" s="12" t="s">
        <v>615</v>
      </c>
      <c r="H212" s="12">
        <v>2</v>
      </c>
      <c r="I212" s="14" t="s">
        <v>783</v>
      </c>
      <c r="J212" s="14" t="s">
        <v>934</v>
      </c>
      <c r="K212" s="14"/>
      <c r="L212" s="102">
        <f>IF(COUNTIF($D$2:D211,D212)&gt;=1,VLOOKUP(D212,$D$2:L211,9,FALSE),MAX($L$2:L211)+10)</f>
        <v>1140</v>
      </c>
      <c r="M212" s="104">
        <f t="array" ref="M212">MAX(IF($D$2:D211=D212,$M$2:M211,""))+1</f>
        <v>1</v>
      </c>
    </row>
    <row r="213" spans="1:13" ht="14.45" customHeight="1" x14ac:dyDescent="0.25">
      <c r="A213" s="1">
        <f t="shared" si="6"/>
        <v>1140</v>
      </c>
      <c r="B213" s="1" t="str">
        <f t="shared" si="7"/>
        <v>11402</v>
      </c>
      <c r="D213" s="12" t="s">
        <v>106</v>
      </c>
      <c r="E213" s="12" t="s">
        <v>272</v>
      </c>
      <c r="F213" s="12" t="s">
        <v>593</v>
      </c>
      <c r="G213" s="12" t="s">
        <v>617</v>
      </c>
      <c r="H213" s="12">
        <v>2</v>
      </c>
      <c r="I213" s="14" t="s">
        <v>783</v>
      </c>
      <c r="J213" s="14" t="s">
        <v>934</v>
      </c>
      <c r="K213" s="14"/>
      <c r="L213" s="102">
        <f>IF(COUNTIF($D$2:D212,D213)&gt;=1,VLOOKUP(D213,$D$2:L212,9,FALSE),MAX($L$2:L212)+10)</f>
        <v>1140</v>
      </c>
      <c r="M213" s="104">
        <f t="array" ref="M213">MAX(IF($D$2:D212=D213,$M$2:M212,""))+1</f>
        <v>2</v>
      </c>
    </row>
    <row r="214" spans="1:13" ht="14.45" customHeight="1" x14ac:dyDescent="0.25">
      <c r="A214" s="1">
        <f t="shared" si="6"/>
        <v>1150</v>
      </c>
      <c r="B214" s="1" t="str">
        <f t="shared" si="7"/>
        <v>11501</v>
      </c>
      <c r="D214" s="12" t="s">
        <v>47</v>
      </c>
      <c r="E214" s="12" t="s">
        <v>69</v>
      </c>
      <c r="F214" s="12" t="s">
        <v>594</v>
      </c>
      <c r="G214" s="12" t="s">
        <v>614</v>
      </c>
      <c r="H214" s="12">
        <v>2</v>
      </c>
      <c r="I214" s="14" t="s">
        <v>783</v>
      </c>
      <c r="J214" s="14" t="s">
        <v>934</v>
      </c>
      <c r="K214" s="14"/>
      <c r="L214" s="102">
        <f>IF(COUNTIF($D$2:D213,D214)&gt;=1,VLOOKUP(D214,$D$2:L213,9,FALSE),MAX($L$2:L213)+10)</f>
        <v>1150</v>
      </c>
      <c r="M214" s="104">
        <f t="array" ref="M214">MAX(IF($D$2:D213=D214,$M$2:M213,""))+1</f>
        <v>1</v>
      </c>
    </row>
    <row r="215" spans="1:13" ht="14.45" customHeight="1" x14ac:dyDescent="0.25">
      <c r="A215" s="1">
        <f t="shared" si="6"/>
        <v>1150</v>
      </c>
      <c r="B215" s="1" t="str">
        <f t="shared" si="7"/>
        <v>11502</v>
      </c>
      <c r="D215" s="12" t="s">
        <v>47</v>
      </c>
      <c r="E215" s="12" t="s">
        <v>236</v>
      </c>
      <c r="F215" s="12" t="s">
        <v>594</v>
      </c>
      <c r="G215" s="12" t="s">
        <v>616</v>
      </c>
      <c r="H215" s="12">
        <v>2</v>
      </c>
      <c r="I215" s="14" t="s">
        <v>783</v>
      </c>
      <c r="J215" s="14" t="s">
        <v>934</v>
      </c>
      <c r="K215" s="14"/>
      <c r="L215" s="102">
        <f>IF(COUNTIF($D$2:D214,D215)&gt;=1,VLOOKUP(D215,$D$2:L214,9,FALSE),MAX($L$2:L214)+10)</f>
        <v>1150</v>
      </c>
      <c r="M215" s="104">
        <f t="array" ref="M215">MAX(IF($D$2:D214=D215,$M$2:M214,""))+1</f>
        <v>2</v>
      </c>
    </row>
    <row r="216" spans="1:13" ht="14.45" customHeight="1" x14ac:dyDescent="0.25">
      <c r="A216" s="1">
        <f t="shared" si="6"/>
        <v>1160</v>
      </c>
      <c r="B216" s="1" t="str">
        <f t="shared" si="7"/>
        <v>11601</v>
      </c>
      <c r="D216" s="12" t="s">
        <v>46</v>
      </c>
      <c r="E216" s="12" t="s">
        <v>265</v>
      </c>
      <c r="F216" s="12" t="s">
        <v>595</v>
      </c>
      <c r="G216" s="12" t="s">
        <v>618</v>
      </c>
      <c r="H216" s="12">
        <v>2</v>
      </c>
      <c r="I216" s="14" t="s">
        <v>783</v>
      </c>
      <c r="J216" s="14" t="s">
        <v>934</v>
      </c>
      <c r="K216" s="14"/>
      <c r="L216" s="102">
        <f>IF(COUNTIF($D$2:D215,D216)&gt;=1,VLOOKUP(D216,$D$2:L215,9,FALSE),MAX($L$2:L215)+10)</f>
        <v>1160</v>
      </c>
      <c r="M216" s="104">
        <f t="array" ref="M216">MAX(IF($D$2:D215=D216,$M$2:M215,""))+1</f>
        <v>1</v>
      </c>
    </row>
    <row r="217" spans="1:13" ht="14.45" customHeight="1" x14ac:dyDescent="0.25">
      <c r="A217" s="1">
        <f t="shared" si="6"/>
        <v>1160</v>
      </c>
      <c r="B217" s="1" t="str">
        <f t="shared" si="7"/>
        <v>11602</v>
      </c>
      <c r="D217" s="12" t="s">
        <v>46</v>
      </c>
      <c r="E217" s="12" t="s">
        <v>237</v>
      </c>
      <c r="F217" s="12" t="s">
        <v>595</v>
      </c>
      <c r="G217" s="12" t="s">
        <v>619</v>
      </c>
      <c r="H217" s="12">
        <v>2</v>
      </c>
      <c r="I217" s="14" t="s">
        <v>783</v>
      </c>
      <c r="J217" s="14" t="s">
        <v>934</v>
      </c>
      <c r="K217" s="14"/>
      <c r="L217" s="102">
        <f>IF(COUNTIF($D$2:D216,D217)&gt;=1,VLOOKUP(D217,$D$2:L216,9,FALSE),MAX($L$2:L216)+10)</f>
        <v>1160</v>
      </c>
      <c r="M217" s="104">
        <f t="array" ref="M217">MAX(IF($D$2:D216=D217,$M$2:M216,""))+1</f>
        <v>2</v>
      </c>
    </row>
    <row r="218" spans="1:13" ht="14.45" customHeight="1" x14ac:dyDescent="0.25">
      <c r="A218" s="1">
        <f t="shared" si="6"/>
        <v>1170</v>
      </c>
      <c r="B218" s="1" t="str">
        <f t="shared" si="7"/>
        <v>11701</v>
      </c>
      <c r="D218" s="12" t="s">
        <v>6</v>
      </c>
      <c r="E218" s="12" t="s">
        <v>18</v>
      </c>
      <c r="F218" s="12" t="s">
        <v>755</v>
      </c>
      <c r="G218" s="12" t="s">
        <v>819</v>
      </c>
      <c r="H218" s="12">
        <v>2</v>
      </c>
      <c r="I218" s="14" t="s">
        <v>783</v>
      </c>
      <c r="J218" s="14" t="s">
        <v>934</v>
      </c>
      <c r="K218" s="14"/>
      <c r="L218" s="102">
        <f>IF(COUNTIF($D$2:D217,D218)&gt;=1,VLOOKUP(D218,$D$2:L217,9,FALSE),MAX($L$2:L217)+10)</f>
        <v>1170</v>
      </c>
      <c r="M218" s="104">
        <f t="array" ref="M218">MAX(IF($D$2:D217=D218,$M$2:M217,""))+1</f>
        <v>1</v>
      </c>
    </row>
    <row r="219" spans="1:13" ht="14.45" customHeight="1" x14ac:dyDescent="0.25">
      <c r="A219" s="1">
        <f t="shared" si="6"/>
        <v>1170</v>
      </c>
      <c r="B219" s="1" t="str">
        <f t="shared" si="7"/>
        <v>11702</v>
      </c>
      <c r="D219" s="12" t="s">
        <v>6</v>
      </c>
      <c r="E219" s="12" t="s">
        <v>271</v>
      </c>
      <c r="F219" s="12" t="s">
        <v>755</v>
      </c>
      <c r="G219" s="12" t="s">
        <v>820</v>
      </c>
      <c r="H219" s="12">
        <v>2</v>
      </c>
      <c r="I219" s="14" t="s">
        <v>783</v>
      </c>
      <c r="J219" s="14" t="s">
        <v>934</v>
      </c>
      <c r="K219" s="14"/>
      <c r="L219" s="102">
        <f>IF(COUNTIF($D$2:D218,D219)&gt;=1,VLOOKUP(D219,$D$2:L218,9,FALSE),MAX($L$2:L218)+10)</f>
        <v>1170</v>
      </c>
      <c r="M219" s="104">
        <f t="array" ref="M219">MAX(IF($D$2:D218=D219,$M$2:M218,""))+1</f>
        <v>2</v>
      </c>
    </row>
    <row r="220" spans="1:13" ht="14.45" customHeight="1" x14ac:dyDescent="0.25">
      <c r="A220" s="1">
        <f t="shared" si="6"/>
        <v>1180</v>
      </c>
      <c r="B220" s="1" t="str">
        <f t="shared" si="7"/>
        <v>118013</v>
      </c>
      <c r="C220" s="119" t="s">
        <v>977</v>
      </c>
      <c r="F220" s="12" t="s">
        <v>756</v>
      </c>
      <c r="G220" s="12" t="s">
        <v>819</v>
      </c>
      <c r="H220" s="12">
        <v>2</v>
      </c>
      <c r="I220" s="14" t="s">
        <v>783</v>
      </c>
      <c r="J220" s="14" t="s">
        <v>934</v>
      </c>
      <c r="K220" s="14"/>
      <c r="L220" s="102">
        <f>IF(COUNTIF($D$2:D219,D220)&gt;=1,VLOOKUP(D220,$D$2:L219,9,FALSE),MAX($L$2:L219)+10)</f>
        <v>1180</v>
      </c>
      <c r="M220" s="104">
        <f t="array" ref="M220">MAX(IF($D$2:D219=D220,$M$2:M219,""))+1</f>
        <v>13</v>
      </c>
    </row>
    <row r="221" spans="1:13" ht="14.45" customHeight="1" x14ac:dyDescent="0.25">
      <c r="A221" s="1">
        <f t="shared" si="6"/>
        <v>1190</v>
      </c>
      <c r="B221" s="1" t="str">
        <f t="shared" si="7"/>
        <v>11901</v>
      </c>
      <c r="D221" s="12" t="s">
        <v>90</v>
      </c>
      <c r="E221" s="12" t="s">
        <v>310</v>
      </c>
      <c r="F221" s="12" t="s">
        <v>624</v>
      </c>
      <c r="G221" s="12" t="s">
        <v>623</v>
      </c>
      <c r="H221" s="12">
        <v>2</v>
      </c>
      <c r="I221" s="14" t="s">
        <v>783</v>
      </c>
      <c r="J221" s="14" t="s">
        <v>934</v>
      </c>
      <c r="K221" s="14"/>
      <c r="L221" s="102">
        <f>IF(COUNTIF($D$2:D220,D221)&gt;=1,VLOOKUP(D221,$D$2:L220,9,FALSE),MAX($L$2:L220)+10)</f>
        <v>1190</v>
      </c>
      <c r="M221" s="104">
        <f t="array" ref="M221">MAX(IF($D$2:D220=D221,$M$2:M220,""))+1</f>
        <v>1</v>
      </c>
    </row>
    <row r="222" spans="1:13" ht="14.45" customHeight="1" x14ac:dyDescent="0.25">
      <c r="A222" s="1">
        <f t="shared" si="6"/>
        <v>1190</v>
      </c>
      <c r="B222" s="1" t="str">
        <f t="shared" si="7"/>
        <v>11902</v>
      </c>
      <c r="D222" s="12" t="s">
        <v>90</v>
      </c>
      <c r="E222" s="12" t="s">
        <v>318</v>
      </c>
      <c r="F222" s="12" t="s">
        <v>624</v>
      </c>
      <c r="G222" s="12" t="s">
        <v>625</v>
      </c>
      <c r="H222" s="12">
        <v>2</v>
      </c>
      <c r="I222" s="14" t="s">
        <v>783</v>
      </c>
      <c r="J222" s="14" t="s">
        <v>934</v>
      </c>
      <c r="K222" s="14"/>
      <c r="L222" s="102">
        <f>IF(COUNTIF($D$2:D221,D222)&gt;=1,VLOOKUP(D222,$D$2:L221,9,FALSE),MAX($L$2:L221)+10)</f>
        <v>1190</v>
      </c>
      <c r="M222" s="104">
        <f t="array" ref="M222">MAX(IF($D$2:D221=D222,$M$2:M221,""))+1</f>
        <v>2</v>
      </c>
    </row>
    <row r="223" spans="1:13" ht="14.45" customHeight="1" x14ac:dyDescent="0.25">
      <c r="A223" s="1">
        <f t="shared" si="6"/>
        <v>1200</v>
      </c>
      <c r="B223" s="1" t="str">
        <f t="shared" si="7"/>
        <v>12001</v>
      </c>
      <c r="D223" s="12" t="s">
        <v>26</v>
      </c>
      <c r="E223" s="12" t="s">
        <v>322</v>
      </c>
      <c r="F223" s="12" t="s">
        <v>621</v>
      </c>
      <c r="G223" s="12" t="s">
        <v>620</v>
      </c>
      <c r="H223" s="12">
        <v>2</v>
      </c>
      <c r="I223" s="14" t="s">
        <v>783</v>
      </c>
      <c r="J223" s="14" t="s">
        <v>934</v>
      </c>
      <c r="K223" s="14"/>
      <c r="L223" s="102">
        <f>IF(COUNTIF($D$2:D222,D223)&gt;=1,VLOOKUP(D223,$D$2:L222,9,FALSE),MAX($L$2:L222)+10)</f>
        <v>1200</v>
      </c>
      <c r="M223" s="104">
        <f t="array" ref="M223">MAX(IF($D$2:D222=D223,$M$2:M222,""))+1</f>
        <v>1</v>
      </c>
    </row>
    <row r="224" spans="1:13" ht="14.45" customHeight="1" x14ac:dyDescent="0.25">
      <c r="A224" s="1">
        <f t="shared" si="6"/>
        <v>1200</v>
      </c>
      <c r="B224" s="1" t="str">
        <f t="shared" si="7"/>
        <v>12002</v>
      </c>
      <c r="D224" s="12" t="s">
        <v>26</v>
      </c>
      <c r="E224" s="12" t="s">
        <v>315</v>
      </c>
      <c r="F224" s="12" t="s">
        <v>621</v>
      </c>
      <c r="G224" s="12" t="s">
        <v>622</v>
      </c>
      <c r="H224" s="12">
        <v>2</v>
      </c>
      <c r="I224" s="14" t="s">
        <v>783</v>
      </c>
      <c r="J224" s="14" t="s">
        <v>934</v>
      </c>
      <c r="K224" s="14"/>
      <c r="L224" s="102">
        <f>IF(COUNTIF($D$2:D223,D224)&gt;=1,VLOOKUP(D224,$D$2:L223,9,FALSE),MAX($L$2:L223)+10)</f>
        <v>1200</v>
      </c>
      <c r="M224" s="104">
        <f t="array" ref="M224">MAX(IF($D$2:D223=D224,$M$2:M223,""))+1</f>
        <v>2</v>
      </c>
    </row>
    <row r="225" spans="1:13" ht="14.45" customHeight="1" x14ac:dyDescent="0.25">
      <c r="A225" s="1">
        <f t="shared" si="6"/>
        <v>1210</v>
      </c>
      <c r="B225" s="1" t="str">
        <f t="shared" si="7"/>
        <v>12101</v>
      </c>
      <c r="D225" s="12" t="s">
        <v>8</v>
      </c>
      <c r="E225" s="12" t="s">
        <v>289</v>
      </c>
      <c r="F225" s="12" t="s">
        <v>596</v>
      </c>
      <c r="G225" s="12" t="s">
        <v>601</v>
      </c>
      <c r="H225" s="12">
        <v>2</v>
      </c>
      <c r="I225" s="14" t="s">
        <v>783</v>
      </c>
      <c r="J225" s="14" t="s">
        <v>934</v>
      </c>
      <c r="K225" s="14"/>
      <c r="L225" s="102">
        <f>IF(COUNTIF($D$2:D224,D225)&gt;=1,VLOOKUP(D225,$D$2:L224,9,FALSE),MAX($L$2:L224)+10)</f>
        <v>1210</v>
      </c>
      <c r="M225" s="104">
        <f t="array" ref="M225">MAX(IF($D$2:D224=D225,$M$2:M224,""))+1</f>
        <v>1</v>
      </c>
    </row>
    <row r="226" spans="1:13" ht="14.45" customHeight="1" x14ac:dyDescent="0.25">
      <c r="A226" s="1">
        <f t="shared" si="6"/>
        <v>1210</v>
      </c>
      <c r="B226" s="1" t="str">
        <f t="shared" si="7"/>
        <v>12102</v>
      </c>
      <c r="D226" s="12" t="s">
        <v>8</v>
      </c>
      <c r="E226" s="12" t="s">
        <v>240</v>
      </c>
      <c r="F226" s="12" t="s">
        <v>596</v>
      </c>
      <c r="G226" s="12" t="s">
        <v>762</v>
      </c>
      <c r="H226" s="12">
        <v>2</v>
      </c>
      <c r="I226" s="17" t="s">
        <v>913</v>
      </c>
      <c r="J226" s="12" t="s">
        <v>937</v>
      </c>
      <c r="L226" s="102">
        <f>IF(COUNTIF($D$2:D225,D226)&gt;=1,VLOOKUP(D226,$D$2:L225,9,FALSE),MAX($L$2:L225)+10)</f>
        <v>1210</v>
      </c>
      <c r="M226" s="104">
        <f t="array" ref="M226">MAX(IF($D$2:D225=D226,$M$2:M225,""))+1</f>
        <v>2</v>
      </c>
    </row>
    <row r="227" spans="1:13" ht="14.45" customHeight="1" x14ac:dyDescent="0.25">
      <c r="A227" s="1">
        <f t="shared" si="6"/>
        <v>1220</v>
      </c>
      <c r="B227" s="1" t="str">
        <f t="shared" si="7"/>
        <v>12201</v>
      </c>
      <c r="D227" s="12" t="s">
        <v>192</v>
      </c>
      <c r="E227" s="12" t="s">
        <v>283</v>
      </c>
      <c r="F227" s="12" t="s">
        <v>597</v>
      </c>
      <c r="G227" s="12" t="s">
        <v>604</v>
      </c>
      <c r="H227" s="12">
        <v>2</v>
      </c>
      <c r="I227" s="14" t="s">
        <v>783</v>
      </c>
      <c r="J227" s="14" t="s">
        <v>934</v>
      </c>
      <c r="K227" s="14"/>
      <c r="L227" s="102">
        <f>IF(COUNTIF($D$2:D226,D227)&gt;=1,VLOOKUP(D227,$D$2:L226,9,FALSE),MAX($L$2:L226)+10)</f>
        <v>1220</v>
      </c>
      <c r="M227" s="104">
        <f t="array" ref="M227">MAX(IF($D$2:D226=D227,$M$2:M226,""))+1</f>
        <v>1</v>
      </c>
    </row>
    <row r="228" spans="1:13" ht="14.45" customHeight="1" x14ac:dyDescent="0.25">
      <c r="A228" s="1">
        <f t="shared" si="6"/>
        <v>1220</v>
      </c>
      <c r="B228" s="1" t="str">
        <f t="shared" si="7"/>
        <v>12202</v>
      </c>
      <c r="D228" s="12" t="s">
        <v>192</v>
      </c>
      <c r="E228" s="12" t="s">
        <v>296</v>
      </c>
      <c r="F228" s="12" t="s">
        <v>597</v>
      </c>
      <c r="G228" s="12" t="s">
        <v>605</v>
      </c>
      <c r="H228" s="12">
        <v>2</v>
      </c>
      <c r="I228" s="14" t="s">
        <v>783</v>
      </c>
      <c r="J228" s="14" t="s">
        <v>934</v>
      </c>
      <c r="K228" s="14"/>
      <c r="L228" s="102">
        <f>IF(COUNTIF($D$2:D227,D228)&gt;=1,VLOOKUP(D228,$D$2:L227,9,FALSE),MAX($L$2:L227)+10)</f>
        <v>1220</v>
      </c>
      <c r="M228" s="104">
        <f t="array" ref="M228">MAX(IF($D$2:D227=D228,$M$2:M227,""))+1</f>
        <v>2</v>
      </c>
    </row>
    <row r="229" spans="1:13" ht="14.45" customHeight="1" x14ac:dyDescent="0.25">
      <c r="A229" s="1">
        <f t="shared" si="6"/>
        <v>1220</v>
      </c>
      <c r="B229" s="1" t="str">
        <f t="shared" si="7"/>
        <v>12203</v>
      </c>
      <c r="D229" s="12" t="s">
        <v>192</v>
      </c>
      <c r="E229" s="12" t="s">
        <v>240</v>
      </c>
      <c r="F229" s="12" t="s">
        <v>597</v>
      </c>
      <c r="G229" s="12" t="s">
        <v>762</v>
      </c>
      <c r="H229" s="12">
        <v>2</v>
      </c>
      <c r="I229" s="17" t="s">
        <v>913</v>
      </c>
      <c r="J229" s="12" t="s">
        <v>937</v>
      </c>
      <c r="L229" s="102">
        <f>IF(COUNTIF($D$2:D228,D229)&gt;=1,VLOOKUP(D229,$D$2:L228,9,FALSE),MAX($L$2:L228)+10)</f>
        <v>1220</v>
      </c>
      <c r="M229" s="104">
        <f t="array" ref="M229">MAX(IF($D$2:D228=D229,$M$2:M228,""))+1</f>
        <v>3</v>
      </c>
    </row>
    <row r="230" spans="1:13" ht="14.45" customHeight="1" x14ac:dyDescent="0.25">
      <c r="A230" s="1">
        <f t="shared" si="6"/>
        <v>1230</v>
      </c>
      <c r="B230" s="1" t="str">
        <f t="shared" si="7"/>
        <v>12301</v>
      </c>
      <c r="D230" s="12" t="s">
        <v>155</v>
      </c>
      <c r="E230" s="12" t="s">
        <v>55</v>
      </c>
      <c r="F230" s="12" t="s">
        <v>598</v>
      </c>
      <c r="G230" s="12" t="s">
        <v>602</v>
      </c>
      <c r="H230" s="12">
        <v>2</v>
      </c>
      <c r="I230" s="14" t="s">
        <v>783</v>
      </c>
      <c r="J230" s="14" t="s">
        <v>934</v>
      </c>
      <c r="K230" s="14"/>
      <c r="L230" s="102">
        <f>IF(COUNTIF($D$2:D229,D230)&gt;=1,VLOOKUP(D230,$D$2:L229,9,FALSE),MAX($L$2:L229)+10)</f>
        <v>1230</v>
      </c>
      <c r="M230" s="104">
        <f t="array" ref="M230">MAX(IF($D$2:D229=D230,$M$2:M229,""))+1</f>
        <v>1</v>
      </c>
    </row>
    <row r="231" spans="1:13" ht="14.45" customHeight="1" x14ac:dyDescent="0.25">
      <c r="A231" s="1">
        <f t="shared" si="6"/>
        <v>1230</v>
      </c>
      <c r="B231" s="1" t="str">
        <f t="shared" si="7"/>
        <v>12302</v>
      </c>
      <c r="D231" s="12" t="s">
        <v>155</v>
      </c>
      <c r="E231" s="12" t="s">
        <v>129</v>
      </c>
      <c r="F231" s="12" t="s">
        <v>598</v>
      </c>
      <c r="G231" s="12" t="s">
        <v>603</v>
      </c>
      <c r="H231" s="12">
        <v>2</v>
      </c>
      <c r="I231" s="14" t="s">
        <v>783</v>
      </c>
      <c r="J231" s="14" t="s">
        <v>934</v>
      </c>
      <c r="K231" s="14"/>
      <c r="L231" s="102">
        <f>IF(COUNTIF($D$2:D230,D231)&gt;=1,VLOOKUP(D231,$D$2:L230,9,FALSE),MAX($L$2:L230)+10)</f>
        <v>1230</v>
      </c>
      <c r="M231" s="104">
        <f t="array" ref="M231">MAX(IF($D$2:D230=D231,$M$2:M230,""))+1</f>
        <v>2</v>
      </c>
    </row>
    <row r="232" spans="1:13" ht="14.45" customHeight="1" x14ac:dyDescent="0.25">
      <c r="A232" s="1">
        <f t="shared" si="6"/>
        <v>1230</v>
      </c>
      <c r="B232" s="1" t="str">
        <f t="shared" si="7"/>
        <v>12303</v>
      </c>
      <c r="D232" s="12" t="s">
        <v>155</v>
      </c>
      <c r="E232" s="12" t="s">
        <v>240</v>
      </c>
      <c r="F232" s="12" t="s">
        <v>598</v>
      </c>
      <c r="G232" s="12" t="s">
        <v>762</v>
      </c>
      <c r="H232" s="12">
        <v>2</v>
      </c>
      <c r="I232" s="17" t="s">
        <v>913</v>
      </c>
      <c r="J232" s="12" t="s">
        <v>937</v>
      </c>
      <c r="L232" s="102">
        <f>IF(COUNTIF($D$2:D231,D232)&gt;=1,VLOOKUP(D232,$D$2:L231,9,FALSE),MAX($L$2:L231)+10)</f>
        <v>1230</v>
      </c>
      <c r="M232" s="104">
        <f t="array" ref="M232">MAX(IF($D$2:D231=D232,$M$2:M231,""))+1</f>
        <v>3</v>
      </c>
    </row>
    <row r="233" spans="1:13" ht="14.45" customHeight="1" x14ac:dyDescent="0.25">
      <c r="A233" s="1">
        <f t="shared" si="6"/>
        <v>1240</v>
      </c>
      <c r="B233" s="1" t="str">
        <f t="shared" si="7"/>
        <v>12401</v>
      </c>
      <c r="D233" s="12" t="s">
        <v>288</v>
      </c>
      <c r="E233" s="12" t="s">
        <v>294</v>
      </c>
      <c r="F233" s="12" t="s">
        <v>758</v>
      </c>
      <c r="G233" s="12" t="s">
        <v>757</v>
      </c>
      <c r="H233" s="12">
        <v>2</v>
      </c>
      <c r="I233" s="14" t="s">
        <v>783</v>
      </c>
      <c r="J233" s="14" t="s">
        <v>934</v>
      </c>
      <c r="K233" s="14"/>
      <c r="L233" s="102">
        <f>IF(COUNTIF($D$2:D232,D233)&gt;=1,VLOOKUP(D233,$D$2:L232,9,FALSE),MAX($L$2:L232)+10)</f>
        <v>1240</v>
      </c>
      <c r="M233" s="104">
        <f t="array" ref="M233">MAX(IF($D$2:D232=D233,$M$2:M232,""))+1</f>
        <v>1</v>
      </c>
    </row>
    <row r="234" spans="1:13" ht="14.45" customHeight="1" x14ac:dyDescent="0.25">
      <c r="A234" s="1">
        <f t="shared" si="6"/>
        <v>1240</v>
      </c>
      <c r="B234" s="1" t="str">
        <f t="shared" si="7"/>
        <v>12402</v>
      </c>
      <c r="D234" s="12" t="s">
        <v>288</v>
      </c>
      <c r="E234" s="12" t="s">
        <v>302</v>
      </c>
      <c r="F234" s="12" t="s">
        <v>758</v>
      </c>
      <c r="G234" s="12" t="s">
        <v>759</v>
      </c>
      <c r="H234" s="12">
        <v>2</v>
      </c>
      <c r="I234" s="14" t="s">
        <v>783</v>
      </c>
      <c r="J234" s="14" t="s">
        <v>934</v>
      </c>
      <c r="K234" s="14"/>
      <c r="L234" s="102">
        <f>IF(COUNTIF($D$2:D233,D234)&gt;=1,VLOOKUP(D234,$D$2:L233,9,FALSE),MAX($L$2:L233)+10)</f>
        <v>1240</v>
      </c>
      <c r="M234" s="104">
        <f t="array" ref="M234">MAX(IF($D$2:D233=D234,$M$2:M233,""))+1</f>
        <v>2</v>
      </c>
    </row>
    <row r="235" spans="1:13" ht="14.45" customHeight="1" x14ac:dyDescent="0.25">
      <c r="A235" s="1">
        <f t="shared" si="6"/>
        <v>1250</v>
      </c>
      <c r="B235" s="1" t="str">
        <f t="shared" si="7"/>
        <v>12501</v>
      </c>
      <c r="D235" s="12" t="s">
        <v>293</v>
      </c>
      <c r="E235" s="12" t="s">
        <v>300</v>
      </c>
      <c r="F235" s="12" t="s">
        <v>795</v>
      </c>
      <c r="G235" s="12" t="s">
        <v>760</v>
      </c>
      <c r="H235" s="12">
        <v>2</v>
      </c>
      <c r="I235" s="14" t="s">
        <v>783</v>
      </c>
      <c r="J235" s="14" t="s">
        <v>934</v>
      </c>
      <c r="K235" s="14"/>
      <c r="L235" s="102">
        <f>IF(COUNTIF($D$2:D234,D235)&gt;=1,VLOOKUP(D235,$D$2:L234,9,FALSE),MAX($L$2:L234)+10)</f>
        <v>1250</v>
      </c>
      <c r="M235" s="104">
        <f t="array" ref="M235">MAX(IF($D$2:D234=D235,$M$2:M234,""))+1</f>
        <v>1</v>
      </c>
    </row>
    <row r="236" spans="1:13" ht="14.45" customHeight="1" x14ac:dyDescent="0.25">
      <c r="A236" s="1">
        <f t="shared" si="6"/>
        <v>1250</v>
      </c>
      <c r="B236" s="1" t="str">
        <f t="shared" si="7"/>
        <v>12502</v>
      </c>
      <c r="D236" s="12" t="s">
        <v>293</v>
      </c>
      <c r="E236" s="12" t="s">
        <v>301</v>
      </c>
      <c r="F236" s="12" t="s">
        <v>795</v>
      </c>
      <c r="G236" s="12" t="s">
        <v>761</v>
      </c>
      <c r="H236" s="12">
        <v>2</v>
      </c>
      <c r="I236" s="14" t="s">
        <v>783</v>
      </c>
      <c r="J236" s="14" t="s">
        <v>934</v>
      </c>
      <c r="K236" s="14"/>
      <c r="L236" s="102">
        <f>IF(COUNTIF($D$2:D235,D236)&gt;=1,VLOOKUP(D236,$D$2:L235,9,FALSE),MAX($L$2:L235)+10)</f>
        <v>1250</v>
      </c>
      <c r="M236" s="104">
        <f t="array" ref="M236">MAX(IF($D$2:D235=D236,$M$2:M235,""))+1</f>
        <v>2</v>
      </c>
    </row>
    <row r="237" spans="1:13" ht="14.45" customHeight="1" x14ac:dyDescent="0.25">
      <c r="A237" s="1">
        <f t="shared" si="6"/>
        <v>1260</v>
      </c>
      <c r="B237" s="1" t="str">
        <f t="shared" si="7"/>
        <v>12601</v>
      </c>
      <c r="D237" s="12" t="s">
        <v>28</v>
      </c>
      <c r="E237" s="12" t="s">
        <v>327</v>
      </c>
      <c r="F237" s="12" t="s">
        <v>599</v>
      </c>
      <c r="G237" s="12" t="s">
        <v>627</v>
      </c>
      <c r="H237" s="12">
        <v>2</v>
      </c>
      <c r="I237" s="14" t="s">
        <v>783</v>
      </c>
      <c r="J237" s="14" t="s">
        <v>934</v>
      </c>
      <c r="K237" s="14"/>
      <c r="L237" s="102">
        <f>IF(COUNTIF($D$2:D236,D237)&gt;=1,VLOOKUP(D237,$D$2:L236,9,FALSE),MAX($L$2:L236)+10)</f>
        <v>1260</v>
      </c>
      <c r="M237" s="104">
        <f t="array" ref="M237">MAX(IF($D$2:D236=D237,$M$2:M236,""))+1</f>
        <v>1</v>
      </c>
    </row>
    <row r="238" spans="1:13" ht="14.45" customHeight="1" x14ac:dyDescent="0.25">
      <c r="A238" s="1">
        <f t="shared" si="6"/>
        <v>1270</v>
      </c>
      <c r="B238" s="1" t="str">
        <f t="shared" si="7"/>
        <v>12701</v>
      </c>
      <c r="D238" s="12" t="s">
        <v>145</v>
      </c>
      <c r="E238" s="12" t="s">
        <v>316</v>
      </c>
      <c r="F238" s="12" t="s">
        <v>600</v>
      </c>
      <c r="G238" s="12" t="s">
        <v>626</v>
      </c>
      <c r="H238" s="12">
        <v>2</v>
      </c>
      <c r="I238" s="14" t="s">
        <v>783</v>
      </c>
      <c r="J238" s="14" t="s">
        <v>934</v>
      </c>
      <c r="K238" s="14"/>
      <c r="L238" s="102">
        <f>IF(COUNTIF($D$2:D237,D238)&gt;=1,VLOOKUP(D238,$D$2:L237,9,FALSE),MAX($L$2:L237)+10)</f>
        <v>1270</v>
      </c>
      <c r="M238" s="104">
        <f t="array" ref="M238">MAX(IF($D$2:D237=D238,$M$2:M237,""))+1</f>
        <v>1</v>
      </c>
    </row>
    <row r="239" spans="1:13" x14ac:dyDescent="0.25">
      <c r="A239" s="1">
        <f t="shared" si="6"/>
        <v>1280</v>
      </c>
      <c r="B239" s="1" t="str">
        <f t="shared" si="7"/>
        <v>12801</v>
      </c>
      <c r="D239" s="12" t="s">
        <v>50</v>
      </c>
      <c r="E239" s="12" t="s">
        <v>323</v>
      </c>
      <c r="F239" s="12" t="s">
        <v>628</v>
      </c>
      <c r="G239" s="12" t="s">
        <v>634</v>
      </c>
      <c r="H239" s="12">
        <v>2</v>
      </c>
      <c r="I239" s="17" t="s">
        <v>925</v>
      </c>
      <c r="J239" s="100" t="s">
        <v>940</v>
      </c>
      <c r="K239" s="100"/>
      <c r="L239" s="102">
        <f>IF(COUNTIF($D$2:D238,D239)&gt;=1,VLOOKUP(D239,$D$2:L238,9,FALSE),MAX($L$2:L238)+10)</f>
        <v>1280</v>
      </c>
      <c r="M239" s="104">
        <f t="array" ref="M239">MAX(IF($D$2:D238=D239,$M$2:M238,""))+1</f>
        <v>1</v>
      </c>
    </row>
    <row r="240" spans="1:13" x14ac:dyDescent="0.25">
      <c r="A240" s="1">
        <f t="shared" si="6"/>
        <v>1280</v>
      </c>
      <c r="B240" s="1" t="str">
        <f t="shared" si="7"/>
        <v>12802</v>
      </c>
      <c r="D240" s="12" t="s">
        <v>50</v>
      </c>
      <c r="E240" s="12" t="s">
        <v>308</v>
      </c>
      <c r="F240" s="12" t="s">
        <v>628</v>
      </c>
      <c r="G240" s="12" t="s">
        <v>639</v>
      </c>
      <c r="H240" s="12">
        <v>2</v>
      </c>
      <c r="I240" s="17" t="s">
        <v>925</v>
      </c>
      <c r="J240" s="100" t="s">
        <v>940</v>
      </c>
      <c r="K240" s="100"/>
      <c r="L240" s="102">
        <f>IF(COUNTIF($D$2:D239,D240)&gt;=1,VLOOKUP(D240,$D$2:L239,9,FALSE),MAX($L$2:L239)+10)</f>
        <v>1280</v>
      </c>
      <c r="M240" s="104">
        <f t="array" ref="M240">MAX(IF($D$2:D239=D240,$M$2:M239,""))+1</f>
        <v>2</v>
      </c>
    </row>
    <row r="241" spans="1:13" x14ac:dyDescent="0.25">
      <c r="A241" s="1">
        <f t="shared" si="6"/>
        <v>1280</v>
      </c>
      <c r="B241" s="1" t="str">
        <f t="shared" si="7"/>
        <v>12803</v>
      </c>
      <c r="D241" s="12" t="s">
        <v>50</v>
      </c>
      <c r="E241" s="12" t="s">
        <v>698</v>
      </c>
      <c r="F241" s="12" t="s">
        <v>628</v>
      </c>
      <c r="G241" s="12" t="s">
        <v>768</v>
      </c>
      <c r="H241" s="12">
        <v>3</v>
      </c>
      <c r="I241" s="14" t="s">
        <v>910</v>
      </c>
      <c r="J241" s="14" t="s">
        <v>940</v>
      </c>
      <c r="K241" s="14"/>
      <c r="L241" s="102">
        <f>IF(COUNTIF($D$2:D240,D241)&gt;=1,VLOOKUP(D241,$D$2:L240,9,FALSE),MAX($L$2:L240)+10)</f>
        <v>1280</v>
      </c>
      <c r="M241" s="104">
        <f t="array" ref="M241">MAX(IF($D$2:D240=D241,$M$2:M240,""))+1</f>
        <v>3</v>
      </c>
    </row>
    <row r="242" spans="1:13" x14ac:dyDescent="0.25">
      <c r="A242" s="1">
        <f t="shared" si="6"/>
        <v>1290</v>
      </c>
      <c r="B242" s="1" t="str">
        <f t="shared" si="7"/>
        <v>12901</v>
      </c>
      <c r="D242" s="12" t="s">
        <v>222</v>
      </c>
      <c r="E242" s="12" t="s">
        <v>306</v>
      </c>
      <c r="F242" s="12" t="s">
        <v>629</v>
      </c>
      <c r="G242" s="12" t="s">
        <v>635</v>
      </c>
      <c r="H242" s="12">
        <v>2</v>
      </c>
      <c r="I242" s="17" t="s">
        <v>925</v>
      </c>
      <c r="J242" s="100" t="s">
        <v>940</v>
      </c>
      <c r="K242" s="100"/>
      <c r="L242" s="102">
        <f>IF(COUNTIF($D$2:D241,D242)&gt;=1,VLOOKUP(D242,$D$2:L241,9,FALSE),MAX($L$2:L241)+10)</f>
        <v>1290</v>
      </c>
      <c r="M242" s="104">
        <f t="array" ref="M242">MAX(IF($D$2:D241=D242,$M$2:M241,""))+1</f>
        <v>1</v>
      </c>
    </row>
    <row r="243" spans="1:13" x14ac:dyDescent="0.25">
      <c r="A243" s="1">
        <f t="shared" si="6"/>
        <v>1290</v>
      </c>
      <c r="B243" s="1" t="str">
        <f t="shared" si="7"/>
        <v>12902</v>
      </c>
      <c r="D243" s="12" t="s">
        <v>222</v>
      </c>
      <c r="E243" s="12" t="s">
        <v>328</v>
      </c>
      <c r="F243" s="12" t="s">
        <v>629</v>
      </c>
      <c r="G243" s="12" t="s">
        <v>640</v>
      </c>
      <c r="H243" s="12">
        <v>2</v>
      </c>
      <c r="I243" s="17" t="s">
        <v>925</v>
      </c>
      <c r="J243" s="100" t="s">
        <v>940</v>
      </c>
      <c r="K243" s="100"/>
      <c r="L243" s="102">
        <f>IF(COUNTIF($D$2:D242,D243)&gt;=1,VLOOKUP(D243,$D$2:L242,9,FALSE),MAX($L$2:L242)+10)</f>
        <v>1290</v>
      </c>
      <c r="M243" s="104">
        <f t="array" ref="M243">MAX(IF($D$2:D242=D243,$M$2:M242,""))+1</f>
        <v>2</v>
      </c>
    </row>
    <row r="244" spans="1:13" x14ac:dyDescent="0.25">
      <c r="A244" s="1">
        <f t="shared" si="6"/>
        <v>1300</v>
      </c>
      <c r="B244" s="1" t="str">
        <f t="shared" si="7"/>
        <v>13001</v>
      </c>
      <c r="D244" s="12" t="s">
        <v>255</v>
      </c>
      <c r="E244" s="12" t="s">
        <v>307</v>
      </c>
      <c r="F244" s="12" t="s">
        <v>630</v>
      </c>
      <c r="G244" s="12" t="s">
        <v>636</v>
      </c>
      <c r="H244" s="12">
        <v>2</v>
      </c>
      <c r="I244" s="17" t="s">
        <v>925</v>
      </c>
      <c r="J244" s="100" t="s">
        <v>940</v>
      </c>
      <c r="K244" s="100"/>
      <c r="L244" s="102">
        <f>IF(COUNTIF($D$2:D243,D244)&gt;=1,VLOOKUP(D244,$D$2:L243,9,FALSE),MAX($L$2:L243)+10)</f>
        <v>1300</v>
      </c>
      <c r="M244" s="104">
        <f t="array" ref="M244">MAX(IF($D$2:D243=D244,$M$2:M243,""))+1</f>
        <v>1</v>
      </c>
    </row>
    <row r="245" spans="1:13" x14ac:dyDescent="0.25">
      <c r="A245" s="1">
        <f t="shared" si="6"/>
        <v>1300</v>
      </c>
      <c r="B245" s="1" t="str">
        <f t="shared" si="7"/>
        <v>13002</v>
      </c>
      <c r="D245" s="12" t="s">
        <v>255</v>
      </c>
      <c r="E245" s="12" t="s">
        <v>317</v>
      </c>
      <c r="F245" s="12" t="s">
        <v>630</v>
      </c>
      <c r="G245" s="12" t="s">
        <v>641</v>
      </c>
      <c r="H245" s="12">
        <v>2</v>
      </c>
      <c r="I245" s="17" t="s">
        <v>925</v>
      </c>
      <c r="J245" s="100" t="s">
        <v>940</v>
      </c>
      <c r="K245" s="100"/>
      <c r="L245" s="102">
        <f>IF(COUNTIF($D$2:D244,D245)&gt;=1,VLOOKUP(D245,$D$2:L244,9,FALSE),MAX($L$2:L244)+10)</f>
        <v>1300</v>
      </c>
      <c r="M245" s="104">
        <f t="array" ref="M245">MAX(IF($D$2:D244=D245,$M$2:M244,""))+1</f>
        <v>2</v>
      </c>
    </row>
    <row r="246" spans="1:13" x14ac:dyDescent="0.25">
      <c r="A246" s="1">
        <f t="shared" si="6"/>
        <v>1300</v>
      </c>
      <c r="B246" s="1" t="str">
        <f t="shared" si="7"/>
        <v>13003</v>
      </c>
      <c r="D246" s="12" t="s">
        <v>255</v>
      </c>
      <c r="E246" s="12" t="s">
        <v>826</v>
      </c>
      <c r="F246" s="12" t="s">
        <v>630</v>
      </c>
      <c r="G246" s="12" t="s">
        <v>835</v>
      </c>
      <c r="H246" s="12">
        <v>3</v>
      </c>
      <c r="I246" s="14" t="s">
        <v>910</v>
      </c>
      <c r="J246" s="14" t="s">
        <v>940</v>
      </c>
      <c r="K246" s="14"/>
      <c r="L246" s="102">
        <f>IF(COUNTIF($D$2:D245,D246)&gt;=1,VLOOKUP(D246,$D$2:L245,9,FALSE),MAX($L$2:L245)+10)</f>
        <v>1300</v>
      </c>
      <c r="M246" s="104">
        <f t="array" ref="M246">MAX(IF($D$2:D245=D246,$M$2:M245,""))+1</f>
        <v>3</v>
      </c>
    </row>
    <row r="247" spans="1:13" x14ac:dyDescent="0.25">
      <c r="A247" s="1">
        <f t="shared" si="6"/>
        <v>1300</v>
      </c>
      <c r="B247" s="1" t="str">
        <f t="shared" si="7"/>
        <v>13004</v>
      </c>
      <c r="D247" s="12" t="s">
        <v>255</v>
      </c>
      <c r="E247" s="12" t="s">
        <v>702</v>
      </c>
      <c r="F247" s="12" t="s">
        <v>630</v>
      </c>
      <c r="G247" s="12" t="s">
        <v>769</v>
      </c>
      <c r="H247" s="12">
        <v>3</v>
      </c>
      <c r="I247" s="14" t="s">
        <v>910</v>
      </c>
      <c r="J247" s="14" t="s">
        <v>940</v>
      </c>
      <c r="K247" s="14"/>
      <c r="L247" s="102">
        <f>IF(COUNTIF($D$2:D246,D247)&gt;=1,VLOOKUP(D247,$D$2:L246,9,FALSE),MAX($L$2:L246)+10)</f>
        <v>1300</v>
      </c>
      <c r="M247" s="104">
        <f t="array" ref="M247">MAX(IF($D$2:D246=D247,$M$2:M246,""))+1</f>
        <v>4</v>
      </c>
    </row>
    <row r="248" spans="1:13" x14ac:dyDescent="0.25">
      <c r="A248" s="1">
        <f t="shared" si="6"/>
        <v>1300</v>
      </c>
      <c r="B248" s="1" t="str">
        <f t="shared" si="7"/>
        <v>13005</v>
      </c>
      <c r="D248" s="12" t="s">
        <v>255</v>
      </c>
      <c r="E248" s="12" t="s">
        <v>700</v>
      </c>
      <c r="F248" s="12" t="s">
        <v>630</v>
      </c>
      <c r="G248" s="12" t="s">
        <v>770</v>
      </c>
      <c r="H248" s="12">
        <v>3</v>
      </c>
      <c r="I248" s="14" t="s">
        <v>910</v>
      </c>
      <c r="J248" s="14" t="s">
        <v>940</v>
      </c>
      <c r="K248" s="14"/>
      <c r="L248" s="102">
        <f>IF(COUNTIF($D$2:D247,D248)&gt;=1,VLOOKUP(D248,$D$2:L247,9,FALSE),MAX($L$2:L247)+10)</f>
        <v>1300</v>
      </c>
      <c r="M248" s="104">
        <f t="array" ref="M248">MAX(IF($D$2:D247=D248,$M$2:M247,""))+1</f>
        <v>5</v>
      </c>
    </row>
    <row r="249" spans="1:13" x14ac:dyDescent="0.25">
      <c r="A249" s="1">
        <f t="shared" si="6"/>
        <v>1310</v>
      </c>
      <c r="B249" s="1" t="str">
        <f t="shared" si="7"/>
        <v>13101</v>
      </c>
      <c r="D249" s="12" t="s">
        <v>177</v>
      </c>
      <c r="E249" s="12" t="s">
        <v>313</v>
      </c>
      <c r="F249" s="12" t="s">
        <v>631</v>
      </c>
      <c r="G249" s="12" t="s">
        <v>637</v>
      </c>
      <c r="H249" s="12">
        <v>2</v>
      </c>
      <c r="I249" s="17" t="s">
        <v>925</v>
      </c>
      <c r="J249" s="100" t="s">
        <v>940</v>
      </c>
      <c r="K249" s="100"/>
      <c r="L249" s="102">
        <f>IF(COUNTIF($D$2:D248,D249)&gt;=1,VLOOKUP(D249,$D$2:L248,9,FALSE),MAX($L$2:L248)+10)</f>
        <v>1310</v>
      </c>
      <c r="M249" s="104">
        <f t="array" ref="M249">MAX(IF($D$2:D248=D249,$M$2:M248,""))+1</f>
        <v>1</v>
      </c>
    </row>
    <row r="250" spans="1:13" x14ac:dyDescent="0.25">
      <c r="A250" s="1">
        <f t="shared" si="6"/>
        <v>1310</v>
      </c>
      <c r="B250" s="1" t="str">
        <f t="shared" si="7"/>
        <v>13102</v>
      </c>
      <c r="D250" s="12" t="s">
        <v>177</v>
      </c>
      <c r="E250" s="12" t="s">
        <v>320</v>
      </c>
      <c r="F250" s="12" t="s">
        <v>631</v>
      </c>
      <c r="G250" s="12" t="s">
        <v>642</v>
      </c>
      <c r="H250" s="12">
        <v>2</v>
      </c>
      <c r="I250" s="17" t="s">
        <v>925</v>
      </c>
      <c r="J250" s="100" t="s">
        <v>940</v>
      </c>
      <c r="K250" s="100"/>
      <c r="L250" s="102">
        <f>IF(COUNTIF($D$2:D249,D250)&gt;=1,VLOOKUP(D250,$D$2:L249,9,FALSE),MAX($L$2:L249)+10)</f>
        <v>1310</v>
      </c>
      <c r="M250" s="104">
        <f t="array" ref="M250">MAX(IF($D$2:D249=D250,$M$2:M249,""))+1</f>
        <v>2</v>
      </c>
    </row>
    <row r="251" spans="1:13" x14ac:dyDescent="0.25">
      <c r="A251" s="1">
        <f t="shared" si="6"/>
        <v>1310</v>
      </c>
      <c r="B251" s="1" t="str">
        <f t="shared" si="7"/>
        <v>13103</v>
      </c>
      <c r="D251" s="12" t="s">
        <v>177</v>
      </c>
      <c r="E251" s="12" t="s">
        <v>691</v>
      </c>
      <c r="F251" s="12" t="s">
        <v>631</v>
      </c>
      <c r="G251" s="12" t="s">
        <v>767</v>
      </c>
      <c r="H251" s="12">
        <v>3</v>
      </c>
      <c r="I251" s="3" t="s">
        <v>929</v>
      </c>
      <c r="J251" s="3" t="s">
        <v>940</v>
      </c>
      <c r="K251" s="3"/>
      <c r="L251" s="102">
        <f>IF(COUNTIF($D$2:D250,D251)&gt;=1,VLOOKUP(D251,$D$2:L250,9,FALSE),MAX($L$2:L250)+10)</f>
        <v>1310</v>
      </c>
      <c r="M251" s="104">
        <f t="array" ref="M251">MAX(IF($D$2:D250=D251,$M$2:M250,""))+1</f>
        <v>3</v>
      </c>
    </row>
    <row r="252" spans="1:13" x14ac:dyDescent="0.25">
      <c r="A252" s="1">
        <f t="shared" si="6"/>
        <v>1310</v>
      </c>
      <c r="B252" s="1" t="str">
        <f t="shared" si="7"/>
        <v>13104</v>
      </c>
      <c r="D252" s="12" t="s">
        <v>177</v>
      </c>
      <c r="E252" s="12" t="s">
        <v>687</v>
      </c>
      <c r="F252" s="12" t="s">
        <v>631</v>
      </c>
      <c r="G252" s="12" t="s">
        <v>771</v>
      </c>
      <c r="H252" s="12">
        <v>3</v>
      </c>
      <c r="I252" s="14" t="s">
        <v>910</v>
      </c>
      <c r="J252" s="14" t="s">
        <v>940</v>
      </c>
      <c r="K252" s="14"/>
      <c r="L252" s="102">
        <f>IF(COUNTIF($D$2:D251,D252)&gt;=1,VLOOKUP(D252,$D$2:L251,9,FALSE),MAX($L$2:L251)+10)</f>
        <v>1310</v>
      </c>
      <c r="M252" s="104">
        <f t="array" ref="M252">MAX(IF($D$2:D251=D252,$M$2:M251,""))+1</f>
        <v>4</v>
      </c>
    </row>
    <row r="253" spans="1:13" x14ac:dyDescent="0.25">
      <c r="A253" s="1">
        <f t="shared" si="6"/>
        <v>1320</v>
      </c>
      <c r="B253" s="1" t="str">
        <f t="shared" si="7"/>
        <v>13201</v>
      </c>
      <c r="D253" s="12" t="s">
        <v>188</v>
      </c>
      <c r="E253" s="12" t="s">
        <v>312</v>
      </c>
      <c r="F253" s="12" t="s">
        <v>632</v>
      </c>
      <c r="G253" s="12" t="s">
        <v>638</v>
      </c>
      <c r="H253" s="12">
        <v>2</v>
      </c>
      <c r="I253" s="17" t="s">
        <v>925</v>
      </c>
      <c r="J253" s="100" t="s">
        <v>940</v>
      </c>
      <c r="K253" s="100"/>
      <c r="L253" s="102">
        <f>IF(COUNTIF($D$2:D252,D253)&gt;=1,VLOOKUP(D253,$D$2:L252,9,FALSE),MAX($L$2:L252)+10)</f>
        <v>1320</v>
      </c>
      <c r="M253" s="104">
        <f t="array" ref="M253">MAX(IF($D$2:D252=D253,$M$2:M252,""))+1</f>
        <v>1</v>
      </c>
    </row>
    <row r="254" spans="1:13" x14ac:dyDescent="0.25">
      <c r="A254" s="1">
        <f t="shared" si="6"/>
        <v>1320</v>
      </c>
      <c r="B254" s="1" t="str">
        <f t="shared" si="7"/>
        <v>13202</v>
      </c>
      <c r="D254" s="12" t="s">
        <v>188</v>
      </c>
      <c r="E254" s="12" t="s">
        <v>701</v>
      </c>
      <c r="F254" s="12" t="s">
        <v>632</v>
      </c>
      <c r="G254" s="12" t="s">
        <v>766</v>
      </c>
      <c r="H254" s="12">
        <v>3</v>
      </c>
      <c r="I254" s="3" t="s">
        <v>929</v>
      </c>
      <c r="J254" s="3" t="s">
        <v>940</v>
      </c>
      <c r="K254" s="3"/>
      <c r="L254" s="102">
        <f>IF(COUNTIF($D$2:D253,D254)&gt;=1,VLOOKUP(D254,$D$2:L253,9,FALSE),MAX($L$2:L253)+10)</f>
        <v>1320</v>
      </c>
      <c r="M254" s="104">
        <f t="array" ref="M254">MAX(IF($D$2:D253=D254,$M$2:M253,""))+1</f>
        <v>2</v>
      </c>
    </row>
    <row r="255" spans="1:13" x14ac:dyDescent="0.25">
      <c r="A255" s="1">
        <f t="shared" si="6"/>
        <v>1320</v>
      </c>
      <c r="B255" s="1" t="str">
        <f t="shared" si="7"/>
        <v>13203</v>
      </c>
      <c r="D255" s="12" t="s">
        <v>188</v>
      </c>
      <c r="E255" s="12" t="s">
        <v>695</v>
      </c>
      <c r="F255" s="12" t="s">
        <v>632</v>
      </c>
      <c r="G255" s="12" t="s">
        <v>772</v>
      </c>
      <c r="H255" s="12">
        <v>3</v>
      </c>
      <c r="I255" s="14" t="s">
        <v>910</v>
      </c>
      <c r="J255" s="14" t="s">
        <v>940</v>
      </c>
      <c r="K255" s="14"/>
      <c r="L255" s="102">
        <f>IF(COUNTIF($D$2:D254,D255)&gt;=1,VLOOKUP(D255,$D$2:L254,9,FALSE),MAX($L$2:L254)+10)</f>
        <v>1320</v>
      </c>
      <c r="M255" s="104">
        <f t="array" ref="M255">MAX(IF($D$2:D254=D255,$M$2:M254,""))+1</f>
        <v>3</v>
      </c>
    </row>
    <row r="256" spans="1:13" x14ac:dyDescent="0.25">
      <c r="A256" s="1">
        <f t="shared" si="6"/>
        <v>1330</v>
      </c>
      <c r="B256" s="1" t="str">
        <f t="shared" si="7"/>
        <v>13301</v>
      </c>
      <c r="D256" s="12" t="s">
        <v>719</v>
      </c>
      <c r="E256" s="12" t="s">
        <v>827</v>
      </c>
      <c r="F256" s="12" t="s">
        <v>764</v>
      </c>
      <c r="G256" s="12" t="s">
        <v>838</v>
      </c>
      <c r="H256" s="12">
        <v>2</v>
      </c>
      <c r="I256" s="17" t="s">
        <v>925</v>
      </c>
      <c r="J256" s="100" t="s">
        <v>940</v>
      </c>
      <c r="K256" s="100"/>
      <c r="L256" s="102">
        <f>IF(COUNTIF($D$2:D255,D256)&gt;=1,VLOOKUP(D256,$D$2:L255,9,FALSE),MAX($L$2:L255)+10)</f>
        <v>1330</v>
      </c>
      <c r="M256" s="104">
        <f t="array" ref="M256">MAX(IF($D$2:D255=D256,$M$2:M255,""))+1</f>
        <v>1</v>
      </c>
    </row>
    <row r="257" spans="1:13" x14ac:dyDescent="0.25">
      <c r="A257" s="1">
        <f t="shared" si="6"/>
        <v>1330</v>
      </c>
      <c r="B257" s="1" t="str">
        <f t="shared" si="7"/>
        <v>13302</v>
      </c>
      <c r="D257" s="12" t="s">
        <v>719</v>
      </c>
      <c r="E257" s="12" t="s">
        <v>871</v>
      </c>
      <c r="F257" s="12" t="s">
        <v>764</v>
      </c>
      <c r="G257" s="12" t="s">
        <v>872</v>
      </c>
      <c r="H257" s="12">
        <v>3</v>
      </c>
      <c r="I257" s="14" t="s">
        <v>910</v>
      </c>
      <c r="J257" s="14" t="s">
        <v>940</v>
      </c>
      <c r="K257" s="14"/>
      <c r="L257" s="102">
        <f>IF(COUNTIF($D$2:D256,D257)&gt;=1,VLOOKUP(D257,$D$2:L256,9,FALSE),MAX($L$2:L256)+10)</f>
        <v>1330</v>
      </c>
      <c r="M257" s="104">
        <f t="array" ref="M257">MAX(IF($D$2:D256=D257,$M$2:M256,""))+1</f>
        <v>2</v>
      </c>
    </row>
    <row r="258" spans="1:13" x14ac:dyDescent="0.25">
      <c r="A258" s="1">
        <f t="shared" ref="A258:A321" si="8">L258</f>
        <v>1330</v>
      </c>
      <c r="B258" s="1" t="str">
        <f t="shared" ref="B258:B321" si="9">L258&amp;M258</f>
        <v>13303</v>
      </c>
      <c r="D258" s="12" t="s">
        <v>719</v>
      </c>
      <c r="E258" s="12" t="s">
        <v>873</v>
      </c>
      <c r="F258" s="12" t="s">
        <v>764</v>
      </c>
      <c r="G258" s="12" t="s">
        <v>874</v>
      </c>
      <c r="H258" s="12">
        <v>2</v>
      </c>
      <c r="I258" s="14" t="s">
        <v>780</v>
      </c>
      <c r="J258" s="14" t="s">
        <v>940</v>
      </c>
      <c r="K258" s="14"/>
      <c r="L258" s="102">
        <f>IF(COUNTIF($D$2:D257,D258)&gt;=1,VLOOKUP(D258,$D$2:L257,9,FALSE),MAX($L$2:L257)+10)</f>
        <v>1330</v>
      </c>
      <c r="M258" s="104">
        <f t="array" ref="M258">MAX(IF($D$2:D257=D258,$M$2:M257,""))+1</f>
        <v>3</v>
      </c>
    </row>
    <row r="259" spans="1:13" x14ac:dyDescent="0.25">
      <c r="A259" s="1">
        <f t="shared" si="8"/>
        <v>1340</v>
      </c>
      <c r="B259" s="1" t="str">
        <f t="shared" si="9"/>
        <v>13401</v>
      </c>
      <c r="D259" s="12" t="s">
        <v>717</v>
      </c>
      <c r="E259" s="12" t="s">
        <v>830</v>
      </c>
      <c r="F259" s="12" t="s">
        <v>821</v>
      </c>
      <c r="G259" s="12" t="s">
        <v>834</v>
      </c>
      <c r="H259" s="12">
        <v>2</v>
      </c>
      <c r="I259" s="17" t="s">
        <v>925</v>
      </c>
      <c r="J259" s="100" t="s">
        <v>940</v>
      </c>
      <c r="K259" s="100"/>
      <c r="L259" s="102">
        <f>IF(COUNTIF($D$2:D258,D259)&gt;=1,VLOOKUP(D259,$D$2:L258,9,FALSE),MAX($L$2:L258)+10)</f>
        <v>1340</v>
      </c>
      <c r="M259" s="104">
        <f t="array" ref="M259">MAX(IF($D$2:D258=D259,$M$2:M258,""))+1</f>
        <v>1</v>
      </c>
    </row>
    <row r="260" spans="1:13" x14ac:dyDescent="0.25">
      <c r="A260" s="1">
        <f t="shared" si="8"/>
        <v>1340</v>
      </c>
      <c r="B260" s="1" t="str">
        <f t="shared" si="9"/>
        <v>13402</v>
      </c>
      <c r="D260" s="12" t="s">
        <v>717</v>
      </c>
      <c r="E260" s="12" t="s">
        <v>867</v>
      </c>
      <c r="F260" s="12" t="s">
        <v>821</v>
      </c>
      <c r="G260" s="12" t="s">
        <v>868</v>
      </c>
      <c r="H260" s="12">
        <v>3</v>
      </c>
      <c r="I260" s="14" t="s">
        <v>910</v>
      </c>
      <c r="J260" s="14" t="s">
        <v>940</v>
      </c>
      <c r="K260" s="14"/>
      <c r="L260" s="102">
        <f>IF(COUNTIF($D$2:D259,D260)&gt;=1,VLOOKUP(D260,$D$2:L259,9,FALSE),MAX($L$2:L259)+10)</f>
        <v>1340</v>
      </c>
      <c r="M260" s="104">
        <f t="array" ref="M260">MAX(IF($D$2:D259=D260,$M$2:M259,""))+1</f>
        <v>2</v>
      </c>
    </row>
    <row r="261" spans="1:13" x14ac:dyDescent="0.25">
      <c r="A261" s="1">
        <f t="shared" si="8"/>
        <v>1340</v>
      </c>
      <c r="B261" s="1" t="str">
        <f t="shared" si="9"/>
        <v>13403</v>
      </c>
      <c r="D261" s="12" t="s">
        <v>717</v>
      </c>
      <c r="E261" s="12" t="s">
        <v>869</v>
      </c>
      <c r="F261" s="12" t="s">
        <v>821</v>
      </c>
      <c r="G261" s="12" t="s">
        <v>870</v>
      </c>
      <c r="H261" s="12">
        <v>2</v>
      </c>
      <c r="I261" s="14" t="s">
        <v>780</v>
      </c>
      <c r="J261" s="14" t="s">
        <v>940</v>
      </c>
      <c r="K261" s="14"/>
      <c r="L261" s="102">
        <f>IF(COUNTIF($D$2:D260,D261)&gt;=1,VLOOKUP(D261,$D$2:L260,9,FALSE),MAX($L$2:L260)+10)</f>
        <v>1340</v>
      </c>
      <c r="M261" s="104">
        <f t="array" ref="M261">MAX(IF($D$2:D260=D261,$M$2:M260,""))+1</f>
        <v>3</v>
      </c>
    </row>
    <row r="262" spans="1:13" ht="14.45" customHeight="1" x14ac:dyDescent="0.25">
      <c r="A262" s="1">
        <f t="shared" si="8"/>
        <v>1350</v>
      </c>
      <c r="B262" s="1" t="str">
        <f t="shared" si="9"/>
        <v>13501</v>
      </c>
      <c r="D262" s="12" t="s">
        <v>262</v>
      </c>
      <c r="E262" s="12" t="s">
        <v>212</v>
      </c>
      <c r="F262" s="12" t="s">
        <v>643</v>
      </c>
      <c r="G262" s="12" t="s">
        <v>647</v>
      </c>
      <c r="H262" s="12">
        <v>2</v>
      </c>
      <c r="I262" s="14" t="s">
        <v>781</v>
      </c>
      <c r="J262" s="14" t="s">
        <v>935</v>
      </c>
      <c r="K262" s="14"/>
      <c r="L262" s="102">
        <f>IF(COUNTIF($D$2:D261,D262)&gt;=1,VLOOKUP(D262,$D$2:L261,9,FALSE),MAX($L$2:L261)+10)</f>
        <v>1350</v>
      </c>
      <c r="M262" s="104">
        <f t="array" ref="M262">MAX(IF($D$2:D261=D262,$M$2:M261,""))+1</f>
        <v>1</v>
      </c>
    </row>
    <row r="263" spans="1:13" ht="14.45" customHeight="1" x14ac:dyDescent="0.25">
      <c r="A263" s="1">
        <f t="shared" si="8"/>
        <v>1350</v>
      </c>
      <c r="B263" s="1" t="str">
        <f t="shared" si="9"/>
        <v>13502</v>
      </c>
      <c r="D263" s="12" t="s">
        <v>262</v>
      </c>
      <c r="E263" s="12" t="s">
        <v>160</v>
      </c>
      <c r="F263" s="12" t="s">
        <v>643</v>
      </c>
      <c r="G263" s="12" t="s">
        <v>649</v>
      </c>
      <c r="H263" s="12">
        <v>2</v>
      </c>
      <c r="I263" s="14" t="s">
        <v>781</v>
      </c>
      <c r="J263" s="14" t="s">
        <v>935</v>
      </c>
      <c r="K263" s="14"/>
      <c r="L263" s="102">
        <f>IF(COUNTIF($D$2:D262,D263)&gt;=1,VLOOKUP(D263,$D$2:L262,9,FALSE),MAX($L$2:L262)+10)</f>
        <v>1350</v>
      </c>
      <c r="M263" s="104">
        <f t="array" ref="M263">MAX(IF($D$2:D262=D263,$M$2:M262,""))+1</f>
        <v>2</v>
      </c>
    </row>
    <row r="264" spans="1:13" ht="14.45" customHeight="1" x14ac:dyDescent="0.25">
      <c r="A264" s="1">
        <f t="shared" si="8"/>
        <v>1350</v>
      </c>
      <c r="B264" s="1" t="str">
        <f t="shared" si="9"/>
        <v>13503</v>
      </c>
      <c r="D264" s="12" t="s">
        <v>262</v>
      </c>
      <c r="E264" s="12" t="s">
        <v>146</v>
      </c>
      <c r="F264" s="12" t="s">
        <v>643</v>
      </c>
      <c r="G264" s="12" t="s">
        <v>650</v>
      </c>
      <c r="H264" s="12">
        <v>2</v>
      </c>
      <c r="I264" s="14" t="s">
        <v>781</v>
      </c>
      <c r="J264" s="14" t="s">
        <v>935</v>
      </c>
      <c r="K264" s="14"/>
      <c r="L264" s="102">
        <f>IF(COUNTIF($D$2:D263,D264)&gt;=1,VLOOKUP(D264,$D$2:L263,9,FALSE),MAX($L$2:L263)+10)</f>
        <v>1350</v>
      </c>
      <c r="M264" s="104">
        <f t="array" ref="M264">MAX(IF($D$2:D263=D264,$M$2:M263,""))+1</f>
        <v>3</v>
      </c>
    </row>
    <row r="265" spans="1:13" ht="14.45" customHeight="1" x14ac:dyDescent="0.25">
      <c r="A265" s="1">
        <f t="shared" si="8"/>
        <v>1350</v>
      </c>
      <c r="B265" s="1" t="str">
        <f t="shared" si="9"/>
        <v>13504</v>
      </c>
      <c r="D265" s="12" t="s">
        <v>262</v>
      </c>
      <c r="E265" s="12" t="s">
        <v>297</v>
      </c>
      <c r="F265" s="12" t="s">
        <v>643</v>
      </c>
      <c r="G265" s="12" t="s">
        <v>651</v>
      </c>
      <c r="H265" s="12">
        <v>2</v>
      </c>
      <c r="I265" s="14" t="s">
        <v>781</v>
      </c>
      <c r="J265" s="14" t="s">
        <v>935</v>
      </c>
      <c r="K265" s="14"/>
      <c r="L265" s="102">
        <f>IF(COUNTIF($D$2:D264,D265)&gt;=1,VLOOKUP(D265,$D$2:L264,9,FALSE),MAX($L$2:L264)+10)</f>
        <v>1350</v>
      </c>
      <c r="M265" s="104">
        <f t="array" ref="M265">MAX(IF($D$2:D264=D265,$M$2:M264,""))+1</f>
        <v>4</v>
      </c>
    </row>
    <row r="266" spans="1:13" ht="14.45" customHeight="1" x14ac:dyDescent="0.25">
      <c r="A266" s="1">
        <f t="shared" si="8"/>
        <v>1360</v>
      </c>
      <c r="B266" s="1" t="str">
        <f t="shared" si="9"/>
        <v>13601</v>
      </c>
      <c r="D266" s="12" t="s">
        <v>231</v>
      </c>
      <c r="E266" s="12" t="s">
        <v>83</v>
      </c>
      <c r="F266" s="12" t="s">
        <v>644</v>
      </c>
      <c r="G266" s="12" t="s">
        <v>648</v>
      </c>
      <c r="H266" s="12">
        <v>3</v>
      </c>
      <c r="I266" s="14" t="s">
        <v>786</v>
      </c>
      <c r="J266" s="14" t="s">
        <v>935</v>
      </c>
      <c r="K266" s="14"/>
      <c r="L266" s="102">
        <f>IF(COUNTIF($D$2:D265,D266)&gt;=1,VLOOKUP(D266,$D$2:L265,9,FALSE),MAX($L$2:L265)+10)</f>
        <v>1360</v>
      </c>
      <c r="M266" s="104">
        <f t="array" ref="M266">MAX(IF($D$2:D265=D266,$M$2:M265,""))+1</f>
        <v>1</v>
      </c>
    </row>
    <row r="267" spans="1:13" ht="14.45" customHeight="1" x14ac:dyDescent="0.25">
      <c r="A267" s="1">
        <f t="shared" si="8"/>
        <v>1370</v>
      </c>
      <c r="B267" s="1" t="str">
        <f t="shared" si="9"/>
        <v>13701</v>
      </c>
      <c r="D267" s="12" t="s">
        <v>263</v>
      </c>
      <c r="E267" s="12" t="s">
        <v>60</v>
      </c>
      <c r="F267" s="12" t="s">
        <v>645</v>
      </c>
      <c r="G267" s="12" t="s">
        <v>646</v>
      </c>
      <c r="H267" s="12">
        <v>2</v>
      </c>
      <c r="I267" s="14" t="s">
        <v>781</v>
      </c>
      <c r="J267" s="14" t="s">
        <v>935</v>
      </c>
      <c r="K267" s="14"/>
      <c r="L267" s="102">
        <f>IF(COUNTIF($D$2:D266,D267)&gt;=1,VLOOKUP(D267,$D$2:L266,9,FALSE),MAX($L$2:L266)+10)</f>
        <v>1370</v>
      </c>
      <c r="M267" s="104">
        <f t="array" ref="M267">MAX(IF($D$2:D266=D267,$M$2:M266,""))+1</f>
        <v>1</v>
      </c>
    </row>
    <row r="268" spans="1:13" ht="14.45" customHeight="1" x14ac:dyDescent="0.25">
      <c r="A268" s="1">
        <f t="shared" si="8"/>
        <v>1380</v>
      </c>
      <c r="B268" s="1" t="str">
        <f t="shared" si="9"/>
        <v>13801</v>
      </c>
      <c r="D268" s="12" t="s">
        <v>205</v>
      </c>
      <c r="E268" s="12" t="s">
        <v>161</v>
      </c>
      <c r="F268" s="12" t="s">
        <v>652</v>
      </c>
      <c r="G268" s="12" t="s">
        <v>657</v>
      </c>
      <c r="H268" s="12">
        <v>2</v>
      </c>
      <c r="I268" s="14" t="s">
        <v>782</v>
      </c>
      <c r="J268" s="14" t="s">
        <v>935</v>
      </c>
      <c r="K268" s="14"/>
      <c r="L268" s="102">
        <f>IF(COUNTIF($D$2:D267,D268)&gt;=1,VLOOKUP(D268,$D$2:L267,9,FALSE),MAX($L$2:L267)+10)</f>
        <v>1380</v>
      </c>
      <c r="M268" s="104">
        <f t="array" ref="M268">MAX(IF($D$2:D267=D268,$M$2:M267,""))+1</f>
        <v>1</v>
      </c>
    </row>
    <row r="269" spans="1:13" ht="14.45" customHeight="1" x14ac:dyDescent="0.25">
      <c r="A269" s="1">
        <f t="shared" si="8"/>
        <v>1380</v>
      </c>
      <c r="B269" s="1" t="str">
        <f t="shared" si="9"/>
        <v>13802</v>
      </c>
      <c r="D269" s="12" t="s">
        <v>205</v>
      </c>
      <c r="E269" s="12" t="s">
        <v>311</v>
      </c>
      <c r="F269" s="12" t="s">
        <v>652</v>
      </c>
      <c r="G269" s="12" t="s">
        <v>658</v>
      </c>
      <c r="H269" s="12">
        <v>2</v>
      </c>
      <c r="I269" s="14" t="s">
        <v>782</v>
      </c>
      <c r="J269" s="14" t="s">
        <v>935</v>
      </c>
      <c r="K269" s="14"/>
      <c r="L269" s="102">
        <f>IF(COUNTIF($D$2:D268,D269)&gt;=1,VLOOKUP(D269,$D$2:L268,9,FALSE),MAX($L$2:L268)+10)</f>
        <v>1380</v>
      </c>
      <c r="M269" s="104">
        <f t="array" ref="M269">MAX(IF($D$2:D268=D269,$M$2:M268,""))+1</f>
        <v>2</v>
      </c>
    </row>
    <row r="270" spans="1:13" ht="14.45" customHeight="1" x14ac:dyDescent="0.25">
      <c r="A270" s="1">
        <f t="shared" si="8"/>
        <v>1380</v>
      </c>
      <c r="B270" s="1" t="str">
        <f t="shared" si="9"/>
        <v>13803</v>
      </c>
      <c r="D270" s="12" t="s">
        <v>205</v>
      </c>
      <c r="E270" s="12" t="s">
        <v>715</v>
      </c>
      <c r="F270" s="12" t="s">
        <v>652</v>
      </c>
      <c r="G270" s="12" t="s">
        <v>773</v>
      </c>
      <c r="H270" s="12">
        <v>2</v>
      </c>
      <c r="I270" s="14" t="s">
        <v>782</v>
      </c>
      <c r="J270" s="14" t="s">
        <v>935</v>
      </c>
      <c r="K270" s="14"/>
      <c r="L270" s="102">
        <f>IF(COUNTIF($D$2:D269,D270)&gt;=1,VLOOKUP(D270,$D$2:L269,9,FALSE),MAX($L$2:L269)+10)</f>
        <v>1380</v>
      </c>
      <c r="M270" s="104">
        <f t="array" ref="M270">MAX(IF($D$2:D269=D270,$M$2:M269,""))+1</f>
        <v>3</v>
      </c>
    </row>
    <row r="271" spans="1:13" ht="14.45" customHeight="1" x14ac:dyDescent="0.25">
      <c r="A271" s="1">
        <f t="shared" si="8"/>
        <v>1390</v>
      </c>
      <c r="B271" s="1" t="str">
        <f t="shared" si="9"/>
        <v>13901</v>
      </c>
      <c r="D271" s="12" t="s">
        <v>170</v>
      </c>
      <c r="E271" s="12" t="s">
        <v>190</v>
      </c>
      <c r="F271" s="12" t="s">
        <v>653</v>
      </c>
      <c r="G271" s="12" t="s">
        <v>654</v>
      </c>
      <c r="H271" s="12">
        <v>2</v>
      </c>
      <c r="I271" s="14" t="s">
        <v>909</v>
      </c>
      <c r="J271" s="14" t="s">
        <v>935</v>
      </c>
      <c r="K271" s="14"/>
      <c r="L271" s="102">
        <f>IF(COUNTIF($D$2:D270,D271)&gt;=1,VLOOKUP(D271,$D$2:L270,9,FALSE),MAX($L$2:L270)+10)</f>
        <v>1390</v>
      </c>
      <c r="M271" s="104">
        <f t="array" ref="M271">MAX(IF($D$2:D270=D271,$M$2:M270,""))+1</f>
        <v>1</v>
      </c>
    </row>
    <row r="272" spans="1:13" ht="14.45" customHeight="1" x14ac:dyDescent="0.25">
      <c r="A272" s="1">
        <f t="shared" si="8"/>
        <v>1400</v>
      </c>
      <c r="B272" s="1" t="str">
        <f t="shared" si="9"/>
        <v>14001</v>
      </c>
      <c r="D272" s="12" t="s">
        <v>61</v>
      </c>
      <c r="E272" s="12" t="s">
        <v>198</v>
      </c>
      <c r="F272" s="12" t="s">
        <v>655</v>
      </c>
      <c r="G272" s="12" t="s">
        <v>656</v>
      </c>
      <c r="H272" s="12">
        <v>2</v>
      </c>
      <c r="I272" s="14" t="s">
        <v>909</v>
      </c>
      <c r="J272" s="14" t="s">
        <v>935</v>
      </c>
      <c r="K272" s="14"/>
      <c r="L272" s="102">
        <f>IF(COUNTIF($D$2:D271,D272)&gt;=1,VLOOKUP(D272,$D$2:L271,9,FALSE),MAX($L$2:L271)+10)</f>
        <v>1400</v>
      </c>
      <c r="M272" s="104">
        <f t="array" ref="M272">MAX(IF($D$2:D271=D272,$M$2:M271,""))+1</f>
        <v>1</v>
      </c>
    </row>
    <row r="273" spans="1:13" ht="14.45" customHeight="1" x14ac:dyDescent="0.25">
      <c r="A273" s="1">
        <f t="shared" si="8"/>
        <v>1410</v>
      </c>
      <c r="B273" s="1" t="str">
        <f t="shared" si="9"/>
        <v>14101</v>
      </c>
      <c r="D273" s="12" t="s">
        <v>82</v>
      </c>
      <c r="E273" s="12" t="s">
        <v>680</v>
      </c>
      <c r="F273" s="12" t="s">
        <v>659</v>
      </c>
      <c r="G273" s="12" t="s">
        <v>774</v>
      </c>
      <c r="H273" s="12">
        <v>2</v>
      </c>
      <c r="I273" s="14" t="s">
        <v>914</v>
      </c>
      <c r="J273" s="12" t="s">
        <v>937</v>
      </c>
      <c r="L273" s="102">
        <f>IF(COUNTIF($D$2:D272,D273)&gt;=1,VLOOKUP(D273,$D$2:L272,9,FALSE),MAX($L$2:L272)+10)</f>
        <v>1410</v>
      </c>
      <c r="M273" s="104">
        <f t="array" ref="M273">MAX(IF($D$2:D272=D273,$M$2:M272,""))+1</f>
        <v>1</v>
      </c>
    </row>
    <row r="274" spans="1:13" ht="14.45" customHeight="1" x14ac:dyDescent="0.25">
      <c r="A274" s="1">
        <f t="shared" si="8"/>
        <v>1420</v>
      </c>
      <c r="B274" s="1" t="str">
        <f t="shared" si="9"/>
        <v>14201</v>
      </c>
      <c r="D274" s="12" t="s">
        <v>721</v>
      </c>
      <c r="E274" s="12" t="s">
        <v>799</v>
      </c>
      <c r="F274" s="12" t="s">
        <v>797</v>
      </c>
      <c r="G274" s="12" t="s">
        <v>875</v>
      </c>
      <c r="H274" s="12">
        <v>2</v>
      </c>
      <c r="I274" s="14" t="s">
        <v>780</v>
      </c>
      <c r="J274" s="14" t="s">
        <v>933</v>
      </c>
      <c r="K274" s="14"/>
      <c r="L274" s="102">
        <f>IF(COUNTIF($D$2:D273,D274)&gt;=1,VLOOKUP(D274,$D$2:L273,9,FALSE),MAX($L$2:L273)+10)</f>
        <v>1420</v>
      </c>
      <c r="M274" s="104">
        <f t="array" ref="M274">MAX(IF($D$2:D273=D274,$M$2:M273,""))+1</f>
        <v>1</v>
      </c>
    </row>
    <row r="275" spans="1:13" ht="14.45" customHeight="1" x14ac:dyDescent="0.25">
      <c r="A275" s="1">
        <f t="shared" si="8"/>
        <v>1420</v>
      </c>
      <c r="B275" s="1" t="str">
        <f t="shared" si="9"/>
        <v>14202</v>
      </c>
      <c r="D275" s="12" t="s">
        <v>721</v>
      </c>
      <c r="E275" s="12" t="s">
        <v>807</v>
      </c>
      <c r="F275" s="12" t="s">
        <v>797</v>
      </c>
      <c r="G275" s="12" t="s">
        <v>876</v>
      </c>
      <c r="H275" s="12">
        <v>2</v>
      </c>
      <c r="I275" s="14" t="s">
        <v>780</v>
      </c>
      <c r="J275" s="14" t="s">
        <v>933</v>
      </c>
      <c r="K275" s="14"/>
      <c r="L275" s="102">
        <f>IF(COUNTIF($D$2:D274,D275)&gt;=1,VLOOKUP(D275,$D$2:L274,9,FALSE),MAX($L$2:L274)+10)</f>
        <v>1420</v>
      </c>
      <c r="M275" s="104">
        <f t="array" ref="M275">MAX(IF($D$2:D274=D275,$M$2:M274,""))+1</f>
        <v>2</v>
      </c>
    </row>
    <row r="276" spans="1:13" ht="14.45" customHeight="1" x14ac:dyDescent="0.25">
      <c r="A276" s="1">
        <f t="shared" si="8"/>
        <v>1420</v>
      </c>
      <c r="B276" s="1" t="str">
        <f t="shared" si="9"/>
        <v>14203</v>
      </c>
      <c r="D276" s="12" t="s">
        <v>721</v>
      </c>
      <c r="E276" s="12" t="s">
        <v>808</v>
      </c>
      <c r="F276" s="12" t="s">
        <v>797</v>
      </c>
      <c r="G276" s="12" t="s">
        <v>877</v>
      </c>
      <c r="H276" s="12">
        <v>2</v>
      </c>
      <c r="I276" s="14" t="s">
        <v>780</v>
      </c>
      <c r="J276" s="14" t="s">
        <v>933</v>
      </c>
      <c r="K276" s="14"/>
      <c r="L276" s="102">
        <f>IF(COUNTIF($D$2:D275,D276)&gt;=1,VLOOKUP(D276,$D$2:L275,9,FALSE),MAX($L$2:L275)+10)</f>
        <v>1420</v>
      </c>
      <c r="M276" s="104">
        <f t="array" ref="M276">MAX(IF($D$2:D275=D276,$M$2:M275,""))+1</f>
        <v>3</v>
      </c>
    </row>
    <row r="277" spans="1:13" ht="14.45" customHeight="1" x14ac:dyDescent="0.25">
      <c r="A277" s="1">
        <f t="shared" si="8"/>
        <v>1420</v>
      </c>
      <c r="B277" s="1" t="str">
        <f t="shared" si="9"/>
        <v>14204</v>
      </c>
      <c r="D277" s="12" t="s">
        <v>721</v>
      </c>
      <c r="E277" s="12" t="s">
        <v>806</v>
      </c>
      <c r="F277" s="12" t="s">
        <v>797</v>
      </c>
      <c r="G277" s="12" t="s">
        <v>881</v>
      </c>
      <c r="H277" s="12">
        <v>2</v>
      </c>
      <c r="I277" s="14" t="s">
        <v>780</v>
      </c>
      <c r="J277" s="14" t="s">
        <v>933</v>
      </c>
      <c r="K277" s="14"/>
      <c r="L277" s="102">
        <f>IF(COUNTIF($D$2:D276,D277)&gt;=1,VLOOKUP(D277,$D$2:L276,9,FALSE),MAX($L$2:L276)+10)</f>
        <v>1420</v>
      </c>
      <c r="M277" s="104">
        <f t="array" ref="M277">MAX(IF($D$2:D276=D277,$M$2:M276,""))+1</f>
        <v>4</v>
      </c>
    </row>
    <row r="278" spans="1:13" ht="14.45" customHeight="1" x14ac:dyDescent="0.25">
      <c r="A278" s="1">
        <f t="shared" si="8"/>
        <v>1420</v>
      </c>
      <c r="B278" s="1" t="str">
        <f t="shared" si="9"/>
        <v>14205</v>
      </c>
      <c r="D278" s="12" t="s">
        <v>721</v>
      </c>
      <c r="E278" s="12" t="s">
        <v>798</v>
      </c>
      <c r="F278" s="12" t="s">
        <v>797</v>
      </c>
      <c r="G278" s="12" t="s">
        <v>882</v>
      </c>
      <c r="H278" s="12">
        <v>3</v>
      </c>
      <c r="I278" s="14" t="s">
        <v>787</v>
      </c>
      <c r="J278" s="14" t="s">
        <v>933</v>
      </c>
      <c r="K278" s="14"/>
      <c r="L278" s="102">
        <f>IF(COUNTIF($D$2:D277,D278)&gt;=1,VLOOKUP(D278,$D$2:L277,9,FALSE),MAX($L$2:L277)+10)</f>
        <v>1420</v>
      </c>
      <c r="M278" s="104">
        <f t="array" ref="M278">MAX(IF($D$2:D277=D278,$M$2:M277,""))+1</f>
        <v>5</v>
      </c>
    </row>
    <row r="279" spans="1:13" ht="14.45" customHeight="1" x14ac:dyDescent="0.25">
      <c r="A279" s="1">
        <f t="shared" si="8"/>
        <v>1430</v>
      </c>
      <c r="B279" s="1" t="str">
        <f t="shared" si="9"/>
        <v>14301</v>
      </c>
      <c r="D279" s="12" t="s">
        <v>720</v>
      </c>
      <c r="E279" s="12" t="s">
        <v>801</v>
      </c>
      <c r="F279" s="12" t="s">
        <v>794</v>
      </c>
      <c r="G279" s="12" t="s">
        <v>878</v>
      </c>
      <c r="H279" s="12">
        <v>2</v>
      </c>
      <c r="I279" s="14" t="s">
        <v>780</v>
      </c>
      <c r="J279" s="14" t="s">
        <v>933</v>
      </c>
      <c r="K279" s="14"/>
      <c r="L279" s="102">
        <f>IF(COUNTIF($D$2:D278,D279)&gt;=1,VLOOKUP(D279,$D$2:L278,9,FALSE),MAX($L$2:L278)+10)</f>
        <v>1430</v>
      </c>
      <c r="M279" s="104">
        <f t="array" ref="M279">MAX(IF($D$2:D278=D279,$M$2:M278,""))+1</f>
        <v>1</v>
      </c>
    </row>
    <row r="280" spans="1:13" ht="14.45" customHeight="1" x14ac:dyDescent="0.25">
      <c r="A280" s="1">
        <f t="shared" si="8"/>
        <v>1430</v>
      </c>
      <c r="B280" s="1" t="str">
        <f t="shared" si="9"/>
        <v>14302</v>
      </c>
      <c r="D280" s="12" t="s">
        <v>720</v>
      </c>
      <c r="E280" s="12" t="s">
        <v>809</v>
      </c>
      <c r="F280" s="12" t="s">
        <v>794</v>
      </c>
      <c r="G280" s="12" t="s">
        <v>811</v>
      </c>
      <c r="H280" s="12">
        <v>2</v>
      </c>
      <c r="I280" s="14" t="s">
        <v>780</v>
      </c>
      <c r="J280" s="14" t="s">
        <v>933</v>
      </c>
      <c r="K280" s="14"/>
      <c r="L280" s="102">
        <f>IF(COUNTIF($D$2:D279,D280)&gt;=1,VLOOKUP(D280,$D$2:L279,9,FALSE),MAX($L$2:L279)+10)</f>
        <v>1430</v>
      </c>
      <c r="M280" s="104">
        <f t="array" ref="M280">MAX(IF($D$2:D279=D280,$M$2:M279,""))+1</f>
        <v>2</v>
      </c>
    </row>
    <row r="281" spans="1:13" ht="14.45" customHeight="1" x14ac:dyDescent="0.25">
      <c r="A281" s="1">
        <f t="shared" si="8"/>
        <v>1430</v>
      </c>
      <c r="B281" s="1" t="str">
        <f t="shared" si="9"/>
        <v>14303</v>
      </c>
      <c r="D281" s="12" t="s">
        <v>720</v>
      </c>
      <c r="E281" s="12" t="s">
        <v>804</v>
      </c>
      <c r="F281" s="12" t="s">
        <v>794</v>
      </c>
      <c r="G281" s="12" t="s">
        <v>879</v>
      </c>
      <c r="H281" s="12">
        <v>2</v>
      </c>
      <c r="I281" s="14" t="s">
        <v>780</v>
      </c>
      <c r="J281" s="14" t="s">
        <v>933</v>
      </c>
      <c r="K281" s="14"/>
      <c r="L281" s="102">
        <f>IF(COUNTIF($D$2:D280,D281)&gt;=1,VLOOKUP(D281,$D$2:L280,9,FALSE),MAX($L$2:L280)+10)</f>
        <v>1430</v>
      </c>
      <c r="M281" s="104">
        <f t="array" ref="M281">MAX(IF($D$2:D280=D281,$M$2:M280,""))+1</f>
        <v>3</v>
      </c>
    </row>
    <row r="282" spans="1:13" ht="14.45" customHeight="1" x14ac:dyDescent="0.25">
      <c r="A282" s="1">
        <f t="shared" si="8"/>
        <v>1430</v>
      </c>
      <c r="B282" s="1" t="str">
        <f t="shared" si="9"/>
        <v>14304</v>
      </c>
      <c r="D282" s="12" t="s">
        <v>720</v>
      </c>
      <c r="E282" s="12" t="s">
        <v>805</v>
      </c>
      <c r="F282" s="12" t="s">
        <v>794</v>
      </c>
      <c r="G282" s="12" t="s">
        <v>884</v>
      </c>
      <c r="H282" s="12">
        <v>2</v>
      </c>
      <c r="I282" s="14" t="s">
        <v>780</v>
      </c>
      <c r="J282" s="14" t="s">
        <v>933</v>
      </c>
      <c r="K282" s="14"/>
      <c r="L282" s="102">
        <f>IF(COUNTIF($D$2:D281,D282)&gt;=1,VLOOKUP(D282,$D$2:L281,9,FALSE),MAX($L$2:L281)+10)</f>
        <v>1430</v>
      </c>
      <c r="M282" s="104">
        <f t="array" ref="M282">MAX(IF($D$2:D281=D282,$M$2:M281,""))+1</f>
        <v>4</v>
      </c>
    </row>
    <row r="283" spans="1:13" ht="14.45" customHeight="1" x14ac:dyDescent="0.25">
      <c r="A283" s="1">
        <f t="shared" si="8"/>
        <v>1430</v>
      </c>
      <c r="B283" s="1" t="str">
        <f t="shared" si="9"/>
        <v>14305</v>
      </c>
      <c r="D283" s="12" t="s">
        <v>720</v>
      </c>
      <c r="E283" s="12" t="s">
        <v>800</v>
      </c>
      <c r="F283" s="12" t="s">
        <v>794</v>
      </c>
      <c r="G283" s="12" t="s">
        <v>885</v>
      </c>
      <c r="H283" s="12">
        <v>3</v>
      </c>
      <c r="I283" s="14" t="s">
        <v>787</v>
      </c>
      <c r="J283" s="14" t="s">
        <v>933</v>
      </c>
      <c r="K283" s="14"/>
      <c r="L283" s="102">
        <f>IF(COUNTIF($D$2:D282,D283)&gt;=1,VLOOKUP(D283,$D$2:L282,9,FALSE),MAX($L$2:L282)+10)</f>
        <v>1430</v>
      </c>
      <c r="M283" s="104">
        <f t="array" ref="M283">MAX(IF($D$2:D282=D283,$M$2:M282,""))+1</f>
        <v>5</v>
      </c>
    </row>
    <row r="284" spans="1:13" ht="14.45" customHeight="1" x14ac:dyDescent="0.25">
      <c r="A284" s="1">
        <f t="shared" si="8"/>
        <v>1440</v>
      </c>
      <c r="B284" s="1" t="str">
        <f t="shared" si="9"/>
        <v>14401</v>
      </c>
      <c r="D284" s="12" t="s">
        <v>817</v>
      </c>
      <c r="E284" s="12" t="s">
        <v>803</v>
      </c>
      <c r="F284" s="12" t="s">
        <v>818</v>
      </c>
      <c r="G284" s="12" t="s">
        <v>880</v>
      </c>
      <c r="H284" s="12">
        <v>2</v>
      </c>
      <c r="I284" s="14" t="s">
        <v>780</v>
      </c>
      <c r="J284" s="14" t="s">
        <v>933</v>
      </c>
      <c r="K284" s="14"/>
      <c r="L284" s="102">
        <f>IF(COUNTIF($D$2:D283,D284)&gt;=1,VLOOKUP(D284,$D$2:L283,9,FALSE),MAX($L$2:L283)+10)</f>
        <v>1440</v>
      </c>
      <c r="M284" s="104">
        <f t="array" ref="M284">MAX(IF($D$2:D283=D284,$M$2:M283,""))+1</f>
        <v>1</v>
      </c>
    </row>
    <row r="285" spans="1:13" ht="14.45" customHeight="1" x14ac:dyDescent="0.25">
      <c r="A285" s="1">
        <f t="shared" si="8"/>
        <v>1450</v>
      </c>
      <c r="B285" s="1" t="str">
        <f t="shared" si="9"/>
        <v>14501</v>
      </c>
      <c r="D285" s="12" t="s">
        <v>814</v>
      </c>
      <c r="E285" s="12" t="s">
        <v>810</v>
      </c>
      <c r="F285" s="12" t="s">
        <v>815</v>
      </c>
      <c r="G285" s="12" t="s">
        <v>883</v>
      </c>
      <c r="H285" s="12">
        <v>2</v>
      </c>
      <c r="I285" s="14" t="s">
        <v>780</v>
      </c>
      <c r="J285" s="14" t="s">
        <v>933</v>
      </c>
      <c r="K285" s="14"/>
      <c r="L285" s="102">
        <f>IF(COUNTIF($D$2:D284,D285)&gt;=1,VLOOKUP(D285,$D$2:L284,9,FALSE),MAX($L$2:L284)+10)</f>
        <v>1450</v>
      </c>
      <c r="M285" s="104">
        <f t="array" ref="M285">MAX(IF($D$2:D284=D285,$M$2:M284,""))+1</f>
        <v>1</v>
      </c>
    </row>
    <row r="286" spans="1:13" ht="14.45" customHeight="1" x14ac:dyDescent="0.25">
      <c r="A286" s="1">
        <f t="shared" si="8"/>
        <v>1460</v>
      </c>
      <c r="B286" s="1" t="str">
        <f t="shared" si="9"/>
        <v>14601</v>
      </c>
      <c r="D286" s="12" t="s">
        <v>693</v>
      </c>
      <c r="E286" s="12" t="s">
        <v>673</v>
      </c>
      <c r="F286" s="12" t="s">
        <v>733</v>
      </c>
      <c r="G286" s="12" t="s">
        <v>732</v>
      </c>
      <c r="H286" s="12">
        <v>2</v>
      </c>
      <c r="I286" s="14" t="s">
        <v>785</v>
      </c>
      <c r="J286" s="14" t="s">
        <v>938</v>
      </c>
      <c r="K286" s="14"/>
      <c r="L286" s="102">
        <f>IF(COUNTIF($D$2:D285,D286)&gt;=1,VLOOKUP(D286,$D$2:L285,9,FALSE),MAX($L$2:L285)+10)</f>
        <v>1460</v>
      </c>
      <c r="M286" s="104">
        <f t="array" ref="M286">MAX(IF($D$2:D285=D286,$M$2:M285,""))+1</f>
        <v>1</v>
      </c>
    </row>
    <row r="287" spans="1:13" ht="14.45" customHeight="1" x14ac:dyDescent="0.25">
      <c r="A287" s="1">
        <f t="shared" si="8"/>
        <v>1460</v>
      </c>
      <c r="B287" s="1" t="str">
        <f t="shared" si="9"/>
        <v>14602</v>
      </c>
      <c r="D287" s="12" t="s">
        <v>693</v>
      </c>
      <c r="E287" s="12" t="s">
        <v>672</v>
      </c>
      <c r="F287" s="12" t="s">
        <v>733</v>
      </c>
      <c r="G287" s="12" t="s">
        <v>735</v>
      </c>
      <c r="H287" s="12">
        <v>2</v>
      </c>
      <c r="I287" s="14" t="s">
        <v>785</v>
      </c>
      <c r="J287" s="14" t="s">
        <v>938</v>
      </c>
      <c r="K287" s="14"/>
      <c r="L287" s="102">
        <f>IF(COUNTIF($D$2:D286,D287)&gt;=1,VLOOKUP(D287,$D$2:L286,9,FALSE),MAX($L$2:L286)+10)</f>
        <v>1460</v>
      </c>
      <c r="M287" s="104">
        <f t="array" ref="M287">MAX(IF($D$2:D286=D287,$M$2:M286,""))+1</f>
        <v>2</v>
      </c>
    </row>
    <row r="288" spans="1:13" ht="14.45" customHeight="1" x14ac:dyDescent="0.25">
      <c r="A288" s="1">
        <f t="shared" si="8"/>
        <v>1460</v>
      </c>
      <c r="B288" s="1" t="str">
        <f t="shared" si="9"/>
        <v>14603</v>
      </c>
      <c r="D288" s="12" t="s">
        <v>693</v>
      </c>
      <c r="E288" s="12" t="s">
        <v>705</v>
      </c>
      <c r="F288" s="12" t="s">
        <v>733</v>
      </c>
      <c r="G288" s="12" t="s">
        <v>776</v>
      </c>
      <c r="H288" s="12">
        <v>2</v>
      </c>
      <c r="I288" s="14" t="s">
        <v>785</v>
      </c>
      <c r="J288" s="14" t="s">
        <v>938</v>
      </c>
      <c r="K288" s="14"/>
      <c r="L288" s="102">
        <f>IF(COUNTIF($D$2:D287,D288)&gt;=1,VLOOKUP(D288,$D$2:L287,9,FALSE),MAX($L$2:L287)+10)</f>
        <v>1460</v>
      </c>
      <c r="M288" s="104">
        <f t="array" ref="M288">MAX(IF($D$2:D287=D288,$M$2:M287,""))+1</f>
        <v>3</v>
      </c>
    </row>
    <row r="289" spans="1:13" ht="14.45" customHeight="1" x14ac:dyDescent="0.25">
      <c r="A289" s="1">
        <f t="shared" si="8"/>
        <v>1470</v>
      </c>
      <c r="B289" s="1" t="str">
        <f t="shared" si="9"/>
        <v>14701</v>
      </c>
      <c r="D289" s="12" t="s">
        <v>694</v>
      </c>
      <c r="E289" s="12" t="s">
        <v>689</v>
      </c>
      <c r="F289" s="12" t="s">
        <v>779</v>
      </c>
      <c r="G289" s="12" t="s">
        <v>778</v>
      </c>
      <c r="H289" s="12">
        <v>2</v>
      </c>
      <c r="I289" s="14" t="s">
        <v>785</v>
      </c>
      <c r="J289" s="14" t="s">
        <v>938</v>
      </c>
      <c r="K289" s="14"/>
      <c r="L289" s="102">
        <f>IF(COUNTIF($D$2:D288,D289)&gt;=1,VLOOKUP(D289,$D$2:L288,9,FALSE),MAX($L$2:L288)+10)</f>
        <v>1470</v>
      </c>
      <c r="M289" s="104">
        <f t="array" ref="M289">MAX(IF($D$2:D288=D289,$M$2:M288,""))+1</f>
        <v>1</v>
      </c>
    </row>
    <row r="290" spans="1:13" ht="14.45" customHeight="1" x14ac:dyDescent="0.25">
      <c r="A290" s="1">
        <f t="shared" si="8"/>
        <v>1480</v>
      </c>
      <c r="B290" s="1" t="str">
        <f t="shared" si="9"/>
        <v>14801</v>
      </c>
      <c r="D290" s="12" t="s">
        <v>319</v>
      </c>
      <c r="E290" s="12" t="s">
        <v>671</v>
      </c>
      <c r="F290" s="12" t="s">
        <v>737</v>
      </c>
      <c r="G290" s="12" t="s">
        <v>736</v>
      </c>
      <c r="H290" s="12">
        <v>2</v>
      </c>
      <c r="I290" s="14" t="s">
        <v>785</v>
      </c>
      <c r="J290" s="14" t="s">
        <v>938</v>
      </c>
      <c r="K290" s="14"/>
      <c r="L290" s="102">
        <f>IF(COUNTIF($D$2:D289,D290)&gt;=1,VLOOKUP(D290,$D$2:L289,9,FALSE),MAX($L$2:L289)+10)</f>
        <v>1480</v>
      </c>
      <c r="M290" s="104">
        <f t="array" ref="M290">MAX(IF($D$2:D289=D290,$M$2:M289,""))+1</f>
        <v>1</v>
      </c>
    </row>
    <row r="291" spans="1:13" ht="14.45" customHeight="1" x14ac:dyDescent="0.25">
      <c r="A291" s="1">
        <f t="shared" si="8"/>
        <v>1490</v>
      </c>
      <c r="B291" s="1" t="str">
        <f t="shared" si="9"/>
        <v>14901</v>
      </c>
      <c r="D291" s="12" t="s">
        <v>686</v>
      </c>
      <c r="E291" s="12" t="s">
        <v>688</v>
      </c>
      <c r="F291" s="12" t="s">
        <v>796</v>
      </c>
      <c r="G291" s="12" t="s">
        <v>775</v>
      </c>
      <c r="H291" s="12">
        <v>2</v>
      </c>
      <c r="I291" s="14" t="s">
        <v>785</v>
      </c>
      <c r="J291" s="14" t="s">
        <v>938</v>
      </c>
      <c r="K291" s="14"/>
      <c r="L291" s="102">
        <f>IF(COUNTIF($D$2:D290,D291)&gt;=1,VLOOKUP(D291,$D$2:L290,9,FALSE),MAX($L$2:L290)+10)</f>
        <v>1490</v>
      </c>
      <c r="M291" s="104">
        <f t="array" ref="M291">MAX(IF($D$2:D290=D291,$M$2:M290,""))+1</f>
        <v>1</v>
      </c>
    </row>
    <row r="292" spans="1:13" ht="14.45" customHeight="1" x14ac:dyDescent="0.25">
      <c r="A292" s="1">
        <f t="shared" si="8"/>
        <v>1500</v>
      </c>
      <c r="B292" s="1" t="str">
        <f t="shared" si="9"/>
        <v>15001</v>
      </c>
      <c r="D292" s="12" t="s">
        <v>699</v>
      </c>
      <c r="E292" s="12" t="s">
        <v>692</v>
      </c>
      <c r="F292" s="12" t="s">
        <v>886</v>
      </c>
      <c r="G292" s="12" t="s">
        <v>777</v>
      </c>
      <c r="H292" s="12">
        <v>2</v>
      </c>
      <c r="I292" s="14" t="s">
        <v>785</v>
      </c>
      <c r="J292" s="14" t="s">
        <v>938</v>
      </c>
      <c r="K292" s="14"/>
      <c r="L292" s="102">
        <f>IF(COUNTIF($D$2:D291,D292)&gt;=1,VLOOKUP(D292,$D$2:L291,9,FALSE),MAX($L$2:L291)+10)</f>
        <v>1500</v>
      </c>
      <c r="M292" s="104">
        <f t="array" ref="M292">MAX(IF($D$2:D291=D292,$M$2:M291,""))+1</f>
        <v>1</v>
      </c>
    </row>
    <row r="293" spans="1:13" ht="14.45" customHeight="1" x14ac:dyDescent="0.25">
      <c r="A293" s="1">
        <f t="shared" si="8"/>
        <v>1510</v>
      </c>
      <c r="B293" s="1" t="str">
        <f t="shared" si="9"/>
        <v>15101</v>
      </c>
      <c r="D293" s="12" t="s">
        <v>724</v>
      </c>
      <c r="E293" s="12" t="s">
        <v>828</v>
      </c>
      <c r="F293" s="12" t="s">
        <v>887</v>
      </c>
      <c r="G293" s="12" t="s">
        <v>829</v>
      </c>
      <c r="H293" s="12">
        <v>2</v>
      </c>
      <c r="I293" s="14" t="s">
        <v>982</v>
      </c>
      <c r="J293" s="14" t="s">
        <v>933</v>
      </c>
      <c r="K293" s="14"/>
      <c r="L293" s="102">
        <f>IF(COUNTIF($D$2:D292,D293)&gt;=1,VLOOKUP(D293,$D$2:L292,9,FALSE),MAX($L$2:L292)+10)</f>
        <v>1510</v>
      </c>
      <c r="M293" s="104">
        <f t="array" ref="M293">MAX(IF($D$2:D292=D293,$M$2:M292,""))+1</f>
        <v>1</v>
      </c>
    </row>
    <row r="294" spans="1:13" ht="14.45" customHeight="1" x14ac:dyDescent="0.25">
      <c r="A294" s="1">
        <f t="shared" si="8"/>
        <v>1520</v>
      </c>
      <c r="B294" s="1" t="str">
        <f t="shared" si="9"/>
        <v>15201</v>
      </c>
      <c r="D294" s="12" t="s">
        <v>726</v>
      </c>
      <c r="E294" s="12" t="s">
        <v>824</v>
      </c>
      <c r="F294" s="12" t="s">
        <v>888</v>
      </c>
      <c r="G294" s="12" t="s">
        <v>825</v>
      </c>
      <c r="H294" s="12">
        <v>2</v>
      </c>
      <c r="I294" s="14" t="s">
        <v>982</v>
      </c>
      <c r="J294" s="14" t="s">
        <v>933</v>
      </c>
      <c r="K294" s="14"/>
      <c r="L294" s="102">
        <f>IF(COUNTIF($D$2:D293,D294)&gt;=1,VLOOKUP(D294,$D$2:L293,9,FALSE),MAX($L$2:L293)+10)</f>
        <v>1520</v>
      </c>
      <c r="M294" s="104">
        <f t="array" ref="M294">MAX(IF($D$2:D293=D294,$M$2:M293,""))+1</f>
        <v>1</v>
      </c>
    </row>
    <row r="295" spans="1:13" ht="14.45" customHeight="1" x14ac:dyDescent="0.25">
      <c r="A295" s="1">
        <f t="shared" si="8"/>
        <v>1530</v>
      </c>
      <c r="B295" s="1" t="str">
        <f t="shared" si="9"/>
        <v>15301</v>
      </c>
      <c r="D295" s="12" t="s">
        <v>723</v>
      </c>
      <c r="E295" s="12" t="s">
        <v>822</v>
      </c>
      <c r="F295" s="12" t="s">
        <v>889</v>
      </c>
      <c r="G295" s="12" t="s">
        <v>823</v>
      </c>
      <c r="H295" s="12">
        <v>2</v>
      </c>
      <c r="I295" s="14" t="s">
        <v>982</v>
      </c>
      <c r="J295" s="14" t="s">
        <v>933</v>
      </c>
      <c r="K295" s="14"/>
      <c r="L295" s="102">
        <f>IF(COUNTIF($D$2:D294,D295)&gt;=1,VLOOKUP(D295,$D$2:L294,9,FALSE),MAX($L$2:L294)+10)</f>
        <v>1530</v>
      </c>
      <c r="M295" s="104">
        <f t="array" ref="M295">MAX(IF($D$2:D294=D295,$M$2:M294,""))+1</f>
        <v>1</v>
      </c>
    </row>
    <row r="296" spans="1:13" ht="14.45" customHeight="1" x14ac:dyDescent="0.25">
      <c r="A296" s="1">
        <f t="shared" si="8"/>
        <v>1540</v>
      </c>
      <c r="B296" s="1" t="str">
        <f t="shared" si="9"/>
        <v>15401</v>
      </c>
      <c r="D296" s="12" t="s">
        <v>725</v>
      </c>
      <c r="E296" s="12" t="s">
        <v>831</v>
      </c>
      <c r="F296" s="12" t="s">
        <v>891</v>
      </c>
      <c r="G296" s="12" t="s">
        <v>890</v>
      </c>
      <c r="H296" s="12">
        <v>2</v>
      </c>
      <c r="I296" s="14" t="s">
        <v>982</v>
      </c>
      <c r="J296" s="14" t="s">
        <v>933</v>
      </c>
      <c r="K296" s="14"/>
      <c r="L296" s="102">
        <f>IF(COUNTIF($D$2:D295,D296)&gt;=1,VLOOKUP(D296,$D$2:L295,9,FALSE),MAX($L$2:L295)+10)</f>
        <v>1540</v>
      </c>
      <c r="M296" s="104">
        <f t="array" ref="M296">MAX(IF($D$2:D295=D296,$M$2:M295,""))+1</f>
        <v>1</v>
      </c>
    </row>
    <row r="297" spans="1:13" ht="14.45" customHeight="1" x14ac:dyDescent="0.25">
      <c r="A297" s="1">
        <f t="shared" si="8"/>
        <v>1550</v>
      </c>
      <c r="B297" s="1" t="str">
        <f t="shared" si="9"/>
        <v>15501</v>
      </c>
      <c r="D297" s="12" t="s">
        <v>216</v>
      </c>
      <c r="E297" s="12" t="s">
        <v>215</v>
      </c>
      <c r="F297" s="12" t="s">
        <v>930</v>
      </c>
      <c r="G297" s="12" t="s">
        <v>380</v>
      </c>
      <c r="H297" s="12">
        <v>1</v>
      </c>
      <c r="I297" s="14" t="s">
        <v>922</v>
      </c>
      <c r="J297" s="12" t="s">
        <v>936</v>
      </c>
      <c r="L297" s="102">
        <f>IF(COUNTIF($D$2:D296,D297)&gt;=1,VLOOKUP(D297,$D$2:L296,9,FALSE),MAX($L$2:L296)+10)</f>
        <v>1550</v>
      </c>
      <c r="M297" s="104">
        <f t="array" ref="M297">MAX(IF($D$2:D296=D297,$M$2:M296,""))+1</f>
        <v>1</v>
      </c>
    </row>
    <row r="298" spans="1:13" ht="14.45" customHeight="1" x14ac:dyDescent="0.25">
      <c r="A298" s="1">
        <f t="shared" si="8"/>
        <v>1550</v>
      </c>
      <c r="B298" s="1" t="str">
        <f t="shared" si="9"/>
        <v>15502</v>
      </c>
      <c r="D298" s="12" t="s">
        <v>216</v>
      </c>
      <c r="E298" s="12" t="s">
        <v>137</v>
      </c>
      <c r="F298" s="12" t="s">
        <v>930</v>
      </c>
      <c r="G298" s="12" t="s">
        <v>383</v>
      </c>
      <c r="H298" s="12">
        <v>1</v>
      </c>
      <c r="I298" s="14" t="s">
        <v>922</v>
      </c>
      <c r="J298" s="12" t="s">
        <v>936</v>
      </c>
      <c r="L298" s="102">
        <f>IF(COUNTIF($D$2:D297,D298)&gt;=1,VLOOKUP(D298,$D$2:L297,9,FALSE),MAX($L$2:L297)+10)</f>
        <v>1550</v>
      </c>
      <c r="M298" s="104">
        <f t="array" ref="M298">MAX(IF($D$2:D297=D298,$M$2:M297,""))+1</f>
        <v>2</v>
      </c>
    </row>
    <row r="299" spans="1:13" ht="14.45" customHeight="1" x14ac:dyDescent="0.25">
      <c r="A299" s="1">
        <f t="shared" si="8"/>
        <v>1560</v>
      </c>
      <c r="B299" s="1" t="str">
        <f t="shared" si="9"/>
        <v>15601</v>
      </c>
      <c r="D299" s="12" t="s">
        <v>706</v>
      </c>
      <c r="E299" s="12" t="s">
        <v>685</v>
      </c>
      <c r="F299" s="12" t="s">
        <v>387</v>
      </c>
      <c r="G299" s="12" t="s">
        <v>387</v>
      </c>
      <c r="H299" s="12">
        <v>1</v>
      </c>
      <c r="I299" s="14" t="s">
        <v>922</v>
      </c>
      <c r="J299" s="12" t="s">
        <v>936</v>
      </c>
      <c r="L299" s="102">
        <f>IF(COUNTIF($D$2:D298,D299)&gt;=1,VLOOKUP(D299,$D$2:L298,9,FALSE),MAX($L$2:L298)+10)</f>
        <v>1560</v>
      </c>
      <c r="M299" s="104">
        <f t="array" ref="M299">MAX(IF($D$2:D298=D299,$M$2:M298,""))+1</f>
        <v>1</v>
      </c>
    </row>
    <row r="300" spans="1:13" ht="14.45" customHeight="1" x14ac:dyDescent="0.25">
      <c r="A300" s="1">
        <f t="shared" si="8"/>
        <v>1570</v>
      </c>
      <c r="B300" s="1" t="str">
        <f t="shared" si="9"/>
        <v>15701</v>
      </c>
      <c r="D300" s="12" t="s">
        <v>704</v>
      </c>
      <c r="E300" s="12" t="s">
        <v>708</v>
      </c>
      <c r="F300" s="12" t="s">
        <v>388</v>
      </c>
      <c r="G300" s="12" t="s">
        <v>388</v>
      </c>
      <c r="H300" s="12">
        <v>1</v>
      </c>
      <c r="I300" s="14" t="s">
        <v>922</v>
      </c>
      <c r="J300" s="12" t="s">
        <v>936</v>
      </c>
      <c r="L300" s="102">
        <f>IF(COUNTIF($D$2:D299,D300)&gt;=1,VLOOKUP(D300,$D$2:L299,9,FALSE),MAX($L$2:L299)+10)</f>
        <v>1570</v>
      </c>
      <c r="M300" s="104">
        <f t="array" ref="M300">MAX(IF($D$2:D299=D300,$M$2:M299,""))+1</f>
        <v>1</v>
      </c>
    </row>
    <row r="301" spans="1:13" x14ac:dyDescent="0.25">
      <c r="A301" s="1">
        <f t="shared" si="8"/>
        <v>1580</v>
      </c>
      <c r="B301" s="1" t="str">
        <f t="shared" si="9"/>
        <v>15801</v>
      </c>
      <c r="D301" s="12" t="s">
        <v>292</v>
      </c>
      <c r="E301" s="9" t="s">
        <v>50</v>
      </c>
      <c r="F301" s="12" t="s">
        <v>628</v>
      </c>
      <c r="G301" s="12" t="s">
        <v>628</v>
      </c>
      <c r="H301" s="12">
        <v>1</v>
      </c>
      <c r="I301" s="14" t="s">
        <v>928</v>
      </c>
      <c r="J301" s="12" t="s">
        <v>941</v>
      </c>
      <c r="K301" s="12" t="s">
        <v>954</v>
      </c>
      <c r="L301" s="102">
        <f>IF(COUNTIF($D$2:D300,D301)&gt;=1,VLOOKUP(D301,$D$2:L300,9,FALSE),MAX($L$2:L300)+10)</f>
        <v>1580</v>
      </c>
      <c r="M301" s="104">
        <f t="array" ref="M301">MAX(IF($D$2:D300=D301,$M$2:M300,""))+1</f>
        <v>1</v>
      </c>
    </row>
    <row r="302" spans="1:13" x14ac:dyDescent="0.25">
      <c r="A302" s="1">
        <f t="shared" si="8"/>
        <v>1590</v>
      </c>
      <c r="B302" s="1" t="str">
        <f t="shared" si="9"/>
        <v>15901</v>
      </c>
      <c r="D302" s="12" t="s">
        <v>286</v>
      </c>
      <c r="E302" s="9" t="s">
        <v>222</v>
      </c>
      <c r="F302" s="12" t="s">
        <v>629</v>
      </c>
      <c r="G302" s="12" t="s">
        <v>629</v>
      </c>
      <c r="H302" s="12">
        <v>1</v>
      </c>
      <c r="I302" s="14" t="s">
        <v>928</v>
      </c>
      <c r="J302" s="12" t="s">
        <v>941</v>
      </c>
      <c r="K302" s="12" t="s">
        <v>954</v>
      </c>
      <c r="L302" s="102">
        <f>IF(COUNTIF($D$2:D301,D302)&gt;=1,VLOOKUP(D302,$D$2:L301,9,FALSE),MAX($L$2:L301)+10)</f>
        <v>1590</v>
      </c>
      <c r="M302" s="104">
        <f t="array" ref="M302">MAX(IF($D$2:D301=D302,$M$2:M301,""))+1</f>
        <v>1</v>
      </c>
    </row>
    <row r="303" spans="1:13" x14ac:dyDescent="0.25">
      <c r="A303" s="1">
        <f t="shared" si="8"/>
        <v>1600</v>
      </c>
      <c r="B303" s="1" t="str">
        <f t="shared" si="9"/>
        <v>16001</v>
      </c>
      <c r="D303" s="12" t="s">
        <v>295</v>
      </c>
      <c r="E303" s="9" t="s">
        <v>255</v>
      </c>
      <c r="F303" s="12" t="s">
        <v>630</v>
      </c>
      <c r="G303" s="12" t="s">
        <v>630</v>
      </c>
      <c r="H303" s="12">
        <v>1</v>
      </c>
      <c r="I303" s="14" t="s">
        <v>928</v>
      </c>
      <c r="J303" s="12" t="s">
        <v>941</v>
      </c>
      <c r="K303" s="12" t="s">
        <v>954</v>
      </c>
      <c r="L303" s="102">
        <f>IF(COUNTIF($D$2:D302,D303)&gt;=1,VLOOKUP(D303,$D$2:L302,9,FALSE),MAX($L$2:L302)+10)</f>
        <v>1600</v>
      </c>
      <c r="M303" s="104">
        <f t="array" ref="M303">MAX(IF($D$2:D302=D303,$M$2:M302,""))+1</f>
        <v>1</v>
      </c>
    </row>
    <row r="304" spans="1:13" x14ac:dyDescent="0.25">
      <c r="A304" s="1">
        <f t="shared" si="8"/>
        <v>1610</v>
      </c>
      <c r="B304" s="1" t="str">
        <f t="shared" si="9"/>
        <v>16101</v>
      </c>
      <c r="D304" s="12" t="s">
        <v>120</v>
      </c>
      <c r="E304" s="9" t="s">
        <v>177</v>
      </c>
      <c r="F304" s="12" t="s">
        <v>631</v>
      </c>
      <c r="G304" s="12" t="s">
        <v>631</v>
      </c>
      <c r="H304" s="12">
        <v>1</v>
      </c>
      <c r="I304" s="14" t="s">
        <v>928</v>
      </c>
      <c r="J304" s="12" t="s">
        <v>941</v>
      </c>
      <c r="K304" s="12" t="s">
        <v>954</v>
      </c>
      <c r="L304" s="102">
        <f>IF(COUNTIF($D$2:D303,D304)&gt;=1,VLOOKUP(D304,$D$2:L303,9,FALSE),MAX($L$2:L303)+10)</f>
        <v>1610</v>
      </c>
      <c r="M304" s="104">
        <f t="array" ref="M304">MAX(IF($D$2:D303=D304,$M$2:M303,""))+1</f>
        <v>1</v>
      </c>
    </row>
    <row r="305" spans="1:13" x14ac:dyDescent="0.25">
      <c r="A305" s="1">
        <f t="shared" si="8"/>
        <v>1620</v>
      </c>
      <c r="B305" s="1" t="str">
        <f t="shared" si="9"/>
        <v>16201</v>
      </c>
      <c r="D305" s="12" t="s">
        <v>259</v>
      </c>
      <c r="E305" s="9" t="s">
        <v>188</v>
      </c>
      <c r="F305" s="12" t="s">
        <v>633</v>
      </c>
      <c r="G305" s="12" t="s">
        <v>633</v>
      </c>
      <c r="H305" s="12">
        <v>1</v>
      </c>
      <c r="I305" s="14" t="s">
        <v>928</v>
      </c>
      <c r="J305" s="12" t="s">
        <v>941</v>
      </c>
      <c r="K305" s="12" t="s">
        <v>954</v>
      </c>
      <c r="L305" s="102">
        <f>IF(COUNTIF($D$2:D304,D305)&gt;=1,VLOOKUP(D305,$D$2:L304,9,FALSE),MAX($L$2:L304)+10)</f>
        <v>1620</v>
      </c>
      <c r="M305" s="104">
        <f t="array" ref="M305">MAX(IF($D$2:D304=D305,$M$2:M304,""))+1</f>
        <v>1</v>
      </c>
    </row>
    <row r="306" spans="1:13" x14ac:dyDescent="0.25">
      <c r="A306" s="1">
        <f t="shared" si="8"/>
        <v>1630</v>
      </c>
      <c r="B306" s="1" t="str">
        <f t="shared" si="9"/>
        <v>16301</v>
      </c>
      <c r="D306" s="12" t="s">
        <v>919</v>
      </c>
      <c r="E306" s="9" t="s">
        <v>917</v>
      </c>
      <c r="F306" s="12" t="s">
        <v>918</v>
      </c>
      <c r="G306" s="12" t="s">
        <v>918</v>
      </c>
      <c r="H306" s="12">
        <v>1</v>
      </c>
      <c r="I306" s="14" t="s">
        <v>928</v>
      </c>
      <c r="J306" s="12" t="s">
        <v>941</v>
      </c>
      <c r="K306" s="12" t="s">
        <v>954</v>
      </c>
      <c r="L306" s="102">
        <f>IF(COUNTIF($D$2:D305,D306)&gt;=1,VLOOKUP(D306,$D$2:L305,9,FALSE),MAX($L$2:L305)+10)</f>
        <v>1630</v>
      </c>
      <c r="M306" s="104">
        <f t="array" ref="M306">MAX(IF($D$2:D305=D306,$M$2:M305,""))+1</f>
        <v>1</v>
      </c>
    </row>
    <row r="307" spans="1:13" x14ac:dyDescent="0.25">
      <c r="A307" s="1">
        <f t="shared" si="8"/>
        <v>1640</v>
      </c>
      <c r="B307" s="1" t="str">
        <f t="shared" si="9"/>
        <v>16401</v>
      </c>
      <c r="D307" s="12" t="s">
        <v>763</v>
      </c>
      <c r="E307" s="9" t="s">
        <v>719</v>
      </c>
      <c r="F307" s="12" t="s">
        <v>764</v>
      </c>
      <c r="G307" s="12" t="s">
        <v>764</v>
      </c>
      <c r="H307" s="12">
        <v>1</v>
      </c>
      <c r="I307" s="14" t="s">
        <v>928</v>
      </c>
      <c r="J307" s="12" t="s">
        <v>941</v>
      </c>
      <c r="K307" s="12" t="s">
        <v>954</v>
      </c>
      <c r="L307" s="102">
        <f>IF(COUNTIF($D$2:D306,D307)&gt;=1,VLOOKUP(D307,$D$2:L306,9,FALSE),MAX($L$2:L306)+10)</f>
        <v>1640</v>
      </c>
      <c r="M307" s="104">
        <f t="array" ref="M307">MAX(IF($D$2:D306=D307,$M$2:M306,""))+1</f>
        <v>1</v>
      </c>
    </row>
    <row r="308" spans="1:13" x14ac:dyDescent="0.25">
      <c r="A308" s="1">
        <f t="shared" si="8"/>
        <v>1650</v>
      </c>
      <c r="B308" s="1" t="str">
        <f t="shared" si="9"/>
        <v>16501</v>
      </c>
      <c r="D308" s="12" t="s">
        <v>765</v>
      </c>
      <c r="E308" s="9" t="s">
        <v>717</v>
      </c>
      <c r="F308" s="12" t="s">
        <v>921</v>
      </c>
      <c r="G308" s="12" t="s">
        <v>921</v>
      </c>
      <c r="H308" s="12">
        <v>1</v>
      </c>
      <c r="I308" s="14" t="s">
        <v>928</v>
      </c>
      <c r="J308" s="12" t="s">
        <v>941</v>
      </c>
      <c r="K308" s="12" t="s">
        <v>954</v>
      </c>
      <c r="L308" s="102">
        <f>IF(COUNTIF($D$2:D307,D308)&gt;=1,VLOOKUP(D308,$D$2:L307,9,FALSE),MAX($L$2:L307)+10)</f>
        <v>1650</v>
      </c>
      <c r="M308" s="104">
        <f t="array" ref="M308">MAX(IF($D$2:D307=D308,$M$2:M307,""))+1</f>
        <v>1</v>
      </c>
    </row>
    <row r="309" spans="1:13" ht="14.45" customHeight="1" x14ac:dyDescent="0.25">
      <c r="A309" s="1">
        <f t="shared" si="8"/>
        <v>350</v>
      </c>
      <c r="B309" s="1" t="str">
        <f t="shared" si="9"/>
        <v>3505</v>
      </c>
      <c r="D309" s="12" t="s">
        <v>15</v>
      </c>
      <c r="E309" s="12" t="s">
        <v>707</v>
      </c>
      <c r="F309" s="12" t="s">
        <v>411</v>
      </c>
      <c r="G309" s="12" t="s">
        <v>410</v>
      </c>
      <c r="H309" s="12">
        <v>1</v>
      </c>
      <c r="I309" s="14" t="s">
        <v>923</v>
      </c>
      <c r="J309" s="12" t="s">
        <v>937</v>
      </c>
      <c r="K309" s="12" t="s">
        <v>954</v>
      </c>
      <c r="L309" s="102">
        <f>IF(COUNTIF($D$2:D308,D309)&gt;=1,VLOOKUP(D309,$D$2:L308,9,FALSE),MAX($L$2:L308)+10)</f>
        <v>350</v>
      </c>
      <c r="M309" s="104">
        <f t="array" ref="M309">MAX(IF($D$2:D308=D309,$M$2:M308,""))+1</f>
        <v>5</v>
      </c>
    </row>
    <row r="310" spans="1:13" ht="14.45" customHeight="1" x14ac:dyDescent="0.25">
      <c r="A310" s="1">
        <f t="shared" si="8"/>
        <v>1660</v>
      </c>
      <c r="B310" s="1" t="str">
        <f t="shared" si="9"/>
        <v>16601</v>
      </c>
      <c r="D310" s="12" t="s">
        <v>67</v>
      </c>
      <c r="E310" s="12" t="s">
        <v>812</v>
      </c>
      <c r="F310" s="12" t="s">
        <v>415</v>
      </c>
      <c r="G310" s="12" t="s">
        <v>813</v>
      </c>
      <c r="H310" s="12">
        <v>1</v>
      </c>
      <c r="I310" s="14" t="s">
        <v>923</v>
      </c>
      <c r="J310" s="12" t="s">
        <v>937</v>
      </c>
      <c r="L310" s="102">
        <f>IF(COUNTIF($D$2:D309,D310)&gt;=1,VLOOKUP(D310,$D$2:L309,9,FALSE),MAX($L$2:L309)+10)</f>
        <v>1660</v>
      </c>
      <c r="M310" s="104">
        <f t="array" ref="M310">MAX(IF($D$2:D309=D310,$M$2:M309,""))+1</f>
        <v>1</v>
      </c>
    </row>
    <row r="311" spans="1:13" ht="14.45" customHeight="1" x14ac:dyDescent="0.25">
      <c r="A311" s="1">
        <f t="shared" si="8"/>
        <v>1670</v>
      </c>
      <c r="B311" s="1" t="str">
        <f t="shared" si="9"/>
        <v>167014</v>
      </c>
      <c r="I311" s="14"/>
      <c r="L311" s="102">
        <f>IF(COUNTIF($D$2:D310,D311)&gt;=1,VLOOKUP(D311,$D$2:L310,9,FALSE),MAX($L$2:L310)+10)</f>
        <v>1670</v>
      </c>
      <c r="M311" s="104">
        <f t="array" ref="M311">MAX(IF($D$2:D310=D311,$M$2:M310,""))+1</f>
        <v>14</v>
      </c>
    </row>
    <row r="312" spans="1:13" ht="14.45" customHeight="1" x14ac:dyDescent="0.25">
      <c r="A312" s="1">
        <f t="shared" si="8"/>
        <v>1680</v>
      </c>
      <c r="B312" s="1" t="str">
        <f t="shared" si="9"/>
        <v>168015</v>
      </c>
      <c r="I312" s="14"/>
      <c r="L312" s="102">
        <f>IF(COUNTIF($D$2:D311,D312)&gt;=1,VLOOKUP(D312,$D$2:L311,9,FALSE),MAX($L$2:L311)+10)</f>
        <v>1680</v>
      </c>
      <c r="M312" s="104">
        <f t="array" ref="M312">MAX(IF($D$2:D311=D312,$M$2:M311,""))+1</f>
        <v>15</v>
      </c>
    </row>
    <row r="313" spans="1:13" ht="14.45" customHeight="1" x14ac:dyDescent="0.25">
      <c r="A313" s="1">
        <f t="shared" si="8"/>
        <v>1690</v>
      </c>
      <c r="B313" s="1" t="str">
        <f t="shared" si="9"/>
        <v>169016</v>
      </c>
      <c r="I313" s="14"/>
      <c r="L313" s="102">
        <f>IF(COUNTIF($D$2:D312,D313)&gt;=1,VLOOKUP(D313,$D$2:L312,9,FALSE),MAX($L$2:L312)+10)</f>
        <v>1690</v>
      </c>
      <c r="M313" s="104">
        <f t="array" ref="M313">MAX(IF($D$2:D312=D313,$M$2:M312,""))+1</f>
        <v>16</v>
      </c>
    </row>
    <row r="314" spans="1:13" ht="14.45" customHeight="1" x14ac:dyDescent="0.25">
      <c r="A314" s="1">
        <f t="shared" si="8"/>
        <v>1700</v>
      </c>
      <c r="B314" s="1" t="str">
        <f t="shared" si="9"/>
        <v>170017</v>
      </c>
      <c r="I314" s="14"/>
      <c r="L314" s="102">
        <f>IF(COUNTIF($D$2:D313,D314)&gt;=1,VLOOKUP(D314,$D$2:L313,9,FALSE),MAX($L$2:L313)+10)</f>
        <v>1700</v>
      </c>
      <c r="M314" s="104">
        <f t="array" ref="M314">MAX(IF($D$2:D313=D314,$M$2:M313,""))+1</f>
        <v>17</v>
      </c>
    </row>
    <row r="315" spans="1:13" ht="14.45" customHeight="1" x14ac:dyDescent="0.25">
      <c r="A315" s="1">
        <f t="shared" si="8"/>
        <v>1710</v>
      </c>
      <c r="B315" s="1" t="str">
        <f t="shared" si="9"/>
        <v>1710</v>
      </c>
      <c r="I315" s="14"/>
      <c r="L315" s="102">
        <f>IF(COUNTIF($D$2:D314,D315)&gt;=1,VLOOKUP(D315,$D$2:L314,9,FALSE),MAX($L$2:L314)+10)</f>
        <v>1710</v>
      </c>
      <c r="M315" s="104"/>
    </row>
    <row r="316" spans="1:13" ht="14.45" customHeight="1" x14ac:dyDescent="0.25">
      <c r="A316" s="1">
        <f t="shared" si="8"/>
        <v>1720</v>
      </c>
      <c r="B316" s="1" t="str">
        <f t="shared" si="9"/>
        <v>1720</v>
      </c>
      <c r="I316" s="14"/>
      <c r="L316" s="102">
        <f>IF(COUNTIF($D$2:D315,D316)&gt;=1,VLOOKUP(D316,$D$2:L315,9,FALSE),MAX($L$2:L315)+10)</f>
        <v>1720</v>
      </c>
      <c r="M316" s="104"/>
    </row>
    <row r="317" spans="1:13" ht="14.45" customHeight="1" x14ac:dyDescent="0.25">
      <c r="A317" s="1">
        <f t="shared" si="8"/>
        <v>1730</v>
      </c>
      <c r="B317" s="1" t="str">
        <f t="shared" si="9"/>
        <v>1730</v>
      </c>
      <c r="I317" s="14"/>
      <c r="L317" s="102">
        <f>IF(COUNTIF($D$2:D316,D317)&gt;=1,VLOOKUP(D317,$D$2:L316,9,FALSE),MAX($L$2:L316)+10)</f>
        <v>1730</v>
      </c>
      <c r="M317" s="104"/>
    </row>
    <row r="318" spans="1:13" ht="14.45" customHeight="1" x14ac:dyDescent="0.25">
      <c r="A318" s="1">
        <f t="shared" si="8"/>
        <v>1740</v>
      </c>
      <c r="B318" s="1" t="str">
        <f t="shared" si="9"/>
        <v>1740</v>
      </c>
      <c r="I318" s="14"/>
      <c r="L318" s="102">
        <f>IF(COUNTIF($D$2:D317,D318)&gt;=1,VLOOKUP(D318,$D$2:L317,9,FALSE),MAX($L$2:L317)+10)</f>
        <v>1740</v>
      </c>
      <c r="M318" s="104"/>
    </row>
    <row r="319" spans="1:13" ht="14.45" customHeight="1" x14ac:dyDescent="0.25">
      <c r="A319" s="1">
        <f t="shared" si="8"/>
        <v>1750</v>
      </c>
      <c r="B319" s="1" t="str">
        <f t="shared" si="9"/>
        <v>1750</v>
      </c>
      <c r="I319" s="14"/>
      <c r="L319" s="102">
        <f>IF(COUNTIF($D$2:D318,D319)&gt;=1,VLOOKUP(D319,$D$2:L318,9,FALSE),MAX($L$2:L318)+10)</f>
        <v>1750</v>
      </c>
      <c r="M319" s="104"/>
    </row>
    <row r="320" spans="1:13" ht="14.45" customHeight="1" x14ac:dyDescent="0.25">
      <c r="A320" s="1">
        <f t="shared" si="8"/>
        <v>1760</v>
      </c>
      <c r="B320" s="1" t="str">
        <f t="shared" si="9"/>
        <v>1760</v>
      </c>
      <c r="I320" s="14"/>
      <c r="L320" s="102">
        <f>IF(COUNTIF($D$2:D319,D320)&gt;=1,VLOOKUP(D320,$D$2:L319,9,FALSE),MAX($L$2:L319)+10)</f>
        <v>1760</v>
      </c>
      <c r="M320" s="104"/>
    </row>
    <row r="321" spans="1:13" ht="14.45" customHeight="1" x14ac:dyDescent="0.25">
      <c r="A321" s="1">
        <f t="shared" si="8"/>
        <v>1770</v>
      </c>
      <c r="B321" s="1" t="str">
        <f t="shared" si="9"/>
        <v>1770</v>
      </c>
      <c r="I321" s="14"/>
      <c r="L321" s="102">
        <f>IF(COUNTIF($D$2:D320,D321)&gt;=1,VLOOKUP(D321,$D$2:L320,9,FALSE),MAX($L$2:L320)+10)</f>
        <v>1770</v>
      </c>
      <c r="M321" s="104"/>
    </row>
    <row r="322" spans="1:13" ht="14.45" customHeight="1" x14ac:dyDescent="0.25">
      <c r="A322" s="1">
        <f t="shared" ref="A322:A339" si="10">L322</f>
        <v>1780</v>
      </c>
      <c r="B322" s="1" t="str">
        <f t="shared" ref="B322:B339" si="11">L322&amp;M322</f>
        <v>1780</v>
      </c>
      <c r="I322" s="14"/>
      <c r="L322" s="102">
        <f>IF(COUNTIF($D$2:D321,D322)&gt;=1,VLOOKUP(D322,$D$2:L321,9,FALSE),MAX($L$2:L321)+10)</f>
        <v>1780</v>
      </c>
      <c r="M322" s="104"/>
    </row>
    <row r="323" spans="1:13" ht="14.45" customHeight="1" x14ac:dyDescent="0.25">
      <c r="A323" s="1">
        <f t="shared" si="10"/>
        <v>1790</v>
      </c>
      <c r="B323" s="1" t="str">
        <f t="shared" si="11"/>
        <v>1790</v>
      </c>
      <c r="L323" s="102">
        <f>IF(COUNTIF($D$2:D322,D323)&gt;=1,VLOOKUP(D323,$D$2:L322,9,FALSE),MAX($L$2:L322)+10)</f>
        <v>1790</v>
      </c>
      <c r="M323" s="104"/>
    </row>
    <row r="324" spans="1:13" ht="14.45" customHeight="1" x14ac:dyDescent="0.25">
      <c r="A324" s="1">
        <f t="shared" si="10"/>
        <v>1800</v>
      </c>
      <c r="B324" s="1" t="str">
        <f t="shared" si="11"/>
        <v>1800</v>
      </c>
      <c r="L324" s="102">
        <f>IF(COUNTIF($D$2:D323,D324)&gt;=1,VLOOKUP(D324,$D$2:L323,9,FALSE),MAX($L$2:L323)+10)</f>
        <v>1800</v>
      </c>
      <c r="M324" s="104"/>
    </row>
    <row r="325" spans="1:13" ht="14.45" customHeight="1" x14ac:dyDescent="0.25">
      <c r="A325" s="1">
        <f t="shared" si="10"/>
        <v>1810</v>
      </c>
      <c r="B325" s="1" t="str">
        <f t="shared" si="11"/>
        <v>1810</v>
      </c>
      <c r="L325" s="102">
        <f>IF(COUNTIF($D$2:D324,D325)&gt;=1,VLOOKUP(D325,$D$2:L324,9,FALSE),MAX($L$2:L324)+10)</f>
        <v>1810</v>
      </c>
      <c r="M325" s="104"/>
    </row>
    <row r="326" spans="1:13" ht="14.45" customHeight="1" x14ac:dyDescent="0.25">
      <c r="A326" s="1">
        <f t="shared" si="10"/>
        <v>1820</v>
      </c>
      <c r="B326" s="1" t="str">
        <f t="shared" si="11"/>
        <v>1820</v>
      </c>
      <c r="L326" s="102">
        <f>IF(COUNTIF($D$2:D325,D326)&gt;=1,VLOOKUP(D326,$D$2:L325,9,FALSE),MAX($L$2:L325)+10)</f>
        <v>1820</v>
      </c>
      <c r="M326" s="104"/>
    </row>
    <row r="327" spans="1:13" ht="14.45" customHeight="1" x14ac:dyDescent="0.25">
      <c r="A327" s="1">
        <f t="shared" si="10"/>
        <v>1830</v>
      </c>
      <c r="B327" s="1" t="str">
        <f t="shared" si="11"/>
        <v>1830</v>
      </c>
      <c r="L327" s="102">
        <f>IF(COUNTIF($D$2:D326,D327)&gt;=1,VLOOKUP(D327,$D$2:L326,9,FALSE),MAX($L$2:L326)+10)</f>
        <v>1830</v>
      </c>
      <c r="M327" s="104"/>
    </row>
    <row r="328" spans="1:13" ht="14.45" customHeight="1" x14ac:dyDescent="0.25">
      <c r="A328" s="1">
        <f t="shared" si="10"/>
        <v>1840</v>
      </c>
      <c r="B328" s="1" t="str">
        <f t="shared" si="11"/>
        <v>1840</v>
      </c>
      <c r="L328" s="102">
        <f>IF(COUNTIF($D$2:D327,D328)&gt;=1,VLOOKUP(D328,$D$2:L327,9,FALSE),MAX($L$2:L327)+10)</f>
        <v>1840</v>
      </c>
      <c r="M328" s="104"/>
    </row>
    <row r="329" spans="1:13" ht="14.45" customHeight="1" x14ac:dyDescent="0.25">
      <c r="A329" s="1">
        <f t="shared" si="10"/>
        <v>1850</v>
      </c>
      <c r="B329" s="1" t="str">
        <f t="shared" si="11"/>
        <v>1850</v>
      </c>
      <c r="L329" s="102">
        <f>IF(COUNTIF($D$2:D328,D329)&gt;=1,VLOOKUP(D329,$D$2:L328,9,FALSE),MAX($L$2:L328)+10)</f>
        <v>1850</v>
      </c>
      <c r="M329" s="104"/>
    </row>
    <row r="330" spans="1:13" ht="14.45" customHeight="1" x14ac:dyDescent="0.25">
      <c r="A330" s="1">
        <f t="shared" si="10"/>
        <v>1860</v>
      </c>
      <c r="B330" s="1" t="str">
        <f t="shared" si="11"/>
        <v>1860</v>
      </c>
      <c r="L330" s="102">
        <f>IF(COUNTIF($D$2:D329,D330)&gt;=1,VLOOKUP(D330,$D$2:L329,9,FALSE),MAX($L$2:L329)+10)</f>
        <v>1860</v>
      </c>
      <c r="M330" s="104"/>
    </row>
    <row r="331" spans="1:13" ht="14.45" customHeight="1" x14ac:dyDescent="0.25">
      <c r="A331" s="1">
        <f t="shared" si="10"/>
        <v>1870</v>
      </c>
      <c r="B331" s="1" t="str">
        <f t="shared" si="11"/>
        <v>1870</v>
      </c>
      <c r="L331" s="102">
        <f>IF(COUNTIF($D$2:D330,D331)&gt;=1,VLOOKUP(D331,$D$2:L330,9,FALSE),MAX($L$2:L330)+10)</f>
        <v>1870</v>
      </c>
      <c r="M331" s="104"/>
    </row>
    <row r="332" spans="1:13" ht="14.45" customHeight="1" x14ac:dyDescent="0.25">
      <c r="A332" s="1">
        <f t="shared" si="10"/>
        <v>1880</v>
      </c>
      <c r="B332" s="1" t="str">
        <f t="shared" si="11"/>
        <v>1880</v>
      </c>
      <c r="L332" s="102">
        <f>IF(COUNTIF($D$2:D331,D332)&gt;=1,VLOOKUP(D332,$D$2:L331,9,FALSE),MAX($L$2:L331)+10)</f>
        <v>1880</v>
      </c>
      <c r="M332" s="104"/>
    </row>
    <row r="333" spans="1:13" ht="14.45" customHeight="1" x14ac:dyDescent="0.25">
      <c r="A333" s="1">
        <f t="shared" si="10"/>
        <v>1890</v>
      </c>
      <c r="B333" s="1" t="str">
        <f t="shared" si="11"/>
        <v>1890</v>
      </c>
      <c r="L333" s="102">
        <f>IF(COUNTIF($D$2:D332,D333)&gt;=1,VLOOKUP(D333,$D$2:L332,9,FALSE),MAX($L$2:L332)+10)</f>
        <v>1890</v>
      </c>
      <c r="M333" s="104"/>
    </row>
    <row r="334" spans="1:13" ht="14.45" customHeight="1" x14ac:dyDescent="0.25">
      <c r="A334" s="1">
        <f t="shared" si="10"/>
        <v>1900</v>
      </c>
      <c r="B334" s="1" t="str">
        <f t="shared" si="11"/>
        <v>1900</v>
      </c>
      <c r="L334" s="102">
        <f>IF(COUNTIF($D$2:D333,D334)&gt;=1,VLOOKUP(D334,$D$2:L333,9,FALSE),MAX($L$2:L333)+10)</f>
        <v>1900</v>
      </c>
      <c r="M334" s="104"/>
    </row>
    <row r="335" spans="1:13" ht="14.45" customHeight="1" x14ac:dyDescent="0.25">
      <c r="A335" s="1">
        <f t="shared" si="10"/>
        <v>1910</v>
      </c>
      <c r="B335" s="1" t="str">
        <f t="shared" si="11"/>
        <v>1910</v>
      </c>
      <c r="L335" s="102">
        <f>IF(COUNTIF($D$2:D334,D335)&gt;=1,VLOOKUP(D335,$D$2:L334,9,FALSE),MAX($L$2:L334)+10)</f>
        <v>1910</v>
      </c>
      <c r="M335" s="104"/>
    </row>
    <row r="336" spans="1:13" ht="14.45" customHeight="1" x14ac:dyDescent="0.25">
      <c r="A336" s="1">
        <f t="shared" si="10"/>
        <v>1920</v>
      </c>
      <c r="B336" s="1" t="str">
        <f t="shared" si="11"/>
        <v>1920</v>
      </c>
      <c r="L336" s="102">
        <f>IF(COUNTIF($D$2:D335,D336)&gt;=1,VLOOKUP(D336,$D$2:L335,9,FALSE),MAX($L$2:L335)+10)</f>
        <v>1920</v>
      </c>
      <c r="M336" s="104"/>
    </row>
    <row r="337" spans="1:13" ht="14.45" customHeight="1" x14ac:dyDescent="0.25">
      <c r="A337" s="1">
        <f t="shared" si="10"/>
        <v>1930</v>
      </c>
      <c r="B337" s="1" t="str">
        <f t="shared" si="11"/>
        <v>1930</v>
      </c>
      <c r="L337" s="102">
        <f>IF(COUNTIF($D$2:D336,D337)&gt;=1,VLOOKUP(D337,$D$2:L336,9,FALSE),MAX($L$2:L336)+10)</f>
        <v>1930</v>
      </c>
      <c r="M337" s="105"/>
    </row>
    <row r="338" spans="1:13" ht="14.45" customHeight="1" x14ac:dyDescent="0.25">
      <c r="A338" s="1">
        <f t="shared" si="10"/>
        <v>1940</v>
      </c>
      <c r="B338" s="1" t="str">
        <f t="shared" si="11"/>
        <v>1940</v>
      </c>
      <c r="L338" s="102">
        <f>IF(COUNTIF($D$2:D337,D338)&gt;=1,VLOOKUP(D338,$D$2:L337,9,FALSE),MAX($L$2:L337)+10)</f>
        <v>1940</v>
      </c>
      <c r="M338" s="105"/>
    </row>
    <row r="339" spans="1:13" ht="14.45" customHeight="1" x14ac:dyDescent="0.25">
      <c r="A339" s="1">
        <f t="shared" si="10"/>
        <v>0</v>
      </c>
      <c r="B339" s="1" t="str">
        <f t="shared" si="11"/>
        <v/>
      </c>
      <c r="L339" s="10"/>
      <c r="M339"/>
    </row>
  </sheetData>
  <autoFilter ref="A1:M339"/>
  <dataValidations count="3">
    <dataValidation type="list" allowBlank="1" showInputMessage="1" showErrorMessage="1" sqref="K2:K339">
      <formula1>$O$1:$O$2</formula1>
    </dataValidation>
    <dataValidation type="list" allowBlank="1" showInputMessage="1" showErrorMessage="1" sqref="I8">
      <formula1>#REF!</formula1>
    </dataValidation>
    <dataValidation type="list" allowBlank="1" showInputMessage="1" showErrorMessage="1" sqref="I297:I32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BF57"/>
  <sheetViews>
    <sheetView showZeros="0" tabSelected="1" workbookViewId="0">
      <selection activeCell="K19" sqref="K19"/>
    </sheetView>
  </sheetViews>
  <sheetFormatPr baseColWidth="10" defaultColWidth="11.5703125" defaultRowHeight="15" x14ac:dyDescent="0.25"/>
  <cols>
    <col min="1" max="1" width="24.7109375" style="5" customWidth="1"/>
    <col min="2" max="2" width="13.7109375" style="5" bestFit="1" customWidth="1"/>
    <col min="3" max="3" width="27.42578125" style="5" bestFit="1" customWidth="1"/>
    <col min="4" max="4" width="10.7109375" style="5" bestFit="1" customWidth="1"/>
    <col min="5" max="5" width="11.140625" style="5" bestFit="1" customWidth="1"/>
    <col min="6" max="7" width="11.140625" style="5" customWidth="1"/>
    <col min="8" max="9" width="11.5703125" style="5"/>
    <col min="10" max="10" width="21" style="5" customWidth="1"/>
    <col min="11" max="11" width="23.85546875" style="5" customWidth="1"/>
    <col min="12" max="37" width="10.7109375" style="5" customWidth="1"/>
    <col min="38" max="38" width="12.5703125" style="5" customWidth="1"/>
    <col min="39" max="39" width="12" style="5" customWidth="1"/>
    <col min="40" max="40" width="10.7109375" style="5" customWidth="1"/>
    <col min="41" max="41" width="12.5703125" style="5" customWidth="1"/>
    <col min="42" max="42" width="18" style="5" customWidth="1"/>
    <col min="43" max="43" width="15.7109375" style="5" customWidth="1"/>
    <col min="44" max="44" width="18" style="5" customWidth="1"/>
    <col min="45" max="45" width="15.7109375" style="5" customWidth="1"/>
    <col min="46" max="46" width="18" style="5" customWidth="1"/>
    <col min="47" max="47" width="15.7109375" style="5" customWidth="1"/>
    <col min="48" max="48" width="18" style="5" customWidth="1"/>
    <col min="49" max="49" width="15.7109375" style="5" customWidth="1"/>
    <col min="50" max="50" width="18" style="5" customWidth="1"/>
    <col min="51" max="51" width="15.7109375" style="5" customWidth="1"/>
    <col min="52" max="52" width="18" style="5" customWidth="1"/>
    <col min="53" max="53" width="15.7109375" style="5" customWidth="1"/>
    <col min="54" max="54" width="18" style="5" customWidth="1"/>
    <col min="55" max="55" width="15.7109375" style="5" customWidth="1"/>
    <col min="56" max="56" width="18" style="5" customWidth="1"/>
    <col min="57" max="57" width="20.5703125" style="5" customWidth="1"/>
    <col min="58" max="58" width="22.7109375" style="5" customWidth="1"/>
    <col min="59" max="63" width="10.7109375" style="5" customWidth="1"/>
    <col min="64" max="64" width="13.42578125" style="5" customWidth="1"/>
    <col min="65" max="65" width="8.7109375" style="5" customWidth="1"/>
    <col min="66" max="16384" width="11.5703125" style="5"/>
  </cols>
  <sheetData>
    <row r="2" spans="1:58" x14ac:dyDescent="0.25">
      <c r="H2" s="5" t="s">
        <v>989</v>
      </c>
    </row>
    <row r="3" spans="1:58" x14ac:dyDescent="0.25">
      <c r="A3" s="5" t="s">
        <v>963</v>
      </c>
      <c r="B3" s="5" t="s">
        <v>962</v>
      </c>
      <c r="C3" s="5" t="s">
        <v>961</v>
      </c>
      <c r="D3" s="5" t="s">
        <v>960</v>
      </c>
      <c r="E3" s="5" t="s">
        <v>959</v>
      </c>
      <c r="F3" s="5" t="s">
        <v>958</v>
      </c>
      <c r="G3" s="5" t="s">
        <v>839</v>
      </c>
      <c r="H3" s="5" t="s">
        <v>978</v>
      </c>
      <c r="J3" s="2" t="s">
        <v>979</v>
      </c>
      <c r="K3" s="2" t="s">
        <v>907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58" x14ac:dyDescent="0.25">
      <c r="B4" s="5" t="s">
        <v>990</v>
      </c>
      <c r="C4" s="5">
        <v>0</v>
      </c>
      <c r="D4" s="6" t="s">
        <v>947</v>
      </c>
      <c r="E4" s="6">
        <v>43137</v>
      </c>
      <c r="H4" s="4" t="e">
        <f>Tableau1[[#This Row],[QUANTITE]]/Tableau1[[#This Row],[Cadence lot*]]</f>
        <v>#DIV/0!</v>
      </c>
      <c r="J4" s="2" t="s">
        <v>660</v>
      </c>
      <c r="K4" s="6">
        <v>43137</v>
      </c>
      <c r="L4" s="6">
        <v>43138</v>
      </c>
      <c r="M4" s="6">
        <v>43139</v>
      </c>
      <c r="N4" s="6">
        <v>43140</v>
      </c>
      <c r="O4" s="6">
        <v>43141</v>
      </c>
      <c r="P4" s="6">
        <v>43142</v>
      </c>
      <c r="Q4" s="6">
        <v>43143</v>
      </c>
      <c r="R4" s="6">
        <v>43144</v>
      </c>
      <c r="S4" s="6">
        <v>43145</v>
      </c>
      <c r="T4" s="6">
        <v>43146</v>
      </c>
      <c r="U4" s="6">
        <v>43147</v>
      </c>
      <c r="V4" s="6">
        <v>43148</v>
      </c>
      <c r="W4" s="6">
        <v>43149</v>
      </c>
      <c r="X4" s="6">
        <v>43150</v>
      </c>
      <c r="Y4" s="6">
        <v>43151</v>
      </c>
      <c r="Z4" s="6">
        <v>43152</v>
      </c>
      <c r="AA4" s="6">
        <v>43153</v>
      </c>
      <c r="AB4" s="6">
        <v>43154</v>
      </c>
      <c r="AC4" s="6">
        <v>43155</v>
      </c>
      <c r="AD4" s="6">
        <v>43156</v>
      </c>
      <c r="AE4" s="6">
        <v>43157</v>
      </c>
      <c r="AF4" s="6">
        <v>43158</v>
      </c>
      <c r="AG4" s="6">
        <v>43159</v>
      </c>
      <c r="AH4" s="6">
        <v>43160</v>
      </c>
      <c r="AI4" s="6">
        <v>43161</v>
      </c>
      <c r="AJ4" s="6">
        <v>43162</v>
      </c>
      <c r="AK4" s="6">
        <v>43163</v>
      </c>
      <c r="AL4" s="6" t="s">
        <v>285</v>
      </c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8" x14ac:dyDescent="0.25">
      <c r="B5" s="5" t="s">
        <v>990</v>
      </c>
      <c r="C5" s="5">
        <v>0</v>
      </c>
      <c r="D5" s="6" t="s">
        <v>947</v>
      </c>
      <c r="E5" s="6">
        <v>43138</v>
      </c>
      <c r="H5" s="4" t="e">
        <f>Tableau1[[#This Row],[QUANTITE]]/Tableau1[[#This Row],[Cadence lot*]]</f>
        <v>#DIV/0!</v>
      </c>
      <c r="J5" s="9" t="s">
        <v>947</v>
      </c>
      <c r="K5" s="4" t="e">
        <v>#DIV/0!</v>
      </c>
      <c r="L5" s="4" t="e">
        <v>#DIV/0!</v>
      </c>
      <c r="M5" s="4" t="e">
        <v>#DIV/0!</v>
      </c>
      <c r="N5" s="4" t="e">
        <v>#DIV/0!</v>
      </c>
      <c r="O5" s="4" t="e">
        <v>#DIV/0!</v>
      </c>
      <c r="P5" s="4" t="e">
        <v>#DIV/0!</v>
      </c>
      <c r="Q5" s="4" t="e">
        <v>#DIV/0!</v>
      </c>
      <c r="R5" s="4" t="e">
        <v>#DIV/0!</v>
      </c>
      <c r="S5" s="4" t="e">
        <v>#DIV/0!</v>
      </c>
      <c r="T5" s="4" t="e">
        <v>#DIV/0!</v>
      </c>
      <c r="U5" s="4" t="e">
        <v>#DIV/0!</v>
      </c>
      <c r="V5" s="4" t="e">
        <v>#DIV/0!</v>
      </c>
      <c r="W5" s="4" t="e">
        <v>#DIV/0!</v>
      </c>
      <c r="X5" s="4" t="e">
        <v>#DIV/0!</v>
      </c>
      <c r="Y5" s="4" t="e">
        <v>#DIV/0!</v>
      </c>
      <c r="Z5" s="4" t="e">
        <v>#DIV/0!</v>
      </c>
      <c r="AA5" s="4" t="e">
        <v>#DIV/0!</v>
      </c>
      <c r="AB5" s="4" t="e">
        <v>#DIV/0!</v>
      </c>
      <c r="AC5" s="4" t="e">
        <v>#DIV/0!</v>
      </c>
      <c r="AD5" s="4" t="e">
        <v>#DIV/0!</v>
      </c>
      <c r="AE5" s="4" t="e">
        <v>#DIV/0!</v>
      </c>
      <c r="AF5" s="4" t="e">
        <v>#DIV/0!</v>
      </c>
      <c r="AG5" s="4" t="e">
        <v>#DIV/0!</v>
      </c>
      <c r="AH5" s="4" t="e">
        <v>#DIV/0!</v>
      </c>
      <c r="AI5" s="4" t="e">
        <v>#DIV/0!</v>
      </c>
      <c r="AJ5" s="4" t="e">
        <v>#DIV/0!</v>
      </c>
      <c r="AK5" s="4" t="e">
        <v>#DIV/0!</v>
      </c>
      <c r="AL5" s="4" t="e">
        <v>#DIV/0!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</row>
    <row r="6" spans="1:58" x14ac:dyDescent="0.25">
      <c r="B6" s="5" t="s">
        <v>990</v>
      </c>
      <c r="C6" s="5">
        <v>0</v>
      </c>
      <c r="D6" s="6" t="s">
        <v>947</v>
      </c>
      <c r="E6" s="6">
        <v>43139</v>
      </c>
      <c r="F6" s="5">
        <v>526</v>
      </c>
      <c r="G6" s="5">
        <v>10</v>
      </c>
      <c r="H6" s="4" t="e">
        <f>Tableau1[[#This Row],[QUANTITE]]/Tableau1[[#This Row],[Cadence lot*]]</f>
        <v>#DIV/0!</v>
      </c>
      <c r="J6" s="9" t="s">
        <v>948</v>
      </c>
      <c r="K6" s="4" t="e">
        <v>#DIV/0!</v>
      </c>
      <c r="L6" s="4" t="e">
        <v>#DIV/0!</v>
      </c>
      <c r="M6" s="4" t="e">
        <v>#DIV/0!</v>
      </c>
      <c r="N6" s="4" t="e">
        <v>#DIV/0!</v>
      </c>
      <c r="O6" s="4" t="e">
        <v>#DIV/0!</v>
      </c>
      <c r="P6" s="4" t="e">
        <v>#DIV/0!</v>
      </c>
      <c r="Q6" s="4" t="e">
        <v>#DIV/0!</v>
      </c>
      <c r="R6" s="4" t="e">
        <v>#DIV/0!</v>
      </c>
      <c r="S6" s="4" t="e">
        <v>#DIV/0!</v>
      </c>
      <c r="T6" s="4" t="e">
        <v>#DIV/0!</v>
      </c>
      <c r="U6" s="4" t="e">
        <v>#DIV/0!</v>
      </c>
      <c r="V6" s="4" t="e">
        <v>#DIV/0!</v>
      </c>
      <c r="W6" s="4" t="e">
        <v>#DIV/0!</v>
      </c>
      <c r="X6" s="4" t="e">
        <v>#DIV/0!</v>
      </c>
      <c r="Y6" s="4" t="e">
        <v>#DIV/0!</v>
      </c>
      <c r="Z6" s="4" t="e">
        <v>#DIV/0!</v>
      </c>
      <c r="AA6" s="4" t="e">
        <v>#DIV/0!</v>
      </c>
      <c r="AB6" s="4" t="e">
        <v>#DIV/0!</v>
      </c>
      <c r="AC6" s="4" t="e">
        <v>#DIV/0!</v>
      </c>
      <c r="AD6" s="4" t="e">
        <v>#DIV/0!</v>
      </c>
      <c r="AE6" s="4" t="e">
        <v>#DIV/0!</v>
      </c>
      <c r="AF6" s="4" t="e">
        <v>#DIV/0!</v>
      </c>
      <c r="AG6" s="4" t="e">
        <v>#DIV/0!</v>
      </c>
      <c r="AH6" s="4" t="e">
        <v>#DIV/0!</v>
      </c>
      <c r="AI6" s="4" t="e">
        <v>#DIV/0!</v>
      </c>
      <c r="AJ6" s="4" t="e">
        <v>#DIV/0!</v>
      </c>
      <c r="AK6" s="4" t="e">
        <v>#DIV/0!</v>
      </c>
      <c r="AL6" s="4" t="e">
        <v>#DIV/0!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spans="1:58" x14ac:dyDescent="0.25">
      <c r="B7" s="5" t="s">
        <v>990</v>
      </c>
      <c r="C7" s="5">
        <v>0</v>
      </c>
      <c r="D7" s="6" t="s">
        <v>947</v>
      </c>
      <c r="E7" s="6">
        <v>43140</v>
      </c>
      <c r="H7" s="4" t="e">
        <f>Tableau1[[#This Row],[QUANTITE]]/Tableau1[[#This Row],[Cadence lot*]]</f>
        <v>#DIV/0!</v>
      </c>
      <c r="J7" s="9" t="s">
        <v>285</v>
      </c>
      <c r="K7" s="4" t="e">
        <v>#DIV/0!</v>
      </c>
      <c r="L7" s="4" t="e">
        <v>#DIV/0!</v>
      </c>
      <c r="M7" s="4" t="e">
        <v>#DIV/0!</v>
      </c>
      <c r="N7" s="4" t="e">
        <v>#DIV/0!</v>
      </c>
      <c r="O7" s="4" t="e">
        <v>#DIV/0!</v>
      </c>
      <c r="P7" s="4" t="e">
        <v>#DIV/0!</v>
      </c>
      <c r="Q7" s="4" t="e">
        <v>#DIV/0!</v>
      </c>
      <c r="R7" s="4" t="e">
        <v>#DIV/0!</v>
      </c>
      <c r="S7" s="4" t="e">
        <v>#DIV/0!</v>
      </c>
      <c r="T7" s="4" t="e">
        <v>#DIV/0!</v>
      </c>
      <c r="U7" s="4" t="e">
        <v>#DIV/0!</v>
      </c>
      <c r="V7" s="4" t="e">
        <v>#DIV/0!</v>
      </c>
      <c r="W7" s="4" t="e">
        <v>#DIV/0!</v>
      </c>
      <c r="X7" s="4" t="e">
        <v>#DIV/0!</v>
      </c>
      <c r="Y7" s="4" t="e">
        <v>#DIV/0!</v>
      </c>
      <c r="Z7" s="4" t="e">
        <v>#DIV/0!</v>
      </c>
      <c r="AA7" s="4" t="e">
        <v>#DIV/0!</v>
      </c>
      <c r="AB7" s="4" t="e">
        <v>#DIV/0!</v>
      </c>
      <c r="AC7" s="4" t="e">
        <v>#DIV/0!</v>
      </c>
      <c r="AD7" s="4" t="e">
        <v>#DIV/0!</v>
      </c>
      <c r="AE7" s="4" t="e">
        <v>#DIV/0!</v>
      </c>
      <c r="AF7" s="4" t="e">
        <v>#DIV/0!</v>
      </c>
      <c r="AG7" s="4" t="e">
        <v>#DIV/0!</v>
      </c>
      <c r="AH7" s="4" t="e">
        <v>#DIV/0!</v>
      </c>
      <c r="AI7" s="4" t="e">
        <v>#DIV/0!</v>
      </c>
      <c r="AJ7" s="4" t="e">
        <v>#DIV/0!</v>
      </c>
      <c r="AK7" s="4" t="e">
        <v>#DIV/0!</v>
      </c>
      <c r="AL7" s="4" t="e">
        <v>#DIV/0!</v>
      </c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8" x14ac:dyDescent="0.25">
      <c r="B8" s="5" t="s">
        <v>990</v>
      </c>
      <c r="C8" s="5">
        <v>0</v>
      </c>
      <c r="D8" s="6" t="s">
        <v>947</v>
      </c>
      <c r="E8" s="6">
        <v>43141</v>
      </c>
      <c r="H8" s="4" t="e">
        <f>Tableau1[[#This Row],[QUANTITE]]/Tableau1[[#This Row],[Cadence lot*]]</f>
        <v>#DIV/0!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8" x14ac:dyDescent="0.25">
      <c r="B9" s="5" t="s">
        <v>990</v>
      </c>
      <c r="C9" s="5">
        <v>0</v>
      </c>
      <c r="D9" s="6" t="s">
        <v>947</v>
      </c>
      <c r="E9" s="6">
        <v>43142</v>
      </c>
      <c r="H9" s="4" t="e">
        <f>Tableau1[[#This Row],[QUANTITE]]/Tableau1[[#This Row],[Cadence lot*]]</f>
        <v>#DIV/0!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8" x14ac:dyDescent="0.25">
      <c r="B10" s="5" t="s">
        <v>990</v>
      </c>
      <c r="C10" s="5">
        <v>0</v>
      </c>
      <c r="D10" s="6" t="s">
        <v>947</v>
      </c>
      <c r="E10" s="6">
        <v>43143</v>
      </c>
      <c r="H10" s="4" t="e">
        <f>Tableau1[[#This Row],[QUANTITE]]/Tableau1[[#This Row],[Cadence lot*]]</f>
        <v>#DIV/0!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1:58" x14ac:dyDescent="0.25">
      <c r="B11" s="5" t="s">
        <v>990</v>
      </c>
      <c r="C11" s="5">
        <v>0</v>
      </c>
      <c r="D11" s="6" t="s">
        <v>947</v>
      </c>
      <c r="E11" s="6">
        <v>43144</v>
      </c>
      <c r="H11" s="4" t="e">
        <f>Tableau1[[#This Row],[QUANTITE]]/Tableau1[[#This Row],[Cadence lot*]]</f>
        <v>#DIV/0!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58" x14ac:dyDescent="0.25">
      <c r="B12" s="5" t="s">
        <v>990</v>
      </c>
      <c r="C12" s="5">
        <v>0</v>
      </c>
      <c r="D12" s="6" t="s">
        <v>947</v>
      </c>
      <c r="E12" s="6">
        <v>43145</v>
      </c>
      <c r="H12" s="4" t="e">
        <f>Tableau1[[#This Row],[QUANTITE]]/Tableau1[[#This Row],[Cadence lot*]]</f>
        <v>#DIV/0!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58" x14ac:dyDescent="0.25">
      <c r="B13" s="5" t="s">
        <v>990</v>
      </c>
      <c r="C13" s="5">
        <v>0</v>
      </c>
      <c r="D13" s="6" t="s">
        <v>947</v>
      </c>
      <c r="E13" s="6">
        <v>43146</v>
      </c>
      <c r="H13" s="4" t="e">
        <f>Tableau1[[#This Row],[QUANTITE]]/Tableau1[[#This Row],[Cadence lot*]]</f>
        <v>#DIV/0!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58" x14ac:dyDescent="0.25">
      <c r="B14" s="5" t="s">
        <v>990</v>
      </c>
      <c r="C14" s="5">
        <v>0</v>
      </c>
      <c r="D14" s="6" t="s">
        <v>947</v>
      </c>
      <c r="E14" s="6">
        <v>43147</v>
      </c>
      <c r="H14" s="4" t="e">
        <f>Tableau1[[#This Row],[QUANTITE]]/Tableau1[[#This Row],[Cadence lot*]]</f>
        <v>#DIV/0!</v>
      </c>
      <c r="AI14"/>
      <c r="AJ14"/>
      <c r="AK14"/>
    </row>
    <row r="15" spans="1:58" x14ac:dyDescent="0.25">
      <c r="B15" s="5" t="s">
        <v>990</v>
      </c>
      <c r="C15" s="5">
        <v>0</v>
      </c>
      <c r="D15" s="6" t="s">
        <v>947</v>
      </c>
      <c r="E15" s="6">
        <v>43148</v>
      </c>
      <c r="H15" s="4" t="e">
        <f>Tableau1[[#This Row],[QUANTITE]]/Tableau1[[#This Row],[Cadence lot*]]</f>
        <v>#DIV/0!</v>
      </c>
      <c r="AI15"/>
      <c r="AJ15"/>
      <c r="AK15"/>
    </row>
    <row r="16" spans="1:58" x14ac:dyDescent="0.25">
      <c r="B16" s="5" t="s">
        <v>990</v>
      </c>
      <c r="C16" s="5">
        <v>0</v>
      </c>
      <c r="D16" s="6" t="s">
        <v>947</v>
      </c>
      <c r="E16" s="6">
        <v>43149</v>
      </c>
      <c r="H16" s="4" t="e">
        <f>Tableau1[[#This Row],[QUANTITE]]/Tableau1[[#This Row],[Cadence lot*]]</f>
        <v>#DIV/0!</v>
      </c>
      <c r="J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</row>
    <row r="17" spans="2:58" x14ac:dyDescent="0.25">
      <c r="B17" s="5" t="s">
        <v>990</v>
      </c>
      <c r="C17" s="5">
        <v>0</v>
      </c>
      <c r="D17" s="6" t="s">
        <v>947</v>
      </c>
      <c r="E17" s="6">
        <v>43150</v>
      </c>
      <c r="H17" s="4" t="e">
        <f>Tableau1[[#This Row],[QUANTITE]]/Tableau1[[#This Row],[Cadence lot*]]</f>
        <v>#DIV/0!</v>
      </c>
      <c r="J17"/>
      <c r="K17" s="6"/>
      <c r="L17"/>
      <c r="M17" s="6"/>
      <c r="N17"/>
      <c r="O17" s="6"/>
      <c r="P17"/>
      <c r="Q17" s="6"/>
      <c r="R17"/>
      <c r="S17" s="6"/>
      <c r="T17"/>
      <c r="U17" s="6"/>
      <c r="V17"/>
      <c r="W17" s="6"/>
      <c r="X17"/>
      <c r="Y17" s="6"/>
      <c r="Z17"/>
      <c r="AA17" s="6"/>
      <c r="AB17"/>
      <c r="AC17" s="6"/>
      <c r="AD17"/>
      <c r="AE17" s="6"/>
      <c r="AF17"/>
      <c r="AG17" s="6"/>
      <c r="AH17"/>
      <c r="AI17" s="6"/>
      <c r="AJ17"/>
      <c r="AK17" s="6"/>
      <c r="AL17"/>
      <c r="AM17" s="6"/>
      <c r="AN17"/>
      <c r="AO17" s="6"/>
      <c r="AP17"/>
      <c r="AQ17" s="6"/>
      <c r="AR17"/>
      <c r="AS17" s="6"/>
      <c r="AT17"/>
      <c r="AU17" s="6"/>
      <c r="AV17"/>
      <c r="AW17" s="6"/>
      <c r="AX17"/>
      <c r="AY17" s="6"/>
      <c r="AZ17"/>
      <c r="BA17" s="6"/>
      <c r="BB17"/>
      <c r="BC17" s="6"/>
      <c r="BD17"/>
      <c r="BE17" s="6"/>
      <c r="BF17" s="6"/>
    </row>
    <row r="18" spans="2:58" x14ac:dyDescent="0.25">
      <c r="B18" s="5" t="s">
        <v>990</v>
      </c>
      <c r="C18" s="5">
        <v>0</v>
      </c>
      <c r="D18" s="6" t="s">
        <v>947</v>
      </c>
      <c r="E18" s="6">
        <v>43151</v>
      </c>
      <c r="H18" s="4" t="e">
        <f>Tableau1[[#This Row],[QUANTITE]]/Tableau1[[#This Row],[Cadence lot*]]</f>
        <v>#DIV/0!</v>
      </c>
      <c r="BE18"/>
      <c r="BF18"/>
    </row>
    <row r="19" spans="2:58" x14ac:dyDescent="0.25">
      <c r="B19" s="5" t="s">
        <v>990</v>
      </c>
      <c r="C19" s="5">
        <v>0</v>
      </c>
      <c r="D19" s="6" t="s">
        <v>947</v>
      </c>
      <c r="E19" s="6">
        <v>43152</v>
      </c>
      <c r="H19" s="4" t="e">
        <f>Tableau1[[#This Row],[QUANTITE]]/Tableau1[[#This Row],[Cadence lot*]]</f>
        <v>#DIV/0!</v>
      </c>
      <c r="J19" s="9"/>
      <c r="K19" s="118"/>
      <c r="L19" s="120"/>
      <c r="M19" s="118"/>
      <c r="N19" s="120"/>
      <c r="O19" s="118"/>
      <c r="P19" s="120"/>
      <c r="Q19" s="118"/>
      <c r="R19" s="120"/>
      <c r="S19" s="118"/>
      <c r="T19" s="120"/>
      <c r="U19" s="118"/>
      <c r="V19" s="120"/>
      <c r="W19" s="118"/>
      <c r="X19" s="120"/>
      <c r="Y19" s="118"/>
      <c r="Z19" s="120"/>
      <c r="AA19" s="118"/>
      <c r="AB19" s="120"/>
      <c r="AC19" s="118"/>
      <c r="AD19" s="120"/>
      <c r="AE19" s="118"/>
      <c r="AF19" s="120"/>
      <c r="AG19" s="118"/>
      <c r="AH19" s="120"/>
      <c r="AI19" s="118"/>
      <c r="AJ19" s="120"/>
      <c r="AK19" s="118"/>
      <c r="AL19" s="120"/>
      <c r="AM19" s="118"/>
      <c r="AN19" s="120"/>
      <c r="AO19" s="118"/>
      <c r="AP19" s="120"/>
      <c r="AQ19" s="118"/>
      <c r="AR19" s="120"/>
      <c r="AS19" s="118"/>
      <c r="AT19" s="120"/>
      <c r="AU19" s="118"/>
      <c r="AV19" s="120"/>
      <c r="AW19" s="118"/>
      <c r="AX19" s="120"/>
      <c r="AY19" s="118"/>
      <c r="AZ19" s="120"/>
      <c r="BA19" s="118"/>
      <c r="BB19" s="120"/>
      <c r="BC19" s="118"/>
      <c r="BD19" s="120"/>
      <c r="BE19" s="118"/>
      <c r="BF19" s="120"/>
    </row>
    <row r="20" spans="2:58" x14ac:dyDescent="0.25">
      <c r="B20" s="5" t="s">
        <v>990</v>
      </c>
      <c r="C20" s="5">
        <v>0</v>
      </c>
      <c r="D20" s="6" t="s">
        <v>947</v>
      </c>
      <c r="E20" s="6">
        <v>43153</v>
      </c>
      <c r="H20" s="4" t="e">
        <f>Tableau1[[#This Row],[QUANTITE]]/Tableau1[[#This Row],[Cadence lot*]]</f>
        <v>#DIV/0!</v>
      </c>
      <c r="J20" s="9"/>
      <c r="K20" s="118"/>
      <c r="L20" s="120"/>
      <c r="M20" s="118"/>
      <c r="N20" s="120"/>
      <c r="O20" s="118"/>
      <c r="P20" s="120"/>
      <c r="Q20" s="118"/>
      <c r="R20" s="120"/>
      <c r="S20" s="118"/>
      <c r="T20" s="120"/>
      <c r="U20" s="118"/>
      <c r="V20" s="120"/>
      <c r="W20" s="118"/>
      <c r="X20" s="120"/>
      <c r="Y20" s="118"/>
      <c r="Z20" s="120"/>
      <c r="AA20" s="118"/>
      <c r="AB20" s="120"/>
      <c r="AC20" s="118"/>
      <c r="AD20" s="120"/>
      <c r="AE20" s="118"/>
      <c r="AF20" s="120"/>
      <c r="AG20" s="118"/>
      <c r="AH20" s="120"/>
      <c r="AI20" s="118"/>
      <c r="AJ20" s="120"/>
      <c r="AK20" s="118"/>
      <c r="AL20" s="120"/>
      <c r="AM20" s="118"/>
      <c r="AN20" s="120"/>
      <c r="AO20" s="118"/>
      <c r="AP20" s="120"/>
      <c r="AQ20" s="118"/>
      <c r="AR20" s="120"/>
      <c r="AS20" s="118"/>
      <c r="AT20" s="120"/>
      <c r="AU20" s="118"/>
      <c r="AV20" s="120"/>
      <c r="AW20" s="118"/>
      <c r="AX20" s="120"/>
      <c r="AY20" s="118"/>
      <c r="AZ20" s="120"/>
      <c r="BA20" s="118"/>
      <c r="BB20" s="120"/>
      <c r="BC20" s="118"/>
      <c r="BD20" s="120"/>
      <c r="BE20" s="118"/>
      <c r="BF20" s="120"/>
    </row>
    <row r="21" spans="2:58" x14ac:dyDescent="0.25">
      <c r="B21" s="5" t="s">
        <v>990</v>
      </c>
      <c r="C21" s="5">
        <v>0</v>
      </c>
      <c r="D21" s="6" t="s">
        <v>947</v>
      </c>
      <c r="E21" s="6">
        <v>43154</v>
      </c>
      <c r="H21" s="4" t="e">
        <f>Tableau1[[#This Row],[QUANTITE]]/Tableau1[[#This Row],[Cadence lot*]]</f>
        <v>#DIV/0!</v>
      </c>
      <c r="J21" s="9"/>
      <c r="K21" s="118"/>
      <c r="L21" s="120"/>
      <c r="M21" s="118"/>
      <c r="N21" s="120"/>
      <c r="O21" s="118"/>
      <c r="P21" s="120"/>
      <c r="Q21" s="118"/>
      <c r="R21" s="120"/>
      <c r="S21" s="118"/>
      <c r="T21" s="120"/>
      <c r="U21" s="118"/>
      <c r="V21" s="120"/>
      <c r="W21" s="118"/>
      <c r="X21" s="120"/>
      <c r="Y21" s="118"/>
      <c r="Z21" s="120"/>
      <c r="AA21" s="118"/>
      <c r="AB21" s="120"/>
      <c r="AC21" s="118"/>
      <c r="AD21" s="120"/>
      <c r="AE21" s="118"/>
      <c r="AF21" s="120"/>
      <c r="AG21" s="118"/>
      <c r="AH21" s="120"/>
      <c r="AI21" s="118"/>
      <c r="AJ21" s="120"/>
      <c r="AK21" s="118"/>
      <c r="AL21" s="120"/>
      <c r="AM21" s="118"/>
      <c r="AN21" s="120"/>
      <c r="AO21" s="118"/>
      <c r="AP21" s="120"/>
      <c r="AQ21" s="118"/>
      <c r="AR21" s="120"/>
      <c r="AS21" s="118"/>
      <c r="AT21" s="120"/>
      <c r="AU21" s="118"/>
      <c r="AV21" s="120"/>
      <c r="AW21" s="118"/>
      <c r="AX21" s="120"/>
      <c r="AY21" s="118"/>
      <c r="AZ21" s="120"/>
      <c r="BA21" s="118"/>
      <c r="BB21" s="120"/>
      <c r="BC21" s="118"/>
      <c r="BD21" s="120"/>
      <c r="BE21" s="118"/>
      <c r="BF21" s="120"/>
    </row>
    <row r="22" spans="2:58" x14ac:dyDescent="0.25">
      <c r="B22" s="5" t="s">
        <v>990</v>
      </c>
      <c r="C22" s="5">
        <v>0</v>
      </c>
      <c r="D22" s="6" t="s">
        <v>947</v>
      </c>
      <c r="E22" s="6">
        <v>43155</v>
      </c>
      <c r="H22" s="4" t="e">
        <f>Tableau1[[#This Row],[QUANTITE]]/Tableau1[[#This Row],[Cadence lot*]]</f>
        <v>#DIV/0!</v>
      </c>
      <c r="J22" s="9"/>
      <c r="K22" s="118"/>
      <c r="L22" s="120"/>
      <c r="M22" s="118"/>
      <c r="N22" s="120"/>
      <c r="O22" s="118"/>
      <c r="P22" s="120"/>
      <c r="Q22" s="118"/>
      <c r="R22" s="120"/>
      <c r="S22" s="118"/>
      <c r="T22" s="120"/>
      <c r="U22" s="118"/>
      <c r="V22" s="120"/>
      <c r="W22" s="118"/>
      <c r="X22" s="120"/>
      <c r="Y22" s="118"/>
      <c r="Z22" s="120"/>
      <c r="AA22" s="118"/>
      <c r="AB22" s="120"/>
      <c r="AC22" s="118"/>
      <c r="AD22" s="120"/>
      <c r="AE22" s="118"/>
      <c r="AF22" s="120"/>
      <c r="AG22" s="118"/>
      <c r="AH22" s="120"/>
      <c r="AI22" s="118"/>
      <c r="AJ22" s="120"/>
      <c r="AK22" s="118"/>
      <c r="AL22" s="120"/>
      <c r="AM22" s="118"/>
      <c r="AN22" s="120"/>
      <c r="AO22" s="118"/>
      <c r="AP22" s="120"/>
      <c r="AQ22" s="118"/>
      <c r="AR22" s="120"/>
      <c r="AS22" s="118"/>
      <c r="AT22" s="120"/>
      <c r="AU22" s="118"/>
      <c r="AV22" s="120"/>
      <c r="AW22" s="118"/>
      <c r="AX22" s="120"/>
      <c r="AY22" s="118"/>
      <c r="AZ22" s="120"/>
      <c r="BA22" s="118"/>
      <c r="BB22" s="120"/>
      <c r="BC22" s="118"/>
      <c r="BD22" s="120"/>
      <c r="BE22" s="118"/>
      <c r="BF22" s="120"/>
    </row>
    <row r="23" spans="2:58" x14ac:dyDescent="0.25">
      <c r="B23" s="5" t="s">
        <v>990</v>
      </c>
      <c r="C23" s="5">
        <v>0</v>
      </c>
      <c r="D23" s="6" t="s">
        <v>947</v>
      </c>
      <c r="E23" s="6">
        <v>43156</v>
      </c>
      <c r="H23" s="4" t="e">
        <f>Tableau1[[#This Row],[QUANTITE]]/Tableau1[[#This Row],[Cadence lot*]]</f>
        <v>#DIV/0!</v>
      </c>
      <c r="J23" s="9"/>
      <c r="K23" s="118"/>
      <c r="L23" s="120"/>
      <c r="M23" s="118"/>
      <c r="N23" s="120"/>
      <c r="O23" s="118"/>
      <c r="P23" s="120"/>
      <c r="Q23" s="118"/>
      <c r="R23" s="120"/>
      <c r="S23" s="118"/>
      <c r="T23" s="120"/>
      <c r="U23" s="118"/>
      <c r="V23" s="120"/>
      <c r="W23" s="118"/>
      <c r="X23" s="120"/>
      <c r="Y23" s="118"/>
      <c r="Z23" s="120"/>
      <c r="AA23" s="118"/>
      <c r="AB23" s="120"/>
      <c r="AC23" s="118"/>
      <c r="AD23" s="120"/>
      <c r="AE23" s="118"/>
      <c r="AF23" s="120"/>
      <c r="AG23" s="118"/>
      <c r="AH23" s="120"/>
      <c r="AI23" s="118"/>
      <c r="AJ23" s="120"/>
      <c r="AK23" s="118"/>
      <c r="AL23" s="120"/>
      <c r="AM23" s="118"/>
      <c r="AN23" s="120"/>
      <c r="AO23" s="118"/>
      <c r="AP23" s="120"/>
      <c r="AQ23" s="118"/>
      <c r="AR23" s="120"/>
      <c r="AS23" s="118"/>
      <c r="AT23" s="120"/>
      <c r="AU23" s="118"/>
      <c r="AV23" s="120"/>
      <c r="AW23" s="118"/>
      <c r="AX23" s="120"/>
      <c r="AY23" s="118"/>
      <c r="AZ23" s="120"/>
      <c r="BA23" s="118"/>
      <c r="BB23" s="120"/>
      <c r="BC23" s="118"/>
      <c r="BD23" s="120"/>
      <c r="BE23" s="118"/>
      <c r="BF23" s="120"/>
    </row>
    <row r="24" spans="2:58" x14ac:dyDescent="0.25">
      <c r="B24" s="5" t="s">
        <v>990</v>
      </c>
      <c r="C24" s="5">
        <v>0</v>
      </c>
      <c r="D24" s="6" t="s">
        <v>947</v>
      </c>
      <c r="E24" s="6">
        <v>43157</v>
      </c>
      <c r="H24" s="4" t="e">
        <f>Tableau1[[#This Row],[QUANTITE]]/Tableau1[[#This Row],[Cadence lot*]]</f>
        <v>#DIV/0!</v>
      </c>
      <c r="J24" s="9"/>
      <c r="K24" s="118"/>
      <c r="L24" s="120"/>
      <c r="M24" s="118"/>
      <c r="N24" s="120"/>
      <c r="O24" s="118"/>
      <c r="P24" s="120"/>
      <c r="Q24" s="118"/>
      <c r="R24" s="120"/>
      <c r="S24" s="118"/>
      <c r="T24" s="120"/>
      <c r="U24" s="118"/>
      <c r="V24" s="120"/>
      <c r="W24" s="118"/>
      <c r="X24" s="120"/>
      <c r="Y24" s="118"/>
      <c r="Z24" s="120"/>
      <c r="AA24" s="118"/>
      <c r="AB24" s="120"/>
      <c r="AC24" s="118"/>
      <c r="AD24" s="120"/>
      <c r="AE24" s="118"/>
      <c r="AF24" s="120"/>
      <c r="AG24" s="118"/>
      <c r="AH24" s="120"/>
      <c r="AI24" s="118"/>
      <c r="AJ24" s="120"/>
      <c r="AK24" s="118"/>
      <c r="AL24" s="120"/>
      <c r="AM24" s="118"/>
      <c r="AN24" s="120"/>
      <c r="AO24" s="118"/>
      <c r="AP24" s="120"/>
      <c r="AQ24" s="118"/>
      <c r="AR24" s="120"/>
      <c r="AS24" s="118"/>
      <c r="AT24" s="120"/>
      <c r="AU24" s="118"/>
      <c r="AV24" s="120"/>
      <c r="AW24" s="118"/>
      <c r="AX24" s="120"/>
      <c r="AY24" s="118"/>
      <c r="AZ24" s="120"/>
      <c r="BA24" s="118"/>
      <c r="BB24" s="120"/>
      <c r="BC24" s="118"/>
      <c r="BD24" s="120"/>
      <c r="BE24" s="118"/>
      <c r="BF24" s="120"/>
    </row>
    <row r="25" spans="2:58" x14ac:dyDescent="0.25">
      <c r="B25" s="5" t="s">
        <v>990</v>
      </c>
      <c r="C25" s="5">
        <v>0</v>
      </c>
      <c r="D25" s="6" t="s">
        <v>947</v>
      </c>
      <c r="E25" s="6">
        <v>43158</v>
      </c>
      <c r="H25" s="4" t="e">
        <f>Tableau1[[#This Row],[QUANTITE]]/Tableau1[[#This Row],[Cadence lot*]]</f>
        <v>#DIV/0!</v>
      </c>
      <c r="J25" s="9"/>
      <c r="K25" s="118"/>
      <c r="L25" s="120"/>
      <c r="M25" s="118"/>
      <c r="N25" s="120"/>
      <c r="O25" s="118"/>
      <c r="P25" s="120"/>
      <c r="Q25" s="118"/>
      <c r="R25" s="120"/>
      <c r="S25" s="118"/>
      <c r="T25" s="120"/>
      <c r="U25" s="118"/>
      <c r="V25" s="120"/>
      <c r="W25" s="118"/>
      <c r="X25" s="120"/>
      <c r="Y25" s="118"/>
      <c r="Z25" s="120"/>
      <c r="AA25" s="118"/>
      <c r="AB25" s="120"/>
      <c r="AC25" s="118"/>
      <c r="AD25" s="120"/>
      <c r="AE25" s="118"/>
      <c r="AF25" s="120"/>
      <c r="AG25" s="118"/>
      <c r="AH25" s="120"/>
      <c r="AI25" s="118"/>
      <c r="AJ25" s="120"/>
      <c r="AK25" s="118"/>
      <c r="AL25" s="120"/>
      <c r="AM25" s="118"/>
      <c r="AN25" s="120"/>
      <c r="AO25" s="118"/>
      <c r="AP25" s="120"/>
      <c r="AQ25" s="118"/>
      <c r="AR25" s="120"/>
      <c r="AS25" s="118"/>
      <c r="AT25" s="120"/>
      <c r="AU25" s="118"/>
      <c r="AV25" s="120"/>
      <c r="AW25" s="118"/>
      <c r="AX25" s="120"/>
      <c r="AY25" s="118"/>
      <c r="AZ25" s="120"/>
      <c r="BA25" s="118"/>
      <c r="BB25" s="120"/>
      <c r="BC25" s="118"/>
      <c r="BD25" s="120"/>
      <c r="BE25" s="118"/>
      <c r="BF25" s="120"/>
    </row>
    <row r="26" spans="2:58" x14ac:dyDescent="0.25">
      <c r="B26" s="5" t="s">
        <v>990</v>
      </c>
      <c r="C26" s="5">
        <v>0</v>
      </c>
      <c r="D26" s="6" t="s">
        <v>947</v>
      </c>
      <c r="E26" s="6">
        <v>43159</v>
      </c>
      <c r="H26" s="4" t="e">
        <f>Tableau1[[#This Row],[QUANTITE]]/Tableau1[[#This Row],[Cadence lot*]]</f>
        <v>#DIV/0!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2:58" x14ac:dyDescent="0.25">
      <c r="B27" s="5" t="s">
        <v>990</v>
      </c>
      <c r="C27" s="5">
        <v>0</v>
      </c>
      <c r="D27" s="6" t="s">
        <v>947</v>
      </c>
      <c r="E27" s="6">
        <v>43160</v>
      </c>
      <c r="H27" s="4" t="e">
        <f>Tableau1[[#This Row],[QUANTITE]]/Tableau1[[#This Row],[Cadence lot*]]</f>
        <v>#DIV/0!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2:58" x14ac:dyDescent="0.25">
      <c r="B28" s="5" t="s">
        <v>990</v>
      </c>
      <c r="C28" s="5">
        <v>0</v>
      </c>
      <c r="D28" s="6" t="s">
        <v>947</v>
      </c>
      <c r="E28" s="6">
        <v>43161</v>
      </c>
      <c r="H28" s="4" t="e">
        <f>Tableau1[[#This Row],[QUANTITE]]/Tableau1[[#This Row],[Cadence lot*]]</f>
        <v>#DIV/0!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2:58" x14ac:dyDescent="0.25">
      <c r="B29" s="5" t="s">
        <v>990</v>
      </c>
      <c r="C29" s="5">
        <v>0</v>
      </c>
      <c r="D29" s="6" t="s">
        <v>947</v>
      </c>
      <c r="E29" s="6">
        <v>43162</v>
      </c>
      <c r="H29" s="4" t="e">
        <f>Tableau1[[#This Row],[QUANTITE]]/Tableau1[[#This Row],[Cadence lot*]]</f>
        <v>#DIV/0!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2:58" x14ac:dyDescent="0.25">
      <c r="B30" s="5" t="s">
        <v>990</v>
      </c>
      <c r="C30" s="5">
        <v>0</v>
      </c>
      <c r="D30" s="6" t="s">
        <v>947</v>
      </c>
      <c r="E30" s="6">
        <v>43163</v>
      </c>
      <c r="H30" s="4" t="e">
        <f>Tableau1[[#This Row],[QUANTITE]]/Tableau1[[#This Row],[Cadence lot*]]</f>
        <v>#DIV/0!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2:58" x14ac:dyDescent="0.25">
      <c r="B31" s="5" t="s">
        <v>990</v>
      </c>
      <c r="C31" s="5">
        <v>0</v>
      </c>
      <c r="D31" s="6" t="s">
        <v>948</v>
      </c>
      <c r="E31" s="6">
        <v>43137</v>
      </c>
      <c r="H31" s="4" t="e">
        <f>Tableau1[[#This Row],[QUANTITE]]/Tableau1[[#This Row],[Cadence lot*]]</f>
        <v>#DIV/0!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2:58" x14ac:dyDescent="0.25">
      <c r="B32" s="5" t="s">
        <v>990</v>
      </c>
      <c r="C32" s="5">
        <v>0</v>
      </c>
      <c r="D32" s="6" t="s">
        <v>948</v>
      </c>
      <c r="E32" s="6">
        <v>43138</v>
      </c>
      <c r="H32" s="4" t="e">
        <f>Tableau1[[#This Row],[QUANTITE]]/Tableau1[[#This Row],[Cadence lot*]]</f>
        <v>#DIV/0!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2:37" x14ac:dyDescent="0.25">
      <c r="B33" s="5" t="s">
        <v>990</v>
      </c>
      <c r="C33" s="5">
        <v>0</v>
      </c>
      <c r="D33" s="6" t="s">
        <v>948</v>
      </c>
      <c r="E33" s="6">
        <v>43139</v>
      </c>
      <c r="H33" s="4" t="e">
        <f>Tableau1[[#This Row],[QUANTITE]]/Tableau1[[#This Row],[Cadence lot*]]</f>
        <v>#DIV/0!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2:37" x14ac:dyDescent="0.25">
      <c r="B34" s="5" t="s">
        <v>990</v>
      </c>
      <c r="C34" s="5">
        <v>0</v>
      </c>
      <c r="D34" s="6" t="s">
        <v>948</v>
      </c>
      <c r="E34" s="6">
        <v>43140</v>
      </c>
      <c r="H34" s="4" t="e">
        <f>Tableau1[[#This Row],[QUANTITE]]/Tableau1[[#This Row],[Cadence lot*]]</f>
        <v>#DIV/0!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2:37" x14ac:dyDescent="0.25">
      <c r="B35" s="5" t="s">
        <v>990</v>
      </c>
      <c r="C35" s="5">
        <v>0</v>
      </c>
      <c r="D35" s="6" t="s">
        <v>948</v>
      </c>
      <c r="E35" s="6">
        <v>43141</v>
      </c>
      <c r="H35" s="4" t="e">
        <f>Tableau1[[#This Row],[QUANTITE]]/Tableau1[[#This Row],[Cadence lot*]]</f>
        <v>#DIV/0!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2:37" x14ac:dyDescent="0.25">
      <c r="B36" s="5" t="s">
        <v>990</v>
      </c>
      <c r="C36" s="5">
        <v>0</v>
      </c>
      <c r="D36" s="6" t="s">
        <v>948</v>
      </c>
      <c r="E36" s="6">
        <v>43142</v>
      </c>
      <c r="H36" s="4" t="e">
        <f>Tableau1[[#This Row],[QUANTITE]]/Tableau1[[#This Row],[Cadence lot*]]</f>
        <v>#DIV/0!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2:37" x14ac:dyDescent="0.25">
      <c r="B37" s="5" t="s">
        <v>990</v>
      </c>
      <c r="C37" s="5">
        <v>0</v>
      </c>
      <c r="D37" s="6" t="s">
        <v>948</v>
      </c>
      <c r="E37" s="6">
        <v>43143</v>
      </c>
      <c r="H37" s="4" t="e">
        <f>Tableau1[[#This Row],[QUANTITE]]/Tableau1[[#This Row],[Cadence lot*]]</f>
        <v>#DIV/0!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2:37" x14ac:dyDescent="0.25">
      <c r="B38" s="5" t="s">
        <v>990</v>
      </c>
      <c r="C38" s="5">
        <v>0</v>
      </c>
      <c r="D38" s="6" t="s">
        <v>948</v>
      </c>
      <c r="E38" s="6">
        <v>43144</v>
      </c>
      <c r="H38" s="4" t="e">
        <f>Tableau1[[#This Row],[QUANTITE]]/Tableau1[[#This Row],[Cadence lot*]]</f>
        <v>#DIV/0!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2:37" x14ac:dyDescent="0.25">
      <c r="B39" s="5" t="s">
        <v>990</v>
      </c>
      <c r="C39" s="5">
        <v>0</v>
      </c>
      <c r="D39" s="6" t="s">
        <v>948</v>
      </c>
      <c r="E39" s="6">
        <v>43145</v>
      </c>
      <c r="H39" s="4" t="e">
        <f>Tableau1[[#This Row],[QUANTITE]]/Tableau1[[#This Row],[Cadence lot*]]</f>
        <v>#DIV/0!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2:37" x14ac:dyDescent="0.25">
      <c r="B40" s="5" t="s">
        <v>990</v>
      </c>
      <c r="C40" s="5">
        <v>0</v>
      </c>
      <c r="D40" s="6" t="s">
        <v>948</v>
      </c>
      <c r="E40" s="6">
        <v>43146</v>
      </c>
      <c r="H40" s="4" t="e">
        <f>Tableau1[[#This Row],[QUANTITE]]/Tableau1[[#This Row],[Cadence lot*]]</f>
        <v>#DIV/0!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2:37" x14ac:dyDescent="0.25">
      <c r="B41" s="5" t="s">
        <v>990</v>
      </c>
      <c r="C41" s="5">
        <v>0</v>
      </c>
      <c r="D41" s="6" t="s">
        <v>948</v>
      </c>
      <c r="E41" s="6">
        <v>43147</v>
      </c>
      <c r="H41" s="4" t="e">
        <f>Tableau1[[#This Row],[QUANTITE]]/Tableau1[[#This Row],[Cadence lot*]]</f>
        <v>#DIV/0!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2:37" x14ac:dyDescent="0.25">
      <c r="B42" s="5" t="s">
        <v>990</v>
      </c>
      <c r="C42" s="5">
        <v>0</v>
      </c>
      <c r="D42" s="6" t="s">
        <v>948</v>
      </c>
      <c r="E42" s="6">
        <v>43148</v>
      </c>
      <c r="H42" s="4" t="e">
        <f>Tableau1[[#This Row],[QUANTITE]]/Tableau1[[#This Row],[Cadence lot*]]</f>
        <v>#DIV/0!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2:37" x14ac:dyDescent="0.25">
      <c r="B43" s="5" t="s">
        <v>990</v>
      </c>
      <c r="C43" s="5">
        <v>0</v>
      </c>
      <c r="D43" s="6" t="s">
        <v>948</v>
      </c>
      <c r="E43" s="6">
        <v>43149</v>
      </c>
      <c r="H43" s="4" t="e">
        <f>Tableau1[[#This Row],[QUANTITE]]/Tableau1[[#This Row],[Cadence lot*]]</f>
        <v>#DIV/0!</v>
      </c>
    </row>
    <row r="44" spans="2:37" x14ac:dyDescent="0.25">
      <c r="B44" s="5" t="s">
        <v>990</v>
      </c>
      <c r="C44" s="5">
        <v>0</v>
      </c>
      <c r="D44" s="6" t="s">
        <v>948</v>
      </c>
      <c r="E44" s="6">
        <v>43150</v>
      </c>
      <c r="H44" s="4" t="e">
        <f>Tableau1[[#This Row],[QUANTITE]]/Tableau1[[#This Row],[Cadence lot*]]</f>
        <v>#DIV/0!</v>
      </c>
    </row>
    <row r="45" spans="2:37" x14ac:dyDescent="0.25">
      <c r="B45" s="5" t="s">
        <v>990</v>
      </c>
      <c r="C45" s="5">
        <v>0</v>
      </c>
      <c r="D45" s="6" t="s">
        <v>948</v>
      </c>
      <c r="E45" s="6">
        <v>43151</v>
      </c>
      <c r="H45" s="4" t="e">
        <f>Tableau1[[#This Row],[QUANTITE]]/Tableau1[[#This Row],[Cadence lot*]]</f>
        <v>#DIV/0!</v>
      </c>
    </row>
    <row r="46" spans="2:37" x14ac:dyDescent="0.25">
      <c r="B46" s="5" t="s">
        <v>990</v>
      </c>
      <c r="C46" s="5">
        <v>0</v>
      </c>
      <c r="D46" s="6" t="s">
        <v>948</v>
      </c>
      <c r="E46" s="6">
        <v>43152</v>
      </c>
      <c r="H46" s="4" t="e">
        <f>Tableau1[[#This Row],[QUANTITE]]/Tableau1[[#This Row],[Cadence lot*]]</f>
        <v>#DIV/0!</v>
      </c>
    </row>
    <row r="47" spans="2:37" x14ac:dyDescent="0.25">
      <c r="B47" s="5" t="s">
        <v>990</v>
      </c>
      <c r="C47" s="5">
        <v>0</v>
      </c>
      <c r="D47" s="6" t="s">
        <v>948</v>
      </c>
      <c r="E47" s="6">
        <v>43153</v>
      </c>
      <c r="H47" s="4" t="e">
        <f>Tableau1[[#This Row],[QUANTITE]]/Tableau1[[#This Row],[Cadence lot*]]</f>
        <v>#DIV/0!</v>
      </c>
    </row>
    <row r="48" spans="2:37" x14ac:dyDescent="0.25">
      <c r="B48" s="5" t="s">
        <v>990</v>
      </c>
      <c r="C48" s="5">
        <v>0</v>
      </c>
      <c r="D48" s="6" t="s">
        <v>948</v>
      </c>
      <c r="E48" s="6">
        <v>43154</v>
      </c>
      <c r="H48" s="4" t="e">
        <f>Tableau1[[#This Row],[QUANTITE]]/Tableau1[[#This Row],[Cadence lot*]]</f>
        <v>#DIV/0!</v>
      </c>
    </row>
    <row r="49" spans="2:8" x14ac:dyDescent="0.25">
      <c r="B49" s="5" t="s">
        <v>990</v>
      </c>
      <c r="C49" s="5">
        <v>0</v>
      </c>
      <c r="D49" s="6" t="s">
        <v>948</v>
      </c>
      <c r="E49" s="6">
        <v>43155</v>
      </c>
      <c r="H49" s="4" t="e">
        <f>Tableau1[[#This Row],[QUANTITE]]/Tableau1[[#This Row],[Cadence lot*]]</f>
        <v>#DIV/0!</v>
      </c>
    </row>
    <row r="50" spans="2:8" x14ac:dyDescent="0.25">
      <c r="B50" s="5" t="s">
        <v>990</v>
      </c>
      <c r="C50" s="5">
        <v>0</v>
      </c>
      <c r="D50" s="6" t="s">
        <v>948</v>
      </c>
      <c r="E50" s="6">
        <v>43156</v>
      </c>
      <c r="H50" s="4" t="e">
        <f>Tableau1[[#This Row],[QUANTITE]]/Tableau1[[#This Row],[Cadence lot*]]</f>
        <v>#DIV/0!</v>
      </c>
    </row>
    <row r="51" spans="2:8" x14ac:dyDescent="0.25">
      <c r="B51" s="5" t="s">
        <v>990</v>
      </c>
      <c r="C51" s="5">
        <v>0</v>
      </c>
      <c r="D51" s="6" t="s">
        <v>948</v>
      </c>
      <c r="E51" s="6">
        <v>43157</v>
      </c>
      <c r="H51" s="4" t="e">
        <f>Tableau1[[#This Row],[QUANTITE]]/Tableau1[[#This Row],[Cadence lot*]]</f>
        <v>#DIV/0!</v>
      </c>
    </row>
    <row r="52" spans="2:8" x14ac:dyDescent="0.25">
      <c r="B52" s="5" t="s">
        <v>990</v>
      </c>
      <c r="C52" s="5">
        <v>0</v>
      </c>
      <c r="D52" s="6" t="s">
        <v>948</v>
      </c>
      <c r="E52" s="6">
        <v>43158</v>
      </c>
      <c r="H52" s="4" t="e">
        <f>Tableau1[[#This Row],[QUANTITE]]/Tableau1[[#This Row],[Cadence lot*]]</f>
        <v>#DIV/0!</v>
      </c>
    </row>
    <row r="53" spans="2:8" x14ac:dyDescent="0.25">
      <c r="B53" s="5" t="s">
        <v>990</v>
      </c>
      <c r="C53" s="5">
        <v>0</v>
      </c>
      <c r="D53" s="6" t="s">
        <v>948</v>
      </c>
      <c r="E53" s="6">
        <v>43159</v>
      </c>
      <c r="H53" s="4" t="e">
        <f>Tableau1[[#This Row],[QUANTITE]]/Tableau1[[#This Row],[Cadence lot*]]</f>
        <v>#DIV/0!</v>
      </c>
    </row>
    <row r="54" spans="2:8" x14ac:dyDescent="0.25">
      <c r="B54" s="5" t="s">
        <v>990</v>
      </c>
      <c r="C54" s="5">
        <v>0</v>
      </c>
      <c r="D54" s="6" t="s">
        <v>948</v>
      </c>
      <c r="E54" s="6">
        <v>43160</v>
      </c>
      <c r="H54" s="4" t="e">
        <f>Tableau1[[#This Row],[QUANTITE]]/Tableau1[[#This Row],[Cadence lot*]]</f>
        <v>#DIV/0!</v>
      </c>
    </row>
    <row r="55" spans="2:8" x14ac:dyDescent="0.25">
      <c r="B55" s="5" t="s">
        <v>990</v>
      </c>
      <c r="C55" s="5">
        <v>0</v>
      </c>
      <c r="D55" s="6" t="s">
        <v>948</v>
      </c>
      <c r="E55" s="6">
        <v>43161</v>
      </c>
      <c r="H55" s="4" t="e">
        <f>Tableau1[[#This Row],[QUANTITE]]/Tableau1[[#This Row],[Cadence lot*]]</f>
        <v>#DIV/0!</v>
      </c>
    </row>
    <row r="56" spans="2:8" x14ac:dyDescent="0.25">
      <c r="B56" s="5" t="s">
        <v>990</v>
      </c>
      <c r="C56" s="5">
        <v>0</v>
      </c>
      <c r="D56" s="6" t="s">
        <v>948</v>
      </c>
      <c r="E56" s="6">
        <v>43162</v>
      </c>
      <c r="H56" s="4" t="e">
        <f>Tableau1[[#This Row],[QUANTITE]]/Tableau1[[#This Row],[Cadence lot*]]</f>
        <v>#DIV/0!</v>
      </c>
    </row>
    <row r="57" spans="2:8" x14ac:dyDescent="0.25">
      <c r="B57" s="5" t="s">
        <v>990</v>
      </c>
      <c r="C57" s="5">
        <v>0</v>
      </c>
      <c r="D57" s="6" t="s">
        <v>948</v>
      </c>
      <c r="E57" s="6">
        <v>43163</v>
      </c>
      <c r="H57" s="4" t="e">
        <f>Tableau1[[#This Row],[QUANTITE]]/Tableau1[[#This Row],[Cadence lot*]]</f>
        <v>#DIV/0!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5" name="Button 1">
              <controlPr defaultSize="0" print="0" autoFill="0" autoPict="0" macro="[0]!Calcul_charge">
                <anchor moveWithCells="1" sizeWithCells="1">
                  <from>
                    <xdr:col>8</xdr:col>
                    <xdr:colOff>476250</xdr:colOff>
                    <xdr:row>0</xdr:row>
                    <xdr:rowOff>28575</xdr:rowOff>
                  </from>
                  <to>
                    <xdr:col>9</xdr:col>
                    <xdr:colOff>666750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6" name="Button 2">
              <controlPr defaultSize="0" print="0" autoFill="0" autoPict="0" macro="[0]!Clear_Data">
                <anchor moveWithCells="1" sizeWithCells="1">
                  <from>
                    <xdr:col>7</xdr:col>
                    <xdr:colOff>209550</xdr:colOff>
                    <xdr:row>4</xdr:row>
                    <xdr:rowOff>0</xdr:rowOff>
                  </from>
                  <to>
                    <xdr:col>8</xdr:col>
                    <xdr:colOff>390525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PDP</vt:lpstr>
      <vt:lpstr>Control ref absente</vt:lpstr>
      <vt:lpstr>TABLE BOM</vt:lpstr>
      <vt:lpstr>TCD</vt:lpstr>
      <vt:lpstr>Ligne_reference</vt:lpstr>
      <vt:lpstr>sélection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SANTIAGO</dc:creator>
  <cp:lastModifiedBy>Jean-Eric Pelouas</cp:lastModifiedBy>
  <cp:lastPrinted>2018-02-05T16:42:33Z</cp:lastPrinted>
  <dcterms:created xsi:type="dcterms:W3CDTF">2016-09-21T10:39:32Z</dcterms:created>
  <dcterms:modified xsi:type="dcterms:W3CDTF">2018-02-06T14:50:50Z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Planning lot semaines 23.xlsx</vt:lpwstr>
  </property>
</Properties>
</file>