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4240" windowHeight="11565" activeTab="1"/>
  </bookViews>
  <sheets>
    <sheet name="Feuil1" sheetId="4" r:id="rId1"/>
    <sheet name="Detail facture" sheetId="1" r:id="rId2"/>
    <sheet name="Detail stock" sheetId="2" r:id="rId3"/>
  </sheets>
  <calcPr calcId="145621"/>
  <pivotCaches>
    <pivotCache cacheId="11" r:id="rId4"/>
  </pivotCaches>
</workbook>
</file>

<file path=xl/calcChain.xml><?xml version="1.0" encoding="utf-8"?>
<calcChain xmlns="http://schemas.openxmlformats.org/spreadsheetml/2006/main">
  <c r="G3" i="2" l="1"/>
  <c r="G4" i="2"/>
  <c r="G5" i="2"/>
  <c r="G6" i="2"/>
  <c r="G2" i="2"/>
  <c r="F3" i="2"/>
  <c r="F4" i="2"/>
  <c r="F5" i="2"/>
  <c r="F6" i="2"/>
  <c r="F2" i="2"/>
  <c r="C20" i="1"/>
  <c r="E20" i="1"/>
  <c r="D19" i="1" l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C6" i="2"/>
  <c r="C5" i="2"/>
  <c r="C4" i="2"/>
  <c r="C3" i="2"/>
  <c r="C2" i="2"/>
  <c r="D3" i="2" l="1"/>
  <c r="D2" i="2"/>
  <c r="D5" i="2"/>
  <c r="D4" i="2"/>
  <c r="D6" i="2"/>
</calcChain>
</file>

<file path=xl/sharedStrings.xml><?xml version="1.0" encoding="utf-8"?>
<sst xmlns="http://schemas.openxmlformats.org/spreadsheetml/2006/main" count="59" uniqueCount="29">
  <si>
    <t>Ref #</t>
  </si>
  <si>
    <t>A</t>
  </si>
  <si>
    <t>B</t>
  </si>
  <si>
    <t>C</t>
  </si>
  <si>
    <t>Qte facture</t>
  </si>
  <si>
    <t>EUR Facture</t>
  </si>
  <si>
    <t>D</t>
  </si>
  <si>
    <t>E</t>
  </si>
  <si>
    <t xml:space="preserve">Qte en stock </t>
  </si>
  <si>
    <t>Descr</t>
  </si>
  <si>
    <t>PMP</t>
  </si>
  <si>
    <t>PU</t>
  </si>
  <si>
    <t>Total général</t>
  </si>
  <si>
    <t>Total</t>
  </si>
  <si>
    <t xml:space="preserve">PMP </t>
  </si>
  <si>
    <t xml:space="preserve">EUR Facture </t>
  </si>
  <si>
    <t xml:space="preserve">Qte facture </t>
  </si>
  <si>
    <t>Champ calculé</t>
  </si>
  <si>
    <t>Ordre de résolution</t>
  </si>
  <si>
    <t>Champ</t>
  </si>
  <si>
    <t>Formule</t>
  </si>
  <si>
    <t>Élément calculé</t>
  </si>
  <si>
    <t>Élément</t>
  </si>
  <si>
    <t>='EUR Facture'/'Qte facture'</t>
  </si>
  <si>
    <t>Commentaire :</t>
  </si>
  <si>
    <t>Quand une cellule est mise à jour avec plus d'une formule,</t>
  </si>
  <si>
    <t>la valeur est établie par la dernière formule dans l'ordre de résolution.</t>
  </si>
  <si>
    <t>Pour modifier l'ordre de résolution de plusieurs champs ou éléments calculés,</t>
  </si>
  <si>
    <t>dans l’onglet Options, groupe Calculs, cliquez sur Champs, éléments et jeux, puis sur Ordre de résolution.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</si>
</sst>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vertical="top"/>
    </xf>
    <xf numFmtId="4" fontId="1" fillId="0" borderId="0" xfId="0" applyNumberFormat="1" applyFont="1" applyAlignment="1">
      <alignment vertical="top"/>
    </xf>
    <xf numFmtId="0" fontId="0" fillId="2" borderId="0" xfId="0" applyFill="1"/>
    <xf numFmtId="0" fontId="0" fillId="0" borderId="0" xfId="0" pivotButton="1"/>
    <xf numFmtId="4" fontId="0" fillId="0" borderId="0" xfId="0" applyNumberFormat="1"/>
    <xf numFmtId="4" fontId="0" fillId="2" borderId="0" xfId="0" applyNumberFormat="1" applyFill="1"/>
    <xf numFmtId="3" fontId="0" fillId="0" borderId="0" xfId="0" applyNumberFormat="1"/>
    <xf numFmtId="0" fontId="3" fillId="0" borderId="0" xfId="0" applyFont="1"/>
    <xf numFmtId="0" fontId="2" fillId="0" borderId="1" xfId="0" applyFont="1" applyBorder="1"/>
    <xf numFmtId="2" fontId="0" fillId="0" borderId="0" xfId="0" applyNumberFormat="1"/>
    <xf numFmtId="0" fontId="4" fillId="0" borderId="0" xfId="0" applyFon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4" formatCode="#,##0.00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4" formatCode="#,##0.00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4" formatCode="#,##0.00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03.022451620367" createdVersion="4" refreshedVersion="4" minRefreshableVersion="3" recordCount="18">
  <cacheSource type="worksheet">
    <worksheetSource name="Tableau1"/>
  </cacheSource>
  <cacheFields count="6">
    <cacheField name="Ref #" numFmtId="0">
      <sharedItems containsSemiMixedTypes="0" containsString="0" containsNumber="1" containsInteger="1" minValue="123" maxValue="127" count="5">
        <n v="123"/>
        <n v="124"/>
        <n v="125"/>
        <n v="126"/>
        <n v="127"/>
      </sharedItems>
    </cacheField>
    <cacheField name="Descr" numFmtId="0">
      <sharedItems count="5">
        <s v="A"/>
        <s v="B"/>
        <s v="C"/>
        <s v="D"/>
        <s v="E"/>
      </sharedItems>
    </cacheField>
    <cacheField name="Qte facture" numFmtId="4">
      <sharedItems containsSemiMixedTypes="0" containsString="0" containsNumber="1" containsInteger="1" minValue="1" maxValue="12"/>
    </cacheField>
    <cacheField name="PU" numFmtId="4">
      <sharedItems containsSemiMixedTypes="0" containsString="0" containsNumber="1" minValue="0" maxValue="84.39"/>
    </cacheField>
    <cacheField name="EUR Facture" numFmtId="4">
      <sharedItems containsSemiMixedTypes="0" containsString="0" containsNumber="1" minValue="0" maxValue="345.36"/>
    </cacheField>
    <cacheField name="PMP" numFmtId="0" formula="'EUR Facture'/'Qte factur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n v="7"/>
    <n v="24.82"/>
    <n v="173.74"/>
  </r>
  <r>
    <x v="1"/>
    <x v="1"/>
    <n v="7"/>
    <n v="0"/>
    <n v="0"/>
  </r>
  <r>
    <x v="2"/>
    <x v="2"/>
    <n v="3"/>
    <n v="24.38"/>
    <n v="73.14"/>
  </r>
  <r>
    <x v="3"/>
    <x v="3"/>
    <n v="3"/>
    <n v="0"/>
    <n v="0"/>
  </r>
  <r>
    <x v="4"/>
    <x v="4"/>
    <n v="1"/>
    <n v="19.18"/>
    <n v="19.18"/>
  </r>
  <r>
    <x v="0"/>
    <x v="0"/>
    <n v="1"/>
    <n v="0"/>
    <n v="0"/>
  </r>
  <r>
    <x v="1"/>
    <x v="1"/>
    <n v="1"/>
    <n v="74.010000000000005"/>
    <n v="74.010000000000005"/>
  </r>
  <r>
    <x v="2"/>
    <x v="2"/>
    <n v="1"/>
    <n v="0"/>
    <n v="0"/>
  </r>
  <r>
    <x v="3"/>
    <x v="3"/>
    <n v="3"/>
    <n v="32.03"/>
    <n v="96.09"/>
  </r>
  <r>
    <x v="4"/>
    <x v="4"/>
    <n v="3"/>
    <n v="0"/>
    <n v="0"/>
  </r>
  <r>
    <x v="0"/>
    <x v="0"/>
    <n v="1"/>
    <n v="84.39"/>
    <n v="84.39"/>
  </r>
  <r>
    <x v="1"/>
    <x v="1"/>
    <n v="1"/>
    <n v="0"/>
    <n v="0"/>
  </r>
  <r>
    <x v="2"/>
    <x v="2"/>
    <n v="1"/>
    <n v="0"/>
    <n v="0"/>
  </r>
  <r>
    <x v="3"/>
    <x v="3"/>
    <n v="12"/>
    <n v="28.78"/>
    <n v="345.36"/>
  </r>
  <r>
    <x v="4"/>
    <x v="4"/>
    <n v="12"/>
    <n v="0"/>
    <n v="0"/>
  </r>
  <r>
    <x v="0"/>
    <x v="0"/>
    <n v="12"/>
    <n v="23.23"/>
    <n v="278.76"/>
  </r>
  <r>
    <x v="1"/>
    <x v="1"/>
    <n v="12"/>
    <n v="0"/>
    <n v="0"/>
  </r>
  <r>
    <x v="2"/>
    <x v="2"/>
    <n v="1"/>
    <n v="32.380000000000003"/>
    <n v="32.38000000000000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compact="0" compactData="0" multipleFieldFilters="0" rowHeaderCaption="Ref #">
  <location ref="I1:M7" firstHeaderRow="0" firstDataRow="1" firstDataCol="2"/>
  <pivotFields count="6"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 defaultSubtotal="0"/>
    <pivotField compact="0" numFmtId="4" outline="0" showAll="0" defaultSubtotal="0"/>
    <pivotField dataField="1" compact="0" numFmtId="4" outline="0" showAll="0" defaultSubtotal="0"/>
    <pivotField dataField="1" compact="0" outline="0" dragToRow="0" dragToCol="0" dragToPage="0" showAll="0" defaultSubtotal="0"/>
  </pivotFields>
  <rowFields count="2">
    <field x="0"/>
    <field x="1"/>
  </rowFields>
  <rowItems count="6">
    <i>
      <x/>
      <x/>
    </i>
    <i>
      <x v="1"/>
      <x v="1"/>
    </i>
    <i>
      <x v="2"/>
      <x v="2"/>
    </i>
    <i>
      <x v="3"/>
      <x v="3"/>
    </i>
    <i>
      <x v="4"/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EUR Facture " fld="4" baseField="0" baseItem="2" numFmtId="4"/>
    <dataField name="Qte facture " fld="2" baseField="0" baseItem="2" numFmtId="3"/>
    <dataField name="PMP " fld="5" baseField="0" baseItem="0" numFmtId="4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20" totalsRowCount="1" dataDxfId="5">
  <autoFilter ref="A1:E19"/>
  <tableColumns count="5">
    <tableColumn id="1" name="Ref #" totalsRowLabel="Total" dataDxfId="10" totalsRowDxfId="4"/>
    <tableColumn id="2" name="Descr" dataDxfId="9" totalsRowDxfId="3"/>
    <tableColumn id="3" name="Qte facture" totalsRowFunction="sum" dataDxfId="8" totalsRowDxfId="0"/>
    <tableColumn id="4" name="PU" dataDxfId="7" totalsRowDxfId="2">
      <calculatedColumnFormula>+E2/C2</calculatedColumnFormula>
    </tableColumn>
    <tableColumn id="5" name="EUR Facture" totalsRowFunction="sum" dataDxfId="6" totalsRow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/>
  </sheetViews>
  <sheetFormatPr baseColWidth="10" defaultRowHeight="15" x14ac:dyDescent="0.25"/>
  <cols>
    <col min="1" max="1" width="18.5703125" bestFit="1" customWidth="1"/>
    <col min="2" max="2" width="8.42578125" bestFit="1" customWidth="1"/>
    <col min="3" max="3" width="25.28515625" bestFit="1" customWidth="1"/>
  </cols>
  <sheetData>
    <row r="1" spans="1:3" x14ac:dyDescent="0.25">
      <c r="A1" s="8" t="s">
        <v>17</v>
      </c>
    </row>
    <row r="2" spans="1:3" x14ac:dyDescent="0.25">
      <c r="A2" s="9" t="s">
        <v>18</v>
      </c>
      <c r="B2" s="9" t="s">
        <v>19</v>
      </c>
      <c r="C2" s="9" t="s">
        <v>20</v>
      </c>
    </row>
    <row r="3" spans="1:3" x14ac:dyDescent="0.25">
      <c r="A3">
        <v>1</v>
      </c>
      <c r="B3" t="s">
        <v>10</v>
      </c>
      <c r="C3" t="s">
        <v>23</v>
      </c>
    </row>
    <row r="5" spans="1:3" x14ac:dyDescent="0.25">
      <c r="A5" s="8" t="s">
        <v>21</v>
      </c>
    </row>
    <row r="6" spans="1:3" x14ac:dyDescent="0.25">
      <c r="A6" s="9" t="s">
        <v>18</v>
      </c>
      <c r="B6" s="9" t="s">
        <v>22</v>
      </c>
      <c r="C6" s="9" t="s">
        <v>20</v>
      </c>
    </row>
    <row r="9" spans="1:3" x14ac:dyDescent="0.25">
      <c r="A9" s="8" t="s">
        <v>24</v>
      </c>
      <c r="B9" t="s">
        <v>25</v>
      </c>
    </row>
    <row r="10" spans="1:3" x14ac:dyDescent="0.25">
      <c r="B10" t="s">
        <v>26</v>
      </c>
    </row>
    <row r="12" spans="1:3" x14ac:dyDescent="0.25">
      <c r="B12" t="s">
        <v>27</v>
      </c>
    </row>
    <row r="13" spans="1:3" x14ac:dyDescent="0.25">
      <c r="B13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M22"/>
  <sheetViews>
    <sheetView tabSelected="1" workbookViewId="0">
      <selection activeCell="C28" sqref="C28"/>
    </sheetView>
  </sheetViews>
  <sheetFormatPr baseColWidth="10" defaultColWidth="9.140625" defaultRowHeight="15" x14ac:dyDescent="0.25"/>
  <cols>
    <col min="1" max="1" width="10" customWidth="1"/>
    <col min="3" max="3" width="13.140625" customWidth="1"/>
    <col min="4" max="4" width="11" customWidth="1"/>
    <col min="5" max="5" width="13.5703125" customWidth="1"/>
    <col min="10" max="10" width="8.140625" customWidth="1"/>
    <col min="11" max="11" width="12" bestFit="1" customWidth="1"/>
    <col min="12" max="12" width="11.42578125" bestFit="1" customWidth="1"/>
    <col min="13" max="13" width="5.5703125" customWidth="1"/>
  </cols>
  <sheetData>
    <row r="1" spans="1:13" x14ac:dyDescent="0.25">
      <c r="A1" t="s">
        <v>0</v>
      </c>
      <c r="B1" t="s">
        <v>9</v>
      </c>
      <c r="C1" t="s">
        <v>4</v>
      </c>
      <c r="D1" t="s">
        <v>11</v>
      </c>
      <c r="E1" t="s">
        <v>5</v>
      </c>
      <c r="I1" s="4" t="s">
        <v>0</v>
      </c>
      <c r="J1" s="4" t="s">
        <v>9</v>
      </c>
      <c r="K1" t="s">
        <v>15</v>
      </c>
      <c r="L1" t="s">
        <v>16</v>
      </c>
      <c r="M1" t="s">
        <v>14</v>
      </c>
    </row>
    <row r="2" spans="1:13" x14ac:dyDescent="0.25">
      <c r="A2" s="1">
        <v>123</v>
      </c>
      <c r="B2" s="1" t="s">
        <v>1</v>
      </c>
      <c r="C2" s="2">
        <v>7</v>
      </c>
      <c r="D2" s="2">
        <f>+E2/C2</f>
        <v>24.82</v>
      </c>
      <c r="E2" s="2">
        <v>173.74</v>
      </c>
      <c r="I2">
        <v>123</v>
      </c>
      <c r="J2" t="s">
        <v>1</v>
      </c>
      <c r="K2" s="5">
        <v>536.89</v>
      </c>
      <c r="L2" s="7">
        <v>21</v>
      </c>
      <c r="M2" s="5">
        <v>25.566190476190474</v>
      </c>
    </row>
    <row r="3" spans="1:13" x14ac:dyDescent="0.25">
      <c r="A3" s="1">
        <v>124</v>
      </c>
      <c r="B3" s="1" t="s">
        <v>2</v>
      </c>
      <c r="C3" s="2">
        <v>7</v>
      </c>
      <c r="D3" s="2">
        <f t="shared" ref="D3:D19" si="0">+E3/C3</f>
        <v>0</v>
      </c>
      <c r="E3" s="2">
        <v>0</v>
      </c>
      <c r="I3">
        <v>124</v>
      </c>
      <c r="J3" t="s">
        <v>2</v>
      </c>
      <c r="K3" s="5">
        <v>74.010000000000005</v>
      </c>
      <c r="L3" s="7">
        <v>21</v>
      </c>
      <c r="M3" s="5">
        <v>3.5242857142857145</v>
      </c>
    </row>
    <row r="4" spans="1:13" x14ac:dyDescent="0.25">
      <c r="A4" s="1">
        <v>125</v>
      </c>
      <c r="B4" s="1" t="s">
        <v>3</v>
      </c>
      <c r="C4" s="2">
        <v>3</v>
      </c>
      <c r="D4" s="2">
        <f t="shared" si="0"/>
        <v>24.38</v>
      </c>
      <c r="E4" s="2">
        <v>73.14</v>
      </c>
      <c r="I4">
        <v>125</v>
      </c>
      <c r="J4" t="s">
        <v>3</v>
      </c>
      <c r="K4" s="5">
        <v>105.52000000000001</v>
      </c>
      <c r="L4" s="7">
        <v>6</v>
      </c>
      <c r="M4" s="5">
        <v>17.58666666666667</v>
      </c>
    </row>
    <row r="5" spans="1:13" x14ac:dyDescent="0.25">
      <c r="A5" s="1">
        <v>126</v>
      </c>
      <c r="B5" s="1" t="s">
        <v>6</v>
      </c>
      <c r="C5" s="2">
        <v>3</v>
      </c>
      <c r="D5" s="2">
        <f t="shared" si="0"/>
        <v>0</v>
      </c>
      <c r="E5" s="2">
        <v>0</v>
      </c>
      <c r="I5">
        <v>126</v>
      </c>
      <c r="J5" t="s">
        <v>6</v>
      </c>
      <c r="K5" s="5">
        <v>441.45000000000005</v>
      </c>
      <c r="L5" s="7">
        <v>18</v>
      </c>
      <c r="M5" s="5">
        <v>24.525000000000002</v>
      </c>
    </row>
    <row r="6" spans="1:13" x14ac:dyDescent="0.25">
      <c r="A6" s="1">
        <v>127</v>
      </c>
      <c r="B6" s="1" t="s">
        <v>7</v>
      </c>
      <c r="C6" s="2">
        <v>1</v>
      </c>
      <c r="D6" s="2">
        <f t="shared" si="0"/>
        <v>19.18</v>
      </c>
      <c r="E6" s="2">
        <v>19.18</v>
      </c>
      <c r="I6">
        <v>127</v>
      </c>
      <c r="J6" t="s">
        <v>7</v>
      </c>
      <c r="K6" s="5">
        <v>19.18</v>
      </c>
      <c r="L6" s="7">
        <v>16</v>
      </c>
      <c r="M6" s="5">
        <v>1.19875</v>
      </c>
    </row>
    <row r="7" spans="1:13" x14ac:dyDescent="0.25">
      <c r="A7" s="1">
        <v>123</v>
      </c>
      <c r="B7" s="1" t="s">
        <v>1</v>
      </c>
      <c r="C7" s="2">
        <v>1</v>
      </c>
      <c r="D7" s="2">
        <f t="shared" si="0"/>
        <v>0</v>
      </c>
      <c r="E7" s="2">
        <v>0</v>
      </c>
      <c r="I7" t="s">
        <v>12</v>
      </c>
      <c r="K7" s="5">
        <v>1177.05</v>
      </c>
      <c r="L7" s="7">
        <v>82</v>
      </c>
      <c r="M7" s="5">
        <v>14.354268292682926</v>
      </c>
    </row>
    <row r="8" spans="1:13" x14ac:dyDescent="0.25">
      <c r="A8" s="1">
        <v>124</v>
      </c>
      <c r="B8" s="1" t="s">
        <v>2</v>
      </c>
      <c r="C8" s="2">
        <v>1</v>
      </c>
      <c r="D8" s="2">
        <f t="shared" si="0"/>
        <v>74.010000000000005</v>
      </c>
      <c r="E8" s="2">
        <v>74.010000000000005</v>
      </c>
    </row>
    <row r="9" spans="1:13" x14ac:dyDescent="0.25">
      <c r="A9" s="1">
        <v>125</v>
      </c>
      <c r="B9" s="1" t="s">
        <v>3</v>
      </c>
      <c r="C9" s="2">
        <v>1</v>
      </c>
      <c r="D9" s="2">
        <f t="shared" si="0"/>
        <v>0</v>
      </c>
      <c r="E9" s="2">
        <v>0</v>
      </c>
    </row>
    <row r="10" spans="1:13" x14ac:dyDescent="0.25">
      <c r="A10" s="1">
        <v>126</v>
      </c>
      <c r="B10" s="1" t="s">
        <v>6</v>
      </c>
      <c r="C10" s="2">
        <v>3</v>
      </c>
      <c r="D10" s="2">
        <f t="shared" si="0"/>
        <v>32.03</v>
      </c>
      <c r="E10" s="2">
        <v>96.09</v>
      </c>
    </row>
    <row r="11" spans="1:13" x14ac:dyDescent="0.25">
      <c r="A11" s="1">
        <v>127</v>
      </c>
      <c r="B11" s="1" t="s">
        <v>7</v>
      </c>
      <c r="C11" s="2">
        <v>3</v>
      </c>
      <c r="D11" s="2">
        <f t="shared" si="0"/>
        <v>0</v>
      </c>
      <c r="E11" s="2">
        <v>0</v>
      </c>
    </row>
    <row r="12" spans="1:13" x14ac:dyDescent="0.25">
      <c r="A12" s="1">
        <v>123</v>
      </c>
      <c r="B12" s="1" t="s">
        <v>1</v>
      </c>
      <c r="C12" s="2">
        <v>1</v>
      </c>
      <c r="D12" s="2">
        <f t="shared" si="0"/>
        <v>84.39</v>
      </c>
      <c r="E12" s="2">
        <v>84.39</v>
      </c>
    </row>
    <row r="13" spans="1:13" x14ac:dyDescent="0.25">
      <c r="A13" s="1">
        <v>124</v>
      </c>
      <c r="B13" s="1" t="s">
        <v>2</v>
      </c>
      <c r="C13" s="2">
        <v>1</v>
      </c>
      <c r="D13" s="2">
        <f t="shared" si="0"/>
        <v>0</v>
      </c>
      <c r="E13" s="2">
        <v>0</v>
      </c>
    </row>
    <row r="14" spans="1:13" x14ac:dyDescent="0.25">
      <c r="A14" s="1">
        <v>125</v>
      </c>
      <c r="B14" s="1" t="s">
        <v>3</v>
      </c>
      <c r="C14" s="2">
        <v>1</v>
      </c>
      <c r="D14" s="2">
        <f t="shared" si="0"/>
        <v>0</v>
      </c>
      <c r="E14" s="2">
        <v>0</v>
      </c>
    </row>
    <row r="15" spans="1:13" x14ac:dyDescent="0.25">
      <c r="A15" s="1">
        <v>126</v>
      </c>
      <c r="B15" s="1" t="s">
        <v>6</v>
      </c>
      <c r="C15" s="2">
        <v>12</v>
      </c>
      <c r="D15" s="2">
        <f t="shared" si="0"/>
        <v>28.78</v>
      </c>
      <c r="E15" s="2">
        <v>345.36</v>
      </c>
    </row>
    <row r="16" spans="1:13" x14ac:dyDescent="0.25">
      <c r="A16" s="1">
        <v>127</v>
      </c>
      <c r="B16" s="1" t="s">
        <v>7</v>
      </c>
      <c r="C16" s="2">
        <v>12</v>
      </c>
      <c r="D16" s="2">
        <f t="shared" si="0"/>
        <v>0</v>
      </c>
      <c r="E16" s="2">
        <v>0</v>
      </c>
    </row>
    <row r="17" spans="1:5" x14ac:dyDescent="0.25">
      <c r="A17" s="1">
        <v>123</v>
      </c>
      <c r="B17" s="1" t="s">
        <v>1</v>
      </c>
      <c r="C17" s="2">
        <v>12</v>
      </c>
      <c r="D17" s="2">
        <f t="shared" si="0"/>
        <v>23.23</v>
      </c>
      <c r="E17" s="2">
        <v>278.76</v>
      </c>
    </row>
    <row r="18" spans="1:5" x14ac:dyDescent="0.25">
      <c r="A18" s="1">
        <v>124</v>
      </c>
      <c r="B18" s="1" t="s">
        <v>2</v>
      </c>
      <c r="C18" s="2">
        <v>12</v>
      </c>
      <c r="D18" s="2">
        <f t="shared" si="0"/>
        <v>0</v>
      </c>
      <c r="E18" s="2">
        <v>0</v>
      </c>
    </row>
    <row r="19" spans="1:5" x14ac:dyDescent="0.25">
      <c r="A19" s="1">
        <v>125</v>
      </c>
      <c r="B19" s="1" t="s">
        <v>3</v>
      </c>
      <c r="C19" s="2">
        <v>1</v>
      </c>
      <c r="D19" s="2">
        <f t="shared" si="0"/>
        <v>32.380000000000003</v>
      </c>
      <c r="E19" s="2">
        <v>32.380000000000003</v>
      </c>
    </row>
    <row r="20" spans="1:5" x14ac:dyDescent="0.25">
      <c r="A20" s="1" t="s">
        <v>13</v>
      </c>
      <c r="B20" s="1"/>
      <c r="C20" s="2">
        <f>SUBTOTAL(109,Tableau1[Qte facture])</f>
        <v>82</v>
      </c>
      <c r="D20" s="1"/>
      <c r="E20" s="2">
        <f>SUBTOTAL(109,Tableau1[EUR Facture])</f>
        <v>1177.0500000000002</v>
      </c>
    </row>
    <row r="21" spans="1:5" x14ac:dyDescent="0.25">
      <c r="A21" s="1"/>
      <c r="B21" s="1"/>
    </row>
    <row r="22" spans="1:5" x14ac:dyDescent="0.25">
      <c r="A22" s="1"/>
      <c r="B22" s="1"/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19"/>
  <sheetViews>
    <sheetView workbookViewId="0">
      <selection activeCell="D3" sqref="D3"/>
    </sheetView>
  </sheetViews>
  <sheetFormatPr baseColWidth="10" defaultColWidth="9.140625" defaultRowHeight="15" x14ac:dyDescent="0.25"/>
  <cols>
    <col min="1" max="4" width="14.42578125" customWidth="1"/>
    <col min="8" max="8" width="7.7109375" customWidth="1"/>
    <col min="9" max="9" width="8.140625" customWidth="1"/>
    <col min="10" max="10" width="12" customWidth="1"/>
    <col min="11" max="11" width="11.42578125" customWidth="1"/>
    <col min="12" max="12" width="5.5703125" customWidth="1"/>
  </cols>
  <sheetData>
    <row r="1" spans="1:7" x14ac:dyDescent="0.25">
      <c r="A1" t="s">
        <v>0</v>
      </c>
      <c r="B1" t="s">
        <v>9</v>
      </c>
      <c r="C1" t="s">
        <v>8</v>
      </c>
      <c r="D1" s="3" t="s">
        <v>10</v>
      </c>
    </row>
    <row r="2" spans="1:7" x14ac:dyDescent="0.25">
      <c r="A2" s="1">
        <v>123</v>
      </c>
      <c r="B2" s="1" t="s">
        <v>1</v>
      </c>
      <c r="C2">
        <f>+SUMIF('Detail facture'!A:A,'Detail stock'!A2,'Detail facture'!C:C)-3</f>
        <v>18</v>
      </c>
      <c r="D2" s="6">
        <f>SUMPRODUCT((Tableau1[Ref '#]=A2)*(Tableau1[Qte facture])*(Tableau1[PU]))/SUMIF(Tableau1[Ref '#],A2,Tableau1[Qte facture])</f>
        <v>25.566190476190474</v>
      </c>
      <c r="E2" s="5"/>
      <c r="F2" s="10">
        <f>VLOOKUP(A2,'Detail facture'!$I$1:$M$7,5,FALSE)</f>
        <v>25.566190476190474</v>
      </c>
      <c r="G2" s="11" t="b">
        <f>D2=F2</f>
        <v>1</v>
      </c>
    </row>
    <row r="3" spans="1:7" x14ac:dyDescent="0.25">
      <c r="A3" s="1">
        <v>124</v>
      </c>
      <c r="B3" s="1" t="s">
        <v>2</v>
      </c>
      <c r="C3">
        <f>+SUMIF('Detail facture'!A:A,'Detail stock'!A3,'Detail facture'!C:C)-3</f>
        <v>18</v>
      </c>
      <c r="D3" s="6">
        <f>SUMPRODUCT((Tableau1[Ref '#]=A3)*(Tableau1[Qte facture])*(Tableau1[PU]))/SUMIF(Tableau1[Ref '#],A3,Tableau1[Qte facture])</f>
        <v>3.5242857142857145</v>
      </c>
      <c r="E3" s="5"/>
      <c r="F3" s="10">
        <f>VLOOKUP(A3,'Detail facture'!$I$1:$M$7,5,FALSE)</f>
        <v>3.5242857142857145</v>
      </c>
      <c r="G3" s="11" t="b">
        <f t="shared" ref="G3:G6" si="0">D3=F3</f>
        <v>1</v>
      </c>
    </row>
    <row r="4" spans="1:7" x14ac:dyDescent="0.25">
      <c r="A4" s="1">
        <v>125</v>
      </c>
      <c r="B4" s="1" t="s">
        <v>3</v>
      </c>
      <c r="C4">
        <f>+SUMIF('Detail facture'!A:A,'Detail stock'!A4,'Detail facture'!C:C)-3</f>
        <v>3</v>
      </c>
      <c r="D4" s="6">
        <f>SUMPRODUCT((Tableau1[Ref '#]=A4)*(Tableau1[Qte facture])*(Tableau1[PU]))/SUMIF(Tableau1[Ref '#],A4,Tableau1[Qte facture])</f>
        <v>17.58666666666667</v>
      </c>
      <c r="E4" s="5"/>
      <c r="F4" s="10">
        <f>VLOOKUP(A4,'Detail facture'!$I$1:$M$7,5,FALSE)</f>
        <v>17.58666666666667</v>
      </c>
      <c r="G4" s="11" t="b">
        <f t="shared" si="0"/>
        <v>1</v>
      </c>
    </row>
    <row r="5" spans="1:7" x14ac:dyDescent="0.25">
      <c r="A5" s="1">
        <v>126</v>
      </c>
      <c r="B5" s="1" t="s">
        <v>6</v>
      </c>
      <c r="C5">
        <f>+SUMIF('Detail facture'!A:A,'Detail stock'!A5,'Detail facture'!C:C)-3</f>
        <v>15</v>
      </c>
      <c r="D5" s="6">
        <f>SUMPRODUCT((Tableau1[Ref '#]=A5)*(Tableau1[Qte facture])*(Tableau1[PU]))/SUMIF(Tableau1[Ref '#],A5,Tableau1[Qte facture])</f>
        <v>24.525000000000002</v>
      </c>
      <c r="E5" s="5"/>
      <c r="F5" s="10">
        <f>VLOOKUP(A5,'Detail facture'!$I$1:$M$7,5,FALSE)</f>
        <v>24.525000000000002</v>
      </c>
      <c r="G5" s="11" t="b">
        <f t="shared" si="0"/>
        <v>1</v>
      </c>
    </row>
    <row r="6" spans="1:7" x14ac:dyDescent="0.25">
      <c r="A6" s="1">
        <v>127</v>
      </c>
      <c r="B6" s="1" t="s">
        <v>7</v>
      </c>
      <c r="C6">
        <f>+SUMIF('Detail facture'!A:A,'Detail stock'!A6,'Detail facture'!C:C)-3</f>
        <v>13</v>
      </c>
      <c r="D6" s="6">
        <f>SUMPRODUCT((Tableau1[Ref '#]=A6)*(Tableau1[Qte facture])*(Tableau1[PU]))/SUMIF(Tableau1[Ref '#],A6,Tableau1[Qte facture])</f>
        <v>1.19875</v>
      </c>
      <c r="E6" s="5"/>
      <c r="F6" s="10">
        <f>VLOOKUP(A6,'Detail facture'!$I$1:$M$7,5,FALSE)</f>
        <v>1.19875</v>
      </c>
      <c r="G6" s="11" t="b">
        <f t="shared" si="0"/>
        <v>1</v>
      </c>
    </row>
    <row r="7" spans="1:7" x14ac:dyDescent="0.25">
      <c r="A7" s="1"/>
      <c r="B7" s="1"/>
    </row>
    <row r="8" spans="1:7" x14ac:dyDescent="0.25">
      <c r="A8" s="1"/>
      <c r="B8" s="1"/>
    </row>
    <row r="9" spans="1:7" x14ac:dyDescent="0.25">
      <c r="A9" s="1"/>
      <c r="B9" s="1"/>
    </row>
    <row r="10" spans="1:7" x14ac:dyDescent="0.25">
      <c r="A10" s="1"/>
      <c r="B10" s="1"/>
    </row>
    <row r="11" spans="1:7" x14ac:dyDescent="0.25">
      <c r="A11" s="1"/>
      <c r="B11" s="1"/>
    </row>
    <row r="12" spans="1:7" x14ac:dyDescent="0.25">
      <c r="A12" s="1"/>
      <c r="B12" s="1"/>
    </row>
    <row r="13" spans="1:7" x14ac:dyDescent="0.25">
      <c r="A13" s="1"/>
      <c r="B13" s="1"/>
    </row>
    <row r="14" spans="1:7" x14ac:dyDescent="0.25">
      <c r="A14" s="1"/>
      <c r="B14" s="1"/>
    </row>
    <row r="15" spans="1:7" x14ac:dyDescent="0.25">
      <c r="A15" s="1"/>
      <c r="B15" s="1"/>
    </row>
    <row r="16" spans="1:7" x14ac:dyDescent="0.25">
      <c r="A16" s="1"/>
      <c r="B16" s="1"/>
    </row>
    <row r="17" spans="1:2" x14ac:dyDescent="0.25">
      <c r="A17" s="1"/>
      <c r="B17" s="1"/>
    </row>
    <row r="18" spans="1:2" x14ac:dyDescent="0.25">
      <c r="A18" s="1"/>
      <c r="B18" s="1"/>
    </row>
    <row r="19" spans="1:2" x14ac:dyDescent="0.25">
      <c r="A19" s="1"/>
      <c r="B1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Detail facture</vt:lpstr>
      <vt:lpstr>Detail stock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Chekroun</dc:creator>
  <cp:lastModifiedBy>Jean-Eric</cp:lastModifiedBy>
  <dcterms:created xsi:type="dcterms:W3CDTF">2014-12-29T20:21:46Z</dcterms:created>
  <dcterms:modified xsi:type="dcterms:W3CDTF">2014-12-30T00:09:00Z</dcterms:modified>
</cp:coreProperties>
</file>