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9045" activeTab="1"/>
  </bookViews>
  <sheets>
    <sheet name="Quartiles" sheetId="1" r:id="rId1"/>
    <sheet name="Quartiles (2)" sheetId="2" r:id="rId2"/>
  </sheets>
  <calcPr calcId="145621"/>
</workbook>
</file>

<file path=xl/calcChain.xml><?xml version="1.0" encoding="utf-8"?>
<calcChain xmlns="http://schemas.openxmlformats.org/spreadsheetml/2006/main">
  <c r="P9" i="2" l="1"/>
  <c r="N9" i="2"/>
  <c r="L9" i="2"/>
  <c r="J9" i="2"/>
  <c r="E16" i="2"/>
  <c r="D16" i="2"/>
  <c r="C16" i="2"/>
  <c r="B16" i="2"/>
  <c r="O10" i="2"/>
  <c r="M10" i="2"/>
  <c r="K10" i="2"/>
  <c r="I10" i="2"/>
  <c r="O8" i="2"/>
  <c r="M8" i="2"/>
  <c r="K8" i="2"/>
  <c r="I8" i="2"/>
  <c r="O7" i="2"/>
  <c r="M7" i="2"/>
  <c r="K7" i="2"/>
  <c r="I7" i="2"/>
  <c r="I18" i="2" s="1"/>
  <c r="O6" i="2"/>
  <c r="O16" i="2" s="1"/>
  <c r="M6" i="2"/>
  <c r="K6" i="2"/>
  <c r="I6" i="2"/>
  <c r="I16" i="2" s="1"/>
  <c r="A6" i="2"/>
  <c r="A7" i="2" s="1"/>
  <c r="A8" i="2" s="1"/>
  <c r="A9" i="2" s="1"/>
  <c r="A10" i="2" s="1"/>
  <c r="A11" i="2" s="1"/>
  <c r="A12" i="2" s="1"/>
  <c r="A13" i="2" s="1"/>
  <c r="A14" i="2" s="1"/>
  <c r="A15" i="2" s="1"/>
  <c r="O5" i="2"/>
  <c r="M5" i="2"/>
  <c r="K5" i="2"/>
  <c r="K15" i="2" s="1"/>
  <c r="I5" i="2"/>
  <c r="I15" i="2" s="1"/>
  <c r="A5" i="2"/>
  <c r="O4" i="2"/>
  <c r="O14" i="2" s="1"/>
  <c r="M4" i="2"/>
  <c r="M14" i="2" s="1"/>
  <c r="K4" i="2"/>
  <c r="K14" i="2" s="1"/>
  <c r="I4" i="2"/>
  <c r="I14" i="2" s="1"/>
  <c r="M15" i="2" l="1"/>
  <c r="K16" i="2"/>
  <c r="K17" i="2"/>
  <c r="K18" i="2"/>
  <c r="O15" i="2"/>
  <c r="M16" i="2"/>
  <c r="M17" i="2"/>
  <c r="M18" i="2"/>
  <c r="O17" i="2"/>
  <c r="O18" i="2"/>
  <c r="I17" i="2"/>
  <c r="J18" i="1"/>
  <c r="K18" i="1"/>
  <c r="L18" i="1"/>
  <c r="I18" i="1"/>
  <c r="J17" i="1"/>
  <c r="K17" i="1"/>
  <c r="L17" i="1"/>
  <c r="I17" i="1"/>
  <c r="J16" i="1"/>
  <c r="K16" i="1"/>
  <c r="L16" i="1"/>
  <c r="I16" i="1"/>
  <c r="J14" i="1"/>
  <c r="K14" i="1"/>
  <c r="L14" i="1"/>
  <c r="I14" i="1"/>
  <c r="J15" i="1"/>
  <c r="K15" i="1"/>
  <c r="L15" i="1"/>
  <c r="I15" i="1"/>
  <c r="J10" i="1"/>
  <c r="K10" i="1"/>
  <c r="L10" i="1"/>
  <c r="I10" i="1"/>
  <c r="J9" i="1"/>
  <c r="K9" i="1"/>
  <c r="L9" i="1"/>
  <c r="I9" i="1"/>
  <c r="J8" i="1"/>
  <c r="K8" i="1"/>
  <c r="L8" i="1"/>
  <c r="I8" i="1"/>
  <c r="J7" i="1"/>
  <c r="K7" i="1"/>
  <c r="L7" i="1"/>
  <c r="I7" i="1"/>
  <c r="J6" i="1"/>
  <c r="K6" i="1"/>
  <c r="L6" i="1"/>
  <c r="I6" i="1"/>
  <c r="J5" i="1"/>
  <c r="K5" i="1"/>
  <c r="L5" i="1"/>
  <c r="I5" i="1"/>
  <c r="J4" i="1"/>
  <c r="K4" i="1"/>
  <c r="L4" i="1"/>
  <c r="I4" i="1"/>
  <c r="C16" i="1"/>
  <c r="D16" i="1"/>
  <c r="E16" i="1"/>
  <c r="B16" i="1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<sst xmlns="http://schemas.openxmlformats.org/spreadsheetml/2006/main" count="64" uniqueCount="31">
  <si>
    <t>ETUDE des valeur centrales  MEDIANES</t>
  </si>
  <si>
    <t>Mois</t>
  </si>
  <si>
    <t>Ventes  2013</t>
  </si>
  <si>
    <t>Quartiles</t>
  </si>
  <si>
    <t>vendeur 01</t>
  </si>
  <si>
    <t>vendeur 02</t>
  </si>
  <si>
    <t>vendeur 03</t>
  </si>
  <si>
    <t>vendeur 04</t>
  </si>
  <si>
    <t>Vendeur 01</t>
  </si>
  <si>
    <t>1er Q</t>
  </si>
  <si>
    <t>Ecarts interquartiles</t>
  </si>
  <si>
    <t>S1</t>
  </si>
  <si>
    <t>MIN</t>
  </si>
  <si>
    <t>S2</t>
  </si>
  <si>
    <t>ECQ1</t>
  </si>
  <si>
    <t>S3</t>
  </si>
  <si>
    <t>ECQ2</t>
  </si>
  <si>
    <t>S4</t>
  </si>
  <si>
    <t>ECQ3</t>
  </si>
  <si>
    <t>S5</t>
  </si>
  <si>
    <t>MAX</t>
  </si>
  <si>
    <t>Ratio€</t>
  </si>
  <si>
    <t>Médiane</t>
  </si>
  <si>
    <t>Vendeur 1</t>
  </si>
  <si>
    <t>Ecart-type</t>
  </si>
  <si>
    <t>Moyenne</t>
  </si>
  <si>
    <t>Max (Q4)</t>
  </si>
  <si>
    <t>Min (Q0)</t>
  </si>
  <si>
    <t>2ème Q</t>
  </si>
  <si>
    <t>3ème Q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</si>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</sst>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" fontId="0" fillId="0" borderId="2" xfId="0" applyNumberFormat="1" applyBorder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1.xml"/><Relationship Id="rId2" Type="http://schemas.microsoft.com/office/2011/relationships/chartColorStyle" Target="colors1.xml"/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ventes "Valeurs centrales"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val>
            <c:numRef>
              <c:f>Quartiles!$I$14:$L$14</c:f>
              <c:numCache>
                <c:formatCode>0</c:formatCode>
                <c:ptCount val="4"/>
                <c:pt idx="0">
                  <c:v>240</c:v>
                </c:pt>
                <c:pt idx="1">
                  <c:v>650</c:v>
                </c:pt>
                <c:pt idx="2">
                  <c:v>533</c:v>
                </c:pt>
                <c:pt idx="3">
                  <c:v>969</c:v>
                </c:pt>
              </c:numCache>
            </c:numRef>
          </c:val>
        </c:ser>
        <c:ser>
          <c:idx val="1"/>
          <c:order val="1"/>
          <c:spPr>
            <a:noFill/>
            <a:ln>
              <a:noFill/>
            </a:ln>
            <a:effectLst/>
          </c:spPr>
          <c:invertIfNegative val="0"/>
          <c:errBars>
            <c:errBarType val="minus"/>
            <c:errValType val="fixedVal"/>
            <c:noEndCap val="0"/>
            <c:val val="500"/>
            <c:spPr>
              <a:noFill/>
              <a:ln w="28575" cap="flat" cmpd="sng" algn="ctr">
                <a:solidFill>
                  <a:srgbClr val="FF0000"/>
                </a:solidFill>
                <a:round/>
              </a:ln>
              <a:effectLst/>
            </c:spPr>
          </c:errBars>
          <c:val>
            <c:numRef>
              <c:f>Quartiles!$I$15:$L$15</c:f>
              <c:numCache>
                <c:formatCode>0</c:formatCode>
                <c:ptCount val="4"/>
                <c:pt idx="0">
                  <c:v>595</c:v>
                </c:pt>
                <c:pt idx="1">
                  <c:v>218.75</c:v>
                </c:pt>
                <c:pt idx="2">
                  <c:v>274.75</c:v>
                </c:pt>
                <c:pt idx="3">
                  <c:v>388.75</c:v>
                </c:pt>
              </c:numCache>
            </c:numRef>
          </c:val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Quartiles!$I$16:$L$16</c:f>
              <c:numCache>
                <c:formatCode>0</c:formatCode>
                <c:ptCount val="4"/>
                <c:pt idx="0">
                  <c:v>917.5</c:v>
                </c:pt>
                <c:pt idx="1">
                  <c:v>143.75</c:v>
                </c:pt>
                <c:pt idx="2">
                  <c:v>151.75</c:v>
                </c:pt>
                <c:pt idx="3">
                  <c:v>364.75</c:v>
                </c:pt>
              </c:numCache>
            </c:numRef>
          </c:val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plus"/>
            <c:errValType val="fixedVal"/>
            <c:noEndCap val="0"/>
            <c:val val="500"/>
            <c:spPr>
              <a:noFill/>
              <a:ln w="28575" cap="flat" cmpd="sng" algn="ctr">
                <a:solidFill>
                  <a:schemeClr val="tx1"/>
                </a:solidFill>
                <a:round/>
              </a:ln>
              <a:effectLst/>
            </c:spPr>
          </c:errBars>
          <c:val>
            <c:numRef>
              <c:f>Quartiles!$I$17:$L$17</c:f>
              <c:numCache>
                <c:formatCode>0</c:formatCode>
                <c:ptCount val="4"/>
                <c:pt idx="0">
                  <c:v>412.5</c:v>
                </c:pt>
                <c:pt idx="1">
                  <c:v>262.5</c:v>
                </c:pt>
                <c:pt idx="2">
                  <c:v>125.25</c:v>
                </c:pt>
                <c:pt idx="3">
                  <c:v>379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6546176"/>
        <c:axId val="136564736"/>
      </c:barChart>
      <c:scatterChart>
        <c:scatterStyle val="lineMarker"/>
        <c:varyColors val="0"/>
        <c:ser>
          <c:idx val="4"/>
          <c:order val="4"/>
          <c:tx>
            <c:v>Moy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Quartiles!$I$9:$L$9</c:f>
              <c:numCache>
                <c:formatCode>0.0</c:formatCode>
                <c:ptCount val="4"/>
                <c:pt idx="0">
                  <c:v>1515</c:v>
                </c:pt>
                <c:pt idx="1">
                  <c:v>1143.3333333333333</c:v>
                </c:pt>
                <c:pt idx="2">
                  <c:v>948.66666666666663</c:v>
                </c:pt>
                <c:pt idx="3">
                  <c:v>1787.1666666666667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6546176"/>
        <c:axId val="136564736"/>
      </c:scatterChart>
      <c:catAx>
        <c:axId val="1365461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Mesure de la position des vendeurs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564736"/>
        <c:crosses val="autoZero"/>
        <c:auto val="1"/>
        <c:lblAlgn val="ctr"/>
        <c:lblOffset val="100"/>
        <c:noMultiLvlLbl val="0"/>
      </c:catAx>
      <c:valAx>
        <c:axId val="136564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Quartiles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546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57141922226826913"/>
          <c:y val="0.92831928039479972"/>
          <c:w val="0.41417909932311092"/>
          <c:h val="5.28793164579636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ventes "Valeurs centrales"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val>
            <c:numRef>
              <c:f>'Quartiles (2)'!$I$14:$O$14</c:f>
              <c:numCache>
                <c:formatCode>0</c:formatCode>
                <c:ptCount val="7"/>
                <c:pt idx="0">
                  <c:v>240</c:v>
                </c:pt>
                <c:pt idx="2">
                  <c:v>650</c:v>
                </c:pt>
                <c:pt idx="4">
                  <c:v>533</c:v>
                </c:pt>
                <c:pt idx="6">
                  <c:v>969</c:v>
                </c:pt>
              </c:numCache>
            </c:numRef>
          </c:val>
        </c:ser>
        <c:ser>
          <c:idx val="1"/>
          <c:order val="1"/>
          <c:spPr>
            <a:noFill/>
            <a:ln>
              <a:noFill/>
            </a:ln>
            <a:effectLst/>
          </c:spPr>
          <c:invertIfNegative val="0"/>
          <c:errBars>
            <c:errBarType val="minus"/>
            <c:errValType val="fixedVal"/>
            <c:noEndCap val="0"/>
            <c:val val="500"/>
            <c:spPr>
              <a:noFill/>
              <a:ln w="28575" cap="flat" cmpd="sng" algn="ctr">
                <a:solidFill>
                  <a:srgbClr val="FF0000"/>
                </a:solidFill>
                <a:round/>
              </a:ln>
              <a:effectLst/>
            </c:spPr>
          </c:errBars>
          <c:val>
            <c:numRef>
              <c:f>'Quartiles (2)'!$I$15:$O$15</c:f>
              <c:numCache>
                <c:formatCode>0</c:formatCode>
                <c:ptCount val="7"/>
                <c:pt idx="0">
                  <c:v>595</c:v>
                </c:pt>
                <c:pt idx="2">
                  <c:v>218.75</c:v>
                </c:pt>
                <c:pt idx="4">
                  <c:v>274.75</c:v>
                </c:pt>
                <c:pt idx="6">
                  <c:v>388.75</c:v>
                </c:pt>
              </c:numCache>
            </c:numRef>
          </c:val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'Quartiles (2)'!$I$16:$O$16</c:f>
              <c:numCache>
                <c:formatCode>0</c:formatCode>
                <c:ptCount val="7"/>
                <c:pt idx="0">
                  <c:v>917.5</c:v>
                </c:pt>
                <c:pt idx="2">
                  <c:v>143.75</c:v>
                </c:pt>
                <c:pt idx="4">
                  <c:v>151.75</c:v>
                </c:pt>
                <c:pt idx="6">
                  <c:v>364.75</c:v>
                </c:pt>
              </c:numCache>
            </c:numRef>
          </c:val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plus"/>
            <c:errValType val="fixedVal"/>
            <c:noEndCap val="0"/>
            <c:val val="500"/>
            <c:spPr>
              <a:noFill/>
              <a:ln w="28575" cap="flat" cmpd="sng" algn="ctr">
                <a:solidFill>
                  <a:schemeClr val="tx1"/>
                </a:solidFill>
                <a:round/>
              </a:ln>
              <a:effectLst/>
            </c:spPr>
          </c:errBars>
          <c:val>
            <c:numRef>
              <c:f>'Quartiles (2)'!$I$17:$O$17</c:f>
              <c:numCache>
                <c:formatCode>0</c:formatCode>
                <c:ptCount val="7"/>
                <c:pt idx="0">
                  <c:v>412.5</c:v>
                </c:pt>
                <c:pt idx="2">
                  <c:v>262.5</c:v>
                </c:pt>
                <c:pt idx="4">
                  <c:v>125.25</c:v>
                </c:pt>
                <c:pt idx="6">
                  <c:v>379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9534848"/>
        <c:axId val="49553408"/>
      </c:barChart>
      <c:scatterChart>
        <c:scatterStyle val="lineMarker"/>
        <c:varyColors val="0"/>
        <c:ser>
          <c:idx val="4"/>
          <c:order val="4"/>
          <c:tx>
            <c:v>moy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Lbls>
            <c:numFmt formatCode="0\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'Quartiles (2)'!$I$9:$P$9</c:f>
              <c:numCache>
                <c:formatCode>0.0</c:formatCode>
                <c:ptCount val="8"/>
                <c:pt idx="1">
                  <c:v>1515</c:v>
                </c:pt>
                <c:pt idx="3">
                  <c:v>1143.3333333333333</c:v>
                </c:pt>
                <c:pt idx="5">
                  <c:v>948.66666666666663</c:v>
                </c:pt>
                <c:pt idx="7">
                  <c:v>1787.1666666666667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534848"/>
        <c:axId val="49553408"/>
      </c:scatterChart>
      <c:catAx>
        <c:axId val="4953484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Mesure de la position des vendeurs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553408"/>
        <c:crosses val="autoZero"/>
        <c:auto val="1"/>
        <c:lblAlgn val="ctr"/>
        <c:lblOffset val="100"/>
        <c:noMultiLvlLbl val="0"/>
      </c:catAx>
      <c:valAx>
        <c:axId val="4955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Quartiles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534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57141922226826913"/>
          <c:y val="0.92831928039479972"/>
          <c:w val="0.41417909932311092"/>
          <c:h val="5.28793164579636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359834</xdr:colOff>
      <xdr:row>21</xdr:row>
      <xdr:rowOff>85194</xdr:rowOff>
    </xdr:from>
    <xdr:to>
      <xdr:col>7</xdr:col>
      <xdr:colOff>531284</xdr:colOff>
      <xdr:row>42</xdr:row>
      <xdr:rowOff>137583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0.04441</cdr:x>
      <cdr:y>0.92949</cdr:y>
    </cdr:from>
    <cdr:to>
      <cdr:x>0.58388</cdr:x>
      <cdr:y>0.9953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57175" y="3767139"/>
          <a:ext cx="3124200" cy="2667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Mesure de la position des vendeurs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359834</xdr:colOff>
      <xdr:row>21</xdr:row>
      <xdr:rowOff>85194</xdr:rowOff>
    </xdr:from>
    <xdr:to>
      <xdr:col>8</xdr:col>
      <xdr:colOff>571500</xdr:colOff>
      <xdr:row>42</xdr:row>
      <xdr:rowOff>137583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0.04441</cdr:x>
      <cdr:y>0.92949</cdr:y>
    </cdr:from>
    <cdr:to>
      <cdr:x>0.58388</cdr:x>
      <cdr:y>0.9953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57175" y="3767139"/>
          <a:ext cx="3124200" cy="2667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Mesure de la position des vendeurs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zoomScaleNormal="100" workbookViewId="0">
      <selection activeCell="H21" sqref="H21"/>
    </sheetView>
  </sheetViews>
  <sheetFormatPr baseColWidth="10" defaultRowHeight="15" x14ac:dyDescent="0.25"/>
  <cols>
    <col min="1" max="1" width="11.42578125" style="1"/>
    <col min="2" max="2" width="15.7109375" style="1" customWidth="1"/>
    <col min="3" max="5" width="11.42578125" style="1"/>
    <col min="8" max="8" width="11.42578125" style="4"/>
  </cols>
  <sheetData>
    <row r="1" spans="1:13" ht="26.25" x14ac:dyDescent="0.25">
      <c r="H1" s="2" t="s">
        <v>0</v>
      </c>
      <c r="I1" s="3"/>
      <c r="J1" s="3"/>
      <c r="K1" s="1"/>
    </row>
    <row r="2" spans="1:13" x14ac:dyDescent="0.25">
      <c r="A2" s="1" t="s">
        <v>1</v>
      </c>
      <c r="B2" s="17" t="s">
        <v>2</v>
      </c>
      <c r="C2" s="17"/>
      <c r="D2" s="17"/>
      <c r="E2" s="17"/>
      <c r="I2" s="18" t="s">
        <v>3</v>
      </c>
      <c r="J2" s="18"/>
      <c r="K2" s="18"/>
      <c r="L2" s="18"/>
    </row>
    <row r="3" spans="1:13" x14ac:dyDescent="0.25">
      <c r="B3" s="5" t="s">
        <v>4</v>
      </c>
      <c r="C3" s="5" t="s">
        <v>5</v>
      </c>
      <c r="D3" s="5" t="s">
        <v>6</v>
      </c>
      <c r="E3" s="5" t="s">
        <v>7</v>
      </c>
      <c r="I3" s="5" t="s">
        <v>8</v>
      </c>
      <c r="J3" s="5">
        <v>2</v>
      </c>
      <c r="K3" s="5">
        <v>3</v>
      </c>
      <c r="L3" s="5">
        <v>4</v>
      </c>
    </row>
    <row r="4" spans="1:13" x14ac:dyDescent="0.25">
      <c r="A4" s="6">
        <v>1</v>
      </c>
      <c r="B4" s="7">
        <v>2150</v>
      </c>
      <c r="C4" s="7">
        <v>850</v>
      </c>
      <c r="D4" s="7">
        <v>1286</v>
      </c>
      <c r="E4" s="7">
        <v>2566</v>
      </c>
      <c r="H4" s="8" t="s">
        <v>27</v>
      </c>
      <c r="I4" s="9">
        <f>MIN(B4:B15)</f>
        <v>240</v>
      </c>
      <c r="J4" s="9">
        <f t="shared" ref="J4:L4" si="0">MIN(C4:C15)</f>
        <v>650</v>
      </c>
      <c r="K4" s="9">
        <f t="shared" si="0"/>
        <v>533</v>
      </c>
      <c r="L4" s="9">
        <f t="shared" si="0"/>
        <v>969</v>
      </c>
    </row>
    <row r="5" spans="1:13" x14ac:dyDescent="0.25">
      <c r="A5" s="6">
        <f>1+A4</f>
        <v>2</v>
      </c>
      <c r="B5" s="7">
        <v>1750</v>
      </c>
      <c r="C5" s="7">
        <v>1120</v>
      </c>
      <c r="D5" s="7">
        <v>1354</v>
      </c>
      <c r="E5" s="7">
        <v>2018</v>
      </c>
      <c r="H5" s="8" t="s">
        <v>9</v>
      </c>
      <c r="I5" s="9">
        <f>QUARTILE(B4:B15,1)</f>
        <v>835</v>
      </c>
      <c r="J5" s="9">
        <f t="shared" ref="J5:L5" si="1">QUARTILE(C4:C15,1)</f>
        <v>868.75</v>
      </c>
      <c r="K5" s="9">
        <f t="shared" si="1"/>
        <v>807.75</v>
      </c>
      <c r="L5" s="9">
        <f t="shared" si="1"/>
        <v>1357.75</v>
      </c>
    </row>
    <row r="6" spans="1:13" x14ac:dyDescent="0.25">
      <c r="A6" s="6">
        <f t="shared" ref="A6:A15" si="2">1+A5</f>
        <v>3</v>
      </c>
      <c r="B6" s="7">
        <v>2250</v>
      </c>
      <c r="C6" s="7">
        <v>1350</v>
      </c>
      <c r="D6" s="7">
        <v>979</v>
      </c>
      <c r="E6" s="7">
        <v>1483</v>
      </c>
      <c r="H6" s="8" t="s">
        <v>28</v>
      </c>
      <c r="I6" s="9">
        <f>QUARTILE(B4:B15,2)</f>
        <v>1752.5</v>
      </c>
      <c r="J6" s="9">
        <f t="shared" ref="J6:L6" si="3">QUARTILE(C4:C15,2)</f>
        <v>1012.5</v>
      </c>
      <c r="K6" s="9">
        <f t="shared" si="3"/>
        <v>959.5</v>
      </c>
      <c r="L6" s="9">
        <f t="shared" si="3"/>
        <v>1722.5</v>
      </c>
      <c r="M6" s="15" t="s">
        <v>22</v>
      </c>
    </row>
    <row r="7" spans="1:13" x14ac:dyDescent="0.25">
      <c r="A7" s="6">
        <f t="shared" si="2"/>
        <v>4</v>
      </c>
      <c r="B7" s="7">
        <v>1960</v>
      </c>
      <c r="C7" s="7">
        <v>875</v>
      </c>
      <c r="D7" s="7">
        <v>972</v>
      </c>
      <c r="E7" s="7">
        <v>1124</v>
      </c>
      <c r="H7" s="8" t="s">
        <v>29</v>
      </c>
      <c r="I7" s="9">
        <f>QUARTILE(B4:B15,3)</f>
        <v>2165</v>
      </c>
      <c r="J7" s="9">
        <f t="shared" ref="J7:L7" si="4">QUARTILE(C4:C15,3)</f>
        <v>1275</v>
      </c>
      <c r="K7" s="9">
        <f t="shared" si="4"/>
        <v>1084.75</v>
      </c>
      <c r="L7" s="9">
        <f t="shared" si="4"/>
        <v>2101.5</v>
      </c>
    </row>
    <row r="8" spans="1:13" x14ac:dyDescent="0.25">
      <c r="A8" s="6">
        <f t="shared" si="2"/>
        <v>5</v>
      </c>
      <c r="B8" s="7">
        <v>995</v>
      </c>
      <c r="C8" s="7">
        <v>1050</v>
      </c>
      <c r="D8" s="7">
        <v>654</v>
      </c>
      <c r="E8" s="7">
        <v>1663</v>
      </c>
      <c r="H8" s="8" t="s">
        <v>26</v>
      </c>
      <c r="I8" s="9">
        <f>MAX(B4:B15)</f>
        <v>2650</v>
      </c>
      <c r="J8" s="9">
        <f t="shared" ref="J8:L8" si="5">MAX(C4:C15)</f>
        <v>2150</v>
      </c>
      <c r="K8" s="9">
        <f t="shared" si="5"/>
        <v>1354</v>
      </c>
      <c r="L8" s="9">
        <f t="shared" si="5"/>
        <v>2832</v>
      </c>
    </row>
    <row r="9" spans="1:13" x14ac:dyDescent="0.25">
      <c r="A9" s="6">
        <f t="shared" si="2"/>
        <v>6</v>
      </c>
      <c r="B9" s="7">
        <v>630</v>
      </c>
      <c r="C9" s="7">
        <v>650</v>
      </c>
      <c r="D9" s="7">
        <v>533</v>
      </c>
      <c r="E9" s="7">
        <v>1357</v>
      </c>
      <c r="H9" s="14" t="s">
        <v>30</v>
      </c>
      <c r="I9" s="12">
        <f>AVERAGE(B4:B15)</f>
        <v>1515</v>
      </c>
      <c r="J9" s="12">
        <f t="shared" ref="J9:L9" si="6">AVERAGE(C4:C15)</f>
        <v>1143.3333333333333</v>
      </c>
      <c r="K9" s="12">
        <f t="shared" si="6"/>
        <v>948.66666666666663</v>
      </c>
      <c r="L9" s="12">
        <f t="shared" si="6"/>
        <v>1787.1666666666667</v>
      </c>
    </row>
    <row r="10" spans="1:13" x14ac:dyDescent="0.25">
      <c r="A10" s="6">
        <f t="shared" si="2"/>
        <v>7</v>
      </c>
      <c r="B10" s="7">
        <v>715</v>
      </c>
      <c r="C10" s="7">
        <v>2150</v>
      </c>
      <c r="D10" s="7">
        <v>947</v>
      </c>
      <c r="E10" s="7">
        <v>969</v>
      </c>
      <c r="H10" s="14" t="s">
        <v>24</v>
      </c>
      <c r="I10" s="12">
        <f>STDEV(B4:B15)</f>
        <v>783.60472410288833</v>
      </c>
      <c r="J10" s="12">
        <f t="shared" ref="J10:L10" si="7">STDEV(C4:C15)</f>
        <v>433.4446244034437</v>
      </c>
      <c r="K10" s="12">
        <f t="shared" si="7"/>
        <v>261.85295434073231</v>
      </c>
      <c r="L10" s="12">
        <f t="shared" si="7"/>
        <v>578.47194217073979</v>
      </c>
    </row>
    <row r="11" spans="1:13" x14ac:dyDescent="0.25">
      <c r="A11" s="6">
        <f t="shared" si="2"/>
        <v>8</v>
      </c>
      <c r="B11" s="7">
        <v>875</v>
      </c>
      <c r="C11" s="7">
        <v>1750</v>
      </c>
      <c r="D11" s="7">
        <v>1264</v>
      </c>
      <c r="E11" s="7">
        <v>1358</v>
      </c>
      <c r="I11" s="1"/>
      <c r="J11" s="1"/>
      <c r="K11" s="1"/>
      <c r="L11" s="1"/>
    </row>
    <row r="12" spans="1:13" x14ac:dyDescent="0.25">
      <c r="A12" s="6">
        <f t="shared" si="2"/>
        <v>9</v>
      </c>
      <c r="B12" s="7">
        <v>240</v>
      </c>
      <c r="C12" s="7">
        <v>950</v>
      </c>
      <c r="D12" s="7">
        <v>872</v>
      </c>
      <c r="E12" s="7">
        <v>1782</v>
      </c>
      <c r="I12" s="19" t="s">
        <v>10</v>
      </c>
      <c r="J12" s="19"/>
      <c r="K12" s="19"/>
      <c r="L12" s="19"/>
    </row>
    <row r="13" spans="1:13" x14ac:dyDescent="0.25">
      <c r="A13" s="6">
        <f t="shared" si="2"/>
        <v>10</v>
      </c>
      <c r="B13" s="7">
        <v>2210</v>
      </c>
      <c r="C13" s="7">
        <v>750</v>
      </c>
      <c r="D13" s="7">
        <v>639</v>
      </c>
      <c r="E13" s="7">
        <v>1942</v>
      </c>
      <c r="I13" s="5" t="s">
        <v>23</v>
      </c>
      <c r="J13" s="5">
        <v>2</v>
      </c>
      <c r="K13" s="5">
        <v>3</v>
      </c>
      <c r="L13" s="5">
        <v>4</v>
      </c>
    </row>
    <row r="14" spans="1:13" x14ac:dyDescent="0.25">
      <c r="A14" s="6">
        <f t="shared" si="2"/>
        <v>11</v>
      </c>
      <c r="B14" s="7">
        <v>2650</v>
      </c>
      <c r="C14" s="7">
        <v>1250</v>
      </c>
      <c r="D14" s="7">
        <v>859</v>
      </c>
      <c r="E14" s="7">
        <v>2352</v>
      </c>
      <c r="H14" s="8" t="s">
        <v>11</v>
      </c>
      <c r="I14" s="9">
        <f>I4</f>
        <v>240</v>
      </c>
      <c r="J14" s="9">
        <f t="shared" ref="J14:L14" si="8">J4</f>
        <v>650</v>
      </c>
      <c r="K14" s="9">
        <f t="shared" si="8"/>
        <v>533</v>
      </c>
      <c r="L14" s="9">
        <f t="shared" si="8"/>
        <v>969</v>
      </c>
      <c r="M14" t="s">
        <v>12</v>
      </c>
    </row>
    <row r="15" spans="1:13" x14ac:dyDescent="0.25">
      <c r="A15" s="6">
        <f t="shared" si="2"/>
        <v>12</v>
      </c>
      <c r="B15" s="13">
        <v>1755</v>
      </c>
      <c r="C15" s="13">
        <v>975</v>
      </c>
      <c r="D15" s="13">
        <v>1025</v>
      </c>
      <c r="E15" s="13">
        <v>2832</v>
      </c>
      <c r="H15" s="8" t="s">
        <v>13</v>
      </c>
      <c r="I15" s="9">
        <f>I5-I4</f>
        <v>595</v>
      </c>
      <c r="J15" s="9">
        <f t="shared" ref="J15:L15" si="9">J5-J4</f>
        <v>218.75</v>
      </c>
      <c r="K15" s="9">
        <f t="shared" si="9"/>
        <v>274.75</v>
      </c>
      <c r="L15" s="9">
        <f t="shared" si="9"/>
        <v>388.75</v>
      </c>
      <c r="M15" t="s">
        <v>14</v>
      </c>
    </row>
    <row r="16" spans="1:13" x14ac:dyDescent="0.25">
      <c r="A16" s="7" t="s">
        <v>25</v>
      </c>
      <c r="B16" s="12">
        <f>AVERAGE(B4:B15)</f>
        <v>1515</v>
      </c>
      <c r="C16" s="12">
        <f t="shared" ref="C16:E16" si="10">AVERAGE(C4:C15)</f>
        <v>1143.3333333333333</v>
      </c>
      <c r="D16" s="12">
        <f t="shared" si="10"/>
        <v>948.66666666666663</v>
      </c>
      <c r="E16" s="12">
        <f t="shared" si="10"/>
        <v>1787.1666666666667</v>
      </c>
      <c r="H16" s="8" t="s">
        <v>15</v>
      </c>
      <c r="I16" s="9">
        <f>I6-I5</f>
        <v>917.5</v>
      </c>
      <c r="J16" s="9">
        <f t="shared" ref="J16:L16" si="11">J6-J5</f>
        <v>143.75</v>
      </c>
      <c r="K16" s="9">
        <f t="shared" si="11"/>
        <v>151.75</v>
      </c>
      <c r="L16" s="9">
        <f t="shared" si="11"/>
        <v>364.75</v>
      </c>
      <c r="M16" t="s">
        <v>16</v>
      </c>
    </row>
    <row r="17" spans="8:13" x14ac:dyDescent="0.25">
      <c r="H17" s="8" t="s">
        <v>17</v>
      </c>
      <c r="I17" s="9">
        <f>I7-I6</f>
        <v>412.5</v>
      </c>
      <c r="J17" s="9">
        <f t="shared" ref="J17:L17" si="12">J7-J6</f>
        <v>262.5</v>
      </c>
      <c r="K17" s="9">
        <f t="shared" si="12"/>
        <v>125.25</v>
      </c>
      <c r="L17" s="9">
        <f t="shared" si="12"/>
        <v>379</v>
      </c>
      <c r="M17" t="s">
        <v>18</v>
      </c>
    </row>
    <row r="18" spans="8:13" x14ac:dyDescent="0.25">
      <c r="H18" s="8" t="s">
        <v>19</v>
      </c>
      <c r="I18" s="9">
        <f>I8-I7</f>
        <v>485</v>
      </c>
      <c r="J18" s="9">
        <f t="shared" ref="J18:L18" si="13">J8-J7</f>
        <v>875</v>
      </c>
      <c r="K18" s="9">
        <f t="shared" si="13"/>
        <v>269.25</v>
      </c>
      <c r="L18" s="9">
        <f t="shared" si="13"/>
        <v>730.5</v>
      </c>
      <c r="M18" t="s">
        <v>20</v>
      </c>
    </row>
    <row r="20" spans="8:13" x14ac:dyDescent="0.25">
      <c r="H20" s="4" t="s">
        <v>21</v>
      </c>
      <c r="I20" s="10"/>
      <c r="J20" s="10"/>
      <c r="K20" s="10"/>
      <c r="L20" s="10"/>
    </row>
    <row r="21" spans="8:13" x14ac:dyDescent="0.25">
      <c r="H21" s="4" t="s">
        <v>22</v>
      </c>
      <c r="I21" s="11"/>
      <c r="J21" s="11"/>
      <c r="K21" s="11"/>
      <c r="L21" s="11"/>
    </row>
    <row r="38" spans="3:3" x14ac:dyDescent="0.25">
      <c r="C38"/>
    </row>
  </sheetData>
  <mergeCells count="3">
    <mergeCell ref="B2:E2"/>
    <mergeCell ref="I2:L2"/>
    <mergeCell ref="I12:L12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abSelected="1" topLeftCell="A14" zoomScaleNormal="100" workbookViewId="0">
      <selection activeCell="K32" sqref="K32"/>
    </sheetView>
  </sheetViews>
  <sheetFormatPr baseColWidth="10" defaultRowHeight="15" x14ac:dyDescent="0.25"/>
  <cols>
    <col min="1" max="1" width="11.42578125" style="16"/>
    <col min="2" max="2" width="15.7109375" style="16" customWidth="1"/>
    <col min="3" max="5" width="11.42578125" style="16"/>
    <col min="8" max="8" width="11.42578125" style="4"/>
  </cols>
  <sheetData>
    <row r="1" spans="1:17" ht="26.25" x14ac:dyDescent="0.25">
      <c r="H1" s="2" t="s">
        <v>0</v>
      </c>
      <c r="I1" s="3"/>
      <c r="J1" s="3"/>
      <c r="K1" s="3"/>
      <c r="L1" s="3"/>
      <c r="M1" s="16"/>
      <c r="N1" s="16"/>
    </row>
    <row r="2" spans="1:17" x14ac:dyDescent="0.25">
      <c r="A2" s="16" t="s">
        <v>1</v>
      </c>
      <c r="B2" s="17" t="s">
        <v>2</v>
      </c>
      <c r="C2" s="17"/>
      <c r="D2" s="17"/>
      <c r="E2" s="17"/>
      <c r="I2" s="18" t="s">
        <v>3</v>
      </c>
      <c r="J2" s="18"/>
      <c r="K2" s="18"/>
      <c r="L2" s="18"/>
      <c r="M2" s="18"/>
      <c r="N2" s="18"/>
      <c r="O2" s="18"/>
    </row>
    <row r="3" spans="1:17" x14ac:dyDescent="0.25">
      <c r="B3" s="5" t="s">
        <v>4</v>
      </c>
      <c r="C3" s="5" t="s">
        <v>5</v>
      </c>
      <c r="D3" s="5" t="s">
        <v>6</v>
      </c>
      <c r="E3" s="5" t="s">
        <v>7</v>
      </c>
      <c r="I3" s="5" t="s">
        <v>8</v>
      </c>
      <c r="J3" s="5"/>
      <c r="K3" s="5">
        <v>2</v>
      </c>
      <c r="L3" s="5"/>
      <c r="M3" s="5">
        <v>3</v>
      </c>
      <c r="N3" s="5"/>
      <c r="O3" s="5">
        <v>4</v>
      </c>
    </row>
    <row r="4" spans="1:17" x14ac:dyDescent="0.25">
      <c r="A4" s="6">
        <v>1</v>
      </c>
      <c r="B4" s="7">
        <v>2150</v>
      </c>
      <c r="C4" s="7">
        <v>850</v>
      </c>
      <c r="D4" s="7">
        <v>1286</v>
      </c>
      <c r="E4" s="7">
        <v>2566</v>
      </c>
      <c r="H4" s="8" t="s">
        <v>27</v>
      </c>
      <c r="I4" s="9">
        <f>MIN(B4:B15)</f>
        <v>240</v>
      </c>
      <c r="J4" s="9"/>
      <c r="K4" s="9">
        <f>MIN(C4:C15)</f>
        <v>650</v>
      </c>
      <c r="L4" s="9"/>
      <c r="M4" s="9">
        <f>MIN(D4:D15)</f>
        <v>533</v>
      </c>
      <c r="N4" s="9"/>
      <c r="O4" s="9">
        <f>MIN(E4:E15)</f>
        <v>969</v>
      </c>
    </row>
    <row r="5" spans="1:17" x14ac:dyDescent="0.25">
      <c r="A5" s="6">
        <f>1+A4</f>
        <v>2</v>
      </c>
      <c r="B5" s="7">
        <v>1750</v>
      </c>
      <c r="C5" s="7">
        <v>1120</v>
      </c>
      <c r="D5" s="7">
        <v>1354</v>
      </c>
      <c r="E5" s="7">
        <v>2018</v>
      </c>
      <c r="H5" s="8" t="s">
        <v>9</v>
      </c>
      <c r="I5" s="9">
        <f>QUARTILE(B4:B15,1)</f>
        <v>835</v>
      </c>
      <c r="J5" s="9"/>
      <c r="K5" s="9">
        <f>QUARTILE(C4:C15,1)</f>
        <v>868.75</v>
      </c>
      <c r="L5" s="9"/>
      <c r="M5" s="9">
        <f>QUARTILE(D4:D15,1)</f>
        <v>807.75</v>
      </c>
      <c r="N5" s="9"/>
      <c r="O5" s="9">
        <f>QUARTILE(E4:E15,1)</f>
        <v>1357.75</v>
      </c>
    </row>
    <row r="6" spans="1:17" x14ac:dyDescent="0.25">
      <c r="A6" s="6">
        <f t="shared" ref="A6:A15" si="0">1+A5</f>
        <v>3</v>
      </c>
      <c r="B6" s="7">
        <v>2250</v>
      </c>
      <c r="C6" s="7">
        <v>1350</v>
      </c>
      <c r="D6" s="7">
        <v>979</v>
      </c>
      <c r="E6" s="7">
        <v>1483</v>
      </c>
      <c r="H6" s="8" t="s">
        <v>28</v>
      </c>
      <c r="I6" s="9">
        <f>QUARTILE(B4:B15,2)</f>
        <v>1752.5</v>
      </c>
      <c r="J6" s="9"/>
      <c r="K6" s="9">
        <f>QUARTILE(C4:C15,2)</f>
        <v>1012.5</v>
      </c>
      <c r="L6" s="9"/>
      <c r="M6" s="9">
        <f>QUARTILE(D4:D15,2)</f>
        <v>959.5</v>
      </c>
      <c r="N6" s="9"/>
      <c r="O6" s="9">
        <f>QUARTILE(E4:E15,2)</f>
        <v>1722.5</v>
      </c>
      <c r="Q6" s="15" t="s">
        <v>22</v>
      </c>
    </row>
    <row r="7" spans="1:17" x14ac:dyDescent="0.25">
      <c r="A7" s="6">
        <f t="shared" si="0"/>
        <v>4</v>
      </c>
      <c r="B7" s="7">
        <v>1960</v>
      </c>
      <c r="C7" s="7">
        <v>875</v>
      </c>
      <c r="D7" s="7">
        <v>972</v>
      </c>
      <c r="E7" s="7">
        <v>1124</v>
      </c>
      <c r="H7" s="8" t="s">
        <v>29</v>
      </c>
      <c r="I7" s="9">
        <f>QUARTILE(B4:B15,3)</f>
        <v>2165</v>
      </c>
      <c r="J7" s="9"/>
      <c r="K7" s="9">
        <f>QUARTILE(C4:C15,3)</f>
        <v>1275</v>
      </c>
      <c r="L7" s="9"/>
      <c r="M7" s="9">
        <f>QUARTILE(D4:D15,3)</f>
        <v>1084.75</v>
      </c>
      <c r="N7" s="9"/>
      <c r="O7" s="9">
        <f>QUARTILE(E4:E15,3)</f>
        <v>2101.5</v>
      </c>
    </row>
    <row r="8" spans="1:17" x14ac:dyDescent="0.25">
      <c r="A8" s="6">
        <f t="shared" si="0"/>
        <v>5</v>
      </c>
      <c r="B8" s="7">
        <v>995</v>
      </c>
      <c r="C8" s="7">
        <v>1050</v>
      </c>
      <c r="D8" s="7">
        <v>654</v>
      </c>
      <c r="E8" s="7">
        <v>1663</v>
      </c>
      <c r="H8" s="8" t="s">
        <v>26</v>
      </c>
      <c r="I8" s="9">
        <f>MAX(B4:B15)</f>
        <v>2650</v>
      </c>
      <c r="J8" s="9"/>
      <c r="K8" s="9">
        <f>MAX(C4:C15)</f>
        <v>2150</v>
      </c>
      <c r="L8" s="9"/>
      <c r="M8" s="9">
        <f>MAX(D4:D15)</f>
        <v>1354</v>
      </c>
      <c r="N8" s="9"/>
      <c r="O8" s="9">
        <f>MAX(E4:E15)</f>
        <v>2832</v>
      </c>
    </row>
    <row r="9" spans="1:17" x14ac:dyDescent="0.25">
      <c r="A9" s="6">
        <f t="shared" si="0"/>
        <v>6</v>
      </c>
      <c r="B9" s="7">
        <v>630</v>
      </c>
      <c r="C9" s="7">
        <v>650</v>
      </c>
      <c r="D9" s="7">
        <v>533</v>
      </c>
      <c r="E9" s="7">
        <v>1357</v>
      </c>
      <c r="H9" s="14" t="s">
        <v>30</v>
      </c>
      <c r="I9" s="12"/>
      <c r="J9" s="12">
        <f>AVERAGE(B4:B15)</f>
        <v>1515</v>
      </c>
      <c r="K9" s="12"/>
      <c r="L9" s="12">
        <f>AVERAGE(C4:C15)</f>
        <v>1143.3333333333333</v>
      </c>
      <c r="M9" s="12"/>
      <c r="N9" s="12">
        <f>AVERAGE(D4:D15)</f>
        <v>948.66666666666663</v>
      </c>
      <c r="O9" s="12"/>
      <c r="P9" s="20">
        <f>AVERAGE(E4:E15)</f>
        <v>1787.1666666666667</v>
      </c>
    </row>
    <row r="10" spans="1:17" x14ac:dyDescent="0.25">
      <c r="A10" s="6">
        <f t="shared" si="0"/>
        <v>7</v>
      </c>
      <c r="B10" s="7">
        <v>715</v>
      </c>
      <c r="C10" s="7">
        <v>2150</v>
      </c>
      <c r="D10" s="7">
        <v>947</v>
      </c>
      <c r="E10" s="7">
        <v>969</v>
      </c>
      <c r="H10" s="14" t="s">
        <v>24</v>
      </c>
      <c r="I10" s="12">
        <f>STDEV(B4:B15)</f>
        <v>783.60472410288833</v>
      </c>
      <c r="J10" s="12"/>
      <c r="K10" s="12">
        <f>STDEV(C4:C15)</f>
        <v>433.4446244034437</v>
      </c>
      <c r="L10" s="12"/>
      <c r="M10" s="12">
        <f>STDEV(D4:D15)</f>
        <v>261.85295434073231</v>
      </c>
      <c r="N10" s="12"/>
      <c r="O10" s="12">
        <f>STDEV(E4:E15)</f>
        <v>578.47194217073979</v>
      </c>
    </row>
    <row r="11" spans="1:17" x14ac:dyDescent="0.25">
      <c r="A11" s="6">
        <f t="shared" si="0"/>
        <v>8</v>
      </c>
      <c r="B11" s="7">
        <v>875</v>
      </c>
      <c r="C11" s="7">
        <v>1750</v>
      </c>
      <c r="D11" s="7">
        <v>1264</v>
      </c>
      <c r="E11" s="7">
        <v>1358</v>
      </c>
      <c r="I11" s="16"/>
      <c r="J11" s="16"/>
      <c r="K11" s="16"/>
      <c r="L11" s="16"/>
      <c r="M11" s="16"/>
      <c r="N11" s="16"/>
      <c r="O11" s="16"/>
    </row>
    <row r="12" spans="1:17" x14ac:dyDescent="0.25">
      <c r="A12" s="6">
        <f t="shared" si="0"/>
        <v>9</v>
      </c>
      <c r="B12" s="7">
        <v>240</v>
      </c>
      <c r="C12" s="7">
        <v>950</v>
      </c>
      <c r="D12" s="7">
        <v>872</v>
      </c>
      <c r="E12" s="7">
        <v>1782</v>
      </c>
      <c r="I12" s="19" t="s">
        <v>10</v>
      </c>
      <c r="J12" s="19"/>
      <c r="K12" s="19"/>
      <c r="L12" s="19"/>
      <c r="M12" s="19"/>
      <c r="N12" s="19"/>
      <c r="O12" s="19"/>
    </row>
    <row r="13" spans="1:17" x14ac:dyDescent="0.25">
      <c r="A13" s="6">
        <f t="shared" si="0"/>
        <v>10</v>
      </c>
      <c r="B13" s="7">
        <v>2210</v>
      </c>
      <c r="C13" s="7">
        <v>750</v>
      </c>
      <c r="D13" s="7">
        <v>639</v>
      </c>
      <c r="E13" s="7">
        <v>1942</v>
      </c>
      <c r="I13" s="5" t="s">
        <v>23</v>
      </c>
      <c r="J13" s="5"/>
      <c r="K13" s="5">
        <v>2</v>
      </c>
      <c r="L13" s="5"/>
      <c r="M13" s="5">
        <v>3</v>
      </c>
      <c r="N13" s="5"/>
      <c r="O13" s="5">
        <v>4</v>
      </c>
    </row>
    <row r="14" spans="1:17" x14ac:dyDescent="0.25">
      <c r="A14" s="6">
        <f t="shared" si="0"/>
        <v>11</v>
      </c>
      <c r="B14" s="7">
        <v>2650</v>
      </c>
      <c r="C14" s="7">
        <v>1250</v>
      </c>
      <c r="D14" s="7">
        <v>859</v>
      </c>
      <c r="E14" s="7">
        <v>2352</v>
      </c>
      <c r="H14" s="8" t="s">
        <v>11</v>
      </c>
      <c r="I14" s="9">
        <f>I4</f>
        <v>240</v>
      </c>
      <c r="J14" s="9"/>
      <c r="K14" s="9">
        <f t="shared" ref="K14:O14" si="1">K4</f>
        <v>650</v>
      </c>
      <c r="L14" s="9"/>
      <c r="M14" s="9">
        <f t="shared" si="1"/>
        <v>533</v>
      </c>
      <c r="N14" s="9"/>
      <c r="O14" s="9">
        <f t="shared" si="1"/>
        <v>969</v>
      </c>
      <c r="P14" t="s">
        <v>12</v>
      </c>
    </row>
    <row r="15" spans="1:17" x14ac:dyDescent="0.25">
      <c r="A15" s="6">
        <f t="shared" si="0"/>
        <v>12</v>
      </c>
      <c r="B15" s="13">
        <v>1755</v>
      </c>
      <c r="C15" s="13">
        <v>975</v>
      </c>
      <c r="D15" s="13">
        <v>1025</v>
      </c>
      <c r="E15" s="13">
        <v>2832</v>
      </c>
      <c r="H15" s="8" t="s">
        <v>13</v>
      </c>
      <c r="I15" s="9">
        <f>I5-I4</f>
        <v>595</v>
      </c>
      <c r="J15" s="9"/>
      <c r="K15" s="9">
        <f t="shared" ref="K15:O18" si="2">K5-K4</f>
        <v>218.75</v>
      </c>
      <c r="L15" s="9"/>
      <c r="M15" s="9">
        <f t="shared" si="2"/>
        <v>274.75</v>
      </c>
      <c r="N15" s="9"/>
      <c r="O15" s="9">
        <f t="shared" si="2"/>
        <v>388.75</v>
      </c>
      <c r="P15" t="s">
        <v>14</v>
      </c>
    </row>
    <row r="16" spans="1:17" x14ac:dyDescent="0.25">
      <c r="A16" s="7" t="s">
        <v>25</v>
      </c>
      <c r="B16" s="12">
        <f>AVERAGE(B4:B15)</f>
        <v>1515</v>
      </c>
      <c r="C16" s="12">
        <f t="shared" ref="C16:E16" si="3">AVERAGE(C4:C15)</f>
        <v>1143.3333333333333</v>
      </c>
      <c r="D16" s="12">
        <f t="shared" si="3"/>
        <v>948.66666666666663</v>
      </c>
      <c r="E16" s="12">
        <f t="shared" si="3"/>
        <v>1787.1666666666667</v>
      </c>
      <c r="H16" s="8" t="s">
        <v>15</v>
      </c>
      <c r="I16" s="9">
        <f>I6-I5</f>
        <v>917.5</v>
      </c>
      <c r="J16" s="9"/>
      <c r="K16" s="9">
        <f t="shared" si="2"/>
        <v>143.75</v>
      </c>
      <c r="L16" s="9"/>
      <c r="M16" s="9">
        <f t="shared" si="2"/>
        <v>151.75</v>
      </c>
      <c r="N16" s="9"/>
      <c r="O16" s="9">
        <f t="shared" si="2"/>
        <v>364.75</v>
      </c>
      <c r="P16" t="s">
        <v>16</v>
      </c>
    </row>
    <row r="17" spans="8:16" x14ac:dyDescent="0.25">
      <c r="H17" s="8" t="s">
        <v>17</v>
      </c>
      <c r="I17" s="9">
        <f>I7-I6</f>
        <v>412.5</v>
      </c>
      <c r="J17" s="9"/>
      <c r="K17" s="9">
        <f t="shared" si="2"/>
        <v>262.5</v>
      </c>
      <c r="L17" s="9"/>
      <c r="M17" s="9">
        <f t="shared" si="2"/>
        <v>125.25</v>
      </c>
      <c r="N17" s="9"/>
      <c r="O17" s="9">
        <f t="shared" si="2"/>
        <v>379</v>
      </c>
      <c r="P17" t="s">
        <v>18</v>
      </c>
    </row>
    <row r="18" spans="8:16" x14ac:dyDescent="0.25">
      <c r="H18" s="8" t="s">
        <v>19</v>
      </c>
      <c r="I18" s="9">
        <f>I8-I7</f>
        <v>485</v>
      </c>
      <c r="J18" s="9"/>
      <c r="K18" s="9">
        <f t="shared" si="2"/>
        <v>875</v>
      </c>
      <c r="L18" s="9"/>
      <c r="M18" s="9">
        <f t="shared" si="2"/>
        <v>269.25</v>
      </c>
      <c r="N18" s="9"/>
      <c r="O18" s="9">
        <f t="shared" si="2"/>
        <v>730.5</v>
      </c>
      <c r="P18" t="s">
        <v>20</v>
      </c>
    </row>
    <row r="20" spans="8:16" x14ac:dyDescent="0.25">
      <c r="H20" s="4" t="s">
        <v>21</v>
      </c>
      <c r="I20" s="10"/>
      <c r="J20" s="10"/>
      <c r="K20" s="10"/>
      <c r="L20" s="10"/>
      <c r="M20" s="10"/>
      <c r="N20" s="10"/>
      <c r="O20" s="10"/>
    </row>
    <row r="21" spans="8:16" x14ac:dyDescent="0.25">
      <c r="H21" s="4" t="s">
        <v>22</v>
      </c>
      <c r="I21" s="11"/>
      <c r="J21" s="11"/>
      <c r="K21" s="11"/>
      <c r="L21" s="11"/>
      <c r="M21" s="11"/>
      <c r="N21" s="11"/>
      <c r="O21" s="11"/>
    </row>
    <row r="38" spans="3:3" x14ac:dyDescent="0.25">
      <c r="C38"/>
    </row>
  </sheetData>
  <mergeCells count="3">
    <mergeCell ref="B2:E2"/>
    <mergeCell ref="I2:O2"/>
    <mergeCell ref="I12:O12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Quartiles</vt:lpstr>
      <vt:lpstr>Quartiles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ensiate</dc:creator>
  <cp:lastModifiedBy>Jean-Eric</cp:lastModifiedBy>
  <dcterms:created xsi:type="dcterms:W3CDTF">2014-03-04T16:52:59Z</dcterms:created>
  <dcterms:modified xsi:type="dcterms:W3CDTF">2015-03-22T23:18:06Z</dcterms:modified>
</cp:coreProperties>
</file>