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50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A660373B-595C-4E6B-9F3F-DD3C95927CC7}" xr6:coauthVersionLast="43" xr6:coauthVersionMax="43" xr10:uidLastSave="{00000000-0000-0000-0000-000000000000}"/>
  <bookViews>
    <workbookView xWindow="-120" yWindow="-120" windowWidth="24240" windowHeight="13740" activeTab="1" xr2:uid="{00000000-000D-0000-FFFF-FFFF00000000}"/>
  </bookViews>
  <sheets>
    <sheet name="Données" sheetId="2" r:id="rId1"/>
    <sheet name="Détail" sheetId="4" r:id="rId2"/>
  </sheets>
  <definedNames>
    <definedName name="DonnéesExternes_1" localSheetId="1" hidden="1">Détail!$B$3:$L$9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0" i="4" l="1"/>
  <c r="E10" i="4"/>
  <c r="F10" i="4"/>
  <c r="G10" i="4"/>
  <c r="H10" i="4"/>
  <c r="I10" i="4"/>
  <c r="J10" i="4"/>
  <c r="K10" i="4"/>
  <c r="L10" i="4"/>
  <c r="E5" i="2" l="1"/>
  <c r="E6" i="2"/>
  <c r="E4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0944579-E1E5-4976-A678-D0CC25A6B854}" keepAlive="1" name="Requête - T_Données" description="Connexion à la requête « T_Données » dans le classeur." type="5" refreshedVersion="6" background="1" saveData="1">
    <dbPr connection="Provider=Microsoft.Mashup.OleDb.1;Data Source=$Workbook$;Location=T_Données;Extended Properties=&quot;&quot;" command="SELECT * FROM [T_Données]"/>
  </connection>
</connections>
</file>

<file path=xl/sharedStrings.xml><?xml version="1.0" encoding="utf-8"?>
<sst xmlns="http://schemas.openxmlformats.org/spreadsheetml/2006/main" count="47" uniqueCount="22">
  <si>
    <t>Début</t>
  </si>
  <si>
    <t>Fin</t>
  </si>
  <si>
    <t>Invest 1</t>
  </si>
  <si>
    <t>Invest 2</t>
  </si>
  <si>
    <t>Invest 3</t>
  </si>
  <si>
    <t>INPUT</t>
  </si>
  <si>
    <t>R&amp;D</t>
  </si>
  <si>
    <t>Design</t>
  </si>
  <si>
    <t>Etude Indus.</t>
  </si>
  <si>
    <t>Equipement</t>
  </si>
  <si>
    <t>Durée</t>
  </si>
  <si>
    <t>Attribut</t>
  </si>
  <si>
    <t>01/05/2019</t>
  </si>
  <si>
    <t>01/06/2019</t>
  </si>
  <si>
    <t>01/07/2019</t>
  </si>
  <si>
    <t>01/08/2019</t>
  </si>
  <si>
    <t>01/09/2019</t>
  </si>
  <si>
    <t>01/10/2019</t>
  </si>
  <si>
    <t>01/11/2019</t>
  </si>
  <si>
    <t>01/12/2019</t>
  </si>
  <si>
    <t>Total</t>
  </si>
  <si>
    <t>Pour actualiser les résultats, : Ruban, Données, Actualiser tout…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</si>
</sst>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1" formatCode="#,##0_ ;[Red]\-#,##0\ ;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171" fontId="0" fillId="0" borderId="0" xfId="0" applyNumberFormat="1"/>
    <xf numFmtId="0" fontId="1" fillId="0" borderId="0" xfId="0" applyFont="1"/>
    <xf numFmtId="0" fontId="1" fillId="0" borderId="0" xfId="0" applyNumberFormat="1" applyFont="1"/>
    <xf numFmtId="171" fontId="1" fillId="0" borderId="0" xfId="0" applyNumberFormat="1" applyFont="1"/>
    <xf numFmtId="0" fontId="2" fillId="0" borderId="0" xfId="1"/>
    <xf numFmtId="0" fontId="0" fillId="0" borderId="0" xfId="0" applyFont="1"/>
    <xf numFmtId="14" fontId="0" fillId="0" borderId="0" xfId="0" applyNumberFormat="1" applyFont="1"/>
    <xf numFmtId="0" fontId="0" fillId="0" borderId="0" xfId="0" applyNumberFormat="1" applyFont="1"/>
    <xf numFmtId="171" fontId="0" fillId="0" borderId="0" xfId="0" applyNumberFormat="1" applyFont="1"/>
  </cellXfs>
  <cellStyles count="2">
    <cellStyle name="Normal" xfId="0" builtinId="0"/>
    <cellStyle name="Texte explicatif" xfId="1" builtinId="53"/>
  </cellStyles>
  <dxfs count="35"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1" formatCode="#,##0_ ;[Red]\-#,##0\ ;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1" formatCode="#,##0_ ;[Red]\-#,##0\ ;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1" formatCode="#,##0_ ;[Red]\-#,##0\ ;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1" formatCode="#,##0_ ;[Red]\-#,##0\ ;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1" formatCode="#,##0_ ;[Red]\-#,##0\ ;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1" formatCode="#,##0_ ;[Red]\-#,##0\ ;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1" formatCode="#,##0_ ;[Red]\-#,##0\ ;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1" formatCode="#,##0_ ;[Red]\-#,##0\ ;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1" formatCode="#,##0_ ;[Red]\-#,##0\ ;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1" formatCode="#,##0_ ;[Red]\-#,##0\ ;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1" formatCode="#,##0_ ;[Red]\-#,##0\ ;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1" formatCode="#,##0_ ;[Red]\-#,##0\ ;"/>
    </dxf>
    <dxf>
      <numFmt numFmtId="171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1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1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1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1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1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1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1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1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1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26D4FD5-4938-4991-925E-11CF5DB7B5E5}" autoFormatId="16" applyNumberFormats="0" applyBorderFormats="0" applyFontFormats="0" applyPatternFormats="0" applyAlignmentFormats="0" applyWidthHeightFormats="0">
  <queryTableRefresh nextId="13">
    <queryTableFields count="11">
      <queryTableField id="1" name="INPUT" tableColumnId="1"/>
      <queryTableField id="2" name="Attribut" tableColumnId="2"/>
      <queryTableField id="11" name="Total" tableColumnId="11"/>
      <queryTableField id="3" name="01/05/2019" tableColumnId="3"/>
      <queryTableField id="4" name="01/06/2019" tableColumnId="4"/>
      <queryTableField id="5" name="01/07/2019" tableColumnId="5"/>
      <queryTableField id="6" name="01/08/2019" tableColumnId="6"/>
      <queryTableField id="7" name="01/09/2019" tableColumnId="7"/>
      <queryTableField id="8" name="01/10/2019" tableColumnId="8"/>
      <queryTableField id="9" name="01/11/2019" tableColumnId="9"/>
      <queryTableField id="10" name="01/12/2019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A025D9-40CB-4700-8817-CCE0E2C0E0DA}" name="T_Données" displayName="T_Données" ref="B3:I6" totalsRowShown="0" headerRowDxfId="1" dataDxfId="0">
  <autoFilter ref="B3:I6" xr:uid="{7A091227-BA7B-4B9C-9FB0-D3A2E548963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F92800D-B03C-4CDD-9654-9D232D90EB60}" name="INPUT" dataDxfId="9"/>
    <tableColumn id="2" xr3:uid="{B6BE7DCA-8B37-4E53-803A-D08920FC0379}" name="Début" dataDxfId="8"/>
    <tableColumn id="3" xr3:uid="{32CEEBB2-78C7-4922-AE8B-ECEA14C5352F}" name="Fin" dataDxfId="7"/>
    <tableColumn id="4" xr3:uid="{36A972BC-4D43-4051-8BDB-E1AD85164022}" name="Durée" dataDxfId="6">
      <calculatedColumnFormula>DATEDIF(C4,D4,"m")+1</calculatedColumnFormula>
    </tableColumn>
    <tableColumn id="5" xr3:uid="{1E571FF1-F8A2-4697-9612-615E6D76FDCF}" name="Equipement" dataDxfId="5"/>
    <tableColumn id="6" xr3:uid="{0FCAA293-DEA0-4F5A-A42E-B9F4DAB0B812}" name="R&amp;D" dataDxfId="4"/>
    <tableColumn id="7" xr3:uid="{D6509952-B058-4137-9E6C-FFFF050E5AAD}" name="Design" dataDxfId="3"/>
    <tableColumn id="8" xr3:uid="{B1A48584-FF74-4624-B0AF-22C904D54430}" name="Etude Indus." dataDxfId="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0078B8B-35FA-4995-A84B-3602167B5E95}" name="T_Données_2" displayName="T_Données_2" ref="B3:L10" tableType="queryTable" totalsRowCount="1" headerRowDxfId="34" dataDxfId="33" totalsRowDxfId="32">
  <autoFilter ref="B3:L9" xr:uid="{8272D676-411F-40B4-B320-DA3B93F65AC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03077437-D8DF-4188-B869-BD6ED743164C}" uniqueName="1" name="INPUT" totalsRowLabel="Total" queryTableFieldId="1" dataDxfId="31" totalsRowDxfId="29"/>
    <tableColumn id="2" xr3:uid="{E67F94DA-C036-403D-ACB7-EE70EFF31957}" uniqueName="2" name="Attribut" queryTableFieldId="2" dataDxfId="30" totalsRowDxfId="28"/>
    <tableColumn id="11" xr3:uid="{60EFC529-1CB7-4D9B-B7CF-D87388E8D053}" uniqueName="11" name="Total" totalsRowFunction="sum" queryTableFieldId="11" dataDxfId="18" totalsRowDxfId="27"/>
    <tableColumn id="3" xr3:uid="{DA25D578-265E-4E23-89AB-80C468F7DBC6}" uniqueName="3" name="01/05/2019" totalsRowFunction="sum" queryTableFieldId="3" dataDxfId="17" totalsRowDxfId="26"/>
    <tableColumn id="4" xr3:uid="{086A1E05-2E9A-4B1A-B7C4-28326D0F3407}" uniqueName="4" name="01/06/2019" totalsRowFunction="sum" queryTableFieldId="4" dataDxfId="16" totalsRowDxfId="25"/>
    <tableColumn id="5" xr3:uid="{E90EF1B8-9C2A-4AD4-BE45-A1252FD18B91}" uniqueName="5" name="01/07/2019" totalsRowFunction="sum" queryTableFieldId="5" dataDxfId="15" totalsRowDxfId="24"/>
    <tableColumn id="6" xr3:uid="{2970F766-5BF4-499E-A943-0EFA0339ADF4}" uniqueName="6" name="01/08/2019" totalsRowFunction="sum" queryTableFieldId="6" dataDxfId="14" totalsRowDxfId="23"/>
    <tableColumn id="7" xr3:uid="{9C979F1D-0854-4F3C-8246-75D6A6309A84}" uniqueName="7" name="01/09/2019" totalsRowFunction="sum" queryTableFieldId="7" dataDxfId="13" totalsRowDxfId="22"/>
    <tableColumn id="8" xr3:uid="{17740F8A-ACF7-4CD1-A383-FE825B9FB990}" uniqueName="8" name="01/10/2019" totalsRowFunction="sum" queryTableFieldId="8" dataDxfId="12" totalsRowDxfId="21"/>
    <tableColumn id="9" xr3:uid="{093ED28E-A672-4297-848C-515167CB64F5}" uniqueName="9" name="01/11/2019" totalsRowFunction="sum" queryTableFieldId="9" dataDxfId="11" totalsRowDxfId="20"/>
    <tableColumn id="10" xr3:uid="{25D56C87-B39E-4D56-B624-A0E4F2C7657E}" uniqueName="10" name="01/12/2019" totalsRowFunction="sum" queryTableFieldId="10" dataDxfId="10" totalsRowDxfId="19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B2969-2EAC-4DE5-A0C8-FB79DA075E80}">
  <sheetPr codeName="Feuil2"/>
  <dimension ref="B3:I11"/>
  <sheetViews>
    <sheetView showGridLines="0" workbookViewId="0">
      <selection activeCell="D13" sqref="D13"/>
    </sheetView>
  </sheetViews>
  <sheetFormatPr baseColWidth="10" defaultRowHeight="15" x14ac:dyDescent="0.25"/>
  <cols>
    <col min="1" max="1" width="1.7109375" style="6" customWidth="1"/>
    <col min="2" max="2" width="7.140625" style="6" bestFit="1" customWidth="1"/>
    <col min="3" max="4" width="10.7109375" style="6" bestFit="1" customWidth="1"/>
    <col min="5" max="5" width="6.42578125" style="6" bestFit="1" customWidth="1"/>
    <col min="6" max="6" width="11.85546875" style="6" bestFit="1" customWidth="1"/>
    <col min="7" max="7" width="6" style="6" bestFit="1" customWidth="1"/>
    <col min="8" max="8" width="6.42578125" style="6" bestFit="1" customWidth="1"/>
    <col min="9" max="9" width="10.85546875" style="6" bestFit="1" customWidth="1"/>
    <col min="10" max="10" width="10.7109375" style="6" bestFit="1" customWidth="1"/>
    <col min="11" max="11" width="7.140625" style="6" bestFit="1" customWidth="1"/>
    <col min="12" max="12" width="10.5703125" style="6" bestFit="1" customWidth="1"/>
    <col min="13" max="20" width="10.7109375" style="6" bestFit="1" customWidth="1"/>
    <col min="21" max="16384" width="11.42578125" style="6"/>
  </cols>
  <sheetData>
    <row r="3" spans="2:9" s="6" customFormat="1" x14ac:dyDescent="0.25">
      <c r="B3" s="6" t="s">
        <v>5</v>
      </c>
      <c r="C3" s="6" t="s">
        <v>0</v>
      </c>
      <c r="D3" s="6" t="s">
        <v>1</v>
      </c>
      <c r="E3" s="6" t="s">
        <v>10</v>
      </c>
      <c r="F3" s="6" t="s">
        <v>9</v>
      </c>
      <c r="G3" s="6" t="s">
        <v>6</v>
      </c>
      <c r="H3" s="6" t="s">
        <v>7</v>
      </c>
      <c r="I3" s="6" t="s">
        <v>8</v>
      </c>
    </row>
    <row r="4" spans="2:9" s="6" customFormat="1" x14ac:dyDescent="0.25">
      <c r="B4" s="6" t="s">
        <v>2</v>
      </c>
      <c r="C4" s="7">
        <v>43586</v>
      </c>
      <c r="D4" s="7">
        <v>43678</v>
      </c>
      <c r="E4" s="8">
        <f>DATEDIF(C4,D4,"m")+1</f>
        <v>4</v>
      </c>
      <c r="F4" s="9">
        <v>5000</v>
      </c>
      <c r="G4" s="9">
        <v>2500</v>
      </c>
      <c r="H4" s="9"/>
      <c r="I4" s="9">
        <v>10000</v>
      </c>
    </row>
    <row r="5" spans="2:9" s="6" customFormat="1" x14ac:dyDescent="0.25">
      <c r="B5" s="6" t="s">
        <v>3</v>
      </c>
      <c r="C5" s="7">
        <v>43647</v>
      </c>
      <c r="D5" s="7">
        <v>43800</v>
      </c>
      <c r="E5" s="8">
        <f t="shared" ref="E5:E6" si="0">DATEDIF(C5,D5,"m")+1</f>
        <v>6</v>
      </c>
      <c r="F5" s="9"/>
      <c r="G5" s="9">
        <v>3000</v>
      </c>
      <c r="H5" s="9">
        <v>5000</v>
      </c>
      <c r="I5" s="9">
        <v>0</v>
      </c>
    </row>
    <row r="6" spans="2:9" s="6" customFormat="1" x14ac:dyDescent="0.25">
      <c r="B6" s="6" t="s">
        <v>4</v>
      </c>
      <c r="C6" s="7">
        <v>43831</v>
      </c>
      <c r="D6" s="7">
        <v>43922</v>
      </c>
      <c r="E6" s="8">
        <f t="shared" si="0"/>
        <v>4</v>
      </c>
      <c r="F6" s="9"/>
      <c r="G6" s="9"/>
      <c r="H6" s="9"/>
      <c r="I6" s="9"/>
    </row>
    <row r="7" spans="2:9" s="6" customFormat="1" x14ac:dyDescent="0.25"/>
    <row r="8" spans="2:9" s="6" customFormat="1" x14ac:dyDescent="0.25"/>
    <row r="9" spans="2:9" s="6" customFormat="1" x14ac:dyDescent="0.25"/>
    <row r="10" spans="2:9" s="6" customFormat="1" x14ac:dyDescent="0.25"/>
    <row r="11" spans="2:9" s="6" customFormat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83624-2D34-413C-AFB8-4C8E69188495}">
  <sheetPr codeName="Feuil4"/>
  <dimension ref="B2:L10"/>
  <sheetViews>
    <sheetView showGridLines="0" tabSelected="1" workbookViewId="0">
      <selection activeCell="E17" sqref="E17"/>
    </sheetView>
  </sheetViews>
  <sheetFormatPr baseColWidth="10" defaultRowHeight="15" x14ac:dyDescent="0.25"/>
  <cols>
    <col min="1" max="1" width="1.7109375" customWidth="1"/>
    <col min="2" max="2" width="8" bestFit="1" customWidth="1"/>
    <col min="3" max="3" width="10.5703125" bestFit="1" customWidth="1"/>
    <col min="4" max="4" width="6.85546875" bestFit="1" customWidth="1"/>
    <col min="5" max="12" width="13" bestFit="1" customWidth="1"/>
  </cols>
  <sheetData>
    <row r="2" spans="2:12" x14ac:dyDescent="0.25">
      <c r="B2" s="5" t="s">
        <v>21</v>
      </c>
    </row>
    <row r="3" spans="2:12" x14ac:dyDescent="0.25">
      <c r="B3" s="2" t="s">
        <v>5</v>
      </c>
      <c r="C3" s="2" t="s">
        <v>11</v>
      </c>
      <c r="D3" t="s">
        <v>20</v>
      </c>
      <c r="E3" s="2" t="s">
        <v>12</v>
      </c>
      <c r="F3" s="2" t="s">
        <v>13</v>
      </c>
      <c r="G3" s="2" t="s">
        <v>14</v>
      </c>
      <c r="H3" s="2" t="s">
        <v>15</v>
      </c>
      <c r="I3" s="2" t="s">
        <v>16</v>
      </c>
      <c r="J3" s="2" t="s">
        <v>17</v>
      </c>
      <c r="K3" s="2" t="s">
        <v>18</v>
      </c>
      <c r="L3" s="2" t="s">
        <v>19</v>
      </c>
    </row>
    <row r="4" spans="2:12" x14ac:dyDescent="0.25">
      <c r="B4" s="2" t="s">
        <v>2</v>
      </c>
      <c r="C4" s="3" t="s">
        <v>9</v>
      </c>
      <c r="D4" s="1">
        <v>5000</v>
      </c>
      <c r="E4" s="4">
        <v>1250</v>
      </c>
      <c r="F4" s="4">
        <v>1250</v>
      </c>
      <c r="G4" s="4">
        <v>1250</v>
      </c>
      <c r="H4" s="4">
        <v>1250</v>
      </c>
      <c r="I4" s="4"/>
      <c r="J4" s="4"/>
      <c r="K4" s="4"/>
      <c r="L4" s="4"/>
    </row>
    <row r="5" spans="2:12" x14ac:dyDescent="0.25">
      <c r="B5" s="2" t="s">
        <v>2</v>
      </c>
      <c r="C5" s="3" t="s">
        <v>8</v>
      </c>
      <c r="D5" s="1">
        <v>10000</v>
      </c>
      <c r="E5" s="4">
        <v>2500</v>
      </c>
      <c r="F5" s="4">
        <v>2500</v>
      </c>
      <c r="G5" s="4">
        <v>2500</v>
      </c>
      <c r="H5" s="4">
        <v>2500</v>
      </c>
      <c r="I5" s="4"/>
      <c r="J5" s="4"/>
      <c r="K5" s="4"/>
      <c r="L5" s="4"/>
    </row>
    <row r="6" spans="2:12" x14ac:dyDescent="0.25">
      <c r="B6" s="2" t="s">
        <v>2</v>
      </c>
      <c r="C6" s="3" t="s">
        <v>6</v>
      </c>
      <c r="D6" s="1">
        <v>2500</v>
      </c>
      <c r="E6" s="4">
        <v>625</v>
      </c>
      <c r="F6" s="4">
        <v>625</v>
      </c>
      <c r="G6" s="4">
        <v>625</v>
      </c>
      <c r="H6" s="4">
        <v>625</v>
      </c>
      <c r="I6" s="4"/>
      <c r="J6" s="4"/>
      <c r="K6" s="4"/>
      <c r="L6" s="4"/>
    </row>
    <row r="7" spans="2:12" x14ac:dyDescent="0.25">
      <c r="B7" s="2" t="s">
        <v>3</v>
      </c>
      <c r="C7" s="3" t="s">
        <v>7</v>
      </c>
      <c r="D7" s="1">
        <v>5000</v>
      </c>
      <c r="E7" s="4"/>
      <c r="F7" s="4"/>
      <c r="G7" s="4">
        <v>833.33333333333337</v>
      </c>
      <c r="H7" s="4">
        <v>833.33333333333337</v>
      </c>
      <c r="I7" s="4">
        <v>833.33333333333337</v>
      </c>
      <c r="J7" s="4">
        <v>833.33333333333337</v>
      </c>
      <c r="K7" s="4">
        <v>833.33333333333337</v>
      </c>
      <c r="L7" s="4">
        <v>833.33333333333337</v>
      </c>
    </row>
    <row r="8" spans="2:12" x14ac:dyDescent="0.25">
      <c r="B8" s="2" t="s">
        <v>3</v>
      </c>
      <c r="C8" s="3" t="s">
        <v>8</v>
      </c>
      <c r="D8" s="1">
        <v>0</v>
      </c>
      <c r="E8" s="4"/>
      <c r="F8" s="4"/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2:12" x14ac:dyDescent="0.25">
      <c r="B9" s="2" t="s">
        <v>3</v>
      </c>
      <c r="C9" s="3" t="s">
        <v>6</v>
      </c>
      <c r="D9" s="1">
        <v>3000</v>
      </c>
      <c r="E9" s="4"/>
      <c r="F9" s="4"/>
      <c r="G9" s="4">
        <v>500</v>
      </c>
      <c r="H9" s="4">
        <v>500</v>
      </c>
      <c r="I9" s="4">
        <v>500</v>
      </c>
      <c r="J9" s="4">
        <v>500</v>
      </c>
      <c r="K9" s="4">
        <v>500</v>
      </c>
      <c r="L9" s="4">
        <v>500</v>
      </c>
    </row>
    <row r="10" spans="2:12" x14ac:dyDescent="0.25">
      <c r="B10" s="2" t="s">
        <v>20</v>
      </c>
      <c r="C10" s="2"/>
      <c r="D10" s="4">
        <f>SUBTOTAL(109,T_Données_2[Total])</f>
        <v>25500</v>
      </c>
      <c r="E10" s="4">
        <f>SUBTOTAL(109,T_Données_2[01/05/2019])</f>
        <v>4375</v>
      </c>
      <c r="F10" s="4">
        <f>SUBTOTAL(109,T_Données_2[01/06/2019])</f>
        <v>4375</v>
      </c>
      <c r="G10" s="4">
        <f>SUBTOTAL(109,T_Données_2[01/07/2019])</f>
        <v>5708.333333333333</v>
      </c>
      <c r="H10" s="4">
        <f>SUBTOTAL(109,T_Données_2[01/08/2019])</f>
        <v>5708.333333333333</v>
      </c>
      <c r="I10" s="4">
        <f>SUBTOTAL(109,T_Données_2[01/09/2019])</f>
        <v>1333.3333333333335</v>
      </c>
      <c r="J10" s="4">
        <f>SUBTOTAL(109,T_Données_2[01/10/2019])</f>
        <v>1333.3333333333335</v>
      </c>
      <c r="K10" s="4">
        <f>SUBTOTAL(109,T_Données_2[01/11/2019])</f>
        <v>1333.3333333333335</v>
      </c>
      <c r="L10" s="4">
        <f>SUBTOTAL(109,T_Données_2[01/12/2019])</f>
        <v>1333.3333333333335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B0C61C4-F951-4A42-A11E-4BED9694613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Détail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Aymard de Scorbiac</dc:creator>
  <cp:lastModifiedBy>Jean-Eric Pelouas</cp:lastModifiedBy>
  <dcterms:created xsi:type="dcterms:W3CDTF">2019-03-11T23:32:50Z</dcterms:created>
  <dcterms:modified xsi:type="dcterms:W3CDTF">2019-03-12T08:31:37Z</dcterms:modified>
</cp:coreProperties>
</file>