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810" windowWidth="15180" windowHeight="12240" activeTab="2"/>
  </bookViews>
  <sheets>
    <sheet name="identifiants entrées" sheetId="16" r:id="rId1"/>
    <sheet name="identifiants sorties" sheetId="4" r:id="rId2"/>
    <sheet name="Données" sheetId="1" r:id="rId3"/>
    <sheet name="Entrées" sheetId="15" r:id="rId4"/>
    <sheet name="Sorties" sheetId="2" r:id="rId5"/>
    <sheet name="Stocks" sheetId="14" r:id="rId6"/>
  </sheets>
  <definedNames>
    <definedName name="_xlnm._FilterDatabase" localSheetId="2" hidden="1">Données!$A$3:$F$3</definedName>
    <definedName name="_xlnm._FilterDatabase" localSheetId="0" hidden="1">'identifiants entrées'!$A$1:$E$1</definedName>
    <definedName name="_xlnm._FilterDatabase" localSheetId="1" hidden="1">'identifiants sorties'!$A$1:$E$158</definedName>
    <definedName name="_xlnm._FilterDatabase" localSheetId="4" hidden="1">Sorties!$A$1:$K$718</definedName>
  </definedNames>
  <calcPr calcId="145621"/>
</workbook>
</file>

<file path=xl/calcChain.xml><?xml version="1.0" encoding="utf-8"?>
<calcChain xmlns="http://schemas.openxmlformats.org/spreadsheetml/2006/main">
  <c r="F2" i="14" l="1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G299" i="14" s="1"/>
  <c r="F300" i="14"/>
  <c r="F301" i="14"/>
  <c r="G301" i="14" s="1"/>
  <c r="F302" i="14"/>
  <c r="F303" i="14"/>
  <c r="G303" i="14" s="1"/>
  <c r="F304" i="14"/>
  <c r="F305" i="14"/>
  <c r="G305" i="14" s="1"/>
  <c r="F306" i="14"/>
  <c r="F307" i="14"/>
  <c r="G307" i="14" s="1"/>
  <c r="F308" i="14"/>
  <c r="F309" i="14"/>
  <c r="G309" i="14" s="1"/>
  <c r="F310" i="14"/>
  <c r="F311" i="14"/>
  <c r="G311" i="14" s="1"/>
  <c r="F312" i="14"/>
  <c r="F313" i="14"/>
  <c r="G313" i="14" s="1"/>
  <c r="F314" i="14"/>
  <c r="F315" i="14"/>
  <c r="G315" i="14" s="1"/>
  <c r="F316" i="14"/>
  <c r="F317" i="14"/>
  <c r="G317" i="14" s="1"/>
  <c r="F318" i="14"/>
  <c r="F319" i="14"/>
  <c r="G319" i="14" s="1"/>
  <c r="F320" i="14"/>
  <c r="F321" i="14"/>
  <c r="G321" i="14" s="1"/>
  <c r="F322" i="14"/>
  <c r="F323" i="14"/>
  <c r="G323" i="14" s="1"/>
  <c r="F324" i="14"/>
  <c r="F325" i="14"/>
  <c r="G325" i="14" s="1"/>
  <c r="F326" i="14"/>
  <c r="F327" i="14"/>
  <c r="G327" i="14" s="1"/>
  <c r="F328" i="14"/>
  <c r="F329" i="14"/>
  <c r="G329" i="14" s="1"/>
  <c r="F330" i="14"/>
  <c r="F331" i="14"/>
  <c r="G331" i="14" s="1"/>
  <c r="E2" i="14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6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G2" i="15"/>
  <c r="G3" i="15"/>
  <c r="G4" i="15"/>
  <c r="D2" i="15"/>
  <c r="D3" i="15"/>
  <c r="D4" i="15"/>
  <c r="B2" i="15"/>
  <c r="B3" i="15"/>
  <c r="B4" i="15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2" i="2"/>
  <c r="G2" i="14"/>
  <c r="G3" i="14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99" i="14"/>
  <c r="G200" i="14"/>
  <c r="G201" i="14"/>
  <c r="G202" i="14"/>
  <c r="G203" i="14"/>
  <c r="G204" i="14"/>
  <c r="G205" i="14"/>
  <c r="G206" i="14"/>
  <c r="G207" i="14"/>
  <c r="G208" i="14"/>
  <c r="G209" i="14"/>
  <c r="G210" i="14"/>
  <c r="G211" i="14"/>
  <c r="G212" i="14"/>
  <c r="G213" i="14"/>
  <c r="G214" i="14"/>
  <c r="G215" i="14"/>
  <c r="G216" i="14"/>
  <c r="G217" i="14"/>
  <c r="G218" i="14"/>
  <c r="G219" i="14"/>
  <c r="G220" i="14"/>
  <c r="G221" i="14"/>
  <c r="G222" i="14"/>
  <c r="G223" i="14"/>
  <c r="G224" i="14"/>
  <c r="G225" i="14"/>
  <c r="G226" i="14"/>
  <c r="G227" i="14"/>
  <c r="G228" i="14"/>
  <c r="G229" i="14"/>
  <c r="G230" i="14"/>
  <c r="G231" i="14"/>
  <c r="G232" i="14"/>
  <c r="G233" i="14"/>
  <c r="G234" i="14"/>
  <c r="G235" i="14"/>
  <c r="G236" i="14"/>
  <c r="G237" i="14"/>
  <c r="G238" i="14"/>
  <c r="G239" i="14"/>
  <c r="G240" i="14"/>
  <c r="G241" i="14"/>
  <c r="G242" i="14"/>
  <c r="G243" i="14"/>
  <c r="G244" i="14"/>
  <c r="G245" i="14"/>
  <c r="G246" i="14"/>
  <c r="G247" i="14"/>
  <c r="G248" i="14"/>
  <c r="G249" i="14"/>
  <c r="G250" i="14"/>
  <c r="G251" i="14"/>
  <c r="G252" i="14"/>
  <c r="G253" i="14"/>
  <c r="G254" i="14"/>
  <c r="G255" i="14"/>
  <c r="G256" i="14"/>
  <c r="G257" i="14"/>
  <c r="G258" i="14"/>
  <c r="G259" i="14"/>
  <c r="G260" i="14"/>
  <c r="G261" i="14"/>
  <c r="G262" i="14"/>
  <c r="G263" i="14"/>
  <c r="G264" i="14"/>
  <c r="G265" i="14"/>
  <c r="G266" i="14"/>
  <c r="G267" i="14"/>
  <c r="G268" i="14"/>
  <c r="G269" i="14"/>
  <c r="G270" i="14"/>
  <c r="G271" i="14"/>
  <c r="G272" i="14"/>
  <c r="G273" i="14"/>
  <c r="G274" i="14"/>
  <c r="G275" i="14"/>
  <c r="G276" i="14"/>
  <c r="G277" i="14"/>
  <c r="G278" i="14"/>
  <c r="G279" i="14"/>
  <c r="G280" i="14"/>
  <c r="G281" i="14"/>
  <c r="G282" i="14"/>
  <c r="G283" i="14"/>
  <c r="G284" i="14"/>
  <c r="G285" i="14"/>
  <c r="G286" i="14"/>
  <c r="G287" i="14"/>
  <c r="G288" i="14"/>
  <c r="G289" i="14"/>
  <c r="G290" i="14"/>
  <c r="G291" i="14"/>
  <c r="G292" i="14"/>
  <c r="G293" i="14"/>
  <c r="G294" i="14"/>
  <c r="G295" i="14"/>
  <c r="G296" i="14"/>
  <c r="G297" i="14"/>
  <c r="G298" i="14"/>
  <c r="G300" i="14"/>
  <c r="G302" i="14"/>
  <c r="G304" i="14"/>
  <c r="G306" i="14"/>
  <c r="G308" i="14"/>
  <c r="G310" i="14"/>
  <c r="G312" i="14"/>
  <c r="G314" i="14"/>
  <c r="G316" i="14"/>
  <c r="G318" i="14"/>
  <c r="G320" i="14"/>
  <c r="G322" i="14"/>
  <c r="G324" i="14"/>
  <c r="G326" i="14"/>
  <c r="G328" i="14"/>
  <c r="G330" i="14"/>
  <c r="C3" i="14"/>
  <c r="C4" i="14"/>
  <c r="C5" i="14"/>
  <c r="C6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C105" i="14"/>
  <c r="C106" i="14"/>
  <c r="C107" i="14"/>
  <c r="C108" i="14"/>
  <c r="C109" i="14"/>
  <c r="C110" i="14"/>
  <c r="C111" i="14"/>
  <c r="C112" i="14"/>
  <c r="C113" i="14"/>
  <c r="C114" i="14"/>
  <c r="C115" i="14"/>
  <c r="C116" i="14"/>
  <c r="C117" i="14"/>
  <c r="C118" i="14"/>
  <c r="C119" i="14"/>
  <c r="C120" i="14"/>
  <c r="C121" i="14"/>
  <c r="C122" i="14"/>
  <c r="C123" i="14"/>
  <c r="C124" i="14"/>
  <c r="C125" i="14"/>
  <c r="C126" i="14"/>
  <c r="C127" i="14"/>
  <c r="C128" i="14"/>
  <c r="C129" i="14"/>
  <c r="C130" i="14"/>
  <c r="C131" i="14"/>
  <c r="C132" i="14"/>
  <c r="C133" i="14"/>
  <c r="C134" i="14"/>
  <c r="C135" i="14"/>
  <c r="C136" i="14"/>
  <c r="C137" i="14"/>
  <c r="C138" i="14"/>
  <c r="C139" i="14"/>
  <c r="C140" i="14"/>
  <c r="C141" i="14"/>
  <c r="C142" i="14"/>
  <c r="C143" i="14"/>
  <c r="C144" i="14"/>
  <c r="C145" i="14"/>
  <c r="C146" i="14"/>
  <c r="C147" i="14"/>
  <c r="C148" i="14"/>
  <c r="C149" i="14"/>
  <c r="C150" i="14"/>
  <c r="C151" i="14"/>
  <c r="C152" i="14"/>
  <c r="C153" i="14"/>
  <c r="C154" i="14"/>
  <c r="C155" i="14"/>
  <c r="C156" i="14"/>
  <c r="C157" i="14"/>
  <c r="C158" i="14"/>
  <c r="C159" i="14"/>
  <c r="C160" i="14"/>
  <c r="C161" i="14"/>
  <c r="C162" i="14"/>
  <c r="C163" i="14"/>
  <c r="C164" i="14"/>
  <c r="C165" i="14"/>
  <c r="C166" i="14"/>
  <c r="C167" i="14"/>
  <c r="C168" i="14"/>
  <c r="C169" i="14"/>
  <c r="C170" i="14"/>
  <c r="C171" i="14"/>
  <c r="C172" i="14"/>
  <c r="C173" i="14"/>
  <c r="C174" i="14"/>
  <c r="C175" i="14"/>
  <c r="C176" i="14"/>
  <c r="C177" i="14"/>
  <c r="C178" i="14"/>
  <c r="C179" i="14"/>
  <c r="C180" i="14"/>
  <c r="C181" i="14"/>
  <c r="C182" i="14"/>
  <c r="C183" i="14"/>
  <c r="C184" i="14"/>
  <c r="C185" i="14"/>
  <c r="C186" i="14"/>
  <c r="C187" i="14"/>
  <c r="C188" i="14"/>
  <c r="C189" i="14"/>
  <c r="C190" i="14"/>
  <c r="C191" i="14"/>
  <c r="C192" i="14"/>
  <c r="C193" i="14"/>
  <c r="C194" i="14"/>
  <c r="C195" i="14"/>
  <c r="C196" i="14"/>
  <c r="C197" i="14"/>
  <c r="C198" i="14"/>
  <c r="C199" i="14"/>
  <c r="C200" i="14"/>
  <c r="C201" i="14"/>
  <c r="C202" i="14"/>
  <c r="C203" i="14"/>
  <c r="C204" i="14"/>
  <c r="C205" i="14"/>
  <c r="C206" i="14"/>
  <c r="C207" i="14"/>
  <c r="C208" i="14"/>
  <c r="C209" i="14"/>
  <c r="C210" i="14"/>
  <c r="C211" i="14"/>
  <c r="C212" i="14"/>
  <c r="C213" i="14"/>
  <c r="C214" i="14"/>
  <c r="C215" i="14"/>
  <c r="C216" i="14"/>
  <c r="C217" i="14"/>
  <c r="C218" i="14"/>
  <c r="C219" i="14"/>
  <c r="C220" i="14"/>
  <c r="C221" i="14"/>
  <c r="C222" i="14"/>
  <c r="C223" i="14"/>
  <c r="C224" i="14"/>
  <c r="C225" i="14"/>
  <c r="C226" i="14"/>
  <c r="C227" i="14"/>
  <c r="C228" i="14"/>
  <c r="C229" i="14"/>
  <c r="C230" i="14"/>
  <c r="C231" i="14"/>
  <c r="C232" i="14"/>
  <c r="C233" i="14"/>
  <c r="C234" i="14"/>
  <c r="C235" i="14"/>
  <c r="C236" i="14"/>
  <c r="C237" i="14"/>
  <c r="C238" i="14"/>
  <c r="C239" i="14"/>
  <c r="C240" i="14"/>
  <c r="C241" i="14"/>
  <c r="C242" i="14"/>
  <c r="C243" i="14"/>
  <c r="C244" i="14"/>
  <c r="C245" i="14"/>
  <c r="C246" i="14"/>
  <c r="C247" i="14"/>
  <c r="C248" i="14"/>
  <c r="C249" i="14"/>
  <c r="C250" i="14"/>
  <c r="C251" i="14"/>
  <c r="C252" i="14"/>
  <c r="C253" i="14"/>
  <c r="C254" i="14"/>
  <c r="C255" i="14"/>
  <c r="C256" i="14"/>
  <c r="C257" i="14"/>
  <c r="C258" i="14"/>
  <c r="C259" i="14"/>
  <c r="C260" i="14"/>
  <c r="C261" i="14"/>
  <c r="C262" i="14"/>
  <c r="C263" i="14"/>
  <c r="C264" i="14"/>
  <c r="C265" i="14"/>
  <c r="C266" i="14"/>
  <c r="C267" i="14"/>
  <c r="C268" i="14"/>
  <c r="C269" i="14"/>
  <c r="C270" i="14"/>
  <c r="C271" i="14"/>
  <c r="C272" i="14"/>
  <c r="C273" i="14"/>
  <c r="C274" i="14"/>
  <c r="C275" i="14"/>
  <c r="C276" i="14"/>
  <c r="C277" i="14"/>
  <c r="C278" i="14"/>
  <c r="C279" i="14"/>
  <c r="C280" i="14"/>
  <c r="C281" i="14"/>
  <c r="C282" i="14"/>
  <c r="C283" i="14"/>
  <c r="C284" i="14"/>
  <c r="C285" i="14"/>
  <c r="C286" i="14"/>
  <c r="C287" i="14"/>
  <c r="C288" i="14"/>
  <c r="C289" i="14"/>
  <c r="C290" i="14"/>
  <c r="C291" i="14"/>
  <c r="C292" i="14"/>
  <c r="C293" i="14"/>
  <c r="C294" i="14"/>
  <c r="C295" i="14"/>
  <c r="C296" i="14"/>
  <c r="C297" i="14"/>
  <c r="C298" i="14"/>
  <c r="C299" i="14"/>
  <c r="C300" i="14"/>
  <c r="C301" i="14"/>
  <c r="C302" i="14"/>
  <c r="C303" i="14"/>
  <c r="C304" i="14"/>
  <c r="C305" i="14"/>
  <c r="C306" i="14"/>
  <c r="C307" i="14"/>
  <c r="C308" i="14"/>
  <c r="C309" i="14"/>
  <c r="C310" i="14"/>
  <c r="C311" i="14"/>
  <c r="C312" i="14"/>
  <c r="C313" i="14"/>
  <c r="C314" i="14"/>
  <c r="C315" i="14"/>
  <c r="C316" i="14"/>
  <c r="C317" i="14"/>
  <c r="C318" i="14"/>
  <c r="C319" i="14"/>
  <c r="C320" i="14"/>
  <c r="C321" i="14"/>
  <c r="C322" i="14"/>
  <c r="C323" i="14"/>
  <c r="C324" i="14"/>
  <c r="C325" i="14"/>
  <c r="C326" i="14"/>
  <c r="C327" i="14"/>
  <c r="C328" i="14"/>
  <c r="C329" i="14"/>
  <c r="C330" i="14"/>
  <c r="C331" i="14"/>
  <c r="C2" i="14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114" i="14"/>
  <c r="B115" i="14"/>
  <c r="B116" i="14"/>
  <c r="B117" i="14"/>
  <c r="B118" i="14"/>
  <c r="B119" i="14"/>
  <c r="B120" i="14"/>
  <c r="B121" i="14"/>
  <c r="B122" i="14"/>
  <c r="B123" i="14"/>
  <c r="B124" i="14"/>
  <c r="B125" i="14"/>
  <c r="B126" i="14"/>
  <c r="B127" i="14"/>
  <c r="B128" i="14"/>
  <c r="B129" i="14"/>
  <c r="B130" i="14"/>
  <c r="B131" i="14"/>
  <c r="B132" i="14"/>
  <c r="B133" i="14"/>
  <c r="B134" i="14"/>
  <c r="B135" i="14"/>
  <c r="B136" i="14"/>
  <c r="B137" i="14"/>
  <c r="B138" i="14"/>
  <c r="B139" i="14"/>
  <c r="B140" i="14"/>
  <c r="B141" i="14"/>
  <c r="B142" i="14"/>
  <c r="B143" i="14"/>
  <c r="B144" i="14"/>
  <c r="B145" i="14"/>
  <c r="B146" i="14"/>
  <c r="B147" i="14"/>
  <c r="B148" i="14"/>
  <c r="B149" i="14"/>
  <c r="B150" i="14"/>
  <c r="B151" i="14"/>
  <c r="B152" i="14"/>
  <c r="B153" i="14"/>
  <c r="B154" i="14"/>
  <c r="B155" i="14"/>
  <c r="B156" i="14"/>
  <c r="B157" i="14"/>
  <c r="B158" i="14"/>
  <c r="B159" i="14"/>
  <c r="B160" i="14"/>
  <c r="B161" i="14"/>
  <c r="B162" i="14"/>
  <c r="B163" i="14"/>
  <c r="B164" i="14"/>
  <c r="B165" i="14"/>
  <c r="B166" i="14"/>
  <c r="B167" i="14"/>
  <c r="B168" i="14"/>
  <c r="B169" i="14"/>
  <c r="B170" i="14"/>
  <c r="B171" i="14"/>
  <c r="B172" i="14"/>
  <c r="B173" i="14"/>
  <c r="B174" i="14"/>
  <c r="B175" i="14"/>
  <c r="B176" i="14"/>
  <c r="B177" i="14"/>
  <c r="B178" i="14"/>
  <c r="B179" i="14"/>
  <c r="B180" i="14"/>
  <c r="B181" i="14"/>
  <c r="B182" i="14"/>
  <c r="B183" i="14"/>
  <c r="B184" i="14"/>
  <c r="B185" i="14"/>
  <c r="B186" i="14"/>
  <c r="B187" i="14"/>
  <c r="B188" i="14"/>
  <c r="B189" i="14"/>
  <c r="B190" i="14"/>
  <c r="B191" i="14"/>
  <c r="B192" i="14"/>
  <c r="B193" i="14"/>
  <c r="B194" i="14"/>
  <c r="B195" i="14"/>
  <c r="B196" i="14"/>
  <c r="B197" i="14"/>
  <c r="B198" i="14"/>
  <c r="B199" i="14"/>
  <c r="B200" i="14"/>
  <c r="B201" i="14"/>
  <c r="B202" i="14"/>
  <c r="B203" i="14"/>
  <c r="B204" i="14"/>
  <c r="B205" i="14"/>
  <c r="B206" i="14"/>
  <c r="B207" i="14"/>
  <c r="B208" i="14"/>
  <c r="B209" i="14"/>
  <c r="B210" i="14"/>
  <c r="B211" i="14"/>
  <c r="B212" i="14"/>
  <c r="B213" i="14"/>
  <c r="B214" i="14"/>
  <c r="B215" i="14"/>
  <c r="B216" i="14"/>
  <c r="B217" i="14"/>
  <c r="B218" i="14"/>
  <c r="B219" i="14"/>
  <c r="B220" i="14"/>
  <c r="B221" i="14"/>
  <c r="B222" i="14"/>
  <c r="B223" i="14"/>
  <c r="B224" i="14"/>
  <c r="B225" i="14"/>
  <c r="B226" i="14"/>
  <c r="B227" i="14"/>
  <c r="B228" i="14"/>
  <c r="B229" i="14"/>
  <c r="B230" i="14"/>
  <c r="B231" i="14"/>
  <c r="B232" i="14"/>
  <c r="B233" i="14"/>
  <c r="B234" i="14"/>
  <c r="B235" i="14"/>
  <c r="B236" i="14"/>
  <c r="B237" i="14"/>
  <c r="B238" i="14"/>
  <c r="B239" i="14"/>
  <c r="B240" i="14"/>
  <c r="B241" i="14"/>
  <c r="B242" i="14"/>
  <c r="B243" i="14"/>
  <c r="B244" i="14"/>
  <c r="B245" i="14"/>
  <c r="B246" i="14"/>
  <c r="B247" i="14"/>
  <c r="B248" i="14"/>
  <c r="B249" i="14"/>
  <c r="B250" i="14"/>
  <c r="B251" i="14"/>
  <c r="B252" i="14"/>
  <c r="B253" i="14"/>
  <c r="B254" i="14"/>
  <c r="B255" i="14"/>
  <c r="B256" i="14"/>
  <c r="B257" i="14"/>
  <c r="B258" i="14"/>
  <c r="B259" i="14"/>
  <c r="B260" i="14"/>
  <c r="B261" i="14"/>
  <c r="B262" i="14"/>
  <c r="B263" i="14"/>
  <c r="B264" i="14"/>
  <c r="B265" i="14"/>
  <c r="B266" i="14"/>
  <c r="B267" i="14"/>
  <c r="B268" i="14"/>
  <c r="B269" i="14"/>
  <c r="B270" i="14"/>
  <c r="B271" i="14"/>
  <c r="B272" i="14"/>
  <c r="B273" i="14"/>
  <c r="B274" i="14"/>
  <c r="B275" i="14"/>
  <c r="B276" i="14"/>
  <c r="B277" i="14"/>
  <c r="B278" i="14"/>
  <c r="B279" i="14"/>
  <c r="B280" i="14"/>
  <c r="B281" i="14"/>
  <c r="B282" i="14"/>
  <c r="B283" i="14"/>
  <c r="B284" i="14"/>
  <c r="B285" i="14"/>
  <c r="B286" i="14"/>
  <c r="B287" i="14"/>
  <c r="B288" i="14"/>
  <c r="B289" i="14"/>
  <c r="B290" i="14"/>
  <c r="B291" i="14"/>
  <c r="B292" i="14"/>
  <c r="B293" i="14"/>
  <c r="B294" i="14"/>
  <c r="B295" i="14"/>
  <c r="B296" i="14"/>
  <c r="B297" i="14"/>
  <c r="B298" i="14"/>
  <c r="B299" i="14"/>
  <c r="B300" i="14"/>
  <c r="B301" i="14"/>
  <c r="B302" i="14"/>
  <c r="B303" i="14"/>
  <c r="B304" i="14"/>
  <c r="B305" i="14"/>
  <c r="B306" i="14"/>
  <c r="B307" i="14"/>
  <c r="B308" i="14"/>
  <c r="B309" i="14"/>
  <c r="B310" i="14"/>
  <c r="B311" i="14"/>
  <c r="B312" i="14"/>
  <c r="B313" i="14"/>
  <c r="B314" i="14"/>
  <c r="B315" i="14"/>
  <c r="B316" i="14"/>
  <c r="B317" i="14"/>
  <c r="B318" i="14"/>
  <c r="B319" i="14"/>
  <c r="B320" i="14"/>
  <c r="B321" i="14"/>
  <c r="B322" i="14"/>
  <c r="B323" i="14"/>
  <c r="B324" i="14"/>
  <c r="B325" i="14"/>
  <c r="B326" i="14"/>
  <c r="B327" i="14"/>
  <c r="B328" i="14"/>
  <c r="B329" i="14"/>
  <c r="B330" i="14"/>
  <c r="B331" i="14"/>
  <c r="B2" i="14"/>
  <c r="E718" i="2" l="1"/>
  <c r="E710" i="2" l="1"/>
  <c r="E711" i="2"/>
  <c r="E712" i="2"/>
  <c r="E713" i="2"/>
  <c r="E714" i="2"/>
  <c r="E715" i="2"/>
  <c r="E716" i="2"/>
  <c r="E717" i="2"/>
  <c r="E702" i="2"/>
  <c r="E703" i="2"/>
  <c r="E704" i="2"/>
  <c r="E705" i="2"/>
  <c r="E706" i="2"/>
  <c r="E707" i="2"/>
  <c r="E708" i="2"/>
  <c r="E709" i="2"/>
  <c r="E701" i="2"/>
  <c r="E684" i="2"/>
  <c r="E677" i="2"/>
  <c r="E678" i="2"/>
  <c r="E679" i="2"/>
  <c r="E680" i="2"/>
  <c r="E681" i="2"/>
  <c r="E682" i="2"/>
  <c r="E683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674" i="2" l="1"/>
  <c r="E675" i="2"/>
  <c r="E676" i="2"/>
  <c r="E665" i="2" l="1"/>
  <c r="E666" i="2"/>
  <c r="E667" i="2"/>
  <c r="E668" i="2"/>
  <c r="E669" i="2"/>
  <c r="E670" i="2"/>
  <c r="E671" i="2"/>
  <c r="E672" i="2"/>
  <c r="E673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18" i="2"/>
  <c r="E619" i="2"/>
  <c r="E620" i="2"/>
  <c r="E621" i="2"/>
  <c r="E622" i="2"/>
  <c r="E623" i="2"/>
  <c r="E624" i="2"/>
  <c r="E625" i="2"/>
  <c r="E610" i="2"/>
  <c r="E611" i="2"/>
  <c r="E612" i="2"/>
  <c r="E613" i="2"/>
  <c r="E614" i="2"/>
  <c r="E615" i="2"/>
  <c r="E616" i="2"/>
  <c r="E617" i="2"/>
  <c r="E607" i="2"/>
  <c r="E608" i="2"/>
  <c r="E609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526" i="2" l="1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497" i="2" l="1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449" i="2" l="1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45" i="2" l="1"/>
  <c r="E446" i="2"/>
  <c r="E447" i="2"/>
  <c r="E448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40" i="2"/>
  <c r="E308" i="2" l="1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246" i="2" l="1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235" i="2" l="1"/>
  <c r="E236" i="2"/>
  <c r="E237" i="2"/>
  <c r="E238" i="2"/>
  <c r="E239" i="2"/>
  <c r="E240" i="2"/>
  <c r="E241" i="2"/>
  <c r="E242" i="2"/>
  <c r="E243" i="2"/>
  <c r="E244" i="2"/>
  <c r="E245" i="2"/>
  <c r="E219" i="2" l="1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18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183" i="2"/>
  <c r="E184" i="2"/>
  <c r="E185" i="2"/>
  <c r="E186" i="2"/>
  <c r="E187" i="2"/>
  <c r="E188" i="2"/>
  <c r="E189" i="2"/>
  <c r="E190" i="2"/>
  <c r="E191" i="2"/>
  <c r="E192" i="2"/>
  <c r="E176" i="2" l="1"/>
  <c r="E177" i="2"/>
  <c r="E178" i="2"/>
  <c r="E179" i="2"/>
  <c r="E180" i="2"/>
  <c r="E181" i="2"/>
  <c r="E174" i="2"/>
  <c r="E175" i="2"/>
  <c r="E171" i="2"/>
  <c r="E172" i="2"/>
  <c r="E173" i="2"/>
  <c r="E166" i="2"/>
  <c r="E167" i="2"/>
  <c r="E168" i="2"/>
  <c r="E169" i="2"/>
  <c r="E170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51" i="2"/>
  <c r="E152" i="2"/>
  <c r="E153" i="2"/>
  <c r="E135" i="2" l="1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20" i="2"/>
  <c r="E115" i="2"/>
  <c r="E116" i="2"/>
  <c r="E117" i="2"/>
  <c r="E118" i="2"/>
  <c r="E119" i="2"/>
  <c r="E111" i="2"/>
  <c r="E112" i="2"/>
  <c r="E113" i="2"/>
  <c r="E114" i="2"/>
  <c r="E104" i="2"/>
  <c r="E105" i="2"/>
  <c r="E106" i="2"/>
  <c r="E107" i="2"/>
  <c r="E108" i="2"/>
  <c r="E109" i="2"/>
  <c r="E110" i="2"/>
  <c r="E97" i="2" l="1"/>
  <c r="E98" i="2"/>
  <c r="E99" i="2"/>
  <c r="E100" i="2"/>
  <c r="E101" i="2"/>
  <c r="E102" i="2"/>
  <c r="E103" i="2"/>
  <c r="E79" i="2" l="1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2" i="2"/>
  <c r="E3" i="2"/>
</calcChain>
</file>

<file path=xl/sharedStrings.xml><?xml version="1.0" encoding="utf-8"?>
<sst xmlns="http://schemas.openxmlformats.org/spreadsheetml/2006/main" count="2140" uniqueCount="748">
  <si>
    <t>LISTE FOURNITURES ALTERBURO</t>
  </si>
  <si>
    <t xml:space="preserve">Code </t>
  </si>
  <si>
    <t>Désignation</t>
  </si>
  <si>
    <t>Prix</t>
  </si>
  <si>
    <t xml:space="preserve">Page </t>
  </si>
  <si>
    <t>PILE BOUTON 390/389/1130/AG10/  LR54/SR54/189 1.5V</t>
  </si>
  <si>
    <t>EFFACEUR FEUTRE P/TABLEAU        A CRAIE</t>
  </si>
  <si>
    <t>ROLLER JETABLE COLLE PERM.TESA   8.5mx8.4mm</t>
  </si>
  <si>
    <t>BROSSE P/TABL.BLANC RECHARG.</t>
  </si>
  <si>
    <t>JEU 2 RECH.P/EFFACEUR 7500 REF  7510</t>
  </si>
  <si>
    <t>FEUTRE VELLEDA 1741 ROUGE PTE    OGIVE MOYENNE</t>
  </si>
  <si>
    <t>FEUTRE VELLEDA 1741 NOIR PTE     OGIVE MOYENNE</t>
  </si>
  <si>
    <t>FEUTRE VELLEDA 1741 VERT PTE     OGIVE MOYENNE</t>
  </si>
  <si>
    <t>FEUTRE VELLEDA 1741 BLEU PTE     OGIVE MOYENNE</t>
  </si>
  <si>
    <t>ROLLER V-BALL 07 NOIR(TRAIT 05   BL-VB7</t>
  </si>
  <si>
    <t>BIC CRISTAL P.M. BLEU</t>
  </si>
  <si>
    <t>BIC CRISTAL P.M. NOIR</t>
  </si>
  <si>
    <t>BIC CRISTAL P.M. ROUGE</t>
  </si>
  <si>
    <t>BIC CRISTAL P.M. VERT</t>
  </si>
  <si>
    <t>STYLO BILLE S/SOCLE R.982 NOIR   AVEC CHAINETTE</t>
  </si>
  <si>
    <t>RECH.BILLE INTERNATIONAL NOIR    METAL P.M.</t>
  </si>
  <si>
    <t>BIC M10 RETRACTABLE P.M. NOIR</t>
  </si>
  <si>
    <t>BIC M10 RETRACTABLE P.M. ROUGE</t>
  </si>
  <si>
    <t>BIC M10 RETRACTABLE P.M. BLEU</t>
  </si>
  <si>
    <t>BIC M10 RETRACTABLE P.M. VERT</t>
  </si>
  <si>
    <t>STYLO FEUTRE TEMPO NYLON BLEU</t>
  </si>
  <si>
    <t>STYLO FEUTRE TEMPO NYLON NOIR</t>
  </si>
  <si>
    <t>FEUTRE STYLIST 188 P.M NOIR</t>
  </si>
  <si>
    <t>FEUTRE STYLIST 188 P.M BLEU</t>
  </si>
  <si>
    <t>FEUTRE STYLIST 188 P.M ROUGE</t>
  </si>
  <si>
    <t>CORB. COURRIER GRIS REF.91265</t>
  </si>
  <si>
    <t>CORB. COURRIER NOIR REF.91265</t>
  </si>
  <si>
    <t>FEUTRE STYLIST 188 P.M VERT</t>
  </si>
  <si>
    <t>FEUTRE PERMANENT 313 NOIR PTE    SUPERFINE</t>
  </si>
  <si>
    <t>FEUTRE PERMANENT 313 BLEU PTE    SUPERFINE</t>
  </si>
  <si>
    <t>FEUTRE PERMANENT 313 ROUGE PTE   SUPERFINE</t>
  </si>
  <si>
    <t>FEUTRE PERMANENT 318 NOIR PTE    FINE</t>
  </si>
  <si>
    <t>FEUTRE PERMANENT 318 BLEU PTE    FINE</t>
  </si>
  <si>
    <t>FEUTRE PERMANENT 318 ROUGE PTE   FINE</t>
  </si>
  <si>
    <t>FEUTRE PERMANENT 317 NOIR PTE    MOYENNE</t>
  </si>
  <si>
    <t>FEUTRE PERMANENT 317 BLEU PTE    MOYENNE</t>
  </si>
  <si>
    <t>FEUTRE PERMANENT 317 ROUGE PTE   MOYENNE</t>
  </si>
  <si>
    <t>CALCUL.BUREAU 12 CHIFF.MS120     CASIO (TAXE 0.0084)</t>
  </si>
  <si>
    <t>BTE CLASS.PLIANTE PVC ROUGE      DOS 100</t>
  </si>
  <si>
    <t>A+B LOT 50 BTES ARCHIVE DOS 10   BLANC</t>
  </si>
  <si>
    <t>A+B LOT 50 BTES ARCHIVE DOS 15   BLANC</t>
  </si>
  <si>
    <t>A+B LOT 50 BTES ARCHIVE DOS 20   BLANC</t>
  </si>
  <si>
    <t>A+B LOT 50 BTES ARCHIVE DOS 8    BLANC</t>
  </si>
  <si>
    <t>BTE TRANSFERT 345x258x90 VERT    PASTEL DEGRADEE</t>
  </si>
  <si>
    <t>BTE TRANSFERT NOIR/VERT DOS 90   ANNONAY</t>
  </si>
  <si>
    <t>CHEM.3RAB.+ELAST.+ETIQ. MAUVE C.L. 5/10</t>
  </si>
  <si>
    <t>PQT 100 CHEM.SUPER.250G CANARI   24x32</t>
  </si>
  <si>
    <t>BTE 100 POCH.COIN INCOLORE PVC   SUPERIEUR</t>
  </si>
  <si>
    <t>CHEM.3 RAB.+ELAST.+ETIQ.GRIS     C.L. 5/10</t>
  </si>
  <si>
    <t>CHEM.3 RAB.+ELAST.+ETIQ.AZUR     C.L. 5/10</t>
  </si>
  <si>
    <t>CHEM.3 RAB.+ELAST.+ETIQ.ORANGE   C.L. 5/10</t>
  </si>
  <si>
    <t>CHEM.3 RAB.+ELAST.+ETIQ.VERT     C.L. 5/10</t>
  </si>
  <si>
    <t>CHEM.3 RAB.+ELAST.+ETIQ. ROUGE   C.L. 5/10</t>
  </si>
  <si>
    <t>PQT 100 CHEM.SUPER.250G ROSE     24x32</t>
  </si>
  <si>
    <t>PQT 100 CHEM.SUPER.250G ROUGE    24x32</t>
  </si>
  <si>
    <t>PQT 100 CHEM.SUPER.250G VERT     PRE 24x32</t>
  </si>
  <si>
    <t>CHEMISE A SANGLE MARINE DOS      TOILE</t>
  </si>
  <si>
    <t>CHEMISE A SANGLE BORDEAUX DOS    TOILE</t>
  </si>
  <si>
    <t>CHEMISE A SANGLE GRIS DOS        TOILE</t>
  </si>
  <si>
    <t>CHEMISE A SANGLE ORANGE DOS      TOILE</t>
  </si>
  <si>
    <t>CHEMISE A SANGLE VERT FONCE      DOS TOILE</t>
  </si>
  <si>
    <t>BTE CLASS.EUROBOX DOS 25 NOIR    C/L 7/10è</t>
  </si>
  <si>
    <t>BTE CLASS.EUROBOX DOS 40 NOIR    C.L. 7/10e</t>
  </si>
  <si>
    <t>BTE CLASS.EUROBOX DOS 60 NOIR    C.L. 7/10e</t>
  </si>
  <si>
    <t>A+B CLASSEUR LEVIER 8cm NOIR</t>
  </si>
  <si>
    <t>A+B CLASSEUR LEVIER 8cm ROUGE</t>
  </si>
  <si>
    <t>A+B CLASSEUR LEVIER 8cm VERT FONCE</t>
  </si>
  <si>
    <t>CORB. COURRIER BEIGE REF.91265</t>
  </si>
  <si>
    <t>CORB. COURRIER ROUGE REF.91265</t>
  </si>
  <si>
    <t>CORB. COURRIER FUME REF.91265</t>
  </si>
  <si>
    <t>A+B BTE 25 DOSS.SUSP.ARM. F15    ASSEMBLAGE UNIVERSEL</t>
  </si>
  <si>
    <t>A+B BTE 25 DOSS.SUSP.ARM. F30    ASSEMBLAGE UNIVERSEL</t>
  </si>
  <si>
    <t>A+B BTE 25 DOSS.SUSP.ARM. FV     ASSEMBLAGE UNIVERSEL</t>
  </si>
  <si>
    <t>A+B BTE 25 DOSS.SUSP.ARM. F50    ASSEMBLAGE UNIVERSEL</t>
  </si>
  <si>
    <t>A+B BTE 25 DOSS.SUSP.TIROIR FV   ASSEMBLAGE UNIVERSEL</t>
  </si>
  <si>
    <t>A+B BTE 25 DOSS.SUSP.TIR. F15    ASSEMBLAGE UNIVERSEL</t>
  </si>
  <si>
    <t>A+B BTE 25 DOSS.SUSP.TIR. F30    ASSEMBLAGE UNIVERSEL</t>
  </si>
  <si>
    <t>JEU 12 INTERCALAIRES C.L. A4</t>
  </si>
  <si>
    <t>PARAPHEUR 21x29,7 24 FLTS NOIR</t>
  </si>
  <si>
    <t>PARAPHEUR DIRECT.BORD.24 COMP.</t>
  </si>
  <si>
    <t>PARAPHEUR DIRECT.NOIR 24 COMP.</t>
  </si>
  <si>
    <t>BTE 100 POCH.PLAST.PERF.LISSE    9/100è A4 11 TROUS</t>
  </si>
  <si>
    <t>SACH.50 POCH.COIN INCOLORE A4    GRAINE POLYPRO 12/100è</t>
  </si>
  <si>
    <t>POT A CRAYONS ECONOMIQUE</t>
  </si>
  <si>
    <t>BTE 50 TRANSP.P/IMP.JET ENCRE    A4 100µ</t>
  </si>
  <si>
    <t>PQT 10 POCH.BULLE AIR  170x265   (D) AA</t>
  </si>
  <si>
    <t>PQT 10 POCH.BULLE AIR  290x445   (J) AA</t>
  </si>
  <si>
    <t>REGLE PLAST. 1 BISEAU 30cm       GRADUEE</t>
  </si>
  <si>
    <t>REGLE PLAST. 1 BISEAU 40cm       GRADUEE</t>
  </si>
  <si>
    <t>LOT 5 RECHARGES 65x100 UNI 56G  /TABLEAU CONFERENCE</t>
  </si>
  <si>
    <t>LOT 5 RECHARGES 65x100 QUADR.    P/TABLEAU</t>
  </si>
  <si>
    <t>BOITE 100 CRAIES BLANCHES</t>
  </si>
  <si>
    <t>BOITE 100 CRAIES COUL. ASS.</t>
  </si>
  <si>
    <t>PINCE AGRAFEUSE BOSTITCH P3      CHROME</t>
  </si>
  <si>
    <t>REPOSE PIEDS SOLESAVER</t>
  </si>
  <si>
    <t>BTE 5000 AGRAFES 24/6</t>
  </si>
  <si>
    <t>BTE 100 ATTACHES GEANTES 32x40</t>
  </si>
  <si>
    <t>BTE 100 ATTACHES GEANTES 47x53</t>
  </si>
  <si>
    <t>STICK DE COLLE UHU  8gr</t>
  </si>
  <si>
    <t>STICK DE COLLE UHU 21gr</t>
  </si>
  <si>
    <t>BTE 12 CRAYONS PAPIER HB 0290</t>
  </si>
  <si>
    <t>MARQUEUR PERMANENT POCKET 2000   BLEU PTE OGIVE</t>
  </si>
  <si>
    <t>MARQUEUR PERMANENT POCKET 2000   NOIR PTE OGIVE</t>
  </si>
  <si>
    <t>MARQUEUR PERMANENT POCHET 2000   ROUGE PTE OGIVE</t>
  </si>
  <si>
    <t>A+B MARQU. PERMANENT PTE OGIVE   VERT</t>
  </si>
  <si>
    <t>BTE 12 PORTE-MINES 0.7mm BIC     MATIC TRANSL. COL. ASS.</t>
  </si>
  <si>
    <t>BIC ORANGE P.F. BLEU</t>
  </si>
  <si>
    <t>BIC ORANGE P.F. NOIR</t>
  </si>
  <si>
    <t>BLOC DE CLASSEMENT 4 TIR. 394R   GRIS CL./NOIR ISIS GREENSPIR</t>
  </si>
  <si>
    <t>DOUZ. PINCE DOUBLE CLIP 19mm</t>
  </si>
  <si>
    <t>DOUZ. PINCE DOUBLE CLIP 24mm</t>
  </si>
  <si>
    <t>DOUZ. PINCE DOUBLE CLIP 32mm</t>
  </si>
  <si>
    <t>DOUZ. PINCE DOUBLE CLIP 41mm</t>
  </si>
  <si>
    <t>DOUZ. PINCE DOUBLE CLIP 51mm</t>
  </si>
  <si>
    <t>BTE 100G BRACELET 180x15         BANDE CAOUTCHOUC</t>
  </si>
  <si>
    <t>BTE 100G BRACELET 120x10         BANDE CAOUTCHOUC</t>
  </si>
  <si>
    <t>BTE 100GR BRACELETS FIL 180mm    CAOUTCHOUC</t>
  </si>
  <si>
    <t>A+B PAIRE DE CISEAUX 17cm DE BUREAU</t>
  </si>
  <si>
    <t>BTE 100 PORTE-CLES PLAST.ASS.</t>
  </si>
  <si>
    <t>FICHIER ROTATIF 500F.56x102mm    TUBE METAL</t>
  </si>
  <si>
    <t>TUBE DE COLLE SCOTCH NET 30ml    3045D</t>
  </si>
  <si>
    <t>TUBE DE COLLE UNIVERSELLE 30ml  330</t>
  </si>
  <si>
    <t>DEVIDOIR ESCARGOT PREMIUM</t>
  </si>
  <si>
    <t>FLACON CORRECTEUR RAPID TIPPEX   APPLICATEUR MOUSSE 20ml</t>
  </si>
  <si>
    <t>MINI POCKET MOUSE TIPP-EX 6mm</t>
  </si>
  <si>
    <t>STYLO CORRECT.SHAKE N SQUEEZE   PTE FINE METAL</t>
  </si>
  <si>
    <t>CUTTER PLASTIQUE 9mm (0139)</t>
  </si>
  <si>
    <t>CUTTER PLASTIQUE 18mm (0139)</t>
  </si>
  <si>
    <t>DOUZ.DOIGTIERS CAOUTC.MODELE 0</t>
  </si>
  <si>
    <t>BTE 500 EPING.TETE TRIANG.30mm</t>
  </si>
  <si>
    <t>GOMME MARS PLASTIC COMBI         STAEDTLER</t>
  </si>
  <si>
    <t>GOMME MARS PLASTIC 526-50</t>
  </si>
  <si>
    <t>MARQUEUR BLANC 100WS POINTE      OGIVE FINE PENTEL</t>
  </si>
  <si>
    <t>OTE AGRAFES</t>
  </si>
  <si>
    <t>A+B PERFORATEUR 2 TROUS 40FLES</t>
  </si>
  <si>
    <t>A+B PERFORATEUR 4 TROUS          (20FLES)</t>
  </si>
  <si>
    <t>STYLO FEUTRE V SIGNPEN NOIR      SW-VSP</t>
  </si>
  <si>
    <t>STYLO FEUTRE V SIGNPEN BLEU      SW-VSP</t>
  </si>
  <si>
    <t>BOITE 100 PUNAISES 3 POINTES</t>
  </si>
  <si>
    <t>BTE 100 PUNAISES ORDIN. N. 2</t>
  </si>
  <si>
    <t>ETUI 10 LAMES CUTTER 18mm</t>
  </si>
  <si>
    <t>ETUI 10 LAMES CUTTER  9mm</t>
  </si>
  <si>
    <t>RUBAN SCOTCH TRANSP.550 19x33</t>
  </si>
  <si>
    <t>RUBAN SCOTCH MAGIC 810 19x33</t>
  </si>
  <si>
    <t>SURLIGNEUR STABILO BOSS BLEU</t>
  </si>
  <si>
    <t>SURLIGNEUR STABILO BOSS JAUNE</t>
  </si>
  <si>
    <t>SURLIGNEUR STABILO BOSS ORANGE</t>
  </si>
  <si>
    <t>SURLIGNEUR STABILO BOSS VERT</t>
  </si>
  <si>
    <t>SURLIGNEUR STABILO BOSS ROSE</t>
  </si>
  <si>
    <t>TAILLE-CRAYONS ALU 1 USAGE</t>
  </si>
  <si>
    <t>TAILLE-CRAYONS ALU 2 USAGES</t>
  </si>
  <si>
    <t>TAILLE CRAYONS 2 USAGES A        RESERVOIR</t>
  </si>
  <si>
    <t>LOUPE DIAMETRE 75mm</t>
  </si>
  <si>
    <t>BTE 1000TROMBONES CHEVRON 32mm</t>
  </si>
  <si>
    <t>BTE 1000TROMBONES CHEVRON 25mm</t>
  </si>
  <si>
    <t>BTE 100 TROMBONES ONDULES 50mm</t>
  </si>
  <si>
    <t>BTE 100 TROMBONES ONDULES 77mm</t>
  </si>
  <si>
    <t>ROLLER V-BALL 07 BLEU(TRAIT 05   BL-VB7</t>
  </si>
  <si>
    <t>ROLLER V-BALL 07 ROUGE(TRAIT05   BL-VB7</t>
  </si>
  <si>
    <t>BLOC CUBE BLANC ENCOLLE 9x9x9</t>
  </si>
  <si>
    <t>A+B BLOC CUBE 76x76 NEON ASS.    320FLES</t>
  </si>
  <si>
    <t>CAHIER SPIRALE 17x22 100P 5x5    R. 62.402</t>
  </si>
  <si>
    <t>CAHIER SPIRALE 17x22 180P 5x5    REF.404</t>
  </si>
  <si>
    <t>CAHIER SPIRALE210x297 100P 5x5   REF.7552</t>
  </si>
  <si>
    <t>CAHIER SPIRALE210x297 180P 5x5   R.64.405</t>
  </si>
  <si>
    <t>PQT FICHES BRISTOL 210x297 5x5   BLANC</t>
  </si>
  <si>
    <t>PQT FICHES BRISTOL 210x297 UNI   BLANC</t>
  </si>
  <si>
    <t>CARNET SPIRALE 9x14 5x5 74.451   100P</t>
  </si>
  <si>
    <t>PORTE-BLOC SIMPLE PVC NOIR       355x235mm</t>
  </si>
  <si>
    <t>A+B LOT 12 BLOCS REPOSIT.38x51   JAUNE</t>
  </si>
  <si>
    <t>A+B LOT 12 BLOCS REPOSIT.76x76   JAUNE</t>
  </si>
  <si>
    <t>A+B LOT 12 BLOCS REPOSI.76x127   JAUNE</t>
  </si>
  <si>
    <t>REPERT.SPIRALE 110x170 6090.04   5x5 180P</t>
  </si>
  <si>
    <t>REPERT.SPIRALE 90x140  7090-04   180P 5x5</t>
  </si>
  <si>
    <t>PROTEGE DOCUMENT  20VUES NOIR</t>
  </si>
  <si>
    <t>PROTEGE-DOCUMENT  40VUES NOIR</t>
  </si>
  <si>
    <t>PROTEGE-DOCUMENT  60VUES NOIR</t>
  </si>
  <si>
    <t>PROTEGE-DOCUMENT  80VUES NOIR</t>
  </si>
  <si>
    <t>PROTEGE-DOCUMENT 100VUES NOIR</t>
  </si>
  <si>
    <t>BTE 100 POCH.PLAST.POLYPRO 11   TROUS LISSE</t>
  </si>
  <si>
    <t>JEU 12 INTERC. NEUTRES A4 C.L.</t>
  </si>
  <si>
    <t>JEU 12 INTERC.CARTE FORTE A4+    FORMAT POCH. (245x300)</t>
  </si>
  <si>
    <t>A+B BTE 100FLES ETIQ.63.5x38.1   MULTI-USAGES</t>
  </si>
  <si>
    <t>CAHIER PIQURE 170x220 96P 5x5    R.14.104</t>
  </si>
  <si>
    <t>CAHIER PIQURE 170x220 96P        SEYES R.12.103</t>
  </si>
  <si>
    <t>CHEM.3 RABATS ELAST.EUROFOLIO    BLEU A4 C.L.</t>
  </si>
  <si>
    <t>CHEM.3 RABATS ELAST.EUROFOLIO    ROUGE A4 C.L.</t>
  </si>
  <si>
    <t>CHEM.3 RABATS ELAST.EUROFOLIO    VERT A4 C.L.</t>
  </si>
  <si>
    <t>PQT 25 CHEMISES 3 RAB.ELAST.     CARTE LUST.EUROFOLIO A4 ASS.</t>
  </si>
  <si>
    <t>A+B CLASSEUR LEVIER 8cm BLEU     FONCE</t>
  </si>
  <si>
    <t>A+B CLASSEUR LEVIER 8cm ORANGE</t>
  </si>
  <si>
    <t>A+B CLASS.LEVIER 8cm BORDEAUX</t>
  </si>
  <si>
    <t>A+B CLASSEUR LEVIER 8cm GRIS     CLAIR</t>
  </si>
  <si>
    <t>A+B CLASS.LEVIER 8cm FUSCHIA/    ROSE FONCE</t>
  </si>
  <si>
    <t>A+B CLASSEUR LEVIER 8cm LAGON   (VERT MENTHE)</t>
  </si>
  <si>
    <t>A+B CLASSEUR LEVIER 8cm VIOLET</t>
  </si>
  <si>
    <t>PT.100 CHEM.ROCK S BLEU ROY     220GR</t>
  </si>
  <si>
    <t>PT.100 CHEM.ROCK S CITRON 220G</t>
  </si>
  <si>
    <t>PT.100 CHEM ROCK S ROUGE TURC   220GR</t>
  </si>
  <si>
    <t>PT.100 CHEM.ROCK S ORANGE/OCRE  220G</t>
  </si>
  <si>
    <t>PT.100 CHEM ROCK S VIOLINE      220 GR</t>
  </si>
  <si>
    <t>PT.100 CHEM.ROCK S ROSE VIF     220GR</t>
  </si>
  <si>
    <t>PT.100 CHEM.ROCK S NOIR 220G</t>
  </si>
  <si>
    <t>PT.100 CHEM.ROCK S VERT EMPIRE   220G</t>
  </si>
  <si>
    <t>PT.100 CHEM.ROCK S GRIS 220G</t>
  </si>
  <si>
    <t>PQT 100 S/CHEM.ROCK S BLEU ROY   80G</t>
  </si>
  <si>
    <t>PQT 100 S/CHEM.ROCK S CITRON     80G</t>
  </si>
  <si>
    <t>PQT 100 S/CHEM.ROCK S RGE TURC 80G</t>
  </si>
  <si>
    <t>PQT 100 S/CHEM.ROCK S OCRE 80</t>
  </si>
  <si>
    <t>PQT 100 S/CHEM.ROCK S VIOLINE 80G</t>
  </si>
  <si>
    <t>PQT 100 S/CHEM.ROCK S ROSE VIF 80G</t>
  </si>
  <si>
    <t>PQ 100 S/CHEM.ROCK S FRAMBOISE 80G</t>
  </si>
  <si>
    <t>PQ 100 S/CHEM.ROCK S VERT EMP. 80GR</t>
  </si>
  <si>
    <t>PQT 100 S/CHEM.ROCK S GRIS 80G</t>
  </si>
  <si>
    <t>PQT 100 S/CHEM.ROCK S HAVANE 80G</t>
  </si>
  <si>
    <t>PQT 100 S/CHEMISES ROCK S ASS. 80G</t>
  </si>
  <si>
    <t>PU</t>
  </si>
  <si>
    <t>DATE</t>
  </si>
  <si>
    <t>TDU</t>
  </si>
  <si>
    <t>NCI</t>
  </si>
  <si>
    <t>PDU</t>
  </si>
  <si>
    <t>PDE</t>
  </si>
  <si>
    <t>ZGU</t>
  </si>
  <si>
    <t>KGH</t>
  </si>
  <si>
    <t>AMA</t>
  </si>
  <si>
    <t>NDES</t>
  </si>
  <si>
    <t>KBO</t>
  </si>
  <si>
    <t>CST</t>
  </si>
  <si>
    <t>SBE</t>
  </si>
  <si>
    <t>SHA</t>
  </si>
  <si>
    <t>FDE</t>
  </si>
  <si>
    <t>BFO</t>
  </si>
  <si>
    <t>MLI</t>
  </si>
  <si>
    <t>CYV</t>
  </si>
  <si>
    <t>CYVO</t>
  </si>
  <si>
    <t>EBOURD</t>
  </si>
  <si>
    <t>MDE</t>
  </si>
  <si>
    <t>MWA</t>
  </si>
  <si>
    <t>CBO</t>
  </si>
  <si>
    <t>MDU</t>
  </si>
  <si>
    <t>BME</t>
  </si>
  <si>
    <t>MBU</t>
  </si>
  <si>
    <t>CPR</t>
  </si>
  <si>
    <t>DBAL</t>
  </si>
  <si>
    <t>VDZ</t>
  </si>
  <si>
    <t>MMO</t>
  </si>
  <si>
    <t>MNG</t>
  </si>
  <si>
    <t>YVA</t>
  </si>
  <si>
    <t>Nom</t>
  </si>
  <si>
    <t>Prénom</t>
  </si>
  <si>
    <t xml:space="preserve">Axe </t>
  </si>
  <si>
    <t>Détails</t>
  </si>
  <si>
    <t>PAU</t>
  </si>
  <si>
    <t>Augez</t>
  </si>
  <si>
    <t>Servgene</t>
  </si>
  <si>
    <t xml:space="preserve">Entretien </t>
  </si>
  <si>
    <t>Atelier</t>
  </si>
  <si>
    <t>Balloy</t>
  </si>
  <si>
    <t>Deptecl</t>
  </si>
  <si>
    <t>Sc/Matiére</t>
  </si>
  <si>
    <t>APA</t>
  </si>
  <si>
    <t>Apajh</t>
  </si>
  <si>
    <t>Société nettoyage</t>
  </si>
  <si>
    <t>DBA</t>
  </si>
  <si>
    <t>Baranowski</t>
  </si>
  <si>
    <t>Fab-Mec</t>
  </si>
  <si>
    <t>Bekaert</t>
  </si>
  <si>
    <t>Dirgen</t>
  </si>
  <si>
    <t>Com</t>
  </si>
  <si>
    <t>Bounvilay</t>
  </si>
  <si>
    <t>EEA</t>
  </si>
  <si>
    <t>Bourdrel</t>
  </si>
  <si>
    <t>Etudes-DF</t>
  </si>
  <si>
    <t>Fonctetudes</t>
  </si>
  <si>
    <t>Magasin</t>
  </si>
  <si>
    <t>MBO</t>
  </si>
  <si>
    <t>Bourey</t>
  </si>
  <si>
    <t>Systinfo-DF</t>
  </si>
  <si>
    <t>Fonctinfo</t>
  </si>
  <si>
    <t>EBO</t>
  </si>
  <si>
    <t>Bourgery</t>
  </si>
  <si>
    <t>Servfin</t>
  </si>
  <si>
    <t>JBO</t>
  </si>
  <si>
    <t>Bout</t>
  </si>
  <si>
    <t>PBO</t>
  </si>
  <si>
    <t>Borne</t>
  </si>
  <si>
    <t>Lagis</t>
  </si>
  <si>
    <t>DBR</t>
  </si>
  <si>
    <t>Brégovic</t>
  </si>
  <si>
    <t>AGR</t>
  </si>
  <si>
    <t>Résidence</t>
  </si>
  <si>
    <t>Bukowski</t>
  </si>
  <si>
    <t>RI-DF</t>
  </si>
  <si>
    <t>Fonct</t>
  </si>
  <si>
    <t>SBU</t>
  </si>
  <si>
    <t>Burry</t>
  </si>
  <si>
    <t>Doc</t>
  </si>
  <si>
    <t>VCA</t>
  </si>
  <si>
    <t>Caigny</t>
  </si>
  <si>
    <t>Rech-DF</t>
  </si>
  <si>
    <t>Fonctrech</t>
  </si>
  <si>
    <t>HCA</t>
  </si>
  <si>
    <t>Carlier</t>
  </si>
  <si>
    <t>Admin</t>
  </si>
  <si>
    <t>ACH</t>
  </si>
  <si>
    <t>Charuau</t>
  </si>
  <si>
    <t>JCH</t>
  </si>
  <si>
    <t>Chatriot</t>
  </si>
  <si>
    <t>Cingolani</t>
  </si>
  <si>
    <t>Langues</t>
  </si>
  <si>
    <t>CCH</t>
  </si>
  <si>
    <t>Chrétien</t>
  </si>
  <si>
    <t>ECO</t>
  </si>
  <si>
    <t>Costantini</t>
  </si>
  <si>
    <t>DCO</t>
  </si>
  <si>
    <t>Corbeel</t>
  </si>
  <si>
    <t>Math/Info</t>
  </si>
  <si>
    <t>KCO</t>
  </si>
  <si>
    <t>Coquant</t>
  </si>
  <si>
    <t>Remplacement</t>
  </si>
  <si>
    <t>ACR</t>
  </si>
  <si>
    <t xml:space="preserve">Cristol </t>
  </si>
  <si>
    <t>Matériaux</t>
  </si>
  <si>
    <t>NDA</t>
  </si>
  <si>
    <t>Dangoumau</t>
  </si>
  <si>
    <t>Iteem</t>
  </si>
  <si>
    <t>Logistique</t>
  </si>
  <si>
    <t>MDA</t>
  </si>
  <si>
    <t>Daubercies</t>
  </si>
  <si>
    <t>FDA</t>
  </si>
  <si>
    <t>Dabin</t>
  </si>
  <si>
    <t>SDA</t>
  </si>
  <si>
    <t>Davies</t>
  </si>
  <si>
    <t>IDE</t>
  </si>
  <si>
    <t>Delattre</t>
  </si>
  <si>
    <t>Entr-DF</t>
  </si>
  <si>
    <t>Fonctentr</t>
  </si>
  <si>
    <t>ADE</t>
  </si>
  <si>
    <t>Dekimpe</t>
  </si>
  <si>
    <t>Delepaut</t>
  </si>
  <si>
    <t>Méca</t>
  </si>
  <si>
    <t>Cons-Mec</t>
  </si>
  <si>
    <t>JDE</t>
  </si>
  <si>
    <t>Deltourbe</t>
  </si>
  <si>
    <t>Delooz</t>
  </si>
  <si>
    <t xml:space="preserve">Desseyn </t>
  </si>
  <si>
    <t>NDE</t>
  </si>
  <si>
    <t>Génie-Civil</t>
  </si>
  <si>
    <t>ADES</t>
  </si>
  <si>
    <t>Desbuquoy</t>
  </si>
  <si>
    <t>1 et 2 BAT E</t>
  </si>
  <si>
    <t>EDO</t>
  </si>
  <si>
    <t>Dolhen</t>
  </si>
  <si>
    <t>Dubois</t>
  </si>
  <si>
    <t>Ducron</t>
  </si>
  <si>
    <t xml:space="preserve">Dupont </t>
  </si>
  <si>
    <t>Méca-Flu</t>
  </si>
  <si>
    <t>FDU</t>
  </si>
  <si>
    <t>Dutilleul</t>
  </si>
  <si>
    <t>Dhenry</t>
  </si>
  <si>
    <t>Dziwniel</t>
  </si>
  <si>
    <t>FED</t>
  </si>
  <si>
    <t>Eddoumi</t>
  </si>
  <si>
    <t>EWA</t>
  </si>
  <si>
    <t xml:space="preserve">Eliard </t>
  </si>
  <si>
    <t>Rh</t>
  </si>
  <si>
    <t>REM</t>
  </si>
  <si>
    <t>Emourgeon</t>
  </si>
  <si>
    <t>Eléves</t>
  </si>
  <si>
    <t>JFO</t>
  </si>
  <si>
    <t>Foucaut</t>
  </si>
  <si>
    <t>JFA</t>
  </si>
  <si>
    <t>Fargue</t>
  </si>
  <si>
    <t>Ingiénerie</t>
  </si>
  <si>
    <t>Foncez</t>
  </si>
  <si>
    <t>BFON</t>
  </si>
  <si>
    <t>Chimie</t>
  </si>
  <si>
    <t>NFI</t>
  </si>
  <si>
    <t>Finet</t>
  </si>
  <si>
    <t>VFL</t>
  </si>
  <si>
    <t>Fleury</t>
  </si>
  <si>
    <t>Valorisation</t>
  </si>
  <si>
    <t>AGA</t>
  </si>
  <si>
    <t>Gatelier</t>
  </si>
  <si>
    <t>JE</t>
  </si>
  <si>
    <t>PGA</t>
  </si>
  <si>
    <t>Gallais</t>
  </si>
  <si>
    <t>CGA</t>
  </si>
  <si>
    <t>Gaussot</t>
  </si>
  <si>
    <t>VGE</t>
  </si>
  <si>
    <t>Gervais</t>
  </si>
  <si>
    <t>Ghesquier</t>
  </si>
  <si>
    <t>Gueroui</t>
  </si>
  <si>
    <t>JGI</t>
  </si>
  <si>
    <t>Gilibert</t>
  </si>
  <si>
    <t>MGI</t>
  </si>
  <si>
    <t>Girard</t>
  </si>
  <si>
    <t>Rez de chaussée + 3 éme bat C</t>
  </si>
  <si>
    <t>CHE</t>
  </si>
  <si>
    <t>Herchuelz</t>
  </si>
  <si>
    <t>MHE</t>
  </si>
  <si>
    <t>Hespel</t>
  </si>
  <si>
    <t>PHI</t>
  </si>
  <si>
    <t>Hileke</t>
  </si>
  <si>
    <t>LHO</t>
  </si>
  <si>
    <t>Houttemane</t>
  </si>
  <si>
    <t>Halitim</t>
  </si>
  <si>
    <t>MHU</t>
  </si>
  <si>
    <t>Hurel</t>
  </si>
  <si>
    <t>2 éme Bat C</t>
  </si>
  <si>
    <t>AHU</t>
  </si>
  <si>
    <t>Husson</t>
  </si>
  <si>
    <t>IG2I</t>
  </si>
  <si>
    <t>Dépenses</t>
  </si>
  <si>
    <t>Jezequel</t>
  </si>
  <si>
    <t>ZLA</t>
  </si>
  <si>
    <t>Lafhaj</t>
  </si>
  <si>
    <t>JLA</t>
  </si>
  <si>
    <t>Lasue</t>
  </si>
  <si>
    <t>VLE</t>
  </si>
  <si>
    <t>Leclercq</t>
  </si>
  <si>
    <t>PLE</t>
  </si>
  <si>
    <t>Leconte</t>
  </si>
  <si>
    <t>MSO</t>
  </si>
  <si>
    <t>FLE</t>
  </si>
  <si>
    <t>Lesaffre</t>
  </si>
  <si>
    <t>Fonderie</t>
  </si>
  <si>
    <t>Liani</t>
  </si>
  <si>
    <t>SERVFIN</t>
  </si>
  <si>
    <t>VMA</t>
  </si>
  <si>
    <t>Malherd</t>
  </si>
  <si>
    <t>BDS</t>
  </si>
  <si>
    <t>Marcotte</t>
  </si>
  <si>
    <t>RH</t>
  </si>
  <si>
    <t>VMEI</t>
  </si>
  <si>
    <t>Meissner</t>
  </si>
  <si>
    <t>N'gwé</t>
  </si>
  <si>
    <t>LME</t>
  </si>
  <si>
    <t>Menez</t>
  </si>
  <si>
    <t>Menu</t>
  </si>
  <si>
    <t>AME</t>
  </si>
  <si>
    <t>Mejerevil</t>
  </si>
  <si>
    <t>AMO</t>
  </si>
  <si>
    <t>Mouze</t>
  </si>
  <si>
    <t>Mouvaux</t>
  </si>
  <si>
    <t>CNI</t>
  </si>
  <si>
    <t>Niclaeys</t>
  </si>
  <si>
    <t>LPAI</t>
  </si>
  <si>
    <t>Paindavoine</t>
  </si>
  <si>
    <t>LPA</t>
  </si>
  <si>
    <t>2,3,4 Bat E</t>
  </si>
  <si>
    <t>NMI</t>
  </si>
  <si>
    <t>Mille</t>
  </si>
  <si>
    <t>FPE</t>
  </si>
  <si>
    <t>Peeters</t>
  </si>
  <si>
    <t>SPI</t>
  </si>
  <si>
    <t>Pinto</t>
  </si>
  <si>
    <t>Prevost</t>
  </si>
  <si>
    <t>LPR</t>
  </si>
  <si>
    <t>Prouvost</t>
  </si>
  <si>
    <t>BQU</t>
  </si>
  <si>
    <t>Quenon</t>
  </si>
  <si>
    <t>PQU</t>
  </si>
  <si>
    <t>Quaegebeur</t>
  </si>
  <si>
    <t>NQU</t>
  </si>
  <si>
    <t>Quayle</t>
  </si>
  <si>
    <t>MRO</t>
  </si>
  <si>
    <t>Roussiére</t>
  </si>
  <si>
    <t>DRI</t>
  </si>
  <si>
    <t>Riviére</t>
  </si>
  <si>
    <t>DRIV</t>
  </si>
  <si>
    <t>HRO</t>
  </si>
  <si>
    <t>Rossi</t>
  </si>
  <si>
    <t>PRO</t>
  </si>
  <si>
    <t>Royes</t>
  </si>
  <si>
    <t>LRU</t>
  </si>
  <si>
    <t>Ruther</t>
  </si>
  <si>
    <t>CRY</t>
  </si>
  <si>
    <t>Rymeck</t>
  </si>
  <si>
    <t>BST</t>
  </si>
  <si>
    <t>Stievenard</t>
  </si>
  <si>
    <t>FCD</t>
  </si>
  <si>
    <t>MST</t>
  </si>
  <si>
    <t>Stanislas</t>
  </si>
  <si>
    <t>Deshayes</t>
  </si>
  <si>
    <t>BSZ</t>
  </si>
  <si>
    <t>Szukala</t>
  </si>
  <si>
    <t>MTA</t>
  </si>
  <si>
    <t>Tanghe</t>
  </si>
  <si>
    <t>NTI</t>
  </si>
  <si>
    <t>Tison</t>
  </si>
  <si>
    <t>1er Bat C</t>
  </si>
  <si>
    <t>OTA</t>
  </si>
  <si>
    <t>Tatem</t>
  </si>
  <si>
    <t>DTE</t>
  </si>
  <si>
    <t>Terly</t>
  </si>
  <si>
    <t>3 éme Bat C</t>
  </si>
  <si>
    <t>MTE</t>
  </si>
  <si>
    <t>Tellier</t>
  </si>
  <si>
    <t>Valin</t>
  </si>
  <si>
    <t>RVA</t>
  </si>
  <si>
    <t xml:space="preserve">Vandestienne </t>
  </si>
  <si>
    <t>MVA</t>
  </si>
  <si>
    <t>Vangreveninge</t>
  </si>
  <si>
    <t>Repro</t>
  </si>
  <si>
    <t>BVA</t>
  </si>
  <si>
    <t>Vanicatte</t>
  </si>
  <si>
    <t>JVE</t>
  </si>
  <si>
    <t>Verin</t>
  </si>
  <si>
    <t>TVE</t>
  </si>
  <si>
    <t>Vermelle</t>
  </si>
  <si>
    <t>CVI</t>
  </si>
  <si>
    <t>Vion</t>
  </si>
  <si>
    <t>BWA</t>
  </si>
  <si>
    <t>Warocquier</t>
  </si>
  <si>
    <t>Accueil</t>
  </si>
  <si>
    <t>Wauters</t>
  </si>
  <si>
    <t>Yvoz</t>
  </si>
  <si>
    <t>Ecole</t>
  </si>
  <si>
    <t>Fournisseur</t>
  </si>
  <si>
    <t>ALTER BURO</t>
  </si>
  <si>
    <t>AGENDA SEPT/SEPT 10X15</t>
  </si>
  <si>
    <t>AGENDA SEPT/SEPT 16X24</t>
  </si>
  <si>
    <t>AGENDA SEPT/SEPT 21x27</t>
  </si>
  <si>
    <t>AGENDA SEPT/SEPT 21x29,7 EU09</t>
  </si>
  <si>
    <t>BLOC DATE A GAUCHE</t>
  </si>
  <si>
    <t>CALENDRIER</t>
  </si>
  <si>
    <t>SUPPORT DE BLOC</t>
  </si>
  <si>
    <t>JJE</t>
  </si>
  <si>
    <t xml:space="preserve">PINCE AGRAFEUSE A+B </t>
  </si>
  <si>
    <t>BOITE D'AGRAFES POUR AGRAFEUSE A+B</t>
  </si>
  <si>
    <t>Prix Magasin</t>
  </si>
  <si>
    <t>PORTE BILLET</t>
  </si>
  <si>
    <t>CHEM.RAB.+ELAST.+ETIQ JAUNE</t>
  </si>
  <si>
    <t>PASTILLES GOMMETTES8MM</t>
  </si>
  <si>
    <t>PASTILLES GOMMETTES 12MM</t>
  </si>
  <si>
    <t>ETIQUETTE ADRESSE</t>
  </si>
  <si>
    <t>CRAYON GRIS</t>
  </si>
  <si>
    <t>CLASSEUR A LEVIER ROUGE</t>
  </si>
  <si>
    <t>PAPERMATE NOIR</t>
  </si>
  <si>
    <t>PAPERMATE BLEU</t>
  </si>
  <si>
    <t>BLOC NOTE 14,8 X 21 CM</t>
  </si>
  <si>
    <t>BLOC NOTE 21X 29,7</t>
  </si>
  <si>
    <t>CLASSEUR 4 ANNEAU BLEU</t>
  </si>
  <si>
    <t>CLASSEUR 4 ANNEAU ROUGE</t>
  </si>
  <si>
    <t>ENV A SOUFFLET</t>
  </si>
  <si>
    <t xml:space="preserve">ENV DEMI FORMAT 162 X229 </t>
  </si>
  <si>
    <t>CHEMISE A RABAT JAUNE</t>
  </si>
  <si>
    <t>CHEMISE A RABAT BLEU</t>
  </si>
  <si>
    <t xml:space="preserve">CLASSEUR 4 ANNEAU NOIR </t>
  </si>
  <si>
    <t>OLA</t>
  </si>
  <si>
    <t>Lagache</t>
  </si>
  <si>
    <t>Olivier</t>
  </si>
  <si>
    <t>ENV PF SANS FENETRE</t>
  </si>
  <si>
    <t>ENV  GRAND FORMAT SANS FENETRE</t>
  </si>
  <si>
    <t>Van dewoestyne</t>
  </si>
  <si>
    <t>CVA</t>
  </si>
  <si>
    <t>Entr/sociéte</t>
  </si>
  <si>
    <t>CHEM.3 RABATS ELAST.EUROFOLIO    MAUVE</t>
  </si>
  <si>
    <t>CHEM.3 RABATS ELAST.EUROFOLIO    GRIS</t>
  </si>
  <si>
    <t>INTO</t>
  </si>
  <si>
    <t>ULTRA NEUF</t>
  </si>
  <si>
    <t>EPONGE SPONTEX</t>
  </si>
  <si>
    <t>LAVETTE SYNTHETIQUE ROSE</t>
  </si>
  <si>
    <t>SAVON AMPHOTENE</t>
  </si>
  <si>
    <t>CLASSEUR SOUPLE BLEU</t>
  </si>
  <si>
    <t>CLASSEUR SOUPLE ROUGE</t>
  </si>
  <si>
    <t xml:space="preserve">CLASSEUR SOUPLE VERT </t>
  </si>
  <si>
    <t>CLASSEUR SOUPLE NOIR</t>
  </si>
  <si>
    <t>CLASSEUR POLYPRO 4 ANN.30mm NOIR DUR</t>
  </si>
  <si>
    <t>CLASSEUR POLYPRO 4 ANN.30mm BLEU DUR</t>
  </si>
  <si>
    <t>CLASSEUR POLYPRO 4 ANN.30mm ROUGE DUR</t>
  </si>
  <si>
    <t>CLASSEUR POLYPRO 4 ANN.30mm VERT DUR</t>
  </si>
  <si>
    <t xml:space="preserve">BTE DE 25 PUNAISES </t>
  </si>
  <si>
    <t>MHA</t>
  </si>
  <si>
    <t>Habbas</t>
  </si>
  <si>
    <t xml:space="preserve">PAPIER TOILETTE </t>
  </si>
  <si>
    <t>PQT 100S/CHEM.ROCK S NOIR</t>
  </si>
  <si>
    <t>DLE</t>
  </si>
  <si>
    <t>Lepicart</t>
  </si>
  <si>
    <t xml:space="preserve">TAMPONS TRODAT </t>
  </si>
  <si>
    <t>TAMPON DATEUR</t>
  </si>
  <si>
    <t>ULTRA BAC</t>
  </si>
  <si>
    <t>CPRE</t>
  </si>
  <si>
    <t>MOR</t>
  </si>
  <si>
    <t>Orfao</t>
  </si>
  <si>
    <t>TRIEUR A CASES</t>
  </si>
  <si>
    <t>JAN</t>
  </si>
  <si>
    <t>André</t>
  </si>
  <si>
    <t>TRIEUR 12 COMPARTIMENT</t>
  </si>
  <si>
    <t>C10.925</t>
  </si>
  <si>
    <t>EPONGE A RECURER</t>
  </si>
  <si>
    <t>C42.142</t>
  </si>
  <si>
    <t>DEVLAEMYNCK</t>
  </si>
  <si>
    <t>LAVETTE SYNTHETIQUE VERTE</t>
  </si>
  <si>
    <t>GANTS VINYLE 8 1/2</t>
  </si>
  <si>
    <t>GANTS VINYLE 6 1/2</t>
  </si>
  <si>
    <t>GANTS VINYLE 7 1/2</t>
  </si>
  <si>
    <t>C42.510</t>
  </si>
  <si>
    <t>SAC POUBELLES 10L</t>
  </si>
  <si>
    <t>SAC POUBELLES 110L</t>
  </si>
  <si>
    <t>SAC POUBELLES 50L</t>
  </si>
  <si>
    <t>C42.050</t>
  </si>
  <si>
    <t>GANTS MAPA ROSE 6 1/2</t>
  </si>
  <si>
    <t>DOSETTES</t>
  </si>
  <si>
    <t>SAC POUBELLES 30L</t>
  </si>
  <si>
    <t>C42.522</t>
  </si>
  <si>
    <t>ENV PF AVEC FENETRE</t>
  </si>
  <si>
    <t>PRODUITS DEGRAISSANT</t>
  </si>
  <si>
    <t>GAZES IMPREGNEES</t>
  </si>
  <si>
    <t>REGISTRE</t>
  </si>
  <si>
    <t>CORBEILLE A COURRIER INCOLORE</t>
  </si>
  <si>
    <t>B11.720</t>
  </si>
  <si>
    <t>ENV A DIPLÔME</t>
  </si>
  <si>
    <t>LLE</t>
  </si>
  <si>
    <t>PRODUITS VAISSELLE</t>
  </si>
  <si>
    <t>Lecomte</t>
  </si>
  <si>
    <t>inventaire</t>
  </si>
  <si>
    <t>CSTI</t>
  </si>
  <si>
    <t>MDUC</t>
  </si>
  <si>
    <t>PLUMEAU</t>
  </si>
  <si>
    <t>PRODUITS POMME</t>
  </si>
  <si>
    <t>GANST MAPA ROSE 8 1/2</t>
  </si>
  <si>
    <t>GANTS MAPA ROSE 7 1/2</t>
  </si>
  <si>
    <t>C18.020</t>
  </si>
  <si>
    <t>SAC ASPIRATEUR HEPAFLO</t>
  </si>
  <si>
    <t>SEPIETER</t>
  </si>
  <si>
    <t>MINOT APURA</t>
  </si>
  <si>
    <t>BISMAN</t>
  </si>
  <si>
    <t>BERNARD</t>
  </si>
  <si>
    <t>LE GOFF</t>
  </si>
  <si>
    <t>AJAX VITRES</t>
  </si>
  <si>
    <t>LAVETTE MICROFIBRE BLEUE</t>
  </si>
  <si>
    <t xml:space="preserve">LAVETTE MICROFIBRE ROSE </t>
  </si>
  <si>
    <t xml:space="preserve">ENVELOPPES DEMI FORMAT </t>
  </si>
  <si>
    <t>PBU</t>
  </si>
  <si>
    <t>Burgnies</t>
  </si>
  <si>
    <t>PINCE AGRAFEUSE BB</t>
  </si>
  <si>
    <t>AGRAFES BB</t>
  </si>
  <si>
    <t>ROLLER VISION ELITE UB205 NOIR   ECRITURE FINE 0,3MM</t>
  </si>
  <si>
    <t>ROLLER VISION ELITE UB205 BLEU   ECRITURE FINE 0,3MM</t>
  </si>
  <si>
    <t>UNI BALL VISION ELITE 0,6 MM NOIR</t>
  </si>
  <si>
    <t>UNI BALL VISION ELITE 0,6 MM BLEU</t>
  </si>
  <si>
    <t>CALCUL, SHARP</t>
  </si>
  <si>
    <t>Lacroix</t>
  </si>
  <si>
    <t>LST</t>
  </si>
  <si>
    <t>CALENDRIER 13 MOIS 1 FACE</t>
  </si>
  <si>
    <t>AGENDA SEPT/SEPT 21X27</t>
  </si>
  <si>
    <t>CARTON MOUSSE</t>
  </si>
  <si>
    <t>CAHIER BROCHURE 21X29,7 5X5 180P</t>
  </si>
  <si>
    <t>PINCE AGRAFEUSE RAPID</t>
  </si>
  <si>
    <t>SBEK</t>
  </si>
  <si>
    <t>MIR</t>
  </si>
  <si>
    <t>C12.826</t>
  </si>
  <si>
    <t>AGRAFES TOT</t>
  </si>
  <si>
    <t>Pouliquen</t>
  </si>
  <si>
    <t>VPO</t>
  </si>
  <si>
    <t>CDH</t>
  </si>
  <si>
    <t>GCL</t>
  </si>
  <si>
    <t>Clèmens</t>
  </si>
  <si>
    <t>Delsalle</t>
  </si>
  <si>
    <t>JDEL</t>
  </si>
  <si>
    <t>DNA</t>
  </si>
  <si>
    <t>Najjar</t>
  </si>
  <si>
    <t>ADEP</t>
  </si>
  <si>
    <t>Deparcy</t>
  </si>
  <si>
    <t>AEH</t>
  </si>
  <si>
    <t>EHRHARDT</t>
  </si>
  <si>
    <t>Centrale Lille Projet</t>
  </si>
  <si>
    <t>DKA</t>
  </si>
  <si>
    <t>Kouane</t>
  </si>
  <si>
    <t>FLEG</t>
  </si>
  <si>
    <t>Léger</t>
  </si>
  <si>
    <t>AHA</t>
  </si>
  <si>
    <t>Haddid</t>
  </si>
  <si>
    <t>Ledrue</t>
  </si>
  <si>
    <t>CLE</t>
  </si>
  <si>
    <t>CGAU</t>
  </si>
  <si>
    <t>Gauthiez</t>
  </si>
  <si>
    <t>ALE</t>
  </si>
  <si>
    <t>Lemeitour</t>
  </si>
  <si>
    <t>Devogelaere</t>
  </si>
  <si>
    <t>CDE</t>
  </si>
  <si>
    <t>CBOT</t>
  </si>
  <si>
    <t>Botteau</t>
  </si>
  <si>
    <t>Boulogne</t>
  </si>
  <si>
    <t>DAA</t>
  </si>
  <si>
    <t>Aabar</t>
  </si>
  <si>
    <t>KDU</t>
  </si>
  <si>
    <t>LWE</t>
  </si>
  <si>
    <t>Wei</t>
  </si>
  <si>
    <t>SHE</t>
  </si>
  <si>
    <t>Duret</t>
  </si>
  <si>
    <t>Heyte</t>
  </si>
  <si>
    <t>ROULEAU ECO</t>
  </si>
  <si>
    <t xml:space="preserve">PHS NES </t>
  </si>
  <si>
    <t>SAVON 800ML</t>
  </si>
  <si>
    <t>PORTE CHEVALET</t>
  </si>
  <si>
    <t>POCHETTE INSERTIONS PORTE NOMS CHEVALET</t>
  </si>
  <si>
    <t xml:space="preserve">RALLONGE </t>
  </si>
  <si>
    <t>BOITE DE TRANSFERT</t>
  </si>
  <si>
    <t>SERPILLERES</t>
  </si>
  <si>
    <t>Entr/société</t>
  </si>
  <si>
    <t>Edelblut</t>
  </si>
  <si>
    <t>LED</t>
  </si>
  <si>
    <t>FRANGE MICROFIBRE</t>
  </si>
  <si>
    <t xml:space="preserve">Lhernout </t>
  </si>
  <si>
    <t>SLH</t>
  </si>
  <si>
    <t>LOT DE 4 CADRES</t>
  </si>
  <si>
    <t>PORTE NOMS CHEVALET</t>
  </si>
  <si>
    <t>PORTE NOMS DE LUXE</t>
  </si>
  <si>
    <t>AGRAFES SP19 1/4 5000        BOSTITCH</t>
  </si>
  <si>
    <t>fournisseur</t>
  </si>
  <si>
    <t>nom</t>
  </si>
  <si>
    <t>ALT</t>
  </si>
  <si>
    <t>alter buro</t>
  </si>
  <si>
    <t>sepieter</t>
  </si>
  <si>
    <t>devlaemynck</t>
  </si>
  <si>
    <t>bernard</t>
  </si>
  <si>
    <t>SEP</t>
  </si>
  <si>
    <t>DEV</t>
  </si>
  <si>
    <t>BER</t>
  </si>
  <si>
    <t>le goff</t>
  </si>
  <si>
    <t>LEG</t>
  </si>
  <si>
    <t>bisman</t>
  </si>
  <si>
    <t>minot apura</t>
  </si>
  <si>
    <t>phs nes</t>
  </si>
  <si>
    <t>PHS</t>
  </si>
  <si>
    <t>MIN</t>
  </si>
  <si>
    <t>BIS</t>
  </si>
  <si>
    <t>bis</t>
  </si>
  <si>
    <t>Référence</t>
  </si>
  <si>
    <t>Entrée</t>
  </si>
  <si>
    <t>IdNom</t>
  </si>
  <si>
    <t>Code</t>
  </si>
  <si>
    <t>Date</t>
  </si>
  <si>
    <t>IDNom</t>
  </si>
  <si>
    <t>Axe</t>
  </si>
  <si>
    <t>PT</t>
  </si>
  <si>
    <t>Qté</t>
  </si>
  <si>
    <t>Sortie</t>
  </si>
  <si>
    <t>Stock initial</t>
  </si>
  <si>
    <t>Stock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</si>
</sst>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d/mm/yy;@"/>
    <numFmt numFmtId="167" formatCode="0;\-0;"/>
    <numFmt numFmtId="168" formatCode="#,##0;[Red]\(#,##0\);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3">
    <xf numFmtId="165" fontId="0" fillId="0" borderId="0"/>
    <xf numFmtId="165" fontId="12" fillId="2" borderId="0" applyNumberFormat="0" applyBorder="0" applyAlignment="0" applyProtection="0"/>
    <xf numFmtId="165" fontId="12" fillId="3" borderId="0" applyNumberFormat="0" applyBorder="0" applyAlignment="0" applyProtection="0"/>
    <xf numFmtId="165" fontId="12" fillId="4" borderId="0" applyNumberFormat="0" applyBorder="0" applyAlignment="0" applyProtection="0"/>
    <xf numFmtId="165" fontId="12" fillId="5" borderId="0" applyNumberFormat="0" applyBorder="0" applyAlignment="0" applyProtection="0"/>
    <xf numFmtId="165" fontId="12" fillId="19" borderId="0" applyNumberFormat="0" applyBorder="0" applyAlignment="0" applyProtection="0"/>
    <xf numFmtId="165" fontId="12" fillId="6" borderId="0" applyNumberFormat="0" applyBorder="0" applyAlignment="0" applyProtection="0"/>
    <xf numFmtId="165" fontId="12" fillId="7" borderId="0" applyNumberFormat="0" applyBorder="0" applyAlignment="0" applyProtection="0"/>
    <xf numFmtId="165" fontId="12" fillId="20" borderId="0" applyNumberFormat="0" applyBorder="0" applyAlignment="0" applyProtection="0"/>
    <xf numFmtId="165" fontId="12" fillId="9" borderId="0" applyNumberFormat="0" applyBorder="0" applyAlignment="0" applyProtection="0"/>
    <xf numFmtId="165" fontId="12" fillId="5" borderId="0" applyNumberFormat="0" applyBorder="0" applyAlignment="0" applyProtection="0"/>
    <xf numFmtId="165" fontId="12" fillId="7" borderId="0" applyNumberFormat="0" applyBorder="0" applyAlignment="0" applyProtection="0"/>
    <xf numFmtId="165" fontId="12" fillId="10" borderId="0" applyNumberFormat="0" applyBorder="0" applyAlignment="0" applyProtection="0"/>
    <xf numFmtId="165" fontId="13" fillId="11" borderId="0" applyNumberFormat="0" applyBorder="0" applyAlignment="0" applyProtection="0"/>
    <xf numFmtId="165" fontId="13" fillId="8" borderId="0" applyNumberFormat="0" applyBorder="0" applyAlignment="0" applyProtection="0"/>
    <xf numFmtId="165" fontId="13" fillId="9" borderId="0" applyNumberFormat="0" applyBorder="0" applyAlignment="0" applyProtection="0"/>
    <xf numFmtId="165" fontId="13" fillId="12" borderId="0" applyNumberFormat="0" applyBorder="0" applyAlignment="0" applyProtection="0"/>
    <xf numFmtId="165" fontId="13" fillId="13" borderId="0" applyNumberFormat="0" applyBorder="0" applyAlignment="0" applyProtection="0"/>
    <xf numFmtId="165" fontId="13" fillId="14" borderId="0" applyNumberFormat="0" applyBorder="0" applyAlignment="0" applyProtection="0"/>
    <xf numFmtId="165" fontId="13" fillId="15" borderId="0" applyNumberFormat="0" applyBorder="0" applyAlignment="0" applyProtection="0"/>
    <xf numFmtId="165" fontId="13" fillId="16" borderId="0" applyNumberFormat="0" applyBorder="0" applyAlignment="0" applyProtection="0"/>
    <xf numFmtId="165" fontId="13" fillId="17" borderId="0" applyNumberFormat="0" applyBorder="0" applyAlignment="0" applyProtection="0"/>
    <xf numFmtId="165" fontId="13" fillId="12" borderId="0" applyNumberFormat="0" applyBorder="0" applyAlignment="0" applyProtection="0"/>
    <xf numFmtId="165" fontId="13" fillId="21" borderId="0" applyNumberFormat="0" applyBorder="0" applyAlignment="0" applyProtection="0"/>
    <xf numFmtId="165" fontId="13" fillId="18" borderId="0" applyNumberFormat="0" applyBorder="0" applyAlignment="0" applyProtection="0"/>
    <xf numFmtId="165" fontId="14" fillId="0" borderId="0" applyNumberFormat="0" applyFill="0" applyBorder="0" applyAlignment="0" applyProtection="0"/>
    <xf numFmtId="165" fontId="15" fillId="6" borderId="10" applyNumberFormat="0" applyAlignment="0" applyProtection="0"/>
    <xf numFmtId="165" fontId="6" fillId="0" borderId="1" applyNumberFormat="0" applyFill="0" applyAlignment="0" applyProtection="0"/>
    <xf numFmtId="165" fontId="2" fillId="22" borderId="11" applyNumberFormat="0" applyFont="0" applyAlignment="0" applyProtection="0"/>
    <xf numFmtId="165" fontId="16" fillId="6" borderId="10" applyNumberFormat="0" applyAlignment="0" applyProtection="0"/>
    <xf numFmtId="165" fontId="17" fillId="3" borderId="0" applyNumberFormat="0" applyBorder="0" applyAlignment="0" applyProtection="0"/>
    <xf numFmtId="44" fontId="5" fillId="0" borderId="0" applyFont="0" applyFill="0" applyBorder="0" applyAlignment="0" applyProtection="0"/>
    <xf numFmtId="165" fontId="18" fillId="23" borderId="0" applyNumberFormat="0" applyBorder="0" applyAlignment="0" applyProtection="0"/>
    <xf numFmtId="165" fontId="19" fillId="4" borderId="0" applyNumberFormat="0" applyBorder="0" applyAlignment="0" applyProtection="0"/>
    <xf numFmtId="165" fontId="20" fillId="6" borderId="12" applyNumberFormat="0" applyAlignment="0" applyProtection="0"/>
    <xf numFmtId="165" fontId="21" fillId="0" borderId="0" applyNumberFormat="0" applyFill="0" applyBorder="0" applyAlignment="0" applyProtection="0"/>
    <xf numFmtId="165" fontId="7" fillId="0" borderId="0" applyNumberFormat="0" applyFill="0" applyBorder="0" applyAlignment="0" applyProtection="0"/>
    <xf numFmtId="165" fontId="8" fillId="0" borderId="2" applyNumberFormat="0" applyFill="0" applyAlignment="0" applyProtection="0"/>
    <xf numFmtId="165" fontId="9" fillId="0" borderId="3" applyNumberFormat="0" applyFill="0" applyAlignment="0" applyProtection="0"/>
    <xf numFmtId="165" fontId="10" fillId="0" borderId="4" applyNumberFormat="0" applyFill="0" applyAlignment="0" applyProtection="0"/>
    <xf numFmtId="165" fontId="10" fillId="0" borderId="0" applyNumberFormat="0" applyFill="0" applyBorder="0" applyAlignment="0" applyProtection="0"/>
    <xf numFmtId="165" fontId="22" fillId="0" borderId="5" applyNumberFormat="0" applyFill="0" applyAlignment="0" applyProtection="0"/>
    <xf numFmtId="165" fontId="23" fillId="24" borderId="13" applyNumberFormat="0" applyAlignment="0" applyProtection="0"/>
  </cellStyleXfs>
  <cellXfs count="65">
    <xf numFmtId="165" fontId="0" fillId="0" borderId="0" xfId="0"/>
    <xf numFmtId="44" fontId="0" fillId="0" borderId="0" xfId="31" applyFont="1"/>
    <xf numFmtId="0" fontId="0" fillId="0" borderId="0" xfId="0" applyNumberFormat="1" applyAlignment="1">
      <alignment horizontal="right"/>
    </xf>
    <xf numFmtId="0" fontId="0" fillId="0" borderId="0" xfId="0" applyNumberFormat="1"/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165" fontId="4" fillId="0" borderId="0" xfId="0" applyFont="1" applyBorder="1" applyAlignment="1">
      <alignment horizontal="right"/>
    </xf>
    <xf numFmtId="165" fontId="22" fillId="0" borderId="0" xfId="0" applyFont="1" applyBorder="1" applyAlignment="1">
      <alignment horizontal="right"/>
    </xf>
    <xf numFmtId="165" fontId="0" fillId="0" borderId="0" xfId="0" applyBorder="1"/>
    <xf numFmtId="0" fontId="0" fillId="0" borderId="0" xfId="0" applyNumberFormat="1" applyAlignment="1">
      <alignment horizontal="center"/>
    </xf>
    <xf numFmtId="0" fontId="25" fillId="0" borderId="0" xfId="0" applyNumberFormat="1" applyFont="1" applyFill="1" applyBorder="1" applyAlignment="1">
      <alignment vertical="center"/>
    </xf>
    <xf numFmtId="0" fontId="25" fillId="0" borderId="0" xfId="0" applyNumberFormat="1" applyFont="1" applyFill="1" applyBorder="1" applyAlignment="1"/>
    <xf numFmtId="0" fontId="26" fillId="0" borderId="0" xfId="0" applyNumberFormat="1" applyFont="1" applyFill="1" applyBorder="1" applyAlignment="1"/>
    <xf numFmtId="164" fontId="25" fillId="0" borderId="0" xfId="0" applyNumberFormat="1" applyFont="1" applyFill="1" applyBorder="1" applyAlignment="1"/>
    <xf numFmtId="165" fontId="26" fillId="0" borderId="0" xfId="0" applyFont="1" applyFill="1" applyBorder="1"/>
    <xf numFmtId="0" fontId="26" fillId="0" borderId="0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Border="1" applyAlignment="1">
      <alignment horizontal="left"/>
    </xf>
    <xf numFmtId="0" fontId="26" fillId="0" borderId="0" xfId="0" applyNumberFormat="1" applyFont="1" applyFill="1" applyBorder="1"/>
    <xf numFmtId="0" fontId="26" fillId="0" borderId="0" xfId="0" applyNumberFormat="1" applyFont="1" applyFill="1" applyBorder="1" applyAlignment="1">
      <alignment horizontal="left" vertical="top"/>
    </xf>
    <xf numFmtId="0" fontId="25" fillId="0" borderId="0" xfId="0" applyNumberFormat="1" applyFont="1" applyFill="1" applyBorder="1" applyAlignment="1">
      <alignment horizontal="left" vertical="top"/>
    </xf>
    <xf numFmtId="165" fontId="0" fillId="0" borderId="0" xfId="0" applyAlignment="1"/>
    <xf numFmtId="0" fontId="0" fillId="0" borderId="6" xfId="0" applyNumberFormat="1" applyBorder="1" applyAlignment="1"/>
    <xf numFmtId="164" fontId="0" fillId="0" borderId="6" xfId="0" applyNumberFormat="1" applyBorder="1" applyAlignment="1"/>
    <xf numFmtId="166" fontId="0" fillId="0" borderId="6" xfId="0" applyNumberFormat="1" applyBorder="1" applyAlignment="1"/>
    <xf numFmtId="0" fontId="0" fillId="0" borderId="0" xfId="0" applyNumberFormat="1" applyAlignment="1"/>
    <xf numFmtId="164" fontId="0" fillId="0" borderId="0" xfId="0" applyNumberFormat="1" applyAlignment="1"/>
    <xf numFmtId="166" fontId="0" fillId="0" borderId="0" xfId="0" applyNumberFormat="1" applyAlignment="1"/>
    <xf numFmtId="0" fontId="0" fillId="0" borderId="9" xfId="0" applyNumberFormat="1" applyBorder="1" applyAlignment="1"/>
    <xf numFmtId="0" fontId="0" fillId="0" borderId="8" xfId="0" applyNumberFormat="1" applyBorder="1" applyAlignment="1"/>
    <xf numFmtId="0" fontId="0" fillId="0" borderId="14" xfId="0" applyNumberFormat="1" applyBorder="1" applyAlignment="1" applyProtection="1">
      <alignment vertical="center"/>
      <protection locked="0"/>
    </xf>
    <xf numFmtId="0" fontId="0" fillId="0" borderId="7" xfId="0" applyNumberFormat="1" applyBorder="1" applyAlignment="1" applyProtection="1">
      <alignment vertical="center"/>
    </xf>
    <xf numFmtId="0" fontId="0" fillId="0" borderId="7" xfId="0" applyNumberFormat="1" applyBorder="1" applyAlignment="1" applyProtection="1">
      <alignment vertical="center"/>
      <protection locked="0"/>
    </xf>
    <xf numFmtId="164" fontId="0" fillId="0" borderId="7" xfId="31" applyNumberFormat="1" applyFont="1" applyBorder="1" applyAlignment="1" applyProtection="1">
      <alignment vertical="center"/>
      <protection locked="0"/>
    </xf>
    <xf numFmtId="166" fontId="0" fillId="0" borderId="7" xfId="0" applyNumberFormat="1" applyBorder="1" applyAlignment="1">
      <alignment vertical="center"/>
    </xf>
    <xf numFmtId="0" fontId="0" fillId="0" borderId="7" xfId="0" applyNumberFormat="1" applyBorder="1" applyAlignment="1">
      <alignment vertical="center" wrapText="1"/>
    </xf>
    <xf numFmtId="0" fontId="0" fillId="0" borderId="15" xfId="0" applyNumberFormat="1" applyBorder="1" applyAlignment="1">
      <alignment vertical="center"/>
    </xf>
    <xf numFmtId="0" fontId="2" fillId="0" borderId="16" xfId="0" applyNumberFormat="1" applyFont="1" applyBorder="1" applyAlignment="1">
      <alignment vertical="top"/>
    </xf>
    <xf numFmtId="0" fontId="0" fillId="0" borderId="17" xfId="0" applyNumberFormat="1" applyBorder="1" applyAlignment="1"/>
    <xf numFmtId="164" fontId="0" fillId="0" borderId="17" xfId="0" applyNumberFormat="1" applyBorder="1" applyAlignment="1"/>
    <xf numFmtId="166" fontId="0" fillId="0" borderId="17" xfId="0" applyNumberFormat="1" applyBorder="1" applyAlignment="1"/>
    <xf numFmtId="0" fontId="0" fillId="0" borderId="18" xfId="0" applyNumberFormat="1" applyBorder="1" applyAlignment="1"/>
    <xf numFmtId="0" fontId="1" fillId="0" borderId="0" xfId="0" applyNumberFormat="1" applyFont="1" applyAlignment="1"/>
    <xf numFmtId="0" fontId="4" fillId="0" borderId="0" xfId="0" applyNumberFormat="1" applyFont="1" applyAlignment="1"/>
    <xf numFmtId="0" fontId="25" fillId="0" borderId="0" xfId="0" applyNumberFormat="1" applyFont="1" applyAlignment="1"/>
    <xf numFmtId="0" fontId="24" fillId="0" borderId="0" xfId="0" applyNumberFormat="1" applyFont="1" applyAlignment="1"/>
    <xf numFmtId="0" fontId="3" fillId="0" borderId="0" xfId="0" applyNumberFormat="1" applyFont="1" applyAlignment="1"/>
    <xf numFmtId="0" fontId="26" fillId="0" borderId="0" xfId="0" applyNumberFormat="1" applyFont="1" applyFill="1" applyBorder="1" applyAlignment="1">
      <alignment wrapText="1"/>
    </xf>
    <xf numFmtId="0" fontId="26" fillId="0" borderId="0" xfId="0" applyNumberFormat="1" applyFont="1" applyFill="1" applyBorder="1" applyAlignment="1" applyProtection="1">
      <alignment horizontal="left"/>
    </xf>
    <xf numFmtId="0" fontId="26" fillId="0" borderId="0" xfId="0" applyNumberFormat="1" applyFont="1" applyFill="1" applyBorder="1" applyAlignment="1" applyProtection="1">
      <alignment horizontal="left" vertical="center"/>
      <protection locked="0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6" fillId="0" borderId="0" xfId="0" applyNumberFormat="1" applyFont="1" applyFill="1" applyBorder="1" applyAlignment="1" applyProtection="1">
      <alignment horizontal="left" vertical="center" wrapText="1"/>
      <protection locked="0"/>
    </xf>
    <xf numFmtId="44" fontId="26" fillId="0" borderId="0" xfId="31" applyFont="1" applyFill="1" applyBorder="1" applyAlignment="1" applyProtection="1">
      <alignment horizontal="left" vertical="center"/>
      <protection locked="0"/>
    </xf>
    <xf numFmtId="44" fontId="26" fillId="0" borderId="0" xfId="31" applyFont="1" applyFill="1" applyBorder="1" applyAlignment="1" applyProtection="1">
      <alignment horizontal="left" vertical="center"/>
    </xf>
    <xf numFmtId="14" fontId="26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 applyAlignment="1">
      <alignment horizontal="left"/>
    </xf>
    <xf numFmtId="7" fontId="26" fillId="0" borderId="0" xfId="31" applyNumberFormat="1" applyFont="1" applyFill="1" applyBorder="1" applyAlignment="1" applyProtection="1">
      <alignment horizontal="left"/>
    </xf>
    <xf numFmtId="44" fontId="26" fillId="0" borderId="0" xfId="31" applyFont="1" applyFill="1" applyBorder="1" applyAlignment="1">
      <alignment horizontal="left"/>
    </xf>
    <xf numFmtId="14" fontId="26" fillId="0" borderId="0" xfId="0" applyNumberFormat="1" applyFont="1" applyFill="1" applyBorder="1" applyAlignment="1">
      <alignment horizontal="left"/>
    </xf>
    <xf numFmtId="167" fontId="26" fillId="0" borderId="0" xfId="0" applyNumberFormat="1" applyFont="1" applyFill="1" applyBorder="1" applyAlignment="1">
      <alignment horizontal="center" vertical="center"/>
    </xf>
    <xf numFmtId="167" fontId="26" fillId="0" borderId="0" xfId="0" applyNumberFormat="1" applyFont="1" applyFill="1" applyBorder="1" applyAlignment="1">
      <alignment horizontal="left"/>
    </xf>
    <xf numFmtId="168" fontId="26" fillId="0" borderId="0" xfId="0" applyNumberFormat="1" applyFont="1" applyFill="1" applyBorder="1" applyAlignment="1">
      <alignment horizontal="center" vertical="center"/>
    </xf>
    <xf numFmtId="168" fontId="26" fillId="0" borderId="0" xfId="0" applyNumberFormat="1" applyFont="1" applyFill="1" applyBorder="1"/>
    <xf numFmtId="168" fontId="26" fillId="0" borderId="0" xfId="0" applyNumberFormat="1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Monétaire" xfId="31" builtinId="4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;[Red]\(#,##0\)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;[Red]\(#,##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;[Red]\(#,##0\);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;[Red]\(#,##0\)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1" hidden="0"/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0;\-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/mm/yy;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blIDe" displayName="tblIDe" ref="A1:B9" totalsRowShown="0" headerRowDxfId="46" dataDxfId="47">
  <autoFilter ref="A1:B9"/>
  <tableColumns count="2">
    <tableColumn id="1" name="nom" dataDxfId="49"/>
    <tableColumn id="2" name="fournisseur" dataDxfId="4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IDs" displayName="tblIDs" ref="A1:E158" totalsRowShown="0" headerRowDxfId="22" dataDxfId="21">
  <autoFilter ref="A1:E158"/>
  <tableColumns count="5">
    <tableColumn id="1" name="Nom" dataDxfId="27"/>
    <tableColumn id="2" name="Prénom" dataDxfId="26"/>
    <tableColumn id="3" name="Axe " dataDxfId="25"/>
    <tableColumn id="4" name="Code " dataDxfId="24"/>
    <tableColumn id="5" name="Détails" dataDxfId="2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blBase" displayName="tblBase" ref="A3:F333" totalsRowShown="0" headerRowDxfId="31" dataDxfId="30">
  <autoFilter ref="A3:F333"/>
  <tableColumns count="6">
    <tableColumn id="1" name="Code" dataDxfId="35"/>
    <tableColumn id="2" name="Désignation" dataDxfId="34"/>
    <tableColumn id="3" name="Prix" dataDxfId="29"/>
    <tableColumn id="4" name="Prix Magasin" dataDxfId="28"/>
    <tableColumn id="5" name="Page " dataDxfId="33"/>
    <tableColumn id="6" name="Fournisseur" dataDxfId="3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blEntrées" displayName="tblEntrées" ref="A1:G4" totalsRowShown="0" dataDxfId="36" headerRowBorderDxfId="41" tableBorderDxfId="42" totalsRowBorderDxfId="40">
  <autoFilter ref="A1:G4"/>
  <tableColumns count="7">
    <tableColumn id="1" name="Référence"/>
    <tableColumn id="2" name="Désignation" dataDxfId="7">
      <calculatedColumnFormula>IFERROR(VLOOKUP(tblEntrées[[#This Row],[Référence]],tblBase[#All],2,FALSE),"NC")</calculatedColumnFormula>
    </tableColumn>
    <tableColumn id="3" name="Qté" dataDxfId="39"/>
    <tableColumn id="4" name="PU" dataDxfId="6">
      <calculatedColumnFormula>IFERROR(VLOOKUP(tblEntrées[[#This Row],[Référence]],tblBase[#All],4,FALSE),"NC")</calculatedColumnFormula>
    </tableColumn>
    <tableColumn id="5" name="DATE" dataDxfId="38"/>
    <tableColumn id="6" name="IdNom" dataDxfId="37"/>
    <tableColumn id="7" name="Nom" dataDxfId="5">
      <calculatedColumnFormula>VLOOKUP(tblEntrées[[#This Row],[IdNom]],tblIDe[#All],2,FALSE)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blSorties" displayName="tblSorties" ref="A1:K718" totalsRowShown="0" headerRowDxfId="9" dataDxfId="10">
  <autoFilter ref="A1:K718"/>
  <tableColumns count="11">
    <tableColumn id="1" name="Référence" dataDxfId="20"/>
    <tableColumn id="2" name="Désignation" dataDxfId="4">
      <calculatedColumnFormula>VLOOKUP(tblSorties[[#This Row],[Référence]],tblBase[#All],2,FALSE)</calculatedColumnFormula>
    </tableColumn>
    <tableColumn id="3" name="Qté" dataDxfId="19"/>
    <tableColumn id="4" name="PU" dataDxfId="18">
      <calculatedColumnFormula>VLOOKUP(tblSorties[[#This Row],[Référence]],tblBase[#All],4,FALSE)</calculatedColumnFormula>
    </tableColumn>
    <tableColumn id="5" name="PT" dataDxfId="17" dataCellStyle="Monétaire"/>
    <tableColumn id="6" name="Date" dataDxfId="16"/>
    <tableColumn id="7" name="IDNom" dataDxfId="15"/>
    <tableColumn id="8" name="Nom" dataDxfId="14"/>
    <tableColumn id="9" name="Code" dataDxfId="13"/>
    <tableColumn id="10" name="Axe" dataDxfId="12"/>
    <tableColumn id="11" name="Détails" dataDxfId="1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4" name="tblStocks" displayName="tblStocks" ref="A1:G331" totalsRowShown="0" headerRowDxfId="43">
  <autoFilter ref="A1:G331"/>
  <tableColumns count="7">
    <tableColumn id="1" name="Référence" dataDxfId="45"/>
    <tableColumn id="2" name="Désignation" dataDxfId="44">
      <calculatedColumnFormula>VLOOKUP(tblStocks[[#This Row],[Référence]],tblBase[#All],2,FALSE)</calculatedColumnFormula>
    </tableColumn>
    <tableColumn id="3" name="Fournisseur" dataDxfId="8">
      <calculatedColumnFormula>VLOOKUP(tblStocks[[#This Row],[Référence]],tblBase[#All],6,FALSE)</calculatedColumnFormula>
    </tableColumn>
    <tableColumn id="4" name="Stock initial" dataDxfId="3"/>
    <tableColumn id="5" name="Entrée" dataDxfId="2">
      <calculatedColumnFormula>SUMIF(tblEntrées[Référence],tblStocks[[#This Row],[Référence]],tblEntrées[Qté])</calculatedColumnFormula>
    </tableColumn>
    <tableColumn id="6" name="Sortie" dataDxfId="1">
      <calculatedColumnFormula>SUMIF(tblSorties[Référence],tblStocks[[#This Row],[Référence]],tblSorties[Qté])</calculatedColumnFormula>
    </tableColumn>
    <tableColumn id="7" name="Stock final" dataDxfId="0">
      <calculatedColumnFormula>((tblStocks[[#This Row],[Stock initial]]+tblStocks[[#This Row],[Entrée]])-tblStocks[[#This Row],[Sortie]])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9"/>
  <sheetViews>
    <sheetView showGridLines="0" workbookViewId="0">
      <selection activeCell="C22" sqref="C22"/>
    </sheetView>
  </sheetViews>
  <sheetFormatPr baseColWidth="10" defaultRowHeight="15" x14ac:dyDescent="0.25"/>
  <cols>
    <col min="2" max="2" width="14.140625" bestFit="1" customWidth="1"/>
  </cols>
  <sheetData>
    <row r="1" spans="1:5" x14ac:dyDescent="0.25">
      <c r="A1" s="14" t="s">
        <v>718</v>
      </c>
      <c r="B1" s="14" t="s">
        <v>717</v>
      </c>
    </row>
    <row r="2" spans="1:5" x14ac:dyDescent="0.25">
      <c r="A2" s="14" t="s">
        <v>719</v>
      </c>
      <c r="B2" s="14" t="s">
        <v>720</v>
      </c>
    </row>
    <row r="3" spans="1:5" x14ac:dyDescent="0.25">
      <c r="A3" s="14" t="s">
        <v>726</v>
      </c>
      <c r="B3" s="14" t="s">
        <v>723</v>
      </c>
      <c r="D3" s="7"/>
      <c r="E3" s="8"/>
    </row>
    <row r="4" spans="1:5" x14ac:dyDescent="0.25">
      <c r="A4" s="14" t="s">
        <v>734</v>
      </c>
      <c r="B4" s="14" t="s">
        <v>729</v>
      </c>
      <c r="D4" s="6"/>
      <c r="E4" s="8"/>
    </row>
    <row r="5" spans="1:5" x14ac:dyDescent="0.25">
      <c r="A5" s="14" t="s">
        <v>725</v>
      </c>
      <c r="B5" s="14" t="s">
        <v>722</v>
      </c>
      <c r="D5" s="7"/>
      <c r="E5" s="8"/>
    </row>
    <row r="6" spans="1:5" x14ac:dyDescent="0.25">
      <c r="A6" s="14" t="s">
        <v>728</v>
      </c>
      <c r="B6" s="14" t="s">
        <v>727</v>
      </c>
      <c r="D6" s="6"/>
      <c r="E6" s="8"/>
    </row>
    <row r="7" spans="1:5" x14ac:dyDescent="0.25">
      <c r="A7" s="14" t="s">
        <v>733</v>
      </c>
      <c r="B7" s="14" t="s">
        <v>730</v>
      </c>
      <c r="D7" s="7"/>
      <c r="E7" s="8"/>
    </row>
    <row r="8" spans="1:5" x14ac:dyDescent="0.25">
      <c r="A8" s="14" t="s">
        <v>732</v>
      </c>
      <c r="B8" s="14" t="s">
        <v>731</v>
      </c>
      <c r="D8" s="8"/>
      <c r="E8" s="8"/>
    </row>
    <row r="9" spans="1:5" x14ac:dyDescent="0.25">
      <c r="A9" s="14" t="s">
        <v>724</v>
      </c>
      <c r="B9" s="14" t="s">
        <v>721</v>
      </c>
      <c r="D9" s="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58"/>
  <sheetViews>
    <sheetView showGridLines="0" workbookViewId="0">
      <selection activeCell="F1" sqref="F1"/>
    </sheetView>
  </sheetViews>
  <sheetFormatPr baseColWidth="10" defaultRowHeight="15" x14ac:dyDescent="0.25"/>
  <cols>
    <col min="1" max="1" width="11.42578125" style="17"/>
    <col min="2" max="2" width="17" style="17" customWidth="1"/>
    <col min="3" max="4" width="20.42578125" style="17" customWidth="1"/>
    <col min="5" max="5" width="27.7109375" style="17" customWidth="1"/>
    <col min="6" max="16384" width="11.42578125" style="17"/>
  </cols>
  <sheetData>
    <row r="1" spans="1:5" x14ac:dyDescent="0.25">
      <c r="A1" s="10" t="s">
        <v>253</v>
      </c>
      <c r="B1" s="10" t="s">
        <v>254</v>
      </c>
      <c r="C1" s="10" t="s">
        <v>255</v>
      </c>
      <c r="D1" s="10" t="s">
        <v>1</v>
      </c>
      <c r="E1" s="10" t="s">
        <v>256</v>
      </c>
    </row>
    <row r="2" spans="1:5" x14ac:dyDescent="0.25">
      <c r="A2" s="12" t="s">
        <v>309</v>
      </c>
      <c r="B2" s="12" t="s">
        <v>310</v>
      </c>
      <c r="C2" s="12" t="s">
        <v>259</v>
      </c>
      <c r="D2" s="12" t="s">
        <v>286</v>
      </c>
      <c r="E2" s="12"/>
    </row>
    <row r="3" spans="1:5" x14ac:dyDescent="0.25">
      <c r="A3" s="12" t="s">
        <v>325</v>
      </c>
      <c r="B3" s="12" t="s">
        <v>326</v>
      </c>
      <c r="C3" s="12" t="s">
        <v>263</v>
      </c>
      <c r="D3" s="12" t="s">
        <v>264</v>
      </c>
      <c r="E3" s="12" t="s">
        <v>327</v>
      </c>
    </row>
    <row r="4" spans="1:5" x14ac:dyDescent="0.25">
      <c r="A4" s="12" t="s">
        <v>342</v>
      </c>
      <c r="B4" s="12" t="s">
        <v>343</v>
      </c>
      <c r="C4" s="12" t="s">
        <v>259</v>
      </c>
      <c r="D4" s="12" t="s">
        <v>286</v>
      </c>
      <c r="E4" s="12"/>
    </row>
    <row r="5" spans="1:5" x14ac:dyDescent="0.25">
      <c r="A5" s="12" t="s">
        <v>669</v>
      </c>
      <c r="B5" s="12" t="s">
        <v>670</v>
      </c>
      <c r="C5" s="12" t="s">
        <v>263</v>
      </c>
      <c r="D5" s="12" t="s">
        <v>345</v>
      </c>
      <c r="E5" s="12" t="s">
        <v>270</v>
      </c>
    </row>
    <row r="6" spans="1:5" x14ac:dyDescent="0.25">
      <c r="A6" s="12" t="s">
        <v>353</v>
      </c>
      <c r="B6" s="12" t="s">
        <v>354</v>
      </c>
      <c r="C6" s="12" t="s">
        <v>259</v>
      </c>
      <c r="D6" s="12" t="s">
        <v>260</v>
      </c>
      <c r="E6" s="12" t="s">
        <v>355</v>
      </c>
    </row>
    <row r="7" spans="1:5" x14ac:dyDescent="0.25">
      <c r="A7" s="12" t="s">
        <v>671</v>
      </c>
      <c r="B7" s="12" t="s">
        <v>672</v>
      </c>
      <c r="C7" s="12" t="s">
        <v>259</v>
      </c>
      <c r="D7" s="12" t="s">
        <v>373</v>
      </c>
      <c r="E7" s="12" t="s">
        <v>673</v>
      </c>
    </row>
    <row r="8" spans="1:5" x14ac:dyDescent="0.25">
      <c r="A8" s="12" t="s">
        <v>387</v>
      </c>
      <c r="B8" s="12" t="s">
        <v>388</v>
      </c>
      <c r="C8" s="12" t="s">
        <v>259</v>
      </c>
      <c r="D8" s="12" t="s">
        <v>373</v>
      </c>
      <c r="E8" s="12" t="s">
        <v>389</v>
      </c>
    </row>
    <row r="9" spans="1:5" x14ac:dyDescent="0.25">
      <c r="A9" s="12" t="s">
        <v>678</v>
      </c>
      <c r="B9" s="12" t="s">
        <v>679</v>
      </c>
      <c r="C9" s="12" t="s">
        <v>277</v>
      </c>
      <c r="D9" s="12" t="s">
        <v>278</v>
      </c>
      <c r="E9" s="46"/>
    </row>
    <row r="10" spans="1:5" x14ac:dyDescent="0.25">
      <c r="A10" s="12" t="s">
        <v>415</v>
      </c>
      <c r="B10" s="12" t="s">
        <v>416</v>
      </c>
      <c r="C10" s="12" t="s">
        <v>417</v>
      </c>
      <c r="D10" s="12" t="s">
        <v>418</v>
      </c>
      <c r="E10" s="12"/>
    </row>
    <row r="11" spans="1:5" x14ac:dyDescent="0.25">
      <c r="A11" s="12" t="s">
        <v>684</v>
      </c>
      <c r="B11" s="12" t="s">
        <v>685</v>
      </c>
      <c r="C11" s="12" t="s">
        <v>259</v>
      </c>
      <c r="D11" s="12" t="s">
        <v>373</v>
      </c>
      <c r="E11" s="12" t="s">
        <v>389</v>
      </c>
    </row>
    <row r="12" spans="1:5" x14ac:dyDescent="0.25">
      <c r="A12" s="12" t="s">
        <v>229</v>
      </c>
      <c r="B12" s="12" t="s">
        <v>437</v>
      </c>
      <c r="C12" s="12" t="s">
        <v>259</v>
      </c>
      <c r="D12" s="12" t="s">
        <v>438</v>
      </c>
      <c r="E12" s="12"/>
    </row>
    <row r="13" spans="1:5" x14ac:dyDescent="0.25">
      <c r="A13" s="12" t="s">
        <v>445</v>
      </c>
      <c r="B13" s="12" t="s">
        <v>446</v>
      </c>
      <c r="C13" s="12" t="s">
        <v>263</v>
      </c>
      <c r="D13" s="12" t="s">
        <v>264</v>
      </c>
      <c r="E13" s="12" t="s">
        <v>431</v>
      </c>
    </row>
    <row r="14" spans="1:5" x14ac:dyDescent="0.25">
      <c r="A14" s="12" t="s">
        <v>447</v>
      </c>
      <c r="B14" s="12" t="s">
        <v>448</v>
      </c>
      <c r="C14" s="12" t="s">
        <v>263</v>
      </c>
      <c r="D14" s="12" t="s">
        <v>291</v>
      </c>
      <c r="E14" s="12"/>
    </row>
    <row r="15" spans="1:5" x14ac:dyDescent="0.25">
      <c r="A15" s="12" t="s">
        <v>265</v>
      </c>
      <c r="B15" s="12" t="s">
        <v>266</v>
      </c>
      <c r="C15" s="12" t="s">
        <v>259</v>
      </c>
      <c r="D15" s="12" t="s">
        <v>260</v>
      </c>
      <c r="E15" s="12" t="s">
        <v>267</v>
      </c>
    </row>
    <row r="16" spans="1:5" x14ac:dyDescent="0.25">
      <c r="A16" s="12" t="s">
        <v>236</v>
      </c>
      <c r="B16" s="12" t="s">
        <v>379</v>
      </c>
      <c r="C16" s="12" t="s">
        <v>263</v>
      </c>
      <c r="D16" s="12" t="s">
        <v>321</v>
      </c>
      <c r="E16" s="12"/>
    </row>
    <row r="17" spans="1:5" x14ac:dyDescent="0.25">
      <c r="A17" s="12" t="s">
        <v>380</v>
      </c>
      <c r="B17" s="12" t="s">
        <v>379</v>
      </c>
      <c r="C17" s="12" t="s">
        <v>263</v>
      </c>
      <c r="D17" s="12" t="s">
        <v>264</v>
      </c>
      <c r="E17" s="12" t="s">
        <v>381</v>
      </c>
    </row>
    <row r="18" spans="1:5" x14ac:dyDescent="0.25">
      <c r="A18" s="12" t="s">
        <v>245</v>
      </c>
      <c r="B18" s="12" t="s">
        <v>444</v>
      </c>
      <c r="C18" s="12" t="s">
        <v>297</v>
      </c>
      <c r="D18" s="12" t="s">
        <v>298</v>
      </c>
      <c r="E18" s="12"/>
    </row>
    <row r="19" spans="1:5" x14ac:dyDescent="0.25">
      <c r="A19" s="12" t="s">
        <v>465</v>
      </c>
      <c r="B19" s="12" t="s">
        <v>466</v>
      </c>
      <c r="C19" s="12" t="s">
        <v>282</v>
      </c>
      <c r="D19" s="12" t="s">
        <v>283</v>
      </c>
      <c r="E19" s="12"/>
    </row>
    <row r="20" spans="1:5" x14ac:dyDescent="0.25">
      <c r="A20" s="12" t="s">
        <v>484</v>
      </c>
      <c r="B20" s="12" t="s">
        <v>485</v>
      </c>
      <c r="C20" s="12" t="s">
        <v>259</v>
      </c>
      <c r="D20" s="12" t="s">
        <v>486</v>
      </c>
      <c r="E20" s="12"/>
    </row>
    <row r="21" spans="1:5" x14ac:dyDescent="0.25">
      <c r="A21" s="12" t="s">
        <v>490</v>
      </c>
      <c r="B21" s="12" t="s">
        <v>491</v>
      </c>
      <c r="C21" s="12" t="s">
        <v>263</v>
      </c>
      <c r="D21" s="12" t="s">
        <v>275</v>
      </c>
      <c r="E21" s="12"/>
    </row>
    <row r="22" spans="1:5" x14ac:dyDescent="0.25">
      <c r="A22" s="12" t="s">
        <v>510</v>
      </c>
      <c r="B22" s="12" t="s">
        <v>511</v>
      </c>
      <c r="C22" s="12" t="s">
        <v>277</v>
      </c>
      <c r="D22" s="12" t="s">
        <v>278</v>
      </c>
      <c r="E22" s="12"/>
    </row>
    <row r="23" spans="1:5" x14ac:dyDescent="0.25">
      <c r="A23" s="12" t="s">
        <v>518</v>
      </c>
      <c r="B23" s="12" t="s">
        <v>519</v>
      </c>
      <c r="C23" s="12" t="s">
        <v>259</v>
      </c>
      <c r="D23" s="12" t="s">
        <v>370</v>
      </c>
      <c r="E23" s="12" t="s">
        <v>520</v>
      </c>
    </row>
    <row r="24" spans="1:5" x14ac:dyDescent="0.25">
      <c r="A24" s="12" t="s">
        <v>243</v>
      </c>
      <c r="B24" s="12" t="s">
        <v>276</v>
      </c>
      <c r="C24" s="12" t="s">
        <v>277</v>
      </c>
      <c r="D24" s="12" t="s">
        <v>278</v>
      </c>
      <c r="E24" s="12"/>
    </row>
    <row r="25" spans="1:5" x14ac:dyDescent="0.25">
      <c r="A25" s="12" t="s">
        <v>688</v>
      </c>
      <c r="B25" s="12" t="s">
        <v>689</v>
      </c>
      <c r="C25" s="12" t="s">
        <v>263</v>
      </c>
      <c r="D25" s="12" t="s">
        <v>264</v>
      </c>
      <c r="E25" s="12" t="s">
        <v>431</v>
      </c>
    </row>
    <row r="26" spans="1:5" x14ac:dyDescent="0.25">
      <c r="A26" s="12" t="s">
        <v>315</v>
      </c>
      <c r="B26" s="12" t="s">
        <v>316</v>
      </c>
      <c r="C26" s="12" t="s">
        <v>259</v>
      </c>
      <c r="D26" s="12" t="s">
        <v>260</v>
      </c>
      <c r="E26" s="12"/>
    </row>
    <row r="27" spans="1:5" x14ac:dyDescent="0.25">
      <c r="A27" s="12" t="s">
        <v>687</v>
      </c>
      <c r="B27" s="12" t="s">
        <v>686</v>
      </c>
      <c r="C27" s="12" t="s">
        <v>259</v>
      </c>
      <c r="D27" s="12" t="s">
        <v>260</v>
      </c>
      <c r="E27" s="12"/>
    </row>
    <row r="28" spans="1:5" x14ac:dyDescent="0.25">
      <c r="A28" s="12" t="s">
        <v>662</v>
      </c>
      <c r="B28" s="12" t="s">
        <v>364</v>
      </c>
      <c r="C28" s="12" t="s">
        <v>282</v>
      </c>
      <c r="D28" s="12" t="s">
        <v>283</v>
      </c>
      <c r="E28" s="12"/>
    </row>
    <row r="29" spans="1:5" x14ac:dyDescent="0.25">
      <c r="A29" s="12" t="s">
        <v>392</v>
      </c>
      <c r="B29" s="12" t="s">
        <v>393</v>
      </c>
      <c r="C29" s="12" t="s">
        <v>259</v>
      </c>
      <c r="D29" s="12" t="s">
        <v>370</v>
      </c>
      <c r="E29" s="12"/>
    </row>
    <row r="30" spans="1:5" x14ac:dyDescent="0.25">
      <c r="A30" s="12" t="s">
        <v>682</v>
      </c>
      <c r="B30" s="12" t="s">
        <v>683</v>
      </c>
      <c r="C30" s="12" t="s">
        <v>263</v>
      </c>
      <c r="D30" s="12" t="s">
        <v>294</v>
      </c>
      <c r="E30" s="12"/>
    </row>
    <row r="31" spans="1:5" x14ac:dyDescent="0.25">
      <c r="A31" s="12" t="s">
        <v>403</v>
      </c>
      <c r="B31" s="12" t="s">
        <v>404</v>
      </c>
      <c r="C31" s="12" t="s">
        <v>272</v>
      </c>
      <c r="D31" s="12" t="s">
        <v>298</v>
      </c>
      <c r="E31" s="12"/>
    </row>
    <row r="32" spans="1:5" x14ac:dyDescent="0.25">
      <c r="A32" s="12" t="s">
        <v>681</v>
      </c>
      <c r="B32" s="12" t="s">
        <v>680</v>
      </c>
      <c r="C32" s="12" t="s">
        <v>304</v>
      </c>
      <c r="D32" s="12" t="s">
        <v>386</v>
      </c>
      <c r="E32" s="12"/>
    </row>
    <row r="33" spans="1:5" x14ac:dyDescent="0.25">
      <c r="A33" s="12" t="s">
        <v>450</v>
      </c>
      <c r="B33" s="12" t="s">
        <v>451</v>
      </c>
      <c r="C33" s="12" t="s">
        <v>263</v>
      </c>
      <c r="D33" s="12" t="s">
        <v>345</v>
      </c>
      <c r="E33" s="12" t="s">
        <v>428</v>
      </c>
    </row>
    <row r="34" spans="1:5" x14ac:dyDescent="0.25">
      <c r="A34" s="12" t="s">
        <v>247</v>
      </c>
      <c r="B34" s="12" t="s">
        <v>462</v>
      </c>
      <c r="C34" s="12" t="s">
        <v>297</v>
      </c>
      <c r="D34" s="12" t="s">
        <v>298</v>
      </c>
      <c r="E34" s="12"/>
    </row>
    <row r="35" spans="1:5" x14ac:dyDescent="0.25">
      <c r="A35" s="12" t="s">
        <v>588</v>
      </c>
      <c r="B35" s="12" t="s">
        <v>462</v>
      </c>
      <c r="C35" s="12" t="s">
        <v>330</v>
      </c>
      <c r="D35" s="12" t="s">
        <v>331</v>
      </c>
      <c r="E35" s="12"/>
    </row>
    <row r="36" spans="1:5" x14ac:dyDescent="0.25">
      <c r="A36" s="12" t="s">
        <v>482</v>
      </c>
      <c r="B36" s="12" t="s">
        <v>483</v>
      </c>
      <c r="C36" s="12" t="s">
        <v>263</v>
      </c>
      <c r="D36" s="12" t="s">
        <v>275</v>
      </c>
      <c r="E36" s="12"/>
    </row>
    <row r="37" spans="1:5" x14ac:dyDescent="0.25">
      <c r="A37" s="12" t="s">
        <v>232</v>
      </c>
      <c r="B37" s="12" t="s">
        <v>485</v>
      </c>
      <c r="C37" s="12" t="s">
        <v>282</v>
      </c>
      <c r="D37" s="12" t="s">
        <v>283</v>
      </c>
      <c r="E37" s="12"/>
    </row>
    <row r="38" spans="1:5" x14ac:dyDescent="0.25">
      <c r="A38" s="12" t="s">
        <v>623</v>
      </c>
      <c r="B38" s="12" t="s">
        <v>485</v>
      </c>
      <c r="C38" s="12" t="s">
        <v>259</v>
      </c>
      <c r="D38" s="12" t="s">
        <v>286</v>
      </c>
      <c r="E38" s="12" t="s">
        <v>622</v>
      </c>
    </row>
    <row r="39" spans="1:5" x14ac:dyDescent="0.25">
      <c r="A39" s="12" t="s">
        <v>561</v>
      </c>
      <c r="B39" s="12" t="s">
        <v>560</v>
      </c>
      <c r="C39" s="12" t="s">
        <v>263</v>
      </c>
      <c r="D39" s="12" t="s">
        <v>707</v>
      </c>
      <c r="E39" s="12"/>
    </row>
    <row r="40" spans="1:5" x14ac:dyDescent="0.25">
      <c r="A40" s="12" t="s">
        <v>516</v>
      </c>
      <c r="B40" s="12" t="s">
        <v>517</v>
      </c>
      <c r="C40" s="12" t="s">
        <v>263</v>
      </c>
      <c r="D40" s="12" t="s">
        <v>294</v>
      </c>
      <c r="E40" s="12"/>
    </row>
    <row r="41" spans="1:5" x14ac:dyDescent="0.25">
      <c r="A41" s="12" t="s">
        <v>238</v>
      </c>
      <c r="B41" s="12" t="s">
        <v>522</v>
      </c>
      <c r="C41" s="12" t="s">
        <v>263</v>
      </c>
      <c r="D41" s="12" t="s">
        <v>291</v>
      </c>
      <c r="E41" s="12"/>
    </row>
    <row r="42" spans="1:5" x14ac:dyDescent="0.25">
      <c r="A42" s="12" t="s">
        <v>239</v>
      </c>
      <c r="B42" s="12" t="s">
        <v>522</v>
      </c>
      <c r="C42" s="12" t="s">
        <v>263</v>
      </c>
      <c r="D42" s="12" t="s">
        <v>291</v>
      </c>
      <c r="E42" s="12" t="s">
        <v>523</v>
      </c>
    </row>
    <row r="43" spans="1:5" x14ac:dyDescent="0.25">
      <c r="A43" s="10" t="s">
        <v>691</v>
      </c>
      <c r="B43" s="10" t="s">
        <v>692</v>
      </c>
      <c r="C43" s="10" t="s">
        <v>259</v>
      </c>
      <c r="D43" s="10" t="s">
        <v>286</v>
      </c>
      <c r="E43" s="12"/>
    </row>
    <row r="44" spans="1:5" x14ac:dyDescent="0.25">
      <c r="A44" s="12" t="s">
        <v>268</v>
      </c>
      <c r="B44" s="12" t="s">
        <v>269</v>
      </c>
      <c r="C44" s="12" t="s">
        <v>263</v>
      </c>
      <c r="D44" s="12" t="s">
        <v>345</v>
      </c>
      <c r="E44" s="12" t="s">
        <v>270</v>
      </c>
    </row>
    <row r="45" spans="1:5" x14ac:dyDescent="0.25">
      <c r="A45" s="12" t="s">
        <v>248</v>
      </c>
      <c r="B45" s="12" t="s">
        <v>262</v>
      </c>
      <c r="C45" s="12" t="s">
        <v>263</v>
      </c>
      <c r="D45" s="12" t="s">
        <v>264</v>
      </c>
      <c r="E45" s="12"/>
    </row>
    <row r="46" spans="1:5" x14ac:dyDescent="0.25">
      <c r="A46" s="12" t="s">
        <v>292</v>
      </c>
      <c r="B46" s="12" t="s">
        <v>293</v>
      </c>
      <c r="C46" s="12" t="s">
        <v>263</v>
      </c>
      <c r="D46" s="12" t="s">
        <v>294</v>
      </c>
      <c r="E46" s="12" t="s">
        <v>295</v>
      </c>
    </row>
    <row r="47" spans="1:5" x14ac:dyDescent="0.25">
      <c r="A47" s="12" t="s">
        <v>319</v>
      </c>
      <c r="B47" s="12" t="s">
        <v>320</v>
      </c>
      <c r="C47" s="12" t="s">
        <v>263</v>
      </c>
      <c r="D47" s="12" t="s">
        <v>321</v>
      </c>
      <c r="E47" s="12"/>
    </row>
    <row r="48" spans="1:5" x14ac:dyDescent="0.25">
      <c r="A48" s="12" t="s">
        <v>674</v>
      </c>
      <c r="B48" s="12" t="s">
        <v>675</v>
      </c>
      <c r="C48" s="12" t="s">
        <v>277</v>
      </c>
      <c r="D48" s="12" t="s">
        <v>278</v>
      </c>
      <c r="E48" s="12"/>
    </row>
    <row r="49" spans="1:5" x14ac:dyDescent="0.25">
      <c r="A49" s="12" t="s">
        <v>583</v>
      </c>
      <c r="B49" s="12" t="s">
        <v>584</v>
      </c>
      <c r="C49" s="12" t="s">
        <v>263</v>
      </c>
      <c r="D49" s="12" t="s">
        <v>264</v>
      </c>
      <c r="E49" s="12" t="s">
        <v>345</v>
      </c>
    </row>
    <row r="50" spans="1:5" x14ac:dyDescent="0.25">
      <c r="A50" s="12" t="s">
        <v>667</v>
      </c>
      <c r="B50" s="12" t="s">
        <v>668</v>
      </c>
      <c r="C50" s="12" t="s">
        <v>263</v>
      </c>
      <c r="D50" s="12" t="s">
        <v>264</v>
      </c>
      <c r="E50" s="12" t="s">
        <v>431</v>
      </c>
    </row>
    <row r="51" spans="1:5" x14ac:dyDescent="0.25">
      <c r="A51" s="12" t="s">
        <v>473</v>
      </c>
      <c r="B51" s="12" t="s">
        <v>474</v>
      </c>
      <c r="C51" s="12" t="s">
        <v>263</v>
      </c>
      <c r="D51" s="12" t="s">
        <v>294</v>
      </c>
      <c r="E51" s="12"/>
    </row>
    <row r="52" spans="1:5" x14ac:dyDescent="0.25">
      <c r="A52" s="12" t="s">
        <v>475</v>
      </c>
      <c r="B52" s="12" t="s">
        <v>474</v>
      </c>
      <c r="C52" s="12" t="s">
        <v>259</v>
      </c>
      <c r="D52" s="12" t="s">
        <v>286</v>
      </c>
      <c r="E52" s="12"/>
    </row>
    <row r="53" spans="1:5" x14ac:dyDescent="0.25">
      <c r="A53" s="12" t="s">
        <v>499</v>
      </c>
      <c r="B53" s="12" t="s">
        <v>500</v>
      </c>
      <c r="C53" s="12" t="s">
        <v>259</v>
      </c>
      <c r="D53" s="12" t="s">
        <v>260</v>
      </c>
      <c r="E53" s="12" t="s">
        <v>501</v>
      </c>
    </row>
    <row r="54" spans="1:5" x14ac:dyDescent="0.25">
      <c r="A54" s="12" t="s">
        <v>284</v>
      </c>
      <c r="B54" s="12" t="s">
        <v>285</v>
      </c>
      <c r="C54" s="12" t="s">
        <v>259</v>
      </c>
      <c r="D54" s="12" t="s">
        <v>286</v>
      </c>
      <c r="E54" s="12"/>
    </row>
    <row r="55" spans="1:5" x14ac:dyDescent="0.25">
      <c r="A55" s="12" t="s">
        <v>240</v>
      </c>
      <c r="B55" s="12" t="s">
        <v>276</v>
      </c>
      <c r="C55" s="12" t="s">
        <v>259</v>
      </c>
      <c r="D55" s="12" t="s">
        <v>279</v>
      </c>
      <c r="E55" s="12"/>
    </row>
    <row r="56" spans="1:5" x14ac:dyDescent="0.25">
      <c r="A56" s="12" t="s">
        <v>317</v>
      </c>
      <c r="B56" s="12" t="s">
        <v>318</v>
      </c>
      <c r="C56" s="12" t="s">
        <v>259</v>
      </c>
      <c r="D56" s="12" t="s">
        <v>260</v>
      </c>
      <c r="E56" s="12" t="s">
        <v>261</v>
      </c>
    </row>
    <row r="57" spans="1:5" x14ac:dyDescent="0.25">
      <c r="A57" s="12" t="s">
        <v>356</v>
      </c>
      <c r="B57" s="12" t="s">
        <v>357</v>
      </c>
      <c r="C57" s="12" t="s">
        <v>277</v>
      </c>
      <c r="D57" s="12" t="s">
        <v>278</v>
      </c>
      <c r="E57" s="12"/>
    </row>
    <row r="58" spans="1:5" x14ac:dyDescent="0.25">
      <c r="A58" s="12" t="s">
        <v>368</v>
      </c>
      <c r="B58" s="12" t="s">
        <v>369</v>
      </c>
      <c r="C58" s="12" t="s">
        <v>259</v>
      </c>
      <c r="D58" s="12" t="s">
        <v>370</v>
      </c>
      <c r="E58" s="12"/>
    </row>
    <row r="59" spans="1:5" x14ac:dyDescent="0.25">
      <c r="A59" s="12" t="s">
        <v>334</v>
      </c>
      <c r="B59" s="12" t="s">
        <v>335</v>
      </c>
      <c r="C59" s="12" t="s">
        <v>330</v>
      </c>
      <c r="D59" s="12" t="s">
        <v>331</v>
      </c>
      <c r="E59" s="12"/>
    </row>
    <row r="60" spans="1:5" x14ac:dyDescent="0.25">
      <c r="A60" s="12" t="s">
        <v>235</v>
      </c>
      <c r="B60" s="12" t="s">
        <v>344</v>
      </c>
      <c r="C60" s="12" t="s">
        <v>263</v>
      </c>
      <c r="D60" s="12" t="s">
        <v>345</v>
      </c>
      <c r="E60" s="12" t="s">
        <v>346</v>
      </c>
    </row>
    <row r="61" spans="1:5" x14ac:dyDescent="0.25">
      <c r="A61" s="12" t="s">
        <v>362</v>
      </c>
      <c r="B61" s="12" t="s">
        <v>363</v>
      </c>
      <c r="C61" s="12" t="s">
        <v>259</v>
      </c>
      <c r="D61" s="12" t="s">
        <v>286</v>
      </c>
      <c r="E61" s="12"/>
    </row>
    <row r="62" spans="1:5" x14ac:dyDescent="0.25">
      <c r="A62" s="12" t="s">
        <v>366</v>
      </c>
      <c r="B62" s="12" t="s">
        <v>367</v>
      </c>
      <c r="C62" s="12" t="s">
        <v>263</v>
      </c>
      <c r="D62" s="12" t="s">
        <v>345</v>
      </c>
      <c r="E62" s="12" t="s">
        <v>346</v>
      </c>
    </row>
    <row r="63" spans="1:5" x14ac:dyDescent="0.25">
      <c r="A63" s="12" t="s">
        <v>429</v>
      </c>
      <c r="B63" s="12" t="s">
        <v>430</v>
      </c>
      <c r="C63" s="12" t="s">
        <v>263</v>
      </c>
      <c r="D63" s="12" t="s">
        <v>264</v>
      </c>
      <c r="E63" s="12" t="s">
        <v>431</v>
      </c>
    </row>
    <row r="64" spans="1:5" x14ac:dyDescent="0.25">
      <c r="A64" s="12" t="s">
        <v>676</v>
      </c>
      <c r="B64" s="12" t="s">
        <v>677</v>
      </c>
      <c r="C64" s="12" t="s">
        <v>263</v>
      </c>
      <c r="D64" s="12" t="s">
        <v>562</v>
      </c>
      <c r="E64" s="12"/>
    </row>
    <row r="65" spans="1:5" x14ac:dyDescent="0.25">
      <c r="A65" s="12" t="s">
        <v>458</v>
      </c>
      <c r="B65" s="12" t="s">
        <v>459</v>
      </c>
      <c r="C65" s="12" t="s">
        <v>259</v>
      </c>
      <c r="D65" s="12" t="s">
        <v>370</v>
      </c>
      <c r="E65" s="12"/>
    </row>
    <row r="66" spans="1:5" x14ac:dyDescent="0.25">
      <c r="A66" s="12" t="s">
        <v>663</v>
      </c>
      <c r="B66" s="12" t="s">
        <v>664</v>
      </c>
      <c r="C66" s="12" t="s">
        <v>259</v>
      </c>
      <c r="D66" s="12" t="s">
        <v>273</v>
      </c>
      <c r="E66" s="12"/>
    </row>
    <row r="67" spans="1:5" x14ac:dyDescent="0.25">
      <c r="A67" s="12" t="s">
        <v>306</v>
      </c>
      <c r="B67" s="12" t="s">
        <v>307</v>
      </c>
      <c r="C67" s="12" t="s">
        <v>259</v>
      </c>
      <c r="D67" s="12" t="s">
        <v>260</v>
      </c>
      <c r="E67" s="12" t="s">
        <v>308</v>
      </c>
    </row>
    <row r="68" spans="1:5" x14ac:dyDescent="0.25">
      <c r="A68" s="12" t="s">
        <v>476</v>
      </c>
      <c r="B68" s="12" t="s">
        <v>477</v>
      </c>
      <c r="C68" s="12" t="s">
        <v>263</v>
      </c>
      <c r="D68" s="12" t="s">
        <v>275</v>
      </c>
      <c r="E68" s="12"/>
    </row>
    <row r="69" spans="1:5" x14ac:dyDescent="0.25">
      <c r="A69" s="12" t="s">
        <v>338</v>
      </c>
      <c r="B69" s="12" t="s">
        <v>339</v>
      </c>
      <c r="C69" s="12" t="s">
        <v>340</v>
      </c>
      <c r="D69" s="12" t="s">
        <v>341</v>
      </c>
      <c r="E69" s="12"/>
    </row>
    <row r="70" spans="1:5" x14ac:dyDescent="0.25">
      <c r="A70" s="10" t="s">
        <v>592</v>
      </c>
      <c r="B70" s="10" t="s">
        <v>593</v>
      </c>
      <c r="C70" s="10" t="s">
        <v>304</v>
      </c>
      <c r="D70" s="10" t="s">
        <v>386</v>
      </c>
      <c r="E70" s="12"/>
    </row>
    <row r="71" spans="1:5" x14ac:dyDescent="0.25">
      <c r="A71" s="12" t="s">
        <v>287</v>
      </c>
      <c r="B71" s="12" t="s">
        <v>288</v>
      </c>
      <c r="C71" s="12" t="s">
        <v>259</v>
      </c>
      <c r="D71" s="12" t="s">
        <v>260</v>
      </c>
      <c r="E71" s="12" t="s">
        <v>261</v>
      </c>
    </row>
    <row r="72" spans="1:5" x14ac:dyDescent="0.25">
      <c r="A72" s="12" t="s">
        <v>311</v>
      </c>
      <c r="B72" s="12" t="s">
        <v>312</v>
      </c>
      <c r="C72" s="12" t="s">
        <v>282</v>
      </c>
      <c r="D72" s="12" t="s">
        <v>283</v>
      </c>
      <c r="E72" s="12"/>
    </row>
    <row r="73" spans="1:5" x14ac:dyDescent="0.25">
      <c r="A73" s="12" t="s">
        <v>347</v>
      </c>
      <c r="B73" s="12" t="s">
        <v>348</v>
      </c>
      <c r="C73" s="12" t="s">
        <v>263</v>
      </c>
      <c r="D73" s="12" t="s">
        <v>345</v>
      </c>
      <c r="E73" s="12" t="s">
        <v>346</v>
      </c>
    </row>
    <row r="74" spans="1:5" x14ac:dyDescent="0.25">
      <c r="A74" s="12" t="s">
        <v>666</v>
      </c>
      <c r="B74" s="12" t="s">
        <v>665</v>
      </c>
      <c r="C74" s="12" t="s">
        <v>259</v>
      </c>
      <c r="D74" s="12" t="s">
        <v>260</v>
      </c>
      <c r="E74" s="12"/>
    </row>
    <row r="75" spans="1:5" x14ac:dyDescent="0.25">
      <c r="A75" s="12" t="s">
        <v>376</v>
      </c>
      <c r="B75" s="12" t="s">
        <v>377</v>
      </c>
      <c r="C75" s="12" t="s">
        <v>263</v>
      </c>
      <c r="D75" s="12" t="s">
        <v>378</v>
      </c>
      <c r="E75" s="12"/>
    </row>
    <row r="76" spans="1:5" x14ac:dyDescent="0.25">
      <c r="A76" s="12" t="s">
        <v>374</v>
      </c>
      <c r="B76" s="12" t="s">
        <v>375</v>
      </c>
      <c r="C76" s="12" t="s">
        <v>263</v>
      </c>
      <c r="D76" s="12" t="s">
        <v>264</v>
      </c>
      <c r="E76" s="12"/>
    </row>
    <row r="77" spans="1:5" ht="16.5" customHeight="1" x14ac:dyDescent="0.25">
      <c r="A77" s="12" t="s">
        <v>398</v>
      </c>
      <c r="B77" s="12" t="s">
        <v>399</v>
      </c>
      <c r="C77" s="12" t="s">
        <v>263</v>
      </c>
      <c r="D77" s="12" t="s">
        <v>345</v>
      </c>
      <c r="E77" s="12"/>
    </row>
    <row r="78" spans="1:5" ht="16.5" customHeight="1" x14ac:dyDescent="0.25">
      <c r="A78" s="12" t="s">
        <v>533</v>
      </c>
      <c r="B78" s="12" t="s">
        <v>419</v>
      </c>
      <c r="C78" s="12" t="s">
        <v>263</v>
      </c>
      <c r="D78" s="12" t="s">
        <v>264</v>
      </c>
      <c r="E78" s="12" t="s">
        <v>381</v>
      </c>
    </row>
    <row r="79" spans="1:5" ht="16.5" customHeight="1" x14ac:dyDescent="0.25">
      <c r="A79" s="12" t="s">
        <v>422</v>
      </c>
      <c r="B79" s="12" t="s">
        <v>423</v>
      </c>
      <c r="C79" s="12" t="s">
        <v>263</v>
      </c>
      <c r="D79" s="12" t="s">
        <v>275</v>
      </c>
      <c r="E79" s="12"/>
    </row>
    <row r="80" spans="1:5" ht="16.5" customHeight="1" x14ac:dyDescent="0.25">
      <c r="A80" s="12" t="s">
        <v>512</v>
      </c>
      <c r="B80" s="12" t="s">
        <v>513</v>
      </c>
      <c r="C80" s="12" t="s">
        <v>263</v>
      </c>
      <c r="D80" s="12" t="s">
        <v>345</v>
      </c>
      <c r="E80" s="12" t="s">
        <v>270</v>
      </c>
    </row>
    <row r="81" spans="1:5" x14ac:dyDescent="0.25">
      <c r="A81" s="12" t="s">
        <v>231</v>
      </c>
      <c r="B81" s="12" t="s">
        <v>274</v>
      </c>
      <c r="C81" s="12" t="s">
        <v>263</v>
      </c>
      <c r="D81" s="12" t="s">
        <v>275</v>
      </c>
      <c r="E81" s="12"/>
    </row>
    <row r="82" spans="1:5" x14ac:dyDescent="0.25">
      <c r="A82" s="12" t="s">
        <v>322</v>
      </c>
      <c r="B82" s="12" t="s">
        <v>323</v>
      </c>
      <c r="C82" s="12" t="s">
        <v>259</v>
      </c>
      <c r="D82" s="12" t="s">
        <v>260</v>
      </c>
      <c r="E82" s="12" t="s">
        <v>324</v>
      </c>
    </row>
    <row r="83" spans="1:5" x14ac:dyDescent="0.25">
      <c r="A83" s="12" t="s">
        <v>693</v>
      </c>
      <c r="B83" s="12" t="s">
        <v>697</v>
      </c>
      <c r="C83" s="12" t="s">
        <v>263</v>
      </c>
      <c r="D83" s="12" t="s">
        <v>264</v>
      </c>
      <c r="E83" s="12" t="s">
        <v>381</v>
      </c>
    </row>
    <row r="84" spans="1:5" x14ac:dyDescent="0.25">
      <c r="A84" s="12" t="s">
        <v>228</v>
      </c>
      <c r="B84" s="12" t="s">
        <v>396</v>
      </c>
      <c r="C84" s="12" t="s">
        <v>340</v>
      </c>
      <c r="D84" s="12" t="s">
        <v>341</v>
      </c>
      <c r="E84" s="12"/>
    </row>
    <row r="85" spans="1:5" x14ac:dyDescent="0.25">
      <c r="A85" s="12" t="s">
        <v>709</v>
      </c>
      <c r="B85" s="12" t="s">
        <v>708</v>
      </c>
      <c r="C85" s="12" t="s">
        <v>259</v>
      </c>
      <c r="D85" s="12" t="s">
        <v>260</v>
      </c>
      <c r="E85" s="12"/>
    </row>
    <row r="86" spans="1:5" x14ac:dyDescent="0.25">
      <c r="A86" s="12" t="s">
        <v>409</v>
      </c>
      <c r="B86" s="12" t="s">
        <v>410</v>
      </c>
      <c r="C86" s="12" t="s">
        <v>282</v>
      </c>
      <c r="D86" s="12" t="s">
        <v>283</v>
      </c>
      <c r="E86" s="12"/>
    </row>
    <row r="87" spans="1:5" x14ac:dyDescent="0.25">
      <c r="A87" s="12" t="s">
        <v>619</v>
      </c>
      <c r="B87" s="12" t="s">
        <v>621</v>
      </c>
      <c r="C87" s="12" t="s">
        <v>282</v>
      </c>
      <c r="D87" s="12" t="s">
        <v>283</v>
      </c>
      <c r="E87" s="12"/>
    </row>
    <row r="88" spans="1:5" x14ac:dyDescent="0.25">
      <c r="A88" s="12" t="s">
        <v>442</v>
      </c>
      <c r="B88" s="12" t="s">
        <v>443</v>
      </c>
      <c r="C88" s="12" t="s">
        <v>259</v>
      </c>
      <c r="D88" s="12" t="s">
        <v>279</v>
      </c>
      <c r="E88" s="12"/>
    </row>
    <row r="89" spans="1:5" x14ac:dyDescent="0.25">
      <c r="A89" s="12" t="s">
        <v>454</v>
      </c>
      <c r="B89" s="12" t="s">
        <v>453</v>
      </c>
      <c r="C89" s="12" t="s">
        <v>259</v>
      </c>
      <c r="D89" s="12" t="s">
        <v>260</v>
      </c>
      <c r="E89" s="12" t="s">
        <v>455</v>
      </c>
    </row>
    <row r="90" spans="1:5" x14ac:dyDescent="0.25">
      <c r="A90" s="12" t="s">
        <v>452</v>
      </c>
      <c r="B90" s="12" t="s">
        <v>453</v>
      </c>
      <c r="C90" s="12" t="s">
        <v>259</v>
      </c>
      <c r="D90" s="12" t="s">
        <v>260</v>
      </c>
      <c r="E90" s="12" t="s">
        <v>324</v>
      </c>
    </row>
    <row r="91" spans="1:5" x14ac:dyDescent="0.25">
      <c r="A91" s="12" t="s">
        <v>463</v>
      </c>
      <c r="B91" s="12" t="s">
        <v>464</v>
      </c>
      <c r="C91" s="12" t="s">
        <v>272</v>
      </c>
      <c r="D91" s="12" t="s">
        <v>273</v>
      </c>
      <c r="E91" s="12"/>
    </row>
    <row r="92" spans="1:5" x14ac:dyDescent="0.25">
      <c r="A92" s="12" t="s">
        <v>480</v>
      </c>
      <c r="B92" s="12" t="s">
        <v>481</v>
      </c>
      <c r="C92" s="12" t="s">
        <v>259</v>
      </c>
      <c r="D92" s="12" t="s">
        <v>260</v>
      </c>
      <c r="E92" s="12" t="s">
        <v>261</v>
      </c>
    </row>
    <row r="93" spans="1:5" x14ac:dyDescent="0.25">
      <c r="A93" s="12" t="s">
        <v>650</v>
      </c>
      <c r="B93" s="12" t="s">
        <v>649</v>
      </c>
      <c r="C93" s="12" t="s">
        <v>259</v>
      </c>
      <c r="D93" s="12" t="s">
        <v>438</v>
      </c>
      <c r="E93" s="12"/>
    </row>
    <row r="94" spans="1:5" x14ac:dyDescent="0.25">
      <c r="A94" s="12" t="s">
        <v>694</v>
      </c>
      <c r="B94" s="12" t="s">
        <v>695</v>
      </c>
      <c r="C94" s="12" t="s">
        <v>263</v>
      </c>
      <c r="D94" s="12" t="s">
        <v>562</v>
      </c>
      <c r="E94" s="12"/>
    </row>
    <row r="95" spans="1:5" x14ac:dyDescent="0.25">
      <c r="A95" s="12" t="s">
        <v>280</v>
      </c>
      <c r="B95" s="12" t="s">
        <v>690</v>
      </c>
      <c r="C95" s="12" t="s">
        <v>259</v>
      </c>
      <c r="D95" s="12" t="s">
        <v>438</v>
      </c>
      <c r="E95" s="12" t="s">
        <v>520</v>
      </c>
    </row>
    <row r="96" spans="1:5" x14ac:dyDescent="0.25">
      <c r="A96" s="12" t="s">
        <v>280</v>
      </c>
      <c r="B96" s="12" t="s">
        <v>281</v>
      </c>
      <c r="C96" s="12" t="s">
        <v>282</v>
      </c>
      <c r="D96" s="12" t="s">
        <v>283</v>
      </c>
      <c r="E96" s="12"/>
    </row>
    <row r="97" spans="1:5" x14ac:dyDescent="0.25">
      <c r="A97" s="12" t="s">
        <v>246</v>
      </c>
      <c r="B97" s="12" t="s">
        <v>296</v>
      </c>
      <c r="C97" s="12" t="s">
        <v>297</v>
      </c>
      <c r="D97" s="12" t="s">
        <v>298</v>
      </c>
      <c r="E97" s="12"/>
    </row>
    <row r="98" spans="1:5" x14ac:dyDescent="0.25">
      <c r="A98" s="12" t="s">
        <v>332</v>
      </c>
      <c r="B98" s="12" t="s">
        <v>333</v>
      </c>
      <c r="C98" s="12" t="s">
        <v>282</v>
      </c>
      <c r="D98" s="12" t="s">
        <v>283</v>
      </c>
      <c r="E98" s="12"/>
    </row>
    <row r="99" spans="1:5" x14ac:dyDescent="0.25">
      <c r="A99" s="12" t="s">
        <v>241</v>
      </c>
      <c r="B99" s="12" t="s">
        <v>349</v>
      </c>
      <c r="C99" s="12" t="s">
        <v>259</v>
      </c>
      <c r="D99" s="12" t="s">
        <v>279</v>
      </c>
      <c r="E99" s="12"/>
    </row>
    <row r="100" spans="1:5" x14ac:dyDescent="0.25">
      <c r="A100" s="12" t="s">
        <v>244</v>
      </c>
      <c r="B100" s="12" t="s">
        <v>359</v>
      </c>
      <c r="C100" s="12" t="s">
        <v>259</v>
      </c>
      <c r="D100" s="12" t="s">
        <v>286</v>
      </c>
      <c r="E100" s="12"/>
    </row>
    <row r="101" spans="1:5" x14ac:dyDescent="0.25">
      <c r="A101" s="12" t="s">
        <v>624</v>
      </c>
      <c r="B101" s="12" t="s">
        <v>359</v>
      </c>
      <c r="C101" s="12" t="s">
        <v>297</v>
      </c>
      <c r="D101" s="12" t="s">
        <v>298</v>
      </c>
      <c r="E101" s="12"/>
    </row>
    <row r="102" spans="1:5" ht="30" x14ac:dyDescent="0.25">
      <c r="A102" s="12" t="s">
        <v>400</v>
      </c>
      <c r="B102" s="12" t="s">
        <v>401</v>
      </c>
      <c r="C102" s="12" t="s">
        <v>259</v>
      </c>
      <c r="D102" s="12" t="s">
        <v>260</v>
      </c>
      <c r="E102" s="46" t="s">
        <v>402</v>
      </c>
    </row>
    <row r="103" spans="1:5" x14ac:dyDescent="0.25">
      <c r="A103" s="12" t="s">
        <v>579</v>
      </c>
      <c r="B103" s="12" t="s">
        <v>580</v>
      </c>
      <c r="C103" s="12" t="s">
        <v>263</v>
      </c>
      <c r="D103" s="12" t="s">
        <v>275</v>
      </c>
      <c r="E103" s="46"/>
    </row>
    <row r="104" spans="1:5" x14ac:dyDescent="0.25">
      <c r="A104" s="12" t="s">
        <v>405</v>
      </c>
      <c r="B104" s="12" t="s">
        <v>406</v>
      </c>
      <c r="C104" s="12" t="s">
        <v>259</v>
      </c>
      <c r="D104" s="12" t="s">
        <v>286</v>
      </c>
      <c r="E104" s="12"/>
    </row>
    <row r="105" spans="1:5" x14ac:dyDescent="0.25">
      <c r="A105" s="12" t="s">
        <v>412</v>
      </c>
      <c r="B105" s="12" t="s">
        <v>413</v>
      </c>
      <c r="C105" s="12" t="s">
        <v>259</v>
      </c>
      <c r="D105" s="12" t="s">
        <v>260</v>
      </c>
      <c r="E105" s="12" t="s">
        <v>414</v>
      </c>
    </row>
    <row r="106" spans="1:5" x14ac:dyDescent="0.25">
      <c r="A106" s="12" t="s">
        <v>237</v>
      </c>
      <c r="B106" s="12" t="s">
        <v>432</v>
      </c>
      <c r="C106" s="12" t="s">
        <v>259</v>
      </c>
      <c r="D106" s="12" t="s">
        <v>433</v>
      </c>
      <c r="E106" s="12"/>
    </row>
    <row r="107" spans="1:5" x14ac:dyDescent="0.25">
      <c r="A107" s="12" t="s">
        <v>250</v>
      </c>
      <c r="B107" s="12" t="s">
        <v>449</v>
      </c>
      <c r="C107" s="12" t="s">
        <v>263</v>
      </c>
      <c r="D107" s="12" t="s">
        <v>294</v>
      </c>
      <c r="E107" s="12"/>
    </row>
    <row r="108" spans="1:5" x14ac:dyDescent="0.25">
      <c r="A108" s="12" t="s">
        <v>251</v>
      </c>
      <c r="B108" s="12" t="s">
        <v>441</v>
      </c>
      <c r="C108" s="12" t="s">
        <v>304</v>
      </c>
      <c r="D108" s="12" t="s">
        <v>386</v>
      </c>
      <c r="E108" s="12"/>
    </row>
    <row r="109" spans="1:5" x14ac:dyDescent="0.25">
      <c r="A109" s="12" t="s">
        <v>589</v>
      </c>
      <c r="B109" s="12" t="s">
        <v>590</v>
      </c>
      <c r="C109" s="12" t="s">
        <v>259</v>
      </c>
      <c r="D109" s="12" t="s">
        <v>260</v>
      </c>
      <c r="E109" s="12"/>
    </row>
    <row r="110" spans="1:5" x14ac:dyDescent="0.25">
      <c r="A110" s="12" t="s">
        <v>471</v>
      </c>
      <c r="B110" s="12" t="s">
        <v>472</v>
      </c>
      <c r="C110" s="12" t="s">
        <v>259</v>
      </c>
      <c r="D110" s="12" t="s">
        <v>373</v>
      </c>
      <c r="E110" s="12"/>
    </row>
    <row r="111" spans="1:5" x14ac:dyDescent="0.25">
      <c r="A111" s="12" t="s">
        <v>487</v>
      </c>
      <c r="B111" s="12" t="s">
        <v>488</v>
      </c>
      <c r="C111" s="12" t="s">
        <v>263</v>
      </c>
      <c r="D111" s="12" t="s">
        <v>264</v>
      </c>
      <c r="E111" s="12" t="s">
        <v>361</v>
      </c>
    </row>
    <row r="112" spans="1:5" x14ac:dyDescent="0.25">
      <c r="A112" s="12" t="s">
        <v>492</v>
      </c>
      <c r="B112" s="12" t="s">
        <v>493</v>
      </c>
      <c r="C112" s="12" t="s">
        <v>263</v>
      </c>
      <c r="D112" s="12" t="s">
        <v>345</v>
      </c>
      <c r="E112" s="12" t="s">
        <v>346</v>
      </c>
    </row>
    <row r="113" spans="1:5" x14ac:dyDescent="0.25">
      <c r="A113" s="12" t="s">
        <v>502</v>
      </c>
      <c r="B113" s="12" t="s">
        <v>503</v>
      </c>
      <c r="C113" s="12" t="s">
        <v>259</v>
      </c>
      <c r="D113" s="12" t="s">
        <v>260</v>
      </c>
      <c r="E113" s="12"/>
    </row>
    <row r="114" spans="1:5" x14ac:dyDescent="0.25">
      <c r="A114" s="12" t="s">
        <v>507</v>
      </c>
      <c r="B114" s="12" t="s">
        <v>508</v>
      </c>
      <c r="C114" s="12" t="s">
        <v>259</v>
      </c>
      <c r="D114" s="12" t="s">
        <v>509</v>
      </c>
      <c r="E114" s="12"/>
    </row>
    <row r="115" spans="1:5" x14ac:dyDescent="0.25">
      <c r="A115" s="12" t="s">
        <v>242</v>
      </c>
      <c r="B115" s="12" t="s">
        <v>521</v>
      </c>
      <c r="C115" s="12" t="s">
        <v>277</v>
      </c>
      <c r="D115" s="12" t="s">
        <v>278</v>
      </c>
      <c r="E115" s="12"/>
    </row>
    <row r="116" spans="1:5" x14ac:dyDescent="0.25">
      <c r="A116" s="12" t="s">
        <v>224</v>
      </c>
      <c r="B116" s="12" t="s">
        <v>313</v>
      </c>
      <c r="C116" s="12" t="s">
        <v>263</v>
      </c>
      <c r="D116" s="12" t="s">
        <v>314</v>
      </c>
      <c r="E116" s="12"/>
    </row>
    <row r="117" spans="1:5" x14ac:dyDescent="0.25">
      <c r="A117" s="12" t="s">
        <v>328</v>
      </c>
      <c r="B117" s="12" t="s">
        <v>329</v>
      </c>
      <c r="C117" s="12" t="s">
        <v>330</v>
      </c>
      <c r="D117" s="12" t="s">
        <v>331</v>
      </c>
      <c r="E117" s="12"/>
    </row>
    <row r="118" spans="1:5" x14ac:dyDescent="0.25">
      <c r="A118" s="12" t="s">
        <v>351</v>
      </c>
      <c r="B118" s="12" t="s">
        <v>350</v>
      </c>
      <c r="C118" s="12" t="s">
        <v>263</v>
      </c>
      <c r="D118" s="12" t="s">
        <v>345</v>
      </c>
      <c r="E118" s="12" t="s">
        <v>352</v>
      </c>
    </row>
    <row r="119" spans="1:5" x14ac:dyDescent="0.25">
      <c r="A119" s="12" t="s">
        <v>230</v>
      </c>
      <c r="B119" s="12" t="s">
        <v>350</v>
      </c>
      <c r="C119" s="12" t="s">
        <v>263</v>
      </c>
      <c r="D119" s="12" t="s">
        <v>345</v>
      </c>
      <c r="E119" s="12" t="s">
        <v>270</v>
      </c>
    </row>
    <row r="120" spans="1:5" x14ac:dyDescent="0.25">
      <c r="A120" s="12" t="s">
        <v>382</v>
      </c>
      <c r="B120" s="12" t="s">
        <v>383</v>
      </c>
      <c r="C120" s="12" t="s">
        <v>259</v>
      </c>
      <c r="D120" s="12" t="s">
        <v>370</v>
      </c>
      <c r="E120" s="12"/>
    </row>
    <row r="121" spans="1:5" x14ac:dyDescent="0.25">
      <c r="A121" s="12" t="s">
        <v>456</v>
      </c>
      <c r="B121" s="12" t="s">
        <v>457</v>
      </c>
      <c r="C121" s="12" t="s">
        <v>259</v>
      </c>
      <c r="D121" s="12" t="s">
        <v>286</v>
      </c>
      <c r="E121" s="12"/>
    </row>
    <row r="122" spans="1:5" x14ac:dyDescent="0.25">
      <c r="A122" s="12" t="s">
        <v>469</v>
      </c>
      <c r="B122" s="12" t="s">
        <v>470</v>
      </c>
      <c r="C122" s="12" t="s">
        <v>297</v>
      </c>
      <c r="D122" s="12" t="s">
        <v>298</v>
      </c>
      <c r="E122" s="12"/>
    </row>
    <row r="123" spans="1:5" x14ac:dyDescent="0.25">
      <c r="A123" s="12" t="s">
        <v>494</v>
      </c>
      <c r="B123" s="12" t="s">
        <v>495</v>
      </c>
      <c r="C123" s="12" t="s">
        <v>259</v>
      </c>
      <c r="D123" s="12" t="s">
        <v>260</v>
      </c>
      <c r="E123" s="12" t="s">
        <v>496</v>
      </c>
    </row>
    <row r="124" spans="1:5" x14ac:dyDescent="0.25">
      <c r="A124" s="12" t="s">
        <v>555</v>
      </c>
      <c r="B124" s="12" t="s">
        <v>556</v>
      </c>
      <c r="C124" s="12" t="s">
        <v>557</v>
      </c>
      <c r="D124" s="12" t="s">
        <v>264</v>
      </c>
      <c r="E124" s="12" t="s">
        <v>431</v>
      </c>
    </row>
    <row r="125" spans="1:5" x14ac:dyDescent="0.25">
      <c r="A125" s="12" t="s">
        <v>497</v>
      </c>
      <c r="B125" s="12" t="s">
        <v>498</v>
      </c>
      <c r="C125" s="12" t="s">
        <v>259</v>
      </c>
      <c r="D125" s="12" t="s">
        <v>370</v>
      </c>
      <c r="E125" s="12" t="s">
        <v>520</v>
      </c>
    </row>
    <row r="126" spans="1:5" x14ac:dyDescent="0.25">
      <c r="A126" s="12" t="s">
        <v>257</v>
      </c>
      <c r="B126" s="12" t="s">
        <v>258</v>
      </c>
      <c r="C126" s="12" t="s">
        <v>259</v>
      </c>
      <c r="D126" s="12" t="s">
        <v>260</v>
      </c>
      <c r="E126" s="12" t="s">
        <v>261</v>
      </c>
    </row>
    <row r="127" spans="1:5" x14ac:dyDescent="0.25">
      <c r="A127" s="12" t="s">
        <v>289</v>
      </c>
      <c r="B127" s="12" t="s">
        <v>290</v>
      </c>
      <c r="C127" s="12" t="s">
        <v>263</v>
      </c>
      <c r="D127" s="12" t="s">
        <v>291</v>
      </c>
      <c r="E127" s="12"/>
    </row>
    <row r="128" spans="1:5" x14ac:dyDescent="0.25">
      <c r="A128" s="12" t="s">
        <v>640</v>
      </c>
      <c r="B128" s="12" t="s">
        <v>641</v>
      </c>
      <c r="C128" s="12" t="s">
        <v>259</v>
      </c>
      <c r="D128" s="12" t="s">
        <v>438</v>
      </c>
      <c r="E128" s="12"/>
    </row>
    <row r="129" spans="1:5" x14ac:dyDescent="0.25">
      <c r="A129" s="12" t="s">
        <v>226</v>
      </c>
      <c r="B129" s="12" t="s">
        <v>489</v>
      </c>
      <c r="C129" s="12" t="s">
        <v>263</v>
      </c>
      <c r="D129" s="12" t="s">
        <v>378</v>
      </c>
      <c r="E129" s="12"/>
    </row>
    <row r="130" spans="1:5" x14ac:dyDescent="0.25">
      <c r="A130" s="12" t="s">
        <v>225</v>
      </c>
      <c r="B130" s="12" t="s">
        <v>360</v>
      </c>
      <c r="C130" s="12" t="s">
        <v>263</v>
      </c>
      <c r="D130" s="12" t="s">
        <v>264</v>
      </c>
      <c r="E130" s="12" t="s">
        <v>361</v>
      </c>
    </row>
    <row r="131" spans="1:5" x14ac:dyDescent="0.25">
      <c r="A131" s="12" t="s">
        <v>390</v>
      </c>
      <c r="B131" s="12" t="s">
        <v>391</v>
      </c>
      <c r="C131" s="12" t="s">
        <v>263</v>
      </c>
      <c r="D131" s="12" t="s">
        <v>275</v>
      </c>
      <c r="E131" s="12"/>
    </row>
    <row r="132" spans="1:5" x14ac:dyDescent="0.25">
      <c r="A132" s="12" t="s">
        <v>407</v>
      </c>
      <c r="B132" s="12" t="s">
        <v>408</v>
      </c>
      <c r="C132" s="12" t="s">
        <v>263</v>
      </c>
      <c r="D132" s="12" t="s">
        <v>314</v>
      </c>
      <c r="E132" s="12"/>
    </row>
    <row r="133" spans="1:5" x14ac:dyDescent="0.25">
      <c r="A133" s="12" t="s">
        <v>426</v>
      </c>
      <c r="B133" s="12" t="s">
        <v>427</v>
      </c>
      <c r="C133" s="12" t="s">
        <v>263</v>
      </c>
      <c r="D133" s="12" t="s">
        <v>345</v>
      </c>
      <c r="E133" s="12" t="s">
        <v>428</v>
      </c>
    </row>
    <row r="134" spans="1:5" x14ac:dyDescent="0.25">
      <c r="A134" s="12" t="s">
        <v>467</v>
      </c>
      <c r="B134" s="12" t="s">
        <v>468</v>
      </c>
      <c r="C134" s="12" t="s">
        <v>263</v>
      </c>
      <c r="D134" s="12" t="s">
        <v>345</v>
      </c>
      <c r="E134" s="12" t="s">
        <v>346</v>
      </c>
    </row>
    <row r="135" spans="1:5" x14ac:dyDescent="0.25">
      <c r="A135" s="12" t="s">
        <v>478</v>
      </c>
      <c r="B135" s="12" t="s">
        <v>479</v>
      </c>
      <c r="C135" s="12" t="s">
        <v>263</v>
      </c>
      <c r="D135" s="12" t="s">
        <v>264</v>
      </c>
      <c r="E135" s="12" t="s">
        <v>431</v>
      </c>
    </row>
    <row r="136" spans="1:5" x14ac:dyDescent="0.25">
      <c r="A136" s="12" t="s">
        <v>371</v>
      </c>
      <c r="B136" s="12" t="s">
        <v>372</v>
      </c>
      <c r="C136" s="12" t="s">
        <v>259</v>
      </c>
      <c r="D136" s="12" t="s">
        <v>373</v>
      </c>
      <c r="E136" s="12"/>
    </row>
    <row r="137" spans="1:5" x14ac:dyDescent="0.25">
      <c r="A137" s="12" t="s">
        <v>505</v>
      </c>
      <c r="B137" s="12" t="s">
        <v>506</v>
      </c>
      <c r="C137" s="12" t="s">
        <v>259</v>
      </c>
      <c r="D137" s="12" t="s">
        <v>279</v>
      </c>
      <c r="E137" s="12"/>
    </row>
    <row r="138" spans="1:5" x14ac:dyDescent="0.25">
      <c r="A138" s="12" t="s">
        <v>233</v>
      </c>
      <c r="B138" s="12" t="s">
        <v>271</v>
      </c>
      <c r="C138" s="12" t="s">
        <v>272</v>
      </c>
      <c r="D138" s="12" t="s">
        <v>273</v>
      </c>
      <c r="E138" s="12"/>
    </row>
    <row r="139" spans="1:5" x14ac:dyDescent="0.25">
      <c r="A139" s="12" t="s">
        <v>656</v>
      </c>
      <c r="B139" s="12" t="s">
        <v>271</v>
      </c>
      <c r="C139" s="12" t="s">
        <v>263</v>
      </c>
      <c r="D139" s="12" t="s">
        <v>314</v>
      </c>
      <c r="E139" s="12"/>
    </row>
    <row r="140" spans="1:5" x14ac:dyDescent="0.25">
      <c r="A140" s="12" t="s">
        <v>299</v>
      </c>
      <c r="B140" s="12" t="s">
        <v>300</v>
      </c>
      <c r="C140" s="12" t="s">
        <v>259</v>
      </c>
      <c r="D140" s="12" t="s">
        <v>301</v>
      </c>
      <c r="E140" s="12"/>
    </row>
    <row r="141" spans="1:5" x14ac:dyDescent="0.25">
      <c r="A141" s="12" t="s">
        <v>336</v>
      </c>
      <c r="B141" s="12" t="s">
        <v>337</v>
      </c>
      <c r="C141" s="12" t="s">
        <v>263</v>
      </c>
      <c r="D141" s="12" t="s">
        <v>314</v>
      </c>
      <c r="E141" s="12"/>
    </row>
    <row r="142" spans="1:5" x14ac:dyDescent="0.25">
      <c r="A142" s="12" t="s">
        <v>234</v>
      </c>
      <c r="B142" s="12" t="s">
        <v>411</v>
      </c>
      <c r="C142" s="12" t="s">
        <v>259</v>
      </c>
      <c r="D142" s="12" t="s">
        <v>301</v>
      </c>
      <c r="E142" s="12"/>
    </row>
    <row r="143" spans="1:5" x14ac:dyDescent="0.25">
      <c r="A143" s="12" t="s">
        <v>696</v>
      </c>
      <c r="B143" s="12" t="s">
        <v>698</v>
      </c>
      <c r="C143" s="12" t="s">
        <v>263</v>
      </c>
      <c r="D143" s="12" t="s">
        <v>264</v>
      </c>
      <c r="E143" s="46" t="s">
        <v>381</v>
      </c>
    </row>
    <row r="144" spans="1:5" x14ac:dyDescent="0.25">
      <c r="A144" s="12" t="s">
        <v>712</v>
      </c>
      <c r="B144" s="12" t="s">
        <v>711</v>
      </c>
      <c r="C144" s="12" t="s">
        <v>259</v>
      </c>
      <c r="D144" s="12" t="s">
        <v>438</v>
      </c>
      <c r="E144" s="12"/>
    </row>
    <row r="145" spans="1:5" x14ac:dyDescent="0.25">
      <c r="A145" s="12" t="s">
        <v>460</v>
      </c>
      <c r="B145" s="12" t="s">
        <v>461</v>
      </c>
      <c r="C145" s="12" t="s">
        <v>259</v>
      </c>
      <c r="D145" s="12" t="s">
        <v>286</v>
      </c>
      <c r="E145" s="12"/>
    </row>
    <row r="146" spans="1:5" x14ac:dyDescent="0.25">
      <c r="A146" s="12" t="s">
        <v>223</v>
      </c>
      <c r="B146" s="12" t="s">
        <v>358</v>
      </c>
      <c r="C146" s="12" t="s">
        <v>263</v>
      </c>
      <c r="D146" s="12" t="s">
        <v>345</v>
      </c>
      <c r="E146" s="12" t="s">
        <v>352</v>
      </c>
    </row>
    <row r="147" spans="1:5" x14ac:dyDescent="0.25">
      <c r="A147" s="12" t="s">
        <v>514</v>
      </c>
      <c r="B147" s="12" t="s">
        <v>515</v>
      </c>
      <c r="C147" s="12" t="s">
        <v>304</v>
      </c>
      <c r="D147" s="12" t="s">
        <v>386</v>
      </c>
      <c r="E147" s="12"/>
    </row>
    <row r="148" spans="1:5" x14ac:dyDescent="0.25">
      <c r="A148" s="12" t="s">
        <v>302</v>
      </c>
      <c r="B148" s="12" t="s">
        <v>303</v>
      </c>
      <c r="C148" s="12" t="s">
        <v>304</v>
      </c>
      <c r="D148" s="12" t="s">
        <v>305</v>
      </c>
      <c r="E148" s="12"/>
    </row>
    <row r="149" spans="1:5" x14ac:dyDescent="0.25">
      <c r="A149" s="12" t="s">
        <v>249</v>
      </c>
      <c r="B149" s="12" t="s">
        <v>365</v>
      </c>
      <c r="C149" s="12" t="s">
        <v>263</v>
      </c>
      <c r="D149" s="12" t="s">
        <v>314</v>
      </c>
      <c r="E149" s="12"/>
    </row>
    <row r="150" spans="1:5" x14ac:dyDescent="0.25">
      <c r="A150" s="12" t="s">
        <v>384</v>
      </c>
      <c r="B150" s="12" t="s">
        <v>385</v>
      </c>
      <c r="C150" s="12" t="s">
        <v>304</v>
      </c>
      <c r="D150" s="12" t="s">
        <v>386</v>
      </c>
      <c r="E150" s="12"/>
    </row>
    <row r="151" spans="1:5" x14ac:dyDescent="0.25">
      <c r="A151" s="12" t="s">
        <v>394</v>
      </c>
      <c r="B151" s="12" t="s">
        <v>395</v>
      </c>
      <c r="C151" s="12" t="s">
        <v>277</v>
      </c>
      <c r="D151" s="12" t="s">
        <v>278</v>
      </c>
      <c r="E151" s="12"/>
    </row>
    <row r="152" spans="1:5" x14ac:dyDescent="0.25">
      <c r="A152" s="12" t="s">
        <v>424</v>
      </c>
      <c r="B152" s="12" t="s">
        <v>425</v>
      </c>
      <c r="C152" s="12" t="s">
        <v>304</v>
      </c>
      <c r="D152" s="12" t="s">
        <v>305</v>
      </c>
      <c r="E152" s="12"/>
    </row>
    <row r="153" spans="1:5" x14ac:dyDescent="0.25">
      <c r="A153" s="12" t="s">
        <v>434</v>
      </c>
      <c r="B153" s="12" t="s">
        <v>435</v>
      </c>
      <c r="C153" s="12" t="s">
        <v>259</v>
      </c>
      <c r="D153" s="12" t="s">
        <v>373</v>
      </c>
      <c r="E153" s="12" t="s">
        <v>436</v>
      </c>
    </row>
    <row r="154" spans="1:5" x14ac:dyDescent="0.25">
      <c r="A154" s="12" t="s">
        <v>439</v>
      </c>
      <c r="B154" s="12" t="s">
        <v>440</v>
      </c>
      <c r="C154" s="12" t="s">
        <v>277</v>
      </c>
      <c r="D154" s="12" t="s">
        <v>278</v>
      </c>
      <c r="E154" s="12"/>
    </row>
    <row r="155" spans="1:5" x14ac:dyDescent="0.25">
      <c r="A155" s="12" t="s">
        <v>661</v>
      </c>
      <c r="B155" s="12" t="s">
        <v>660</v>
      </c>
      <c r="C155" s="12" t="s">
        <v>259</v>
      </c>
      <c r="D155" s="12" t="s">
        <v>509</v>
      </c>
      <c r="E155" s="12"/>
    </row>
    <row r="156" spans="1:5" x14ac:dyDescent="0.25">
      <c r="A156" s="12" t="s">
        <v>252</v>
      </c>
      <c r="B156" s="12" t="s">
        <v>504</v>
      </c>
      <c r="C156" s="12" t="s">
        <v>259</v>
      </c>
      <c r="D156" s="12" t="s">
        <v>438</v>
      </c>
      <c r="E156" s="12"/>
    </row>
    <row r="157" spans="1:5" x14ac:dyDescent="0.25">
      <c r="A157" s="12" t="s">
        <v>227</v>
      </c>
      <c r="B157" s="12" t="s">
        <v>397</v>
      </c>
      <c r="C157" s="12" t="s">
        <v>263</v>
      </c>
      <c r="D157" s="12" t="s">
        <v>264</v>
      </c>
      <c r="E157" s="12" t="s">
        <v>381</v>
      </c>
    </row>
    <row r="158" spans="1:5" x14ac:dyDescent="0.25">
      <c r="A158" s="12" t="s">
        <v>420</v>
      </c>
      <c r="B158" s="12" t="s">
        <v>421</v>
      </c>
      <c r="C158" s="12" t="s">
        <v>263</v>
      </c>
      <c r="D158" s="12" t="s">
        <v>345</v>
      </c>
      <c r="E158" s="12" t="s">
        <v>352</v>
      </c>
    </row>
  </sheetData>
  <phoneticPr fontId="11" type="noConversion"/>
  <pageMargins left="0.7" right="0.7" top="0.75" bottom="0.75" header="0.3" footer="0.3"/>
  <pageSetup paperSize="261" orientation="landscape" horizontalDpi="180" verticalDpi="18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333"/>
  <sheetViews>
    <sheetView showGridLines="0" tabSelected="1" workbookViewId="0">
      <selection activeCell="B20" sqref="B20"/>
    </sheetView>
  </sheetViews>
  <sheetFormatPr baseColWidth="10" defaultRowHeight="15" x14ac:dyDescent="0.25"/>
  <cols>
    <col min="1" max="1" width="14.5703125" style="41" customWidth="1"/>
    <col min="2" max="2" width="62.42578125" style="41" bestFit="1" customWidth="1"/>
    <col min="3" max="3" width="10.5703125" style="45" customWidth="1"/>
    <col min="4" max="4" width="14.42578125" style="45" customWidth="1"/>
    <col min="5" max="5" width="13.42578125" style="41" customWidth="1"/>
    <col min="6" max="6" width="16" style="41" customWidth="1"/>
    <col min="7" max="16384" width="11.42578125" style="41"/>
  </cols>
  <sheetData>
    <row r="1" spans="1:6" s="43" customFormat="1" x14ac:dyDescent="0.25">
      <c r="A1" s="44" t="s">
        <v>0</v>
      </c>
    </row>
    <row r="2" spans="1:6" s="43" customFormat="1" x14ac:dyDescent="0.25"/>
    <row r="3" spans="1:6" s="42" customFormat="1" x14ac:dyDescent="0.25">
      <c r="A3" s="11" t="s">
        <v>739</v>
      </c>
      <c r="B3" s="11" t="s">
        <v>2</v>
      </c>
      <c r="C3" s="11" t="s">
        <v>3</v>
      </c>
      <c r="D3" s="11" t="s">
        <v>536</v>
      </c>
      <c r="E3" s="11" t="s">
        <v>4</v>
      </c>
      <c r="F3" s="11" t="s">
        <v>524</v>
      </c>
    </row>
    <row r="4" spans="1:6" s="42" customFormat="1" x14ac:dyDescent="0.25">
      <c r="A4" s="11">
        <v>1</v>
      </c>
      <c r="B4" s="11" t="s">
        <v>530</v>
      </c>
      <c r="C4" s="13">
        <v>1.57</v>
      </c>
      <c r="D4" s="13">
        <v>1.57</v>
      </c>
      <c r="E4" s="11"/>
      <c r="F4" s="11"/>
    </row>
    <row r="5" spans="1:6" s="42" customFormat="1" x14ac:dyDescent="0.25">
      <c r="A5" s="11">
        <v>2</v>
      </c>
      <c r="B5" s="11" t="s">
        <v>532</v>
      </c>
      <c r="C5" s="13">
        <v>0.97</v>
      </c>
      <c r="D5" s="13">
        <v>0.97</v>
      </c>
      <c r="E5" s="11"/>
      <c r="F5" s="11"/>
    </row>
    <row r="6" spans="1:6" s="42" customFormat="1" x14ac:dyDescent="0.25">
      <c r="A6" s="11">
        <v>3</v>
      </c>
      <c r="B6" s="11" t="s">
        <v>531</v>
      </c>
      <c r="C6" s="13">
        <v>0.81</v>
      </c>
      <c r="D6" s="13">
        <v>0.81</v>
      </c>
      <c r="E6" s="11"/>
      <c r="F6" s="11"/>
    </row>
    <row r="7" spans="1:6" s="42" customFormat="1" x14ac:dyDescent="0.25">
      <c r="A7" s="11">
        <v>4</v>
      </c>
      <c r="B7" s="11" t="s">
        <v>651</v>
      </c>
      <c r="C7" s="13">
        <v>1.56</v>
      </c>
      <c r="D7" s="13">
        <v>1.56</v>
      </c>
      <c r="E7" s="11"/>
      <c r="F7" s="11"/>
    </row>
    <row r="8" spans="1:6" s="42" customFormat="1" x14ac:dyDescent="0.25">
      <c r="A8" s="11">
        <v>5</v>
      </c>
      <c r="B8" s="11" t="s">
        <v>652</v>
      </c>
      <c r="C8" s="13">
        <v>2.99</v>
      </c>
      <c r="D8" s="13">
        <v>2.99</v>
      </c>
      <c r="E8" s="11"/>
      <c r="F8" s="11"/>
    </row>
    <row r="9" spans="1:6" s="42" customFormat="1" x14ac:dyDescent="0.25">
      <c r="A9" s="11">
        <v>6</v>
      </c>
      <c r="B9" s="11" t="s">
        <v>529</v>
      </c>
      <c r="C9" s="13">
        <v>15.9</v>
      </c>
      <c r="D9" s="13">
        <v>15.9</v>
      </c>
      <c r="E9" s="11"/>
      <c r="F9" s="11"/>
    </row>
    <row r="10" spans="1:6" s="42" customFormat="1" x14ac:dyDescent="0.25">
      <c r="A10" s="11">
        <v>7</v>
      </c>
      <c r="B10" s="11" t="s">
        <v>527</v>
      </c>
      <c r="C10" s="13">
        <v>1.92</v>
      </c>
      <c r="D10" s="13">
        <v>1.92</v>
      </c>
      <c r="E10" s="11"/>
      <c r="F10" s="11"/>
    </row>
    <row r="11" spans="1:6" s="42" customFormat="1" x14ac:dyDescent="0.25">
      <c r="A11" s="11">
        <v>8</v>
      </c>
      <c r="B11" s="11" t="s">
        <v>526</v>
      </c>
      <c r="C11" s="13">
        <v>1.08</v>
      </c>
      <c r="D11" s="13">
        <v>1.08</v>
      </c>
      <c r="E11" s="11"/>
      <c r="F11" s="11"/>
    </row>
    <row r="12" spans="1:6" s="42" customFormat="1" x14ac:dyDescent="0.25">
      <c r="A12" s="11">
        <v>209</v>
      </c>
      <c r="B12" s="11" t="s">
        <v>596</v>
      </c>
      <c r="C12" s="13">
        <v>10.25</v>
      </c>
      <c r="D12" s="13">
        <v>1.0249999999999999</v>
      </c>
      <c r="E12" s="11"/>
      <c r="F12" s="11" t="s">
        <v>598</v>
      </c>
    </row>
    <row r="13" spans="1:6" s="42" customFormat="1" x14ac:dyDescent="0.25">
      <c r="A13" s="11">
        <v>216</v>
      </c>
      <c r="B13" s="11" t="s">
        <v>568</v>
      </c>
      <c r="C13" s="13">
        <v>3.65</v>
      </c>
      <c r="D13" s="13">
        <v>0.37</v>
      </c>
      <c r="E13" s="11"/>
      <c r="F13" s="11" t="s">
        <v>598</v>
      </c>
    </row>
    <row r="14" spans="1:6" x14ac:dyDescent="0.25">
      <c r="A14" s="11">
        <v>217</v>
      </c>
      <c r="B14" s="11" t="s">
        <v>599</v>
      </c>
      <c r="C14" s="13">
        <v>3.65</v>
      </c>
      <c r="D14" s="13">
        <v>0.37</v>
      </c>
      <c r="E14" s="11"/>
      <c r="F14" s="11" t="s">
        <v>598</v>
      </c>
    </row>
    <row r="15" spans="1:6" x14ac:dyDescent="0.25">
      <c r="A15" s="11">
        <v>252</v>
      </c>
      <c r="B15" s="11" t="s">
        <v>637</v>
      </c>
      <c r="C15" s="13">
        <v>5.0999999999999996</v>
      </c>
      <c r="D15" s="13">
        <v>0.51</v>
      </c>
      <c r="E15" s="11"/>
      <c r="F15" s="11"/>
    </row>
    <row r="16" spans="1:6" x14ac:dyDescent="0.25">
      <c r="A16" s="11">
        <v>255</v>
      </c>
      <c r="B16" s="11" t="s">
        <v>638</v>
      </c>
      <c r="C16" s="13">
        <v>5.0999999999999996</v>
      </c>
      <c r="D16" s="13">
        <v>0.51</v>
      </c>
      <c r="E16" s="11"/>
      <c r="F16" s="11"/>
    </row>
    <row r="17" spans="1:6" x14ac:dyDescent="0.25">
      <c r="A17" s="11">
        <v>257</v>
      </c>
      <c r="B17" s="11" t="s">
        <v>565</v>
      </c>
      <c r="C17" s="13">
        <v>3.05</v>
      </c>
      <c r="D17" s="13">
        <v>3.05</v>
      </c>
      <c r="E17" s="11"/>
      <c r="F17" s="11" t="s">
        <v>598</v>
      </c>
    </row>
    <row r="18" spans="1:6" x14ac:dyDescent="0.25">
      <c r="A18" s="11">
        <v>270</v>
      </c>
      <c r="B18" s="11" t="s">
        <v>601</v>
      </c>
      <c r="C18" s="13">
        <v>2.96</v>
      </c>
      <c r="D18" s="13">
        <v>0.35</v>
      </c>
      <c r="E18" s="11"/>
      <c r="F18" s="11" t="s">
        <v>598</v>
      </c>
    </row>
    <row r="19" spans="1:6" x14ac:dyDescent="0.25">
      <c r="A19" s="11">
        <v>271</v>
      </c>
      <c r="B19" s="11" t="s">
        <v>602</v>
      </c>
      <c r="C19" s="13">
        <v>2.96</v>
      </c>
      <c r="D19" s="13">
        <v>0.35</v>
      </c>
      <c r="E19" s="11"/>
      <c r="F19" s="11" t="s">
        <v>598</v>
      </c>
    </row>
    <row r="20" spans="1:6" x14ac:dyDescent="0.25">
      <c r="A20" s="11">
        <v>272</v>
      </c>
      <c r="B20" s="11" t="s">
        <v>600</v>
      </c>
      <c r="C20" s="13">
        <v>2.96</v>
      </c>
      <c r="D20" s="13">
        <v>2.9600000000000001E-2</v>
      </c>
      <c r="E20" s="11"/>
      <c r="F20" s="11" t="s">
        <v>598</v>
      </c>
    </row>
    <row r="21" spans="1:6" x14ac:dyDescent="0.25">
      <c r="A21" s="11">
        <v>949</v>
      </c>
      <c r="B21" s="11" t="s">
        <v>608</v>
      </c>
      <c r="C21" s="13">
        <v>0.34</v>
      </c>
      <c r="D21" s="13">
        <v>0.34</v>
      </c>
      <c r="E21" s="11"/>
      <c r="F21" s="11" t="s">
        <v>598</v>
      </c>
    </row>
    <row r="22" spans="1:6" x14ac:dyDescent="0.25">
      <c r="A22" s="11">
        <v>950</v>
      </c>
      <c r="B22" s="11" t="s">
        <v>628</v>
      </c>
      <c r="C22" s="13">
        <v>0.34</v>
      </c>
      <c r="D22" s="13">
        <v>0.34</v>
      </c>
      <c r="E22" s="11"/>
      <c r="F22" s="11" t="s">
        <v>598</v>
      </c>
    </row>
    <row r="23" spans="1:6" x14ac:dyDescent="0.25">
      <c r="A23" s="11">
        <v>951</v>
      </c>
      <c r="B23" s="11" t="s">
        <v>627</v>
      </c>
      <c r="C23" s="13">
        <v>0.34</v>
      </c>
      <c r="D23" s="13">
        <v>0.34</v>
      </c>
      <c r="E23" s="11"/>
      <c r="F23" s="11" t="s">
        <v>598</v>
      </c>
    </row>
    <row r="24" spans="1:6" x14ac:dyDescent="0.25">
      <c r="A24" s="11">
        <v>975</v>
      </c>
      <c r="B24" s="11" t="s">
        <v>636</v>
      </c>
      <c r="C24" s="13">
        <v>1.84</v>
      </c>
      <c r="D24" s="13">
        <v>1.84</v>
      </c>
      <c r="E24" s="11"/>
      <c r="F24" s="11" t="s">
        <v>598</v>
      </c>
    </row>
    <row r="25" spans="1:6" x14ac:dyDescent="0.25">
      <c r="A25" s="11">
        <v>3820</v>
      </c>
      <c r="B25" s="11" t="s">
        <v>609</v>
      </c>
      <c r="C25" s="13">
        <v>17.61</v>
      </c>
      <c r="D25" s="13">
        <v>7.0000000000000007E-2</v>
      </c>
      <c r="E25" s="11"/>
      <c r="F25" s="11" t="s">
        <v>598</v>
      </c>
    </row>
    <row r="26" spans="1:6" x14ac:dyDescent="0.25">
      <c r="A26" s="11">
        <v>3902</v>
      </c>
      <c r="B26" s="11" t="s">
        <v>566</v>
      </c>
      <c r="C26" s="13">
        <v>2.79</v>
      </c>
      <c r="D26" s="13">
        <v>2.79</v>
      </c>
      <c r="E26" s="11"/>
      <c r="F26" s="11" t="s">
        <v>598</v>
      </c>
    </row>
    <row r="27" spans="1:6" x14ac:dyDescent="0.25">
      <c r="A27" s="11">
        <v>4091</v>
      </c>
      <c r="B27" s="11" t="s">
        <v>587</v>
      </c>
      <c r="C27" s="13">
        <v>3.71</v>
      </c>
      <c r="D27" s="13">
        <v>3.71</v>
      </c>
      <c r="E27" s="11"/>
      <c r="F27" s="11" t="s">
        <v>525</v>
      </c>
    </row>
    <row r="28" spans="1:6" x14ac:dyDescent="0.25">
      <c r="A28" s="11">
        <v>5203</v>
      </c>
      <c r="B28" s="11" t="s">
        <v>585</v>
      </c>
      <c r="C28" s="13">
        <v>44.02</v>
      </c>
      <c r="D28" s="13">
        <v>44.02</v>
      </c>
      <c r="E28" s="11"/>
      <c r="F28" s="11" t="s">
        <v>633</v>
      </c>
    </row>
    <row r="29" spans="1:6" x14ac:dyDescent="0.25">
      <c r="A29" s="11">
        <v>5430</v>
      </c>
      <c r="B29" s="11" t="s">
        <v>586</v>
      </c>
      <c r="C29" s="13">
        <v>35.35</v>
      </c>
      <c r="D29" s="13">
        <v>35.35</v>
      </c>
      <c r="E29" s="11"/>
      <c r="F29" s="11" t="s">
        <v>633</v>
      </c>
    </row>
    <row r="30" spans="1:6" x14ac:dyDescent="0.25">
      <c r="A30" s="11">
        <v>10000</v>
      </c>
      <c r="B30" s="11" t="s">
        <v>581</v>
      </c>
      <c r="C30" s="13">
        <v>22.84</v>
      </c>
      <c r="D30" s="13">
        <v>0.2039</v>
      </c>
      <c r="E30" s="11"/>
      <c r="F30" s="11" t="s">
        <v>632</v>
      </c>
    </row>
    <row r="31" spans="1:6" x14ac:dyDescent="0.25">
      <c r="A31" s="11">
        <v>10925</v>
      </c>
      <c r="B31" s="11" t="s">
        <v>710</v>
      </c>
      <c r="C31" s="13">
        <v>9.9</v>
      </c>
      <c r="D31" s="13">
        <v>9.9</v>
      </c>
      <c r="E31" s="11"/>
      <c r="F31" s="11" t="s">
        <v>634</v>
      </c>
    </row>
    <row r="32" spans="1:6" x14ac:dyDescent="0.25">
      <c r="A32" s="11">
        <v>12201</v>
      </c>
      <c r="B32" s="11" t="s">
        <v>612</v>
      </c>
      <c r="C32" s="13">
        <v>0.05</v>
      </c>
      <c r="D32" s="13">
        <v>0.05</v>
      </c>
      <c r="E32" s="11"/>
      <c r="F32" s="11" t="s">
        <v>631</v>
      </c>
    </row>
    <row r="33" spans="1:6" x14ac:dyDescent="0.25">
      <c r="A33" s="11">
        <v>18130</v>
      </c>
      <c r="B33" s="11" t="s">
        <v>613</v>
      </c>
      <c r="C33" s="13">
        <v>11.43</v>
      </c>
      <c r="D33" s="13">
        <v>11.43</v>
      </c>
      <c r="E33" s="11"/>
      <c r="F33" s="11" t="s">
        <v>598</v>
      </c>
    </row>
    <row r="34" spans="1:6" x14ac:dyDescent="0.25">
      <c r="A34" s="11">
        <v>18132</v>
      </c>
      <c r="B34" s="11" t="s">
        <v>626</v>
      </c>
      <c r="C34" s="13">
        <v>11.43</v>
      </c>
      <c r="D34" s="13">
        <v>11.43</v>
      </c>
      <c r="E34" s="11"/>
      <c r="F34" s="11" t="s">
        <v>598</v>
      </c>
    </row>
    <row r="35" spans="1:6" x14ac:dyDescent="0.25">
      <c r="A35" s="11">
        <v>22201</v>
      </c>
      <c r="B35" s="11" t="s">
        <v>558</v>
      </c>
      <c r="C35" s="13">
        <v>0.05</v>
      </c>
      <c r="D35" s="13">
        <v>0.05</v>
      </c>
      <c r="E35" s="11"/>
      <c r="F35" s="11" t="s">
        <v>631</v>
      </c>
    </row>
    <row r="36" spans="1:6" x14ac:dyDescent="0.25">
      <c r="A36" s="11">
        <v>35038</v>
      </c>
      <c r="B36" s="11" t="s">
        <v>614</v>
      </c>
      <c r="C36" s="13">
        <v>68.66</v>
      </c>
      <c r="D36" s="13">
        <v>68.66</v>
      </c>
      <c r="E36" s="11"/>
      <c r="F36" s="11" t="s">
        <v>598</v>
      </c>
    </row>
    <row r="37" spans="1:6" x14ac:dyDescent="0.25">
      <c r="A37" s="11">
        <v>42500</v>
      </c>
      <c r="B37" s="11" t="s">
        <v>699</v>
      </c>
      <c r="C37" s="13">
        <v>30</v>
      </c>
      <c r="D37" s="13">
        <v>3</v>
      </c>
      <c r="E37" s="11"/>
      <c r="F37" s="11" t="s">
        <v>700</v>
      </c>
    </row>
    <row r="38" spans="1:6" x14ac:dyDescent="0.25">
      <c r="A38" s="11">
        <v>44210</v>
      </c>
      <c r="B38" s="11" t="s">
        <v>639</v>
      </c>
      <c r="C38" s="13">
        <v>7.0000000000000007E-2</v>
      </c>
      <c r="D38" s="13">
        <v>7.0000000000000007E-2</v>
      </c>
      <c r="E38" s="11"/>
      <c r="F38" s="11" t="s">
        <v>631</v>
      </c>
    </row>
    <row r="39" spans="1:6" x14ac:dyDescent="0.25">
      <c r="A39" s="11">
        <v>50076</v>
      </c>
      <c r="B39" s="11" t="s">
        <v>704</v>
      </c>
      <c r="C39" s="13">
        <v>11.07</v>
      </c>
      <c r="D39" s="13">
        <v>11.07</v>
      </c>
      <c r="E39" s="11"/>
      <c r="F39" s="11"/>
    </row>
    <row r="40" spans="1:6" x14ac:dyDescent="0.25">
      <c r="A40" s="11">
        <v>50508</v>
      </c>
      <c r="B40" s="11" t="s">
        <v>569</v>
      </c>
      <c r="C40" s="13">
        <v>4.6100000000000003</v>
      </c>
      <c r="D40" s="13">
        <v>4.6100000000000003</v>
      </c>
      <c r="E40" s="11"/>
      <c r="F40" s="11" t="s">
        <v>632</v>
      </c>
    </row>
    <row r="41" spans="1:6" x14ac:dyDescent="0.25">
      <c r="A41" s="11">
        <v>51210</v>
      </c>
      <c r="B41" s="11" t="s">
        <v>559</v>
      </c>
      <c r="C41" s="13">
        <v>0.08</v>
      </c>
      <c r="D41" s="13">
        <v>0.08</v>
      </c>
      <c r="E41" s="11"/>
      <c r="F41" s="11" t="s">
        <v>631</v>
      </c>
    </row>
    <row r="42" spans="1:6" x14ac:dyDescent="0.25">
      <c r="A42" s="11">
        <v>62106</v>
      </c>
      <c r="B42" s="11" t="s">
        <v>551</v>
      </c>
      <c r="C42" s="13">
        <v>7.0000000000000007E-2</v>
      </c>
      <c r="D42" s="13">
        <v>7.0000000000000007E-2</v>
      </c>
      <c r="E42" s="11"/>
      <c r="F42" s="11" t="s">
        <v>631</v>
      </c>
    </row>
    <row r="43" spans="1:6" x14ac:dyDescent="0.25">
      <c r="A43" s="11">
        <v>78211</v>
      </c>
      <c r="B43" s="11" t="s">
        <v>550</v>
      </c>
      <c r="C43" s="13">
        <v>0.47</v>
      </c>
      <c r="D43" s="13">
        <v>0.47</v>
      </c>
      <c r="E43" s="11"/>
      <c r="F43" s="11" t="s">
        <v>631</v>
      </c>
    </row>
    <row r="44" spans="1:6" x14ac:dyDescent="0.25">
      <c r="A44" s="11">
        <v>100026</v>
      </c>
      <c r="B44" s="11" t="s">
        <v>716</v>
      </c>
      <c r="C44" s="13">
        <v>1.48</v>
      </c>
      <c r="D44" s="13">
        <v>1.48</v>
      </c>
      <c r="E44" s="11">
        <v>385</v>
      </c>
      <c r="F44" s="11" t="s">
        <v>525</v>
      </c>
    </row>
    <row r="45" spans="1:6" x14ac:dyDescent="0.25">
      <c r="A45" s="11">
        <v>100363</v>
      </c>
      <c r="B45" s="11" t="s">
        <v>653</v>
      </c>
      <c r="C45" s="13">
        <v>169</v>
      </c>
      <c r="D45" s="13">
        <v>169</v>
      </c>
      <c r="E45" s="11"/>
      <c r="F45" s="11"/>
    </row>
    <row r="46" spans="1:6" x14ac:dyDescent="0.25">
      <c r="A46" s="11">
        <v>100611</v>
      </c>
      <c r="B46" s="11" t="s">
        <v>135</v>
      </c>
      <c r="C46" s="13">
        <v>0.95</v>
      </c>
      <c r="D46" s="13">
        <v>0.95</v>
      </c>
      <c r="E46" s="11">
        <v>285</v>
      </c>
      <c r="F46" s="11" t="s">
        <v>525</v>
      </c>
    </row>
    <row r="47" spans="1:6" x14ac:dyDescent="0.25">
      <c r="A47" s="11">
        <v>101111</v>
      </c>
      <c r="B47" s="11" t="s">
        <v>642</v>
      </c>
      <c r="C47" s="13">
        <v>11.21</v>
      </c>
      <c r="D47" s="13">
        <v>11.21</v>
      </c>
      <c r="E47" s="11">
        <v>308</v>
      </c>
      <c r="F47" s="11" t="s">
        <v>525</v>
      </c>
    </row>
    <row r="48" spans="1:6" x14ac:dyDescent="0.25">
      <c r="A48" s="11">
        <v>101120</v>
      </c>
      <c r="B48" s="11" t="s">
        <v>655</v>
      </c>
      <c r="C48" s="13">
        <v>10.75</v>
      </c>
      <c r="D48" s="13">
        <v>10.75</v>
      </c>
      <c r="E48" s="11"/>
      <c r="F48" s="11" t="s">
        <v>525</v>
      </c>
    </row>
    <row r="49" spans="1:6" x14ac:dyDescent="0.25">
      <c r="A49" s="11">
        <v>101621</v>
      </c>
      <c r="B49" s="11" t="s">
        <v>138</v>
      </c>
      <c r="C49" s="13">
        <v>0.35</v>
      </c>
      <c r="D49" s="13">
        <v>0.35</v>
      </c>
      <c r="E49" s="11">
        <v>293</v>
      </c>
      <c r="F49" s="11" t="s">
        <v>525</v>
      </c>
    </row>
    <row r="50" spans="1:6" x14ac:dyDescent="0.25">
      <c r="A50" s="11">
        <v>101712</v>
      </c>
      <c r="B50" s="11" t="s">
        <v>643</v>
      </c>
      <c r="C50" s="13">
        <v>1.08</v>
      </c>
      <c r="D50" s="13">
        <v>1.08</v>
      </c>
      <c r="E50" s="11">
        <v>308</v>
      </c>
      <c r="F50" s="11" t="s">
        <v>525</v>
      </c>
    </row>
    <row r="51" spans="1:6" x14ac:dyDescent="0.25">
      <c r="A51" s="11">
        <v>101712</v>
      </c>
      <c r="B51" s="11" t="s">
        <v>535</v>
      </c>
      <c r="C51" s="13">
        <v>0.95</v>
      </c>
      <c r="D51" s="13">
        <v>0.95</v>
      </c>
      <c r="E51" s="11">
        <v>337</v>
      </c>
      <c r="F51" s="11" t="s">
        <v>525</v>
      </c>
    </row>
    <row r="52" spans="1:6" x14ac:dyDescent="0.25">
      <c r="A52" s="11">
        <v>101729</v>
      </c>
      <c r="B52" s="11" t="s">
        <v>659</v>
      </c>
      <c r="C52" s="13">
        <v>0.59</v>
      </c>
      <c r="D52" s="13">
        <v>0.59</v>
      </c>
      <c r="E52" s="11"/>
      <c r="F52" s="11"/>
    </row>
    <row r="53" spans="1:6" x14ac:dyDescent="0.25">
      <c r="A53" s="11">
        <v>102114</v>
      </c>
      <c r="B53" s="11" t="s">
        <v>159</v>
      </c>
      <c r="C53" s="13">
        <v>0.79</v>
      </c>
      <c r="D53" s="13">
        <v>0.79</v>
      </c>
      <c r="E53" s="11">
        <v>337</v>
      </c>
      <c r="F53" s="11" t="s">
        <v>525</v>
      </c>
    </row>
    <row r="54" spans="1:6" x14ac:dyDescent="0.25">
      <c r="A54" s="11">
        <v>102116</v>
      </c>
      <c r="B54" s="11" t="s">
        <v>158</v>
      </c>
      <c r="C54" s="13">
        <v>1.05</v>
      </c>
      <c r="D54" s="13">
        <v>1.05</v>
      </c>
      <c r="E54" s="11">
        <v>273</v>
      </c>
      <c r="F54" s="11" t="s">
        <v>525</v>
      </c>
    </row>
    <row r="55" spans="1:6" x14ac:dyDescent="0.25">
      <c r="A55" s="11">
        <v>102121</v>
      </c>
      <c r="B55" s="11" t="s">
        <v>101</v>
      </c>
      <c r="C55" s="13">
        <v>1.6</v>
      </c>
      <c r="D55" s="13">
        <v>1.6</v>
      </c>
      <c r="E55" s="11">
        <v>273</v>
      </c>
      <c r="F55" s="11" t="s">
        <v>525</v>
      </c>
    </row>
    <row r="56" spans="1:6" x14ac:dyDescent="0.25">
      <c r="A56" s="11">
        <v>102122</v>
      </c>
      <c r="B56" s="11" t="s">
        <v>102</v>
      </c>
      <c r="C56" s="13">
        <v>2.8</v>
      </c>
      <c r="D56" s="13">
        <v>2.8</v>
      </c>
      <c r="E56" s="11">
        <v>273</v>
      </c>
      <c r="F56" s="11" t="s">
        <v>525</v>
      </c>
    </row>
    <row r="57" spans="1:6" x14ac:dyDescent="0.25">
      <c r="A57" s="11">
        <v>102131</v>
      </c>
      <c r="B57" s="11" t="s">
        <v>160</v>
      </c>
      <c r="C57" s="13">
        <v>0.85</v>
      </c>
      <c r="D57" s="13">
        <v>0.85</v>
      </c>
      <c r="E57" s="11">
        <v>273</v>
      </c>
      <c r="F57" s="11" t="s">
        <v>525</v>
      </c>
    </row>
    <row r="58" spans="1:6" x14ac:dyDescent="0.25">
      <c r="A58" s="11">
        <v>102132</v>
      </c>
      <c r="B58" s="11" t="s">
        <v>161</v>
      </c>
      <c r="C58" s="13">
        <v>2.4500000000000002</v>
      </c>
      <c r="D58" s="13">
        <v>2.4500000000000002</v>
      </c>
      <c r="E58" s="11">
        <v>258</v>
      </c>
      <c r="F58" s="11" t="s">
        <v>525</v>
      </c>
    </row>
    <row r="59" spans="1:6" x14ac:dyDescent="0.25">
      <c r="A59" s="11">
        <v>102221</v>
      </c>
      <c r="B59" s="11" t="s">
        <v>134</v>
      </c>
      <c r="C59" s="13">
        <v>2.1</v>
      </c>
      <c r="D59" s="13">
        <v>2.1</v>
      </c>
      <c r="E59" s="11">
        <v>258</v>
      </c>
      <c r="F59" s="11" t="s">
        <v>525</v>
      </c>
    </row>
    <row r="60" spans="1:6" x14ac:dyDescent="0.25">
      <c r="A60" s="11">
        <v>102411</v>
      </c>
      <c r="B60" s="11" t="s">
        <v>143</v>
      </c>
      <c r="C60" s="13">
        <v>1</v>
      </c>
      <c r="D60" s="13">
        <v>1</v>
      </c>
      <c r="E60" s="11">
        <v>258</v>
      </c>
      <c r="F60" s="11" t="s">
        <v>525</v>
      </c>
    </row>
    <row r="61" spans="1:6" x14ac:dyDescent="0.25">
      <c r="A61" s="11">
        <v>102421</v>
      </c>
      <c r="B61" s="11" t="s">
        <v>144</v>
      </c>
      <c r="C61" s="13">
        <v>0.48</v>
      </c>
      <c r="D61" s="13">
        <v>0.48</v>
      </c>
      <c r="E61" s="11">
        <v>254</v>
      </c>
      <c r="F61" s="11" t="s">
        <v>525</v>
      </c>
    </row>
    <row r="62" spans="1:6" x14ac:dyDescent="0.25">
      <c r="A62" s="11">
        <v>102516</v>
      </c>
      <c r="B62" s="11" t="s">
        <v>114</v>
      </c>
      <c r="C62" s="13">
        <v>0.45</v>
      </c>
      <c r="D62" s="13">
        <v>0.45</v>
      </c>
      <c r="E62" s="11">
        <v>254</v>
      </c>
      <c r="F62" s="11" t="s">
        <v>525</v>
      </c>
    </row>
    <row r="63" spans="1:6" x14ac:dyDescent="0.25">
      <c r="A63" s="11">
        <v>102517</v>
      </c>
      <c r="B63" s="11" t="s">
        <v>115</v>
      </c>
      <c r="C63" s="13">
        <v>0.55000000000000004</v>
      </c>
      <c r="D63" s="13">
        <v>0.55000000000000004</v>
      </c>
      <c r="E63" s="11">
        <v>254</v>
      </c>
      <c r="F63" s="11" t="s">
        <v>525</v>
      </c>
    </row>
    <row r="64" spans="1:6" x14ac:dyDescent="0.25">
      <c r="A64" s="11">
        <v>102518</v>
      </c>
      <c r="B64" s="11" t="s">
        <v>116</v>
      </c>
      <c r="C64" s="13">
        <v>0.82</v>
      </c>
      <c r="D64" s="13">
        <v>0.82</v>
      </c>
      <c r="E64" s="11">
        <v>254</v>
      </c>
      <c r="F64" s="11" t="s">
        <v>525</v>
      </c>
    </row>
    <row r="65" spans="1:6" x14ac:dyDescent="0.25">
      <c r="A65" s="11">
        <v>102519</v>
      </c>
      <c r="B65" s="11" t="s">
        <v>117</v>
      </c>
      <c r="C65" s="13">
        <v>1.4</v>
      </c>
      <c r="D65" s="13">
        <v>1.4</v>
      </c>
      <c r="E65" s="11">
        <v>255</v>
      </c>
      <c r="F65" s="11" t="s">
        <v>525</v>
      </c>
    </row>
    <row r="66" spans="1:6" x14ac:dyDescent="0.25">
      <c r="A66" s="11">
        <v>102520</v>
      </c>
      <c r="B66" s="11" t="s">
        <v>118</v>
      </c>
      <c r="C66" s="13">
        <v>1.81</v>
      </c>
      <c r="D66" s="13">
        <v>1.81</v>
      </c>
      <c r="E66" s="11">
        <v>265</v>
      </c>
      <c r="F66" s="11" t="s">
        <v>525</v>
      </c>
    </row>
    <row r="67" spans="1:6" x14ac:dyDescent="0.25">
      <c r="A67" s="11">
        <v>102724</v>
      </c>
      <c r="B67" s="11" t="s">
        <v>121</v>
      </c>
      <c r="C67" s="13">
        <v>0.78</v>
      </c>
      <c r="D67" s="13">
        <v>0.78</v>
      </c>
      <c r="E67" s="11">
        <v>265</v>
      </c>
      <c r="F67" s="11" t="s">
        <v>525</v>
      </c>
    </row>
    <row r="68" spans="1:6" x14ac:dyDescent="0.25">
      <c r="A68" s="11">
        <v>102755</v>
      </c>
      <c r="B68" s="11" t="s">
        <v>120</v>
      </c>
      <c r="C68" s="13">
        <v>0.78</v>
      </c>
      <c r="D68" s="13">
        <v>0.78</v>
      </c>
      <c r="E68" s="11">
        <v>265</v>
      </c>
      <c r="F68" s="11" t="s">
        <v>525</v>
      </c>
    </row>
    <row r="69" spans="1:6" x14ac:dyDescent="0.25">
      <c r="A69" s="11">
        <v>102757</v>
      </c>
      <c r="B69" s="11" t="s">
        <v>119</v>
      </c>
      <c r="C69" s="13">
        <v>0.78</v>
      </c>
      <c r="D69" s="13">
        <v>0.78</v>
      </c>
      <c r="E69" s="11">
        <v>251</v>
      </c>
      <c r="F69" s="11" t="s">
        <v>525</v>
      </c>
    </row>
    <row r="70" spans="1:6" x14ac:dyDescent="0.25">
      <c r="A70" s="11">
        <v>102813</v>
      </c>
      <c r="B70" s="11" t="s">
        <v>133</v>
      </c>
      <c r="C70" s="13">
        <v>1.65</v>
      </c>
      <c r="D70" s="13">
        <v>1.65</v>
      </c>
      <c r="E70" s="11">
        <v>251</v>
      </c>
      <c r="F70" s="11" t="s">
        <v>525</v>
      </c>
    </row>
    <row r="71" spans="1:6" x14ac:dyDescent="0.25">
      <c r="A71" s="11">
        <v>104301</v>
      </c>
      <c r="B71" s="11" t="s">
        <v>157</v>
      </c>
      <c r="C71" s="13">
        <v>6</v>
      </c>
      <c r="D71" s="13">
        <v>6</v>
      </c>
      <c r="E71" s="11">
        <v>251</v>
      </c>
      <c r="F71" s="11" t="s">
        <v>525</v>
      </c>
    </row>
    <row r="72" spans="1:6" x14ac:dyDescent="0.25">
      <c r="A72" s="11">
        <v>105211</v>
      </c>
      <c r="B72" s="11" t="s">
        <v>131</v>
      </c>
      <c r="C72" s="13">
        <v>0.7</v>
      </c>
      <c r="D72" s="13">
        <v>0.7</v>
      </c>
      <c r="E72" s="11">
        <v>251</v>
      </c>
      <c r="F72" s="11" t="s">
        <v>525</v>
      </c>
    </row>
    <row r="73" spans="1:6" x14ac:dyDescent="0.25">
      <c r="A73" s="11">
        <v>105221</v>
      </c>
      <c r="B73" s="11" t="s">
        <v>146</v>
      </c>
      <c r="C73" s="13">
        <v>0.7</v>
      </c>
      <c r="D73" s="13">
        <v>0.7</v>
      </c>
      <c r="E73" s="11">
        <v>262</v>
      </c>
      <c r="F73" s="11" t="s">
        <v>525</v>
      </c>
    </row>
    <row r="74" spans="1:6" x14ac:dyDescent="0.25">
      <c r="A74" s="11">
        <v>105222</v>
      </c>
      <c r="B74" s="11" t="s">
        <v>145</v>
      </c>
      <c r="C74" s="13">
        <v>0.85</v>
      </c>
      <c r="D74" s="13">
        <v>0.85</v>
      </c>
      <c r="E74" s="11">
        <v>262</v>
      </c>
      <c r="F74" s="11" t="s">
        <v>525</v>
      </c>
    </row>
    <row r="75" spans="1:6" x14ac:dyDescent="0.25">
      <c r="A75" s="11">
        <v>105311</v>
      </c>
      <c r="B75" s="11" t="s">
        <v>132</v>
      </c>
      <c r="C75" s="13">
        <v>1.45</v>
      </c>
      <c r="D75" s="13">
        <v>1.45</v>
      </c>
      <c r="E75" s="11">
        <v>261</v>
      </c>
      <c r="F75" s="11" t="s">
        <v>525</v>
      </c>
    </row>
    <row r="76" spans="1:6" x14ac:dyDescent="0.25">
      <c r="A76" s="11">
        <v>107133</v>
      </c>
      <c r="B76" s="11" t="s">
        <v>130</v>
      </c>
      <c r="C76" s="13">
        <v>1.2</v>
      </c>
      <c r="D76" s="13">
        <v>1.2</v>
      </c>
      <c r="E76" s="11">
        <v>261</v>
      </c>
      <c r="F76" s="11" t="s">
        <v>525</v>
      </c>
    </row>
    <row r="77" spans="1:6" x14ac:dyDescent="0.25">
      <c r="A77" s="11">
        <v>107204</v>
      </c>
      <c r="B77" s="11" t="s">
        <v>128</v>
      </c>
      <c r="C77" s="13">
        <v>1.1599999999999999</v>
      </c>
      <c r="D77" s="13">
        <v>1.1599999999999999</v>
      </c>
      <c r="E77" s="11">
        <v>261</v>
      </c>
      <c r="F77" s="11" t="s">
        <v>525</v>
      </c>
    </row>
    <row r="78" spans="1:6" x14ac:dyDescent="0.25">
      <c r="A78" s="11">
        <v>107505</v>
      </c>
      <c r="B78" s="11" t="s">
        <v>129</v>
      </c>
      <c r="C78" s="13">
        <v>1.1599999999999999</v>
      </c>
      <c r="D78" s="13">
        <v>1.1599999999999999</v>
      </c>
      <c r="E78" s="11">
        <v>406</v>
      </c>
      <c r="F78" s="11" t="s">
        <v>525</v>
      </c>
    </row>
    <row r="79" spans="1:6" x14ac:dyDescent="0.25">
      <c r="A79" s="11">
        <v>109601</v>
      </c>
      <c r="B79" s="11" t="s">
        <v>136</v>
      </c>
      <c r="C79" s="13">
        <v>0.55000000000000004</v>
      </c>
      <c r="D79" s="13">
        <v>0.55000000000000004</v>
      </c>
      <c r="E79" s="11">
        <v>406</v>
      </c>
      <c r="F79" s="11" t="s">
        <v>525</v>
      </c>
    </row>
    <row r="80" spans="1:6" x14ac:dyDescent="0.25">
      <c r="A80" s="11">
        <v>110106</v>
      </c>
      <c r="B80" s="11" t="s">
        <v>110</v>
      </c>
      <c r="C80" s="13">
        <v>3.95</v>
      </c>
      <c r="D80" s="13">
        <v>0.32900000000000001</v>
      </c>
      <c r="E80" s="11">
        <v>261</v>
      </c>
      <c r="F80" s="11" t="s">
        <v>525</v>
      </c>
    </row>
    <row r="81" spans="1:6" x14ac:dyDescent="0.25">
      <c r="A81" s="11">
        <v>110292</v>
      </c>
      <c r="B81" s="11" t="s">
        <v>105</v>
      </c>
      <c r="C81" s="13">
        <v>1</v>
      </c>
      <c r="D81" s="13">
        <v>1</v>
      </c>
      <c r="E81" s="11">
        <v>261</v>
      </c>
      <c r="F81" s="11" t="s">
        <v>525</v>
      </c>
    </row>
    <row r="82" spans="1:6" x14ac:dyDescent="0.25">
      <c r="A82" s="11">
        <v>110293</v>
      </c>
      <c r="B82" s="11" t="s">
        <v>542</v>
      </c>
      <c r="C82" s="13">
        <v>1</v>
      </c>
      <c r="D82" s="13">
        <v>0.1</v>
      </c>
      <c r="E82" s="11">
        <v>261</v>
      </c>
      <c r="F82" s="11" t="s">
        <v>525</v>
      </c>
    </row>
    <row r="83" spans="1:6" x14ac:dyDescent="0.25">
      <c r="A83" s="11">
        <v>110411</v>
      </c>
      <c r="B83" s="11" t="s">
        <v>96</v>
      </c>
      <c r="C83" s="13">
        <v>2.5</v>
      </c>
      <c r="D83" s="13">
        <v>2.5</v>
      </c>
      <c r="E83" s="11">
        <v>261</v>
      </c>
      <c r="F83" s="11" t="s">
        <v>525</v>
      </c>
    </row>
    <row r="84" spans="1:6" x14ac:dyDescent="0.25">
      <c r="A84" s="11">
        <v>110412</v>
      </c>
      <c r="B84" s="11" t="s">
        <v>97</v>
      </c>
      <c r="C84" s="13">
        <v>4.5999999999999996</v>
      </c>
      <c r="D84" s="13">
        <v>4.5999999999999996</v>
      </c>
      <c r="E84" s="11">
        <v>261</v>
      </c>
      <c r="F84" s="11" t="s">
        <v>525</v>
      </c>
    </row>
    <row r="85" spans="1:6" x14ac:dyDescent="0.25">
      <c r="A85" s="11">
        <v>110501</v>
      </c>
      <c r="B85" s="11" t="s">
        <v>6</v>
      </c>
      <c r="C85" s="13">
        <v>1</v>
      </c>
      <c r="D85" s="13">
        <v>1</v>
      </c>
      <c r="E85" s="11">
        <v>261</v>
      </c>
      <c r="F85" s="11" t="s">
        <v>525</v>
      </c>
    </row>
    <row r="86" spans="1:6" x14ac:dyDescent="0.25">
      <c r="A86" s="11">
        <v>111101</v>
      </c>
      <c r="B86" s="11" t="s">
        <v>15</v>
      </c>
      <c r="C86" s="13">
        <v>0.15</v>
      </c>
      <c r="D86" s="13">
        <v>0.15</v>
      </c>
      <c r="E86" s="11">
        <v>261</v>
      </c>
      <c r="F86" s="11" t="s">
        <v>525</v>
      </c>
    </row>
    <row r="87" spans="1:6" x14ac:dyDescent="0.25">
      <c r="A87" s="11">
        <v>111102</v>
      </c>
      <c r="B87" s="11" t="s">
        <v>16</v>
      </c>
      <c r="C87" s="13">
        <v>0.15</v>
      </c>
      <c r="D87" s="13">
        <v>0.15</v>
      </c>
      <c r="E87" s="11">
        <v>261</v>
      </c>
      <c r="F87" s="11" t="s">
        <v>525</v>
      </c>
    </row>
    <row r="88" spans="1:6" x14ac:dyDescent="0.25">
      <c r="A88" s="11">
        <v>111103</v>
      </c>
      <c r="B88" s="11" t="s">
        <v>17</v>
      </c>
      <c r="C88" s="13">
        <v>0.15</v>
      </c>
      <c r="D88" s="13">
        <v>0.15</v>
      </c>
      <c r="E88" s="11">
        <v>261</v>
      </c>
      <c r="F88" s="11" t="s">
        <v>525</v>
      </c>
    </row>
    <row r="89" spans="1:6" x14ac:dyDescent="0.25">
      <c r="A89" s="11">
        <v>111104</v>
      </c>
      <c r="B89" s="11" t="s">
        <v>18</v>
      </c>
      <c r="C89" s="13">
        <v>0.15</v>
      </c>
      <c r="D89" s="13">
        <v>0.15</v>
      </c>
      <c r="E89" s="11">
        <v>261</v>
      </c>
      <c r="F89" s="11" t="s">
        <v>525</v>
      </c>
    </row>
    <row r="90" spans="1:6" x14ac:dyDescent="0.25">
      <c r="A90" s="11">
        <v>111180</v>
      </c>
      <c r="B90" s="11" t="s">
        <v>545</v>
      </c>
      <c r="C90" s="13">
        <v>1.07</v>
      </c>
      <c r="D90" s="13">
        <v>1.07</v>
      </c>
      <c r="E90" s="11"/>
      <c r="F90" s="11" t="s">
        <v>525</v>
      </c>
    </row>
    <row r="91" spans="1:6" x14ac:dyDescent="0.25">
      <c r="A91" s="11">
        <v>111181</v>
      </c>
      <c r="B91" s="11" t="s">
        <v>544</v>
      </c>
      <c r="C91" s="13">
        <v>1.07</v>
      </c>
      <c r="D91" s="13">
        <v>1.07</v>
      </c>
      <c r="E91" s="11"/>
      <c r="F91" s="11" t="s">
        <v>525</v>
      </c>
    </row>
    <row r="92" spans="1:6" x14ac:dyDescent="0.25">
      <c r="A92" s="11">
        <v>111201</v>
      </c>
      <c r="B92" s="11" t="s">
        <v>111</v>
      </c>
      <c r="C92" s="13">
        <v>0.17</v>
      </c>
      <c r="D92" s="13">
        <v>0.17</v>
      </c>
      <c r="E92" s="11">
        <v>112</v>
      </c>
      <c r="F92" s="11" t="s">
        <v>525</v>
      </c>
    </row>
    <row r="93" spans="1:6" x14ac:dyDescent="0.25">
      <c r="A93" s="11">
        <v>111202</v>
      </c>
      <c r="B93" s="11" t="s">
        <v>112</v>
      </c>
      <c r="C93" s="13">
        <v>0.17</v>
      </c>
      <c r="D93" s="13">
        <v>0.17</v>
      </c>
      <c r="E93" s="11">
        <v>411</v>
      </c>
      <c r="F93" s="11" t="s">
        <v>525</v>
      </c>
    </row>
    <row r="94" spans="1:6" x14ac:dyDescent="0.25">
      <c r="A94" s="11">
        <v>111501</v>
      </c>
      <c r="B94" s="11" t="s">
        <v>23</v>
      </c>
      <c r="C94" s="13">
        <v>0.41</v>
      </c>
      <c r="D94" s="13">
        <v>0.41</v>
      </c>
      <c r="E94" s="11">
        <v>229</v>
      </c>
      <c r="F94" s="11" t="s">
        <v>525</v>
      </c>
    </row>
    <row r="95" spans="1:6" x14ac:dyDescent="0.25">
      <c r="A95" s="11">
        <v>111502</v>
      </c>
      <c r="B95" s="11" t="s">
        <v>21</v>
      </c>
      <c r="C95" s="13">
        <v>0.41</v>
      </c>
      <c r="D95" s="13">
        <v>0.41</v>
      </c>
      <c r="E95" s="11">
        <v>229</v>
      </c>
      <c r="F95" s="11" t="s">
        <v>525</v>
      </c>
    </row>
    <row r="96" spans="1:6" x14ac:dyDescent="0.25">
      <c r="A96" s="11">
        <v>111503</v>
      </c>
      <c r="B96" s="11" t="s">
        <v>22</v>
      </c>
      <c r="C96" s="13">
        <v>0.41</v>
      </c>
      <c r="D96" s="13">
        <v>0.41</v>
      </c>
      <c r="E96" s="11">
        <v>229</v>
      </c>
      <c r="F96" s="11" t="s">
        <v>525</v>
      </c>
    </row>
    <row r="97" spans="1:6" x14ac:dyDescent="0.25">
      <c r="A97" s="11">
        <v>111504</v>
      </c>
      <c r="B97" s="11" t="s">
        <v>24</v>
      </c>
      <c r="C97" s="13">
        <v>0.41</v>
      </c>
      <c r="D97" s="13">
        <v>0.41</v>
      </c>
      <c r="E97" s="11">
        <v>225</v>
      </c>
      <c r="F97" s="11" t="s">
        <v>525</v>
      </c>
    </row>
    <row r="98" spans="1:6" x14ac:dyDescent="0.25">
      <c r="A98" s="11">
        <v>112712</v>
      </c>
      <c r="B98" s="11" t="s">
        <v>19</v>
      </c>
      <c r="C98" s="13">
        <v>7</v>
      </c>
      <c r="D98" s="13">
        <v>7</v>
      </c>
      <c r="E98" s="11">
        <v>225</v>
      </c>
      <c r="F98" s="11" t="s">
        <v>525</v>
      </c>
    </row>
    <row r="99" spans="1:6" x14ac:dyDescent="0.25">
      <c r="A99" s="11">
        <v>113232</v>
      </c>
      <c r="B99" s="11" t="s">
        <v>20</v>
      </c>
      <c r="C99" s="13">
        <v>0.3</v>
      </c>
      <c r="D99" s="13">
        <v>0.3</v>
      </c>
      <c r="E99" s="11">
        <v>221</v>
      </c>
      <c r="F99" s="11" t="s">
        <v>525</v>
      </c>
    </row>
    <row r="100" spans="1:6" x14ac:dyDescent="0.25">
      <c r="A100" s="11">
        <v>117291</v>
      </c>
      <c r="B100" s="11" t="s">
        <v>141</v>
      </c>
      <c r="C100" s="13">
        <v>1.28</v>
      </c>
      <c r="D100" s="13">
        <v>1.2</v>
      </c>
      <c r="E100" s="11">
        <v>216</v>
      </c>
      <c r="F100" s="11" t="s">
        <v>525</v>
      </c>
    </row>
    <row r="101" spans="1:6" x14ac:dyDescent="0.25">
      <c r="A101" s="11">
        <v>117292</v>
      </c>
      <c r="B101" s="11" t="s">
        <v>142</v>
      </c>
      <c r="C101" s="13">
        <v>1.28</v>
      </c>
      <c r="D101" s="13">
        <v>1.28</v>
      </c>
      <c r="E101" s="11">
        <v>213</v>
      </c>
      <c r="F101" s="11" t="s">
        <v>525</v>
      </c>
    </row>
    <row r="102" spans="1:6" x14ac:dyDescent="0.25">
      <c r="A102" s="11">
        <v>117300</v>
      </c>
      <c r="B102" s="11" t="s">
        <v>644</v>
      </c>
      <c r="C102" s="13">
        <v>1.38</v>
      </c>
      <c r="D102" s="13">
        <v>1.38</v>
      </c>
      <c r="E102" s="11"/>
      <c r="F102" s="11" t="s">
        <v>525</v>
      </c>
    </row>
    <row r="103" spans="1:6" x14ac:dyDescent="0.25">
      <c r="A103" s="11">
        <v>117302</v>
      </c>
      <c r="B103" s="11" t="s">
        <v>645</v>
      </c>
      <c r="C103" s="13">
        <v>1.38</v>
      </c>
      <c r="D103" s="13">
        <v>1.38</v>
      </c>
      <c r="E103" s="11">
        <v>221</v>
      </c>
      <c r="F103" s="11" t="s">
        <v>525</v>
      </c>
    </row>
    <row r="104" spans="1:6" x14ac:dyDescent="0.25">
      <c r="A104" s="11">
        <v>118121</v>
      </c>
      <c r="B104" s="11" t="s">
        <v>25</v>
      </c>
      <c r="C104" s="13">
        <v>0.83</v>
      </c>
      <c r="D104" s="13">
        <v>0.83</v>
      </c>
      <c r="E104" s="11">
        <v>221</v>
      </c>
      <c r="F104" s="11" t="s">
        <v>525</v>
      </c>
    </row>
    <row r="105" spans="1:6" x14ac:dyDescent="0.25">
      <c r="A105" s="11">
        <v>118122</v>
      </c>
      <c r="B105" s="11" t="s">
        <v>26</v>
      </c>
      <c r="C105" s="13">
        <v>0.83</v>
      </c>
      <c r="D105" s="13">
        <v>0.83</v>
      </c>
      <c r="E105" s="11">
        <v>221</v>
      </c>
      <c r="F105" s="11" t="s">
        <v>525</v>
      </c>
    </row>
    <row r="106" spans="1:6" x14ac:dyDescent="0.25">
      <c r="A106" s="11">
        <v>118240</v>
      </c>
      <c r="B106" s="11" t="s">
        <v>28</v>
      </c>
      <c r="C106" s="13">
        <v>0.65</v>
      </c>
      <c r="D106" s="13">
        <v>0.65</v>
      </c>
      <c r="E106" s="11">
        <v>221</v>
      </c>
      <c r="F106" s="11" t="s">
        <v>525</v>
      </c>
    </row>
    <row r="107" spans="1:6" x14ac:dyDescent="0.25">
      <c r="A107" s="11">
        <v>118241</v>
      </c>
      <c r="B107" s="11" t="s">
        <v>27</v>
      </c>
      <c r="C107" s="13">
        <v>0.65</v>
      </c>
      <c r="D107" s="13">
        <v>0.65</v>
      </c>
      <c r="E107" s="11">
        <v>221</v>
      </c>
      <c r="F107" s="11" t="s">
        <v>525</v>
      </c>
    </row>
    <row r="108" spans="1:6" x14ac:dyDescent="0.25">
      <c r="A108" s="11">
        <v>118242</v>
      </c>
      <c r="B108" s="11" t="s">
        <v>29</v>
      </c>
      <c r="C108" s="13">
        <v>0.65</v>
      </c>
      <c r="D108" s="13">
        <v>0.65</v>
      </c>
      <c r="E108" s="11">
        <v>216</v>
      </c>
      <c r="F108" s="11" t="s">
        <v>525</v>
      </c>
    </row>
    <row r="109" spans="1:6" x14ac:dyDescent="0.25">
      <c r="A109" s="11">
        <v>118243</v>
      </c>
      <c r="B109" s="11" t="s">
        <v>32</v>
      </c>
      <c r="C109" s="13">
        <v>0.65</v>
      </c>
      <c r="D109" s="13">
        <v>0.65</v>
      </c>
      <c r="E109" s="11">
        <v>216</v>
      </c>
      <c r="F109" s="11" t="s">
        <v>525</v>
      </c>
    </row>
    <row r="110" spans="1:6" x14ac:dyDescent="0.25">
      <c r="A110" s="11">
        <v>119176</v>
      </c>
      <c r="B110" s="11" t="s">
        <v>647</v>
      </c>
      <c r="C110" s="13">
        <v>3.01</v>
      </c>
      <c r="D110" s="13">
        <v>3.01</v>
      </c>
      <c r="E110" s="11"/>
      <c r="F110" s="11"/>
    </row>
    <row r="111" spans="1:6" x14ac:dyDescent="0.25">
      <c r="A111" s="11">
        <v>119177</v>
      </c>
      <c r="B111" s="11" t="s">
        <v>646</v>
      </c>
      <c r="C111" s="13">
        <v>3.01</v>
      </c>
      <c r="D111" s="13">
        <v>3.01</v>
      </c>
      <c r="E111" s="11"/>
      <c r="F111" s="11"/>
    </row>
    <row r="112" spans="1:6" x14ac:dyDescent="0.25">
      <c r="A112" s="11">
        <v>119191</v>
      </c>
      <c r="B112" s="11" t="s">
        <v>162</v>
      </c>
      <c r="C112" s="13">
        <v>1.39</v>
      </c>
      <c r="D112" s="13">
        <v>1.34</v>
      </c>
      <c r="E112" s="11">
        <v>216</v>
      </c>
      <c r="F112" s="11" t="s">
        <v>525</v>
      </c>
    </row>
    <row r="113" spans="1:6" x14ac:dyDescent="0.25">
      <c r="A113" s="11">
        <v>119192</v>
      </c>
      <c r="B113" s="11" t="s">
        <v>14</v>
      </c>
      <c r="C113" s="13">
        <v>1.39</v>
      </c>
      <c r="D113" s="13">
        <v>1.39</v>
      </c>
      <c r="E113" s="11">
        <v>219</v>
      </c>
      <c r="F113" s="11" t="s">
        <v>525</v>
      </c>
    </row>
    <row r="114" spans="1:6" x14ac:dyDescent="0.25">
      <c r="A114" s="11">
        <v>119193</v>
      </c>
      <c r="B114" s="11" t="s">
        <v>163</v>
      </c>
      <c r="C114" s="13">
        <v>1.39</v>
      </c>
      <c r="D114" s="13">
        <v>1.39</v>
      </c>
      <c r="E114" s="11">
        <v>219</v>
      </c>
      <c r="F114" s="11" t="s">
        <v>525</v>
      </c>
    </row>
    <row r="115" spans="1:6" x14ac:dyDescent="0.25">
      <c r="A115" s="11">
        <v>120204</v>
      </c>
      <c r="B115" s="11" t="s">
        <v>109</v>
      </c>
      <c r="C115" s="13">
        <v>0.64</v>
      </c>
      <c r="D115" s="13">
        <v>0.64</v>
      </c>
      <c r="E115" s="11">
        <v>219</v>
      </c>
      <c r="F115" s="11" t="s">
        <v>525</v>
      </c>
    </row>
    <row r="116" spans="1:6" x14ac:dyDescent="0.25">
      <c r="A116" s="11">
        <v>120225</v>
      </c>
      <c r="B116" s="11" t="s">
        <v>106</v>
      </c>
      <c r="C116" s="13">
        <v>0.64</v>
      </c>
      <c r="D116" s="13">
        <v>0.64</v>
      </c>
      <c r="E116" s="11">
        <v>219</v>
      </c>
      <c r="F116" s="11" t="s">
        <v>525</v>
      </c>
    </row>
    <row r="117" spans="1:6" x14ac:dyDescent="0.25">
      <c r="A117" s="11">
        <v>120226</v>
      </c>
      <c r="B117" s="11" t="s">
        <v>107</v>
      </c>
      <c r="C117" s="13">
        <v>0.64</v>
      </c>
      <c r="D117" s="13">
        <v>0.64</v>
      </c>
      <c r="E117" s="11">
        <v>219</v>
      </c>
      <c r="F117" s="11" t="s">
        <v>525</v>
      </c>
    </row>
    <row r="118" spans="1:6" x14ac:dyDescent="0.25">
      <c r="A118" s="11">
        <v>120227</v>
      </c>
      <c r="B118" s="11" t="s">
        <v>108</v>
      </c>
      <c r="C118" s="13">
        <v>0.64</v>
      </c>
      <c r="D118" s="13">
        <v>0.64</v>
      </c>
      <c r="E118" s="11">
        <v>223</v>
      </c>
      <c r="F118" s="11" t="s">
        <v>525</v>
      </c>
    </row>
    <row r="119" spans="1:6" x14ac:dyDescent="0.25">
      <c r="A119" s="11">
        <v>120481</v>
      </c>
      <c r="B119" s="11" t="s">
        <v>13</v>
      </c>
      <c r="C119" s="13">
        <v>0.85</v>
      </c>
      <c r="D119" s="13">
        <v>0.85</v>
      </c>
      <c r="E119" s="11">
        <v>223</v>
      </c>
      <c r="F119" s="11" t="s">
        <v>525</v>
      </c>
    </row>
    <row r="120" spans="1:6" x14ac:dyDescent="0.25">
      <c r="A120" s="11">
        <v>120482</v>
      </c>
      <c r="B120" s="11" t="s">
        <v>11</v>
      </c>
      <c r="C120" s="13">
        <v>0.85</v>
      </c>
      <c r="D120" s="13">
        <v>0.85</v>
      </c>
      <c r="E120" s="11">
        <v>223</v>
      </c>
      <c r="F120" s="11" t="s">
        <v>525</v>
      </c>
    </row>
    <row r="121" spans="1:6" x14ac:dyDescent="0.25">
      <c r="A121" s="11">
        <v>120483</v>
      </c>
      <c r="B121" s="11" t="s">
        <v>10</v>
      </c>
      <c r="C121" s="13">
        <v>0.85</v>
      </c>
      <c r="D121" s="13">
        <v>0.85</v>
      </c>
      <c r="E121" s="11">
        <v>190</v>
      </c>
      <c r="F121" s="11" t="s">
        <v>525</v>
      </c>
    </row>
    <row r="122" spans="1:6" x14ac:dyDescent="0.25">
      <c r="A122" s="11">
        <v>120484</v>
      </c>
      <c r="B122" s="11" t="s">
        <v>12</v>
      </c>
      <c r="C122" s="13">
        <v>0.85</v>
      </c>
      <c r="D122" s="13">
        <v>0.85</v>
      </c>
      <c r="E122" s="11">
        <v>190</v>
      </c>
      <c r="F122" s="11" t="s">
        <v>525</v>
      </c>
    </row>
    <row r="123" spans="1:6" x14ac:dyDescent="0.25">
      <c r="A123" s="11">
        <v>120521</v>
      </c>
      <c r="B123" s="11" t="s">
        <v>149</v>
      </c>
      <c r="C123" s="13">
        <v>0.55000000000000004</v>
      </c>
      <c r="D123" s="13">
        <v>0.55000000000000004</v>
      </c>
      <c r="E123" s="11">
        <v>190</v>
      </c>
      <c r="F123" s="11" t="s">
        <v>525</v>
      </c>
    </row>
    <row r="124" spans="1:6" x14ac:dyDescent="0.25">
      <c r="A124" s="11">
        <v>120524</v>
      </c>
      <c r="B124" s="11" t="s">
        <v>152</v>
      </c>
      <c r="C124" s="13">
        <v>0.55000000000000004</v>
      </c>
      <c r="D124" s="13">
        <v>0.55000000000000004</v>
      </c>
      <c r="E124" s="11">
        <v>406</v>
      </c>
      <c r="F124" s="11" t="s">
        <v>525</v>
      </c>
    </row>
    <row r="125" spans="1:6" x14ac:dyDescent="0.25">
      <c r="A125" s="11">
        <v>120525</v>
      </c>
      <c r="B125" s="11" t="s">
        <v>150</v>
      </c>
      <c r="C125" s="13">
        <v>0.55000000000000004</v>
      </c>
      <c r="D125" s="13">
        <v>0.55000000000000004</v>
      </c>
      <c r="E125" s="11">
        <v>194</v>
      </c>
      <c r="F125" s="11" t="s">
        <v>525</v>
      </c>
    </row>
    <row r="126" spans="1:6" x14ac:dyDescent="0.25">
      <c r="A126" s="11">
        <v>120526</v>
      </c>
      <c r="B126" s="11" t="s">
        <v>151</v>
      </c>
      <c r="C126" s="13">
        <v>0.55000000000000004</v>
      </c>
      <c r="D126" s="13">
        <v>0.55000000000000004</v>
      </c>
      <c r="E126" s="11">
        <v>194</v>
      </c>
      <c r="F126" s="11" t="s">
        <v>525</v>
      </c>
    </row>
    <row r="127" spans="1:6" x14ac:dyDescent="0.25">
      <c r="A127" s="11">
        <v>120527</v>
      </c>
      <c r="B127" s="11" t="s">
        <v>153</v>
      </c>
      <c r="C127" s="13">
        <v>0.55000000000000004</v>
      </c>
      <c r="D127" s="13">
        <v>0.55000000000000004</v>
      </c>
      <c r="E127" s="11">
        <v>194</v>
      </c>
      <c r="F127" s="11" t="s">
        <v>525</v>
      </c>
    </row>
    <row r="128" spans="1:6" x14ac:dyDescent="0.25">
      <c r="A128" s="11">
        <v>120611</v>
      </c>
      <c r="B128" s="11" t="s">
        <v>137</v>
      </c>
      <c r="C128" s="13">
        <v>5</v>
      </c>
      <c r="D128" s="13">
        <v>5</v>
      </c>
      <c r="E128" s="11">
        <v>194</v>
      </c>
      <c r="F128" s="11" t="s">
        <v>525</v>
      </c>
    </row>
    <row r="129" spans="1:6" x14ac:dyDescent="0.25">
      <c r="A129" s="11">
        <v>121101</v>
      </c>
      <c r="B129" s="11" t="s">
        <v>148</v>
      </c>
      <c r="C129" s="13">
        <v>1.7</v>
      </c>
      <c r="D129" s="13">
        <v>1.7</v>
      </c>
      <c r="E129" s="11">
        <v>406</v>
      </c>
      <c r="F129" s="11" t="s">
        <v>525</v>
      </c>
    </row>
    <row r="130" spans="1:6" x14ac:dyDescent="0.25">
      <c r="A130" s="11">
        <v>121401</v>
      </c>
      <c r="B130" s="11" t="s">
        <v>147</v>
      </c>
      <c r="C130" s="13">
        <v>0.82</v>
      </c>
      <c r="D130" s="13">
        <v>0.82</v>
      </c>
      <c r="E130" s="11">
        <v>406</v>
      </c>
      <c r="F130" s="11" t="s">
        <v>525</v>
      </c>
    </row>
    <row r="131" spans="1:6" x14ac:dyDescent="0.25">
      <c r="A131" s="11">
        <v>122601</v>
      </c>
      <c r="B131" s="11" t="s">
        <v>127</v>
      </c>
      <c r="C131" s="13">
        <v>0.35</v>
      </c>
      <c r="D131" s="13">
        <v>0.35</v>
      </c>
      <c r="E131" s="11">
        <v>230</v>
      </c>
      <c r="F131" s="11" t="s">
        <v>525</v>
      </c>
    </row>
    <row r="132" spans="1:6" x14ac:dyDescent="0.25">
      <c r="A132" s="11">
        <v>123011</v>
      </c>
      <c r="B132" s="11" t="s">
        <v>103</v>
      </c>
      <c r="C132" s="13">
        <v>0.46</v>
      </c>
      <c r="D132" s="13">
        <v>0.46</v>
      </c>
      <c r="E132" s="11">
        <v>230</v>
      </c>
      <c r="F132" s="11" t="s">
        <v>525</v>
      </c>
    </row>
    <row r="133" spans="1:6" x14ac:dyDescent="0.25">
      <c r="A133" s="11">
        <v>123012</v>
      </c>
      <c r="B133" s="11" t="s">
        <v>104</v>
      </c>
      <c r="C133" s="13">
        <v>0.96</v>
      </c>
      <c r="D133" s="13">
        <v>0.96</v>
      </c>
      <c r="E133" s="11">
        <v>230</v>
      </c>
      <c r="F133" s="11" t="s">
        <v>525</v>
      </c>
    </row>
    <row r="134" spans="1:6" x14ac:dyDescent="0.25">
      <c r="A134" s="11">
        <v>123034</v>
      </c>
      <c r="B134" s="11" t="s">
        <v>126</v>
      </c>
      <c r="C134" s="13">
        <v>0.45</v>
      </c>
      <c r="D134" s="13">
        <v>0.45</v>
      </c>
      <c r="E134" s="11">
        <v>230</v>
      </c>
      <c r="F134" s="11" t="s">
        <v>525</v>
      </c>
    </row>
    <row r="135" spans="1:6" x14ac:dyDescent="0.25">
      <c r="A135" s="11">
        <v>123042</v>
      </c>
      <c r="B135" s="11" t="s">
        <v>125</v>
      </c>
      <c r="C135" s="13">
        <v>0.95</v>
      </c>
      <c r="D135" s="13">
        <v>0.95</v>
      </c>
      <c r="E135" s="11">
        <v>235</v>
      </c>
      <c r="F135" s="11" t="s">
        <v>525</v>
      </c>
    </row>
    <row r="136" spans="1:6" x14ac:dyDescent="0.25">
      <c r="A136" s="11">
        <v>124844</v>
      </c>
      <c r="B136" s="11" t="s">
        <v>630</v>
      </c>
      <c r="C136" s="13">
        <v>11.92</v>
      </c>
      <c r="D136" s="13">
        <v>1.1919999999999999</v>
      </c>
      <c r="E136" s="11"/>
      <c r="F136" s="11" t="s">
        <v>635</v>
      </c>
    </row>
    <row r="137" spans="1:6" x14ac:dyDescent="0.25">
      <c r="A137" s="11">
        <v>125611</v>
      </c>
      <c r="B137" s="11" t="s">
        <v>187</v>
      </c>
      <c r="C137" s="13">
        <v>3.78</v>
      </c>
      <c r="D137" s="13">
        <v>3.78</v>
      </c>
      <c r="E137" s="11">
        <v>235</v>
      </c>
      <c r="F137" s="11" t="s">
        <v>525</v>
      </c>
    </row>
    <row r="138" spans="1:6" x14ac:dyDescent="0.25">
      <c r="A138" s="11">
        <v>125703</v>
      </c>
      <c r="B138" s="11" t="s">
        <v>541</v>
      </c>
      <c r="C138" s="13">
        <v>49.66</v>
      </c>
      <c r="D138" s="13">
        <v>49.66</v>
      </c>
      <c r="E138" s="11">
        <v>235</v>
      </c>
      <c r="F138" s="11" t="s">
        <v>525</v>
      </c>
    </row>
    <row r="139" spans="1:6" x14ac:dyDescent="0.25">
      <c r="A139" s="11">
        <v>126403</v>
      </c>
      <c r="B139" s="11" t="s">
        <v>92</v>
      </c>
      <c r="C139" s="13">
        <v>0.32</v>
      </c>
      <c r="D139" s="13">
        <v>0.32</v>
      </c>
      <c r="E139" s="11">
        <v>201</v>
      </c>
      <c r="F139" s="11" t="s">
        <v>525</v>
      </c>
    </row>
    <row r="140" spans="1:6" x14ac:dyDescent="0.25">
      <c r="A140" s="11">
        <v>126404</v>
      </c>
      <c r="B140" s="11" t="s">
        <v>93</v>
      </c>
      <c r="C140" s="13">
        <v>0.24</v>
      </c>
      <c r="D140" s="13">
        <v>0.24</v>
      </c>
      <c r="E140" s="11">
        <v>237</v>
      </c>
      <c r="F140" s="11" t="s">
        <v>525</v>
      </c>
    </row>
    <row r="141" spans="1:6" x14ac:dyDescent="0.25">
      <c r="A141" s="11">
        <v>127101</v>
      </c>
      <c r="B141" s="11" t="s">
        <v>154</v>
      </c>
      <c r="C141" s="13">
        <v>0.25</v>
      </c>
      <c r="D141" s="13">
        <v>0.25</v>
      </c>
      <c r="E141" s="11">
        <v>237</v>
      </c>
      <c r="F141" s="11" t="s">
        <v>525</v>
      </c>
    </row>
    <row r="142" spans="1:6" x14ac:dyDescent="0.25">
      <c r="A142" s="11">
        <v>127102</v>
      </c>
      <c r="B142" s="11" t="s">
        <v>155</v>
      </c>
      <c r="C142" s="13">
        <v>0.35</v>
      </c>
      <c r="D142" s="13">
        <v>0.35</v>
      </c>
      <c r="E142" s="11">
        <v>237</v>
      </c>
      <c r="F142" s="11" t="s">
        <v>525</v>
      </c>
    </row>
    <row r="143" spans="1:6" x14ac:dyDescent="0.25">
      <c r="A143" s="11">
        <v>127212</v>
      </c>
      <c r="B143" s="11" t="s">
        <v>156</v>
      </c>
      <c r="C143" s="13">
        <v>0.75</v>
      </c>
      <c r="D143" s="13">
        <v>0.75</v>
      </c>
      <c r="E143" s="11"/>
      <c r="F143" s="11" t="s">
        <v>525</v>
      </c>
    </row>
    <row r="144" spans="1:6" x14ac:dyDescent="0.25">
      <c r="A144" s="11">
        <v>130500</v>
      </c>
      <c r="B144" s="11" t="s">
        <v>620</v>
      </c>
      <c r="C144" s="13">
        <v>2.63</v>
      </c>
      <c r="D144" s="13">
        <v>2.63</v>
      </c>
      <c r="E144" s="11"/>
      <c r="F144" s="11" t="s">
        <v>598</v>
      </c>
    </row>
    <row r="145" spans="1:6" x14ac:dyDescent="0.25">
      <c r="A145" s="11">
        <v>132451</v>
      </c>
      <c r="B145" s="11" t="s">
        <v>140</v>
      </c>
      <c r="C145" s="13">
        <v>9.5</v>
      </c>
      <c r="D145" s="13">
        <v>9.5</v>
      </c>
      <c r="E145" s="11">
        <v>203</v>
      </c>
      <c r="F145" s="11" t="s">
        <v>525</v>
      </c>
    </row>
    <row r="146" spans="1:6" x14ac:dyDescent="0.25">
      <c r="A146" s="11">
        <v>136833</v>
      </c>
      <c r="B146" s="11" t="s">
        <v>124</v>
      </c>
      <c r="C146" s="13">
        <v>31</v>
      </c>
      <c r="D146" s="13">
        <v>31</v>
      </c>
      <c r="E146" s="11">
        <v>214</v>
      </c>
      <c r="F146" s="11" t="s">
        <v>525</v>
      </c>
    </row>
    <row r="147" spans="1:6" x14ac:dyDescent="0.25">
      <c r="A147" s="11">
        <v>200252</v>
      </c>
      <c r="B147" s="11" t="s">
        <v>705</v>
      </c>
      <c r="C147" s="13">
        <v>4.04</v>
      </c>
      <c r="D147" s="13">
        <v>4.04</v>
      </c>
      <c r="E147" s="11"/>
      <c r="F147" s="11"/>
    </row>
    <row r="148" spans="1:6" x14ac:dyDescent="0.25">
      <c r="A148" s="11">
        <v>200253</v>
      </c>
      <c r="B148" s="11" t="s">
        <v>86</v>
      </c>
      <c r="C148" s="13">
        <v>5.3</v>
      </c>
      <c r="D148" s="13">
        <v>5.2999999999999999E-2</v>
      </c>
      <c r="E148" s="11">
        <v>402</v>
      </c>
      <c r="F148" s="11" t="s">
        <v>525</v>
      </c>
    </row>
    <row r="149" spans="1:6" x14ac:dyDescent="0.25">
      <c r="A149" s="11">
        <v>200331</v>
      </c>
      <c r="B149" s="11" t="s">
        <v>87</v>
      </c>
      <c r="C149" s="13">
        <v>7</v>
      </c>
      <c r="D149" s="13">
        <v>0.14000000000000001</v>
      </c>
      <c r="E149" s="11">
        <v>329</v>
      </c>
      <c r="F149" s="11" t="s">
        <v>525</v>
      </c>
    </row>
    <row r="150" spans="1:6" x14ac:dyDescent="0.25">
      <c r="A150" s="11">
        <v>201950</v>
      </c>
      <c r="B150" s="11" t="s">
        <v>52</v>
      </c>
      <c r="C150" s="13">
        <v>24.2</v>
      </c>
      <c r="D150" s="13">
        <v>0.24199999999999999</v>
      </c>
      <c r="E150" s="11">
        <v>143</v>
      </c>
      <c r="F150" s="11" t="s">
        <v>525</v>
      </c>
    </row>
    <row r="151" spans="1:6" x14ac:dyDescent="0.25">
      <c r="A151" s="11">
        <v>202230</v>
      </c>
      <c r="B151" s="11" t="s">
        <v>190</v>
      </c>
      <c r="C151" s="13">
        <v>0.88</v>
      </c>
      <c r="D151" s="13">
        <v>0.88</v>
      </c>
      <c r="E151" s="11">
        <v>169</v>
      </c>
      <c r="F151" s="11" t="s">
        <v>525</v>
      </c>
    </row>
    <row r="152" spans="1:6" x14ac:dyDescent="0.25">
      <c r="A152" s="11">
        <v>202230</v>
      </c>
      <c r="B152" s="11" t="s">
        <v>553</v>
      </c>
      <c r="C152" s="13">
        <v>0.88</v>
      </c>
      <c r="D152" s="13">
        <v>0.88</v>
      </c>
      <c r="E152" s="11"/>
      <c r="F152" s="11" t="s">
        <v>525</v>
      </c>
    </row>
    <row r="153" spans="1:6" x14ac:dyDescent="0.25">
      <c r="A153" s="11">
        <v>202231</v>
      </c>
      <c r="B153" s="11" t="s">
        <v>56</v>
      </c>
      <c r="C153" s="13">
        <v>0.88</v>
      </c>
      <c r="D153" s="13">
        <v>0.88</v>
      </c>
      <c r="E153" s="11">
        <v>143</v>
      </c>
      <c r="F153" s="11" t="s">
        <v>525</v>
      </c>
    </row>
    <row r="154" spans="1:6" x14ac:dyDescent="0.25">
      <c r="A154" s="11">
        <v>202231</v>
      </c>
      <c r="B154" s="11" t="s">
        <v>192</v>
      </c>
      <c r="C154" s="13">
        <v>0.88</v>
      </c>
      <c r="D154" s="13">
        <v>0.88</v>
      </c>
      <c r="E154" s="11"/>
      <c r="F154" s="11" t="s">
        <v>525</v>
      </c>
    </row>
    <row r="155" spans="1:6" x14ac:dyDescent="0.25">
      <c r="A155" s="11">
        <v>202231</v>
      </c>
      <c r="B155" s="11" t="s">
        <v>193</v>
      </c>
      <c r="C155" s="13">
        <v>41</v>
      </c>
      <c r="D155" s="13">
        <v>1.64</v>
      </c>
      <c r="E155" s="11">
        <v>178</v>
      </c>
      <c r="F155" s="11" t="s">
        <v>525</v>
      </c>
    </row>
    <row r="156" spans="1:6" x14ac:dyDescent="0.25">
      <c r="A156" s="11">
        <v>202232</v>
      </c>
      <c r="B156" s="11" t="s">
        <v>538</v>
      </c>
      <c r="C156" s="13">
        <v>0.88</v>
      </c>
      <c r="D156" s="13">
        <v>0.88</v>
      </c>
      <c r="E156" s="11">
        <v>165</v>
      </c>
      <c r="F156" s="11" t="s">
        <v>525</v>
      </c>
    </row>
    <row r="157" spans="1:6" x14ac:dyDescent="0.25">
      <c r="A157" s="11">
        <v>202232</v>
      </c>
      <c r="B157" s="11" t="s">
        <v>552</v>
      </c>
      <c r="C157" s="13">
        <v>0.88</v>
      </c>
      <c r="D157" s="13">
        <v>0.88</v>
      </c>
      <c r="E157" s="11"/>
      <c r="F157" s="11" t="s">
        <v>525</v>
      </c>
    </row>
    <row r="158" spans="1:6" x14ac:dyDescent="0.25">
      <c r="A158" s="11">
        <v>202233</v>
      </c>
      <c r="B158" s="11" t="s">
        <v>50</v>
      </c>
      <c r="C158" s="13">
        <v>0.88</v>
      </c>
      <c r="D158" s="13">
        <v>0.88</v>
      </c>
      <c r="E158" s="11">
        <v>141</v>
      </c>
      <c r="F158" s="11" t="s">
        <v>525</v>
      </c>
    </row>
    <row r="159" spans="1:6" x14ac:dyDescent="0.25">
      <c r="A159" s="11">
        <v>202233</v>
      </c>
      <c r="B159" s="11" t="s">
        <v>563</v>
      </c>
      <c r="C159" s="13">
        <v>0.88</v>
      </c>
      <c r="D159" s="13">
        <v>0.88</v>
      </c>
      <c r="E159" s="11">
        <v>172</v>
      </c>
      <c r="F159" s="11" t="s">
        <v>525</v>
      </c>
    </row>
    <row r="160" spans="1:6" x14ac:dyDescent="0.25">
      <c r="A160" s="11">
        <v>202235</v>
      </c>
      <c r="B160" s="11" t="s">
        <v>57</v>
      </c>
      <c r="C160" s="13">
        <v>0.88</v>
      </c>
      <c r="D160" s="13">
        <v>0.88</v>
      </c>
      <c r="E160" s="11">
        <v>141</v>
      </c>
      <c r="F160" s="11" t="s">
        <v>525</v>
      </c>
    </row>
    <row r="161" spans="1:6" x14ac:dyDescent="0.25">
      <c r="A161" s="11">
        <v>202235</v>
      </c>
      <c r="B161" s="11" t="s">
        <v>191</v>
      </c>
      <c r="C161" s="13">
        <v>0.88</v>
      </c>
      <c r="D161" s="13">
        <v>0.88</v>
      </c>
      <c r="E161" s="11">
        <v>172</v>
      </c>
      <c r="F161" s="11" t="s">
        <v>525</v>
      </c>
    </row>
    <row r="162" spans="1:6" x14ac:dyDescent="0.25">
      <c r="A162" s="11">
        <v>202236</v>
      </c>
      <c r="B162" s="11" t="s">
        <v>54</v>
      </c>
      <c r="C162" s="13">
        <v>0.88</v>
      </c>
      <c r="D162" s="13">
        <v>0.88</v>
      </c>
      <c r="E162" s="11">
        <v>141</v>
      </c>
      <c r="F162" s="11" t="s">
        <v>525</v>
      </c>
    </row>
    <row r="163" spans="1:6" x14ac:dyDescent="0.25">
      <c r="A163" s="11">
        <v>202239</v>
      </c>
      <c r="B163" s="11" t="s">
        <v>53</v>
      </c>
      <c r="C163" s="13">
        <v>0.88</v>
      </c>
      <c r="D163" s="13">
        <v>0.88</v>
      </c>
      <c r="E163" s="11">
        <v>139</v>
      </c>
      <c r="F163" s="11" t="s">
        <v>525</v>
      </c>
    </row>
    <row r="164" spans="1:6" x14ac:dyDescent="0.25">
      <c r="A164" s="11">
        <v>202239</v>
      </c>
      <c r="B164" s="11" t="s">
        <v>564</v>
      </c>
      <c r="C164" s="13">
        <v>0.88</v>
      </c>
      <c r="D164" s="13">
        <v>0.88</v>
      </c>
      <c r="E164" s="11">
        <v>178</v>
      </c>
      <c r="F164" s="11" t="s">
        <v>525</v>
      </c>
    </row>
    <row r="165" spans="1:6" x14ac:dyDescent="0.25">
      <c r="A165" s="11">
        <v>202248</v>
      </c>
      <c r="B165" s="11" t="s">
        <v>55</v>
      </c>
      <c r="C165" s="13">
        <v>0.88</v>
      </c>
      <c r="D165" s="13">
        <v>0.88</v>
      </c>
      <c r="E165" s="11">
        <v>139</v>
      </c>
      <c r="F165" s="11" t="s">
        <v>525</v>
      </c>
    </row>
    <row r="166" spans="1:6" x14ac:dyDescent="0.25">
      <c r="A166" s="11">
        <v>202845</v>
      </c>
      <c r="B166" s="11" t="s">
        <v>49</v>
      </c>
      <c r="C166" s="13">
        <v>3.9</v>
      </c>
      <c r="D166" s="13">
        <v>3.9</v>
      </c>
      <c r="E166" s="11">
        <v>139</v>
      </c>
      <c r="F166" s="11" t="s">
        <v>525</v>
      </c>
    </row>
    <row r="167" spans="1:6" x14ac:dyDescent="0.25">
      <c r="A167" s="11">
        <v>203101</v>
      </c>
      <c r="B167" s="11" t="s">
        <v>61</v>
      </c>
      <c r="C167" s="13">
        <v>0.95</v>
      </c>
      <c r="D167" s="13">
        <v>0.95</v>
      </c>
      <c r="E167" s="11">
        <v>286</v>
      </c>
      <c r="F167" s="11" t="s">
        <v>525</v>
      </c>
    </row>
    <row r="168" spans="1:6" x14ac:dyDescent="0.25">
      <c r="A168" s="11">
        <v>203105</v>
      </c>
      <c r="B168" s="11" t="s">
        <v>64</v>
      </c>
      <c r="C168" s="13">
        <v>0.95</v>
      </c>
      <c r="D168" s="13">
        <v>0.95</v>
      </c>
      <c r="E168" s="11">
        <v>286</v>
      </c>
      <c r="F168" s="11" t="s">
        <v>525</v>
      </c>
    </row>
    <row r="169" spans="1:6" x14ac:dyDescent="0.25">
      <c r="A169" s="11">
        <v>203108</v>
      </c>
      <c r="B169" s="11" t="s">
        <v>63</v>
      </c>
      <c r="C169" s="13">
        <v>0.95</v>
      </c>
      <c r="D169" s="13">
        <v>0.95</v>
      </c>
      <c r="E169" s="11"/>
      <c r="F169" s="11" t="s">
        <v>525</v>
      </c>
    </row>
    <row r="170" spans="1:6" x14ac:dyDescent="0.25">
      <c r="A170" s="11">
        <v>203116</v>
      </c>
      <c r="B170" s="11" t="s">
        <v>62</v>
      </c>
      <c r="C170" s="13">
        <v>0.95</v>
      </c>
      <c r="D170" s="13">
        <v>0.95</v>
      </c>
      <c r="E170" s="11">
        <v>332</v>
      </c>
      <c r="F170" s="11" t="s">
        <v>525</v>
      </c>
    </row>
    <row r="171" spans="1:6" x14ac:dyDescent="0.25">
      <c r="A171" s="11">
        <v>203119</v>
      </c>
      <c r="B171" s="11" t="s">
        <v>65</v>
      </c>
      <c r="C171" s="13">
        <v>0.95</v>
      </c>
      <c r="D171" s="13">
        <v>0.95</v>
      </c>
      <c r="E171" s="11">
        <v>332</v>
      </c>
      <c r="F171" s="11" t="s">
        <v>525</v>
      </c>
    </row>
    <row r="172" spans="1:6" x14ac:dyDescent="0.25">
      <c r="A172" s="11">
        <v>204114</v>
      </c>
      <c r="B172" s="11" t="s">
        <v>47</v>
      </c>
      <c r="C172" s="13">
        <v>22</v>
      </c>
      <c r="D172" s="13">
        <v>0.44</v>
      </c>
      <c r="E172" s="11">
        <v>285</v>
      </c>
      <c r="F172" s="11" t="s">
        <v>525</v>
      </c>
    </row>
    <row r="173" spans="1:6" x14ac:dyDescent="0.25">
      <c r="A173" s="11">
        <v>204115</v>
      </c>
      <c r="B173" s="11" t="s">
        <v>44</v>
      </c>
      <c r="C173" s="13">
        <v>22</v>
      </c>
      <c r="D173" s="13">
        <v>0.44</v>
      </c>
      <c r="E173" s="11">
        <v>285</v>
      </c>
      <c r="F173" s="11" t="s">
        <v>525</v>
      </c>
    </row>
    <row r="174" spans="1:6" x14ac:dyDescent="0.25">
      <c r="A174" s="11">
        <v>204116</v>
      </c>
      <c r="B174" s="11" t="s">
        <v>45</v>
      </c>
      <c r="C174" s="13">
        <v>28</v>
      </c>
      <c r="D174" s="13">
        <v>0.56000000000000005</v>
      </c>
      <c r="E174" s="11">
        <v>301</v>
      </c>
      <c r="F174" s="11" t="s">
        <v>525</v>
      </c>
    </row>
    <row r="175" spans="1:6" x14ac:dyDescent="0.25">
      <c r="A175" s="11">
        <v>204117</v>
      </c>
      <c r="B175" s="11" t="s">
        <v>46</v>
      </c>
      <c r="C175" s="13">
        <v>39</v>
      </c>
      <c r="D175" s="13">
        <v>0.78</v>
      </c>
      <c r="E175" s="11"/>
      <c r="F175" s="11" t="s">
        <v>525</v>
      </c>
    </row>
    <row r="176" spans="1:6" x14ac:dyDescent="0.25">
      <c r="A176" s="11">
        <v>204173</v>
      </c>
      <c r="B176" s="11" t="s">
        <v>48</v>
      </c>
      <c r="C176" s="13">
        <v>4.2</v>
      </c>
      <c r="D176" s="13">
        <v>4.2</v>
      </c>
      <c r="E176" s="11">
        <v>34</v>
      </c>
      <c r="F176" s="11" t="s">
        <v>525</v>
      </c>
    </row>
    <row r="177" spans="1:6" x14ac:dyDescent="0.25">
      <c r="A177" s="11">
        <v>206401</v>
      </c>
      <c r="B177" s="11" t="s">
        <v>194</v>
      </c>
      <c r="C177" s="13">
        <v>1.0900000000000001</v>
      </c>
      <c r="D177" s="13">
        <v>1.0900000000000001</v>
      </c>
      <c r="E177" s="11">
        <v>307</v>
      </c>
      <c r="F177" s="11" t="s">
        <v>525</v>
      </c>
    </row>
    <row r="178" spans="1:6" x14ac:dyDescent="0.25">
      <c r="A178" s="11">
        <v>206402</v>
      </c>
      <c r="B178" s="11" t="s">
        <v>543</v>
      </c>
      <c r="C178" s="13">
        <v>1.0900000000000001</v>
      </c>
      <c r="D178" s="13">
        <v>1.0900000000000001</v>
      </c>
      <c r="E178" s="11">
        <v>307</v>
      </c>
      <c r="F178" s="11" t="s">
        <v>525</v>
      </c>
    </row>
    <row r="179" spans="1:6" x14ac:dyDescent="0.25">
      <c r="A179" s="11">
        <v>206403</v>
      </c>
      <c r="B179" s="11" t="s">
        <v>70</v>
      </c>
      <c r="C179" s="13">
        <v>1.0900000000000001</v>
      </c>
      <c r="D179" s="13">
        <v>1.0900000000000001</v>
      </c>
      <c r="E179" s="11">
        <v>315</v>
      </c>
      <c r="F179" s="11" t="s">
        <v>525</v>
      </c>
    </row>
    <row r="180" spans="1:6" x14ac:dyDescent="0.25">
      <c r="A180" s="11">
        <v>206404</v>
      </c>
      <c r="B180" s="11" t="s">
        <v>71</v>
      </c>
      <c r="C180" s="13">
        <v>1.0900000000000001</v>
      </c>
      <c r="D180" s="13">
        <v>1.0900000000000001</v>
      </c>
      <c r="E180" s="11">
        <v>315</v>
      </c>
      <c r="F180" s="11" t="s">
        <v>525</v>
      </c>
    </row>
    <row r="181" spans="1:6" x14ac:dyDescent="0.25">
      <c r="A181" s="11">
        <v>206405</v>
      </c>
      <c r="B181" s="11" t="s">
        <v>195</v>
      </c>
      <c r="C181" s="13">
        <v>1.0900000000000001</v>
      </c>
      <c r="D181" s="13">
        <v>1.0900000000000001</v>
      </c>
      <c r="E181" s="11">
        <v>291</v>
      </c>
      <c r="F181" s="11" t="s">
        <v>525</v>
      </c>
    </row>
    <row r="182" spans="1:6" x14ac:dyDescent="0.25">
      <c r="A182" s="11">
        <v>206406</v>
      </c>
      <c r="B182" s="11" t="s">
        <v>196</v>
      </c>
      <c r="C182" s="13">
        <v>1.0900000000000001</v>
      </c>
      <c r="D182" s="13">
        <v>1.0900000000000001</v>
      </c>
      <c r="E182" s="11">
        <v>291</v>
      </c>
      <c r="F182" s="11" t="s">
        <v>525</v>
      </c>
    </row>
    <row r="183" spans="1:6" x14ac:dyDescent="0.25">
      <c r="A183" s="11">
        <v>206408</v>
      </c>
      <c r="B183" s="11" t="s">
        <v>197</v>
      </c>
      <c r="C183" s="13">
        <v>1.0900000000000001</v>
      </c>
      <c r="D183" s="13">
        <v>1.0900000000000001</v>
      </c>
      <c r="E183" s="11">
        <v>275</v>
      </c>
      <c r="F183" s="11" t="s">
        <v>525</v>
      </c>
    </row>
    <row r="184" spans="1:6" x14ac:dyDescent="0.25">
      <c r="A184" s="11">
        <v>206410</v>
      </c>
      <c r="B184" s="11" t="s">
        <v>198</v>
      </c>
      <c r="C184" s="13">
        <v>1.0900000000000001</v>
      </c>
      <c r="D184" s="13">
        <v>1.0900000000000001</v>
      </c>
      <c r="E184" s="11">
        <v>269</v>
      </c>
      <c r="F184" s="11" t="s">
        <v>525</v>
      </c>
    </row>
    <row r="185" spans="1:6" x14ac:dyDescent="0.25">
      <c r="A185" s="11">
        <v>206411</v>
      </c>
      <c r="B185" s="11" t="s">
        <v>200</v>
      </c>
      <c r="C185" s="13">
        <v>1.0900000000000001</v>
      </c>
      <c r="D185" s="13">
        <v>1.0900000000000001</v>
      </c>
      <c r="E185" s="11">
        <v>269</v>
      </c>
      <c r="F185" s="11" t="s">
        <v>525</v>
      </c>
    </row>
    <row r="186" spans="1:6" x14ac:dyDescent="0.25">
      <c r="A186" s="11">
        <v>206412</v>
      </c>
      <c r="B186" s="11" t="s">
        <v>199</v>
      </c>
      <c r="C186" s="13">
        <v>1.0900000000000001</v>
      </c>
      <c r="D186" s="13">
        <v>1.0900000000000001</v>
      </c>
      <c r="E186" s="11">
        <v>269</v>
      </c>
      <c r="F186" s="11" t="s">
        <v>525</v>
      </c>
    </row>
    <row r="187" spans="1:6" x14ac:dyDescent="0.25">
      <c r="A187" s="11">
        <v>206418</v>
      </c>
      <c r="B187" s="11" t="s">
        <v>69</v>
      </c>
      <c r="C187" s="13">
        <v>1.0900000000000001</v>
      </c>
      <c r="D187" s="13">
        <v>1.0900000000000001</v>
      </c>
      <c r="E187" s="11">
        <v>269</v>
      </c>
      <c r="F187" s="11" t="s">
        <v>525</v>
      </c>
    </row>
    <row r="188" spans="1:6" x14ac:dyDescent="0.25">
      <c r="A188" s="11">
        <v>207202</v>
      </c>
      <c r="B188" s="11" t="s">
        <v>185</v>
      </c>
      <c r="C188" s="13">
        <v>0.35</v>
      </c>
      <c r="D188" s="13">
        <v>0.35</v>
      </c>
      <c r="E188" s="11">
        <v>255</v>
      </c>
      <c r="F188" s="11" t="s">
        <v>525</v>
      </c>
    </row>
    <row r="189" spans="1:6" x14ac:dyDescent="0.25">
      <c r="A189" s="11">
        <v>207223</v>
      </c>
      <c r="B189" s="11" t="s">
        <v>186</v>
      </c>
      <c r="C189" s="13">
        <v>0.44</v>
      </c>
      <c r="D189" s="13">
        <v>0.44</v>
      </c>
      <c r="E189" s="11">
        <v>417</v>
      </c>
      <c r="F189" s="11" t="s">
        <v>525</v>
      </c>
    </row>
    <row r="190" spans="1:6" x14ac:dyDescent="0.25">
      <c r="A190" s="11">
        <v>208552</v>
      </c>
      <c r="B190" s="11" t="s">
        <v>572</v>
      </c>
      <c r="C190" s="13">
        <v>2</v>
      </c>
      <c r="D190" s="13">
        <v>2</v>
      </c>
      <c r="E190" s="11"/>
      <c r="F190" s="11" t="s">
        <v>525</v>
      </c>
    </row>
    <row r="191" spans="1:6" x14ac:dyDescent="0.25">
      <c r="A191" s="11">
        <v>208553</v>
      </c>
      <c r="B191" s="11" t="s">
        <v>570</v>
      </c>
      <c r="C191" s="13">
        <v>2</v>
      </c>
      <c r="D191" s="13">
        <v>2</v>
      </c>
      <c r="E191" s="11"/>
      <c r="F191" s="11" t="s">
        <v>525</v>
      </c>
    </row>
    <row r="192" spans="1:6" x14ac:dyDescent="0.25">
      <c r="A192" s="11">
        <v>208554</v>
      </c>
      <c r="B192" s="11" t="s">
        <v>573</v>
      </c>
      <c r="C192" s="13">
        <v>2</v>
      </c>
      <c r="D192" s="13">
        <v>2</v>
      </c>
      <c r="E192" s="11"/>
      <c r="F192" s="11" t="s">
        <v>525</v>
      </c>
    </row>
    <row r="193" spans="1:6" x14ac:dyDescent="0.25">
      <c r="A193" s="11">
        <v>208561</v>
      </c>
      <c r="B193" s="11" t="s">
        <v>575</v>
      </c>
      <c r="C193" s="13">
        <v>0.78</v>
      </c>
      <c r="D193" s="13">
        <v>0.78</v>
      </c>
      <c r="E193" s="11">
        <v>315</v>
      </c>
      <c r="F193" s="11" t="s">
        <v>525</v>
      </c>
    </row>
    <row r="194" spans="1:6" x14ac:dyDescent="0.25">
      <c r="A194" s="11">
        <v>208561</v>
      </c>
      <c r="B194" s="11" t="s">
        <v>548</v>
      </c>
      <c r="C194" s="13">
        <v>0.78</v>
      </c>
      <c r="D194" s="13">
        <v>0.78</v>
      </c>
      <c r="E194" s="11">
        <v>217</v>
      </c>
      <c r="F194" s="11" t="s">
        <v>525</v>
      </c>
    </row>
    <row r="195" spans="1:6" x14ac:dyDescent="0.25">
      <c r="A195" s="11">
        <v>208562</v>
      </c>
      <c r="B195" s="11" t="s">
        <v>574</v>
      </c>
      <c r="C195" s="13">
        <v>0.78</v>
      </c>
      <c r="D195" s="13">
        <v>0.78</v>
      </c>
      <c r="E195" s="11">
        <v>315</v>
      </c>
      <c r="F195" s="11" t="s">
        <v>525</v>
      </c>
    </row>
    <row r="196" spans="1:6" x14ac:dyDescent="0.25">
      <c r="A196" s="11">
        <v>208562</v>
      </c>
      <c r="B196" s="11" t="s">
        <v>554</v>
      </c>
      <c r="C196" s="13">
        <v>0.78</v>
      </c>
      <c r="D196" s="13">
        <v>0.78</v>
      </c>
      <c r="E196" s="11">
        <v>217</v>
      </c>
      <c r="F196" s="11" t="s">
        <v>525</v>
      </c>
    </row>
    <row r="197" spans="1:6" x14ac:dyDescent="0.25">
      <c r="A197" s="11">
        <v>208563</v>
      </c>
      <c r="B197" s="11" t="s">
        <v>576</v>
      </c>
      <c r="C197" s="13">
        <v>0.78</v>
      </c>
      <c r="D197" s="13">
        <v>0.78</v>
      </c>
      <c r="E197" s="11">
        <v>315</v>
      </c>
      <c r="F197" s="11" t="s">
        <v>525</v>
      </c>
    </row>
    <row r="198" spans="1:6" x14ac:dyDescent="0.25">
      <c r="A198" s="11">
        <v>208563</v>
      </c>
      <c r="B198" s="11" t="s">
        <v>549</v>
      </c>
      <c r="C198" s="13">
        <v>0.78</v>
      </c>
      <c r="D198" s="13">
        <v>0.78</v>
      </c>
      <c r="E198" s="11">
        <v>217</v>
      </c>
      <c r="F198" s="11" t="s">
        <v>525</v>
      </c>
    </row>
    <row r="199" spans="1:6" x14ac:dyDescent="0.25">
      <c r="A199" s="11">
        <v>208564</v>
      </c>
      <c r="B199" s="11" t="s">
        <v>577</v>
      </c>
      <c r="C199" s="13">
        <v>0.78</v>
      </c>
      <c r="D199" s="13">
        <v>0.78</v>
      </c>
      <c r="E199" s="11">
        <v>258</v>
      </c>
      <c r="F199" s="11" t="s">
        <v>525</v>
      </c>
    </row>
    <row r="200" spans="1:6" x14ac:dyDescent="0.25">
      <c r="A200" s="11">
        <v>210026</v>
      </c>
      <c r="B200" s="11" t="s">
        <v>184</v>
      </c>
      <c r="C200" s="13">
        <v>3.21</v>
      </c>
      <c r="D200" s="13">
        <v>3.2099999999999997E-2</v>
      </c>
      <c r="E200" s="11">
        <v>316</v>
      </c>
      <c r="F200" s="11" t="s">
        <v>525</v>
      </c>
    </row>
    <row r="201" spans="1:6" x14ac:dyDescent="0.25">
      <c r="A201" s="11">
        <v>211101</v>
      </c>
      <c r="B201" s="11" t="s">
        <v>201</v>
      </c>
      <c r="C201" s="13">
        <v>8.9</v>
      </c>
      <c r="D201" s="13">
        <v>8.8999999999999996E-2</v>
      </c>
      <c r="E201" s="11">
        <v>316</v>
      </c>
      <c r="F201" s="11" t="s">
        <v>525</v>
      </c>
    </row>
    <row r="202" spans="1:6" x14ac:dyDescent="0.25">
      <c r="A202" s="11">
        <v>211103</v>
      </c>
      <c r="B202" s="11" t="s">
        <v>202</v>
      </c>
      <c r="C202" s="13">
        <v>8.9</v>
      </c>
      <c r="D202" s="13">
        <v>8.8999999999999996E-2</v>
      </c>
      <c r="E202" s="11">
        <v>316</v>
      </c>
      <c r="F202" s="11" t="s">
        <v>525</v>
      </c>
    </row>
    <row r="203" spans="1:6" x14ac:dyDescent="0.25">
      <c r="A203" s="11">
        <v>211104</v>
      </c>
      <c r="B203" s="11" t="s">
        <v>203</v>
      </c>
      <c r="C203" s="13">
        <v>8.9</v>
      </c>
      <c r="D203" s="13">
        <v>8.8999999999999996E-2</v>
      </c>
      <c r="E203" s="11">
        <v>316</v>
      </c>
      <c r="F203" s="11" t="s">
        <v>525</v>
      </c>
    </row>
    <row r="204" spans="1:6" x14ac:dyDescent="0.25">
      <c r="A204" s="11">
        <v>211106</v>
      </c>
      <c r="B204" s="11" t="s">
        <v>204</v>
      </c>
      <c r="C204" s="13">
        <v>8.9</v>
      </c>
      <c r="D204" s="13">
        <v>8.8999999999999996E-2</v>
      </c>
      <c r="E204" s="11">
        <v>316</v>
      </c>
      <c r="F204" s="11" t="s">
        <v>525</v>
      </c>
    </row>
    <row r="205" spans="1:6" x14ac:dyDescent="0.25">
      <c r="A205" s="11">
        <v>211107</v>
      </c>
      <c r="B205" s="11" t="s">
        <v>205</v>
      </c>
      <c r="C205" s="13">
        <v>8.9</v>
      </c>
      <c r="D205" s="13">
        <v>8.8999999999999996E-2</v>
      </c>
      <c r="E205" s="11">
        <v>316</v>
      </c>
      <c r="F205" s="11" t="s">
        <v>525</v>
      </c>
    </row>
    <row r="206" spans="1:6" x14ac:dyDescent="0.25">
      <c r="A206" s="11">
        <v>211108</v>
      </c>
      <c r="B206" s="11" t="s">
        <v>206</v>
      </c>
      <c r="C206" s="13">
        <v>8.9</v>
      </c>
      <c r="D206" s="13">
        <v>8.8999999999999996E-2</v>
      </c>
      <c r="E206" s="11">
        <v>316</v>
      </c>
      <c r="F206" s="11" t="s">
        <v>525</v>
      </c>
    </row>
    <row r="207" spans="1:6" x14ac:dyDescent="0.25">
      <c r="A207" s="11">
        <v>211111</v>
      </c>
      <c r="B207" s="11" t="s">
        <v>207</v>
      </c>
      <c r="C207" s="13">
        <v>8.9</v>
      </c>
      <c r="D207" s="13">
        <v>8.8999999999999996E-2</v>
      </c>
      <c r="E207" s="11">
        <v>391</v>
      </c>
      <c r="F207" s="11" t="s">
        <v>525</v>
      </c>
    </row>
    <row r="208" spans="1:6" x14ac:dyDescent="0.25">
      <c r="A208" s="11">
        <v>211112</v>
      </c>
      <c r="B208" s="11" t="s">
        <v>208</v>
      </c>
      <c r="C208" s="13">
        <v>8.9</v>
      </c>
      <c r="D208" s="13">
        <v>8.8999999999999996E-2</v>
      </c>
      <c r="E208" s="11">
        <v>207</v>
      </c>
      <c r="F208" s="11" t="s">
        <v>525</v>
      </c>
    </row>
    <row r="209" spans="1:6" x14ac:dyDescent="0.25">
      <c r="A209" s="11">
        <v>211113</v>
      </c>
      <c r="B209" s="11" t="s">
        <v>209</v>
      </c>
      <c r="C209" s="13">
        <v>8.9</v>
      </c>
      <c r="D209" s="13">
        <v>8.8999999999999996E-2</v>
      </c>
      <c r="E209" s="11">
        <v>292</v>
      </c>
      <c r="F209" s="11" t="s">
        <v>525</v>
      </c>
    </row>
    <row r="210" spans="1:6" x14ac:dyDescent="0.25">
      <c r="A210" s="11">
        <v>211117</v>
      </c>
      <c r="B210" s="11" t="s">
        <v>209</v>
      </c>
      <c r="C210" s="13">
        <v>8.9</v>
      </c>
      <c r="D210" s="13">
        <v>8.8999999999999996E-2</v>
      </c>
      <c r="E210" s="11">
        <v>296</v>
      </c>
      <c r="F210" s="11" t="s">
        <v>525</v>
      </c>
    </row>
    <row r="211" spans="1:6" x14ac:dyDescent="0.25">
      <c r="A211" s="11">
        <v>211121</v>
      </c>
      <c r="B211" s="11" t="s">
        <v>210</v>
      </c>
      <c r="C211" s="13">
        <v>4.5</v>
      </c>
      <c r="D211" s="13">
        <v>4.0500000000000001E-2</v>
      </c>
      <c r="E211" s="11">
        <v>283</v>
      </c>
      <c r="F211" s="11" t="s">
        <v>525</v>
      </c>
    </row>
    <row r="212" spans="1:6" x14ac:dyDescent="0.25">
      <c r="A212" s="11">
        <v>211123</v>
      </c>
      <c r="B212" s="11" t="s">
        <v>211</v>
      </c>
      <c r="C212" s="13">
        <v>4.5</v>
      </c>
      <c r="D212" s="13">
        <v>4.0500000000000001E-2</v>
      </c>
      <c r="E212" s="11">
        <v>282</v>
      </c>
      <c r="F212" s="11" t="s">
        <v>525</v>
      </c>
    </row>
    <row r="213" spans="1:6" x14ac:dyDescent="0.25">
      <c r="A213" s="11">
        <v>211124</v>
      </c>
      <c r="B213" s="11" t="s">
        <v>212</v>
      </c>
      <c r="C213" s="13">
        <v>4.5</v>
      </c>
      <c r="D213" s="13">
        <v>4.0500000000000001E-2</v>
      </c>
      <c r="E213" s="11">
        <v>284</v>
      </c>
      <c r="F213" s="11" t="s">
        <v>525</v>
      </c>
    </row>
    <row r="214" spans="1:6" x14ac:dyDescent="0.25">
      <c r="A214" s="11">
        <v>211126</v>
      </c>
      <c r="B214" s="11" t="s">
        <v>213</v>
      </c>
      <c r="C214" s="13">
        <v>4.5</v>
      </c>
      <c r="D214" s="13">
        <v>4.0500000000000001E-2</v>
      </c>
      <c r="E214" s="11">
        <v>311</v>
      </c>
      <c r="F214" s="11" t="s">
        <v>525</v>
      </c>
    </row>
    <row r="215" spans="1:6" x14ac:dyDescent="0.25">
      <c r="A215" s="11">
        <v>211127</v>
      </c>
      <c r="B215" s="11" t="s">
        <v>214</v>
      </c>
      <c r="C215" s="13">
        <v>4.5</v>
      </c>
      <c r="D215" s="13">
        <v>4.0500000000000001E-2</v>
      </c>
      <c r="E215" s="11">
        <v>311</v>
      </c>
      <c r="F215" s="11" t="s">
        <v>525</v>
      </c>
    </row>
    <row r="216" spans="1:6" x14ac:dyDescent="0.25">
      <c r="A216" s="11">
        <v>211128</v>
      </c>
      <c r="B216" s="11" t="s">
        <v>215</v>
      </c>
      <c r="C216" s="13">
        <v>4.5</v>
      </c>
      <c r="D216" s="13">
        <v>4.0500000000000001E-2</v>
      </c>
      <c r="E216" s="11">
        <v>156</v>
      </c>
      <c r="F216" s="11" t="s">
        <v>525</v>
      </c>
    </row>
    <row r="217" spans="1:6" x14ac:dyDescent="0.25">
      <c r="A217" s="11">
        <v>211129</v>
      </c>
      <c r="B217" s="11" t="s">
        <v>220</v>
      </c>
      <c r="C217" s="13">
        <v>4.5</v>
      </c>
      <c r="D217" s="13">
        <v>4.0500000000000001E-2</v>
      </c>
      <c r="E217" s="11">
        <v>315</v>
      </c>
      <c r="F217" s="11" t="s">
        <v>525</v>
      </c>
    </row>
    <row r="218" spans="1:6" x14ac:dyDescent="0.25">
      <c r="A218" s="11">
        <v>211155</v>
      </c>
      <c r="B218" s="11" t="s">
        <v>216</v>
      </c>
      <c r="C218" s="13">
        <v>4.5</v>
      </c>
      <c r="D218" s="13">
        <v>4.0500000000000001E-2</v>
      </c>
      <c r="E218" s="11">
        <v>279</v>
      </c>
      <c r="F218" s="11" t="s">
        <v>525</v>
      </c>
    </row>
    <row r="219" spans="1:6" x14ac:dyDescent="0.25">
      <c r="A219" s="11">
        <v>211156</v>
      </c>
      <c r="B219" s="11" t="s">
        <v>582</v>
      </c>
      <c r="C219" s="13">
        <v>4.5</v>
      </c>
      <c r="D219" s="13">
        <v>0.04</v>
      </c>
      <c r="E219" s="11">
        <v>217</v>
      </c>
      <c r="F219" s="11" t="s">
        <v>525</v>
      </c>
    </row>
    <row r="220" spans="1:6" x14ac:dyDescent="0.25">
      <c r="A220" s="11">
        <v>211157</v>
      </c>
      <c r="B220" s="11" t="s">
        <v>217</v>
      </c>
      <c r="C220" s="13">
        <v>4.5</v>
      </c>
      <c r="D220" s="13">
        <v>4.0500000000000001E-2</v>
      </c>
      <c r="E220" s="11">
        <v>279</v>
      </c>
      <c r="F220" s="11" t="s">
        <v>525</v>
      </c>
    </row>
    <row r="221" spans="1:6" x14ac:dyDescent="0.25">
      <c r="A221" s="11">
        <v>211158</v>
      </c>
      <c r="B221" s="11" t="s">
        <v>218</v>
      </c>
      <c r="C221" s="13">
        <v>4.5</v>
      </c>
      <c r="D221" s="13">
        <v>4.0500000000000001E-2</v>
      </c>
      <c r="E221" s="11">
        <v>274</v>
      </c>
      <c r="F221" s="11" t="s">
        <v>525</v>
      </c>
    </row>
    <row r="222" spans="1:6" x14ac:dyDescent="0.25">
      <c r="A222" s="11">
        <v>211159</v>
      </c>
      <c r="B222" s="11" t="s">
        <v>219</v>
      </c>
      <c r="C222" s="13">
        <v>4.5</v>
      </c>
      <c r="D222" s="13">
        <v>4.0500000000000001E-2</v>
      </c>
      <c r="E222" s="11">
        <v>307</v>
      </c>
      <c r="F222" s="11" t="s">
        <v>525</v>
      </c>
    </row>
    <row r="223" spans="1:6" x14ac:dyDescent="0.25">
      <c r="A223" s="11">
        <v>211241</v>
      </c>
      <c r="B223" s="11" t="s">
        <v>67</v>
      </c>
      <c r="C223" s="13">
        <v>2.2000000000000002</v>
      </c>
      <c r="D223" s="13">
        <v>2.2000000000000002</v>
      </c>
      <c r="E223" s="11">
        <v>308</v>
      </c>
      <c r="F223" s="11" t="s">
        <v>525</v>
      </c>
    </row>
    <row r="224" spans="1:6" x14ac:dyDescent="0.25">
      <c r="A224" s="11">
        <v>211271</v>
      </c>
      <c r="B224" s="11" t="s">
        <v>68</v>
      </c>
      <c r="C224" s="13">
        <v>2.85</v>
      </c>
      <c r="D224" s="13">
        <v>2.85</v>
      </c>
      <c r="E224" s="11">
        <v>309</v>
      </c>
      <c r="F224" s="11" t="s">
        <v>525</v>
      </c>
    </row>
    <row r="225" spans="1:6" x14ac:dyDescent="0.25">
      <c r="A225" s="11">
        <v>211281</v>
      </c>
      <c r="B225" s="11" t="s">
        <v>66</v>
      </c>
      <c r="C225" s="13">
        <v>2.1</v>
      </c>
      <c r="D225" s="13">
        <v>2.1</v>
      </c>
      <c r="E225" s="11">
        <v>262</v>
      </c>
      <c r="F225" s="11" t="s">
        <v>525</v>
      </c>
    </row>
    <row r="226" spans="1:6" x14ac:dyDescent="0.25">
      <c r="A226" s="11">
        <v>211296</v>
      </c>
      <c r="B226" s="11" t="s">
        <v>43</v>
      </c>
      <c r="C226" s="13">
        <v>3.74</v>
      </c>
      <c r="D226" s="13">
        <v>3.74</v>
      </c>
      <c r="E226" s="11">
        <v>262</v>
      </c>
      <c r="F226" s="11" t="s">
        <v>525</v>
      </c>
    </row>
    <row r="227" spans="1:6" x14ac:dyDescent="0.25">
      <c r="A227" s="11">
        <v>213400</v>
      </c>
      <c r="B227" s="11" t="s">
        <v>179</v>
      </c>
      <c r="C227" s="13">
        <v>5.19</v>
      </c>
      <c r="D227" s="13">
        <v>5.19</v>
      </c>
      <c r="E227" s="11">
        <v>315</v>
      </c>
      <c r="F227" s="11" t="s">
        <v>525</v>
      </c>
    </row>
    <row r="228" spans="1:6" x14ac:dyDescent="0.25">
      <c r="A228" s="11">
        <v>213420</v>
      </c>
      <c r="B228" s="11" t="s">
        <v>180</v>
      </c>
      <c r="C228" s="13">
        <v>6.12</v>
      </c>
      <c r="D228" s="13">
        <v>6.12</v>
      </c>
      <c r="E228" s="11">
        <v>315</v>
      </c>
      <c r="F228" s="11" t="s">
        <v>525</v>
      </c>
    </row>
    <row r="229" spans="1:6" x14ac:dyDescent="0.25">
      <c r="A229" s="11">
        <v>213430</v>
      </c>
      <c r="B229" s="11" t="s">
        <v>181</v>
      </c>
      <c r="C229" s="13">
        <v>8.8000000000000007</v>
      </c>
      <c r="D229" s="13">
        <v>8.8000000000000007</v>
      </c>
      <c r="E229" s="11">
        <v>312</v>
      </c>
      <c r="F229" s="11" t="s">
        <v>525</v>
      </c>
    </row>
    <row r="230" spans="1:6" x14ac:dyDescent="0.25">
      <c r="A230" s="11">
        <v>213440</v>
      </c>
      <c r="B230" s="11" t="s">
        <v>182</v>
      </c>
      <c r="C230" s="13">
        <v>9.94</v>
      </c>
      <c r="D230" s="13">
        <v>9.94</v>
      </c>
      <c r="E230" s="11">
        <v>312</v>
      </c>
      <c r="F230" s="11" t="s">
        <v>525</v>
      </c>
    </row>
    <row r="231" spans="1:6" x14ac:dyDescent="0.25">
      <c r="A231" s="11">
        <v>213450</v>
      </c>
      <c r="B231" s="11" t="s">
        <v>183</v>
      </c>
      <c r="C231" s="13">
        <v>11.65</v>
      </c>
      <c r="D231" s="13">
        <v>11.65</v>
      </c>
      <c r="E231" s="11">
        <v>295</v>
      </c>
      <c r="F231" s="11" t="s">
        <v>525</v>
      </c>
    </row>
    <row r="232" spans="1:6" x14ac:dyDescent="0.25">
      <c r="A232" s="11">
        <v>218116</v>
      </c>
      <c r="B232" s="11" t="s">
        <v>79</v>
      </c>
      <c r="C232" s="13">
        <v>17.84</v>
      </c>
      <c r="D232" s="13">
        <v>0.71</v>
      </c>
      <c r="E232" s="11">
        <v>295</v>
      </c>
      <c r="F232" s="11" t="s">
        <v>525</v>
      </c>
    </row>
    <row r="233" spans="1:6" x14ac:dyDescent="0.25">
      <c r="A233" s="11">
        <v>218117</v>
      </c>
      <c r="B233" s="11" t="s">
        <v>80</v>
      </c>
      <c r="C233" s="13">
        <v>21.2</v>
      </c>
      <c r="D233" s="13">
        <v>1.01</v>
      </c>
      <c r="E233" s="11">
        <v>266</v>
      </c>
      <c r="F233" s="11" t="s">
        <v>525</v>
      </c>
    </row>
    <row r="234" spans="1:6" x14ac:dyDescent="0.25">
      <c r="A234" s="11">
        <v>218118</v>
      </c>
      <c r="B234" s="11" t="s">
        <v>81</v>
      </c>
      <c r="C234" s="13">
        <v>21.2</v>
      </c>
      <c r="D234" s="13">
        <v>1.014</v>
      </c>
      <c r="E234" s="11">
        <v>266</v>
      </c>
      <c r="F234" s="11" t="s">
        <v>525</v>
      </c>
    </row>
    <row r="235" spans="1:6" x14ac:dyDescent="0.25">
      <c r="A235" s="11">
        <v>218216</v>
      </c>
      <c r="B235" s="11" t="s">
        <v>77</v>
      </c>
      <c r="C235" s="13">
        <v>17.84</v>
      </c>
      <c r="D235" s="13">
        <v>0.71</v>
      </c>
      <c r="E235" s="11">
        <v>266</v>
      </c>
      <c r="F235" s="11" t="s">
        <v>525</v>
      </c>
    </row>
    <row r="236" spans="1:6" x14ac:dyDescent="0.25">
      <c r="A236" s="11">
        <v>218217</v>
      </c>
      <c r="B236" s="11" t="s">
        <v>75</v>
      </c>
      <c r="C236" s="13">
        <v>21.2</v>
      </c>
      <c r="D236" s="13">
        <v>1.008</v>
      </c>
      <c r="E236" s="11">
        <v>266</v>
      </c>
      <c r="F236" s="11" t="s">
        <v>525</v>
      </c>
    </row>
    <row r="237" spans="1:6" x14ac:dyDescent="0.25">
      <c r="A237" s="11">
        <v>218218</v>
      </c>
      <c r="B237" s="11" t="s">
        <v>76</v>
      </c>
      <c r="C237" s="13">
        <v>21.2</v>
      </c>
      <c r="D237" s="13">
        <v>1.008</v>
      </c>
      <c r="E237" s="11">
        <v>266</v>
      </c>
      <c r="F237" s="11" t="s">
        <v>525</v>
      </c>
    </row>
    <row r="238" spans="1:6" x14ac:dyDescent="0.25">
      <c r="A238" s="11">
        <v>218220</v>
      </c>
      <c r="B238" s="11" t="s">
        <v>78</v>
      </c>
      <c r="C238" s="13">
        <v>23.84</v>
      </c>
      <c r="D238" s="13">
        <v>0.9536</v>
      </c>
      <c r="E238" s="11">
        <v>275</v>
      </c>
      <c r="F238" s="11" t="s">
        <v>525</v>
      </c>
    </row>
    <row r="239" spans="1:6" x14ac:dyDescent="0.25">
      <c r="A239" s="11">
        <v>219154</v>
      </c>
      <c r="B239" s="11" t="s">
        <v>85</v>
      </c>
      <c r="C239" s="13">
        <v>25.14</v>
      </c>
      <c r="D239" s="13">
        <v>25.14</v>
      </c>
      <c r="E239" s="11">
        <v>275</v>
      </c>
      <c r="F239" s="11" t="s">
        <v>525</v>
      </c>
    </row>
    <row r="240" spans="1:6" x14ac:dyDescent="0.25">
      <c r="A240" s="11">
        <v>219155</v>
      </c>
      <c r="B240" s="11" t="s">
        <v>84</v>
      </c>
      <c r="C240" s="13">
        <v>25.14</v>
      </c>
      <c r="D240" s="13">
        <v>25.14</v>
      </c>
      <c r="E240" s="11">
        <v>275</v>
      </c>
      <c r="F240" s="11" t="s">
        <v>525</v>
      </c>
    </row>
    <row r="241" spans="1:6" x14ac:dyDescent="0.25">
      <c r="A241" s="11">
        <v>219203</v>
      </c>
      <c r="B241" s="11" t="s">
        <v>83</v>
      </c>
      <c r="C241" s="13">
        <v>12</v>
      </c>
      <c r="D241" s="13">
        <v>12</v>
      </c>
      <c r="E241" s="11">
        <v>287</v>
      </c>
      <c r="F241" s="11" t="s">
        <v>525</v>
      </c>
    </row>
    <row r="242" spans="1:6" x14ac:dyDescent="0.25">
      <c r="A242" s="11">
        <v>219720</v>
      </c>
      <c r="B242" s="11" t="s">
        <v>594</v>
      </c>
      <c r="C242" s="13">
        <v>17.399999999999999</v>
      </c>
      <c r="D242" s="13">
        <v>17.399999999999999</v>
      </c>
      <c r="E242" s="11"/>
      <c r="F242" s="11" t="s">
        <v>598</v>
      </c>
    </row>
    <row r="243" spans="1:6" x14ac:dyDescent="0.25">
      <c r="A243" s="11">
        <v>219801</v>
      </c>
      <c r="B243" s="11" t="s">
        <v>537</v>
      </c>
      <c r="C243" s="13">
        <v>31</v>
      </c>
      <c r="D243" s="13">
        <v>31</v>
      </c>
      <c r="E243" s="11">
        <v>315</v>
      </c>
      <c r="F243" s="11" t="s">
        <v>525</v>
      </c>
    </row>
    <row r="244" spans="1:6" x14ac:dyDescent="0.25">
      <c r="A244" s="11">
        <v>220134</v>
      </c>
      <c r="B244" s="11" t="s">
        <v>571</v>
      </c>
      <c r="C244" s="13">
        <v>2</v>
      </c>
      <c r="D244" s="13">
        <v>2</v>
      </c>
      <c r="E244" s="11"/>
      <c r="F244" s="11" t="s">
        <v>525</v>
      </c>
    </row>
    <row r="245" spans="1:6" x14ac:dyDescent="0.25">
      <c r="A245" s="11">
        <v>221509</v>
      </c>
      <c r="B245" s="11" t="s">
        <v>82</v>
      </c>
      <c r="C245" s="13">
        <v>1.18</v>
      </c>
      <c r="D245" s="13">
        <v>1.18</v>
      </c>
      <c r="E245" s="11">
        <v>258</v>
      </c>
      <c r="F245" s="11" t="s">
        <v>525</v>
      </c>
    </row>
    <row r="246" spans="1:6" x14ac:dyDescent="0.25">
      <c r="A246" s="11">
        <v>290402</v>
      </c>
      <c r="B246" s="11" t="s">
        <v>51</v>
      </c>
      <c r="C246" s="13">
        <v>7</v>
      </c>
      <c r="D246" s="13">
        <v>7.0000000000000007E-2</v>
      </c>
      <c r="E246" s="11">
        <v>178</v>
      </c>
      <c r="F246" s="11" t="s">
        <v>525</v>
      </c>
    </row>
    <row r="247" spans="1:6" x14ac:dyDescent="0.25">
      <c r="A247" s="11">
        <v>290403</v>
      </c>
      <c r="B247" s="11" t="s">
        <v>59</v>
      </c>
      <c r="C247" s="13">
        <v>7</v>
      </c>
      <c r="D247" s="13">
        <v>7.0000000000000007E-2</v>
      </c>
      <c r="E247" s="11">
        <v>182</v>
      </c>
      <c r="F247" s="11" t="s">
        <v>525</v>
      </c>
    </row>
    <row r="248" spans="1:6" x14ac:dyDescent="0.25">
      <c r="A248" s="11">
        <v>290404</v>
      </c>
      <c r="B248" s="11" t="s">
        <v>60</v>
      </c>
      <c r="C248" s="13">
        <v>7</v>
      </c>
      <c r="D248" s="13">
        <v>7.0000000000000007E-2</v>
      </c>
      <c r="E248" s="11">
        <v>182</v>
      </c>
      <c r="F248" s="11" t="s">
        <v>525</v>
      </c>
    </row>
    <row r="249" spans="1:6" x14ac:dyDescent="0.25">
      <c r="A249" s="11">
        <v>290407</v>
      </c>
      <c r="B249" s="11" t="s">
        <v>58</v>
      </c>
      <c r="C249" s="13">
        <v>7</v>
      </c>
      <c r="D249" s="13">
        <v>7.0000000000000007E-2</v>
      </c>
      <c r="E249" s="11">
        <v>180</v>
      </c>
      <c r="F249" s="11" t="s">
        <v>525</v>
      </c>
    </row>
    <row r="250" spans="1:6" x14ac:dyDescent="0.25">
      <c r="A250" s="11">
        <v>303102</v>
      </c>
      <c r="B250" s="11" t="s">
        <v>530</v>
      </c>
      <c r="C250" s="13">
        <v>0.97</v>
      </c>
      <c r="D250" s="13">
        <v>0.97</v>
      </c>
      <c r="E250" s="11">
        <v>167</v>
      </c>
      <c r="F250" s="11" t="s">
        <v>525</v>
      </c>
    </row>
    <row r="251" spans="1:6" x14ac:dyDescent="0.25">
      <c r="A251" s="11">
        <v>303502</v>
      </c>
      <c r="B251" s="11" t="s">
        <v>532</v>
      </c>
      <c r="C251" s="13">
        <v>1.52</v>
      </c>
      <c r="D251" s="13">
        <v>1.52</v>
      </c>
      <c r="E251" s="11">
        <v>167</v>
      </c>
      <c r="F251" s="11" t="s">
        <v>525</v>
      </c>
    </row>
    <row r="252" spans="1:6" x14ac:dyDescent="0.25">
      <c r="A252" s="11">
        <v>304610</v>
      </c>
      <c r="B252" s="11" t="s">
        <v>531</v>
      </c>
      <c r="C252" s="13">
        <v>0.81</v>
      </c>
      <c r="D252" s="13">
        <v>0.81</v>
      </c>
      <c r="E252" s="11">
        <v>181</v>
      </c>
      <c r="F252" s="11" t="s">
        <v>525</v>
      </c>
    </row>
    <row r="253" spans="1:6" x14ac:dyDescent="0.25">
      <c r="A253" s="11">
        <v>306220</v>
      </c>
      <c r="B253" s="11" t="s">
        <v>529</v>
      </c>
      <c r="C253" s="13">
        <v>15.44</v>
      </c>
      <c r="D253" s="13">
        <v>15.44</v>
      </c>
      <c r="E253" s="11">
        <v>181</v>
      </c>
      <c r="F253" s="11" t="s">
        <v>525</v>
      </c>
    </row>
    <row r="254" spans="1:6" x14ac:dyDescent="0.25">
      <c r="A254" s="11">
        <v>306481</v>
      </c>
      <c r="B254" s="11" t="s">
        <v>526</v>
      </c>
      <c r="C254" s="13">
        <v>1.08</v>
      </c>
      <c r="D254" s="13">
        <v>1.08</v>
      </c>
      <c r="E254" s="11"/>
      <c r="F254" s="11" t="s">
        <v>525</v>
      </c>
    </row>
    <row r="255" spans="1:6" x14ac:dyDescent="0.25">
      <c r="A255" s="11">
        <v>306486</v>
      </c>
      <c r="B255" s="11" t="s">
        <v>527</v>
      </c>
      <c r="C255" s="13">
        <v>1.86</v>
      </c>
      <c r="D255" s="13">
        <v>1.86</v>
      </c>
      <c r="E255" s="11"/>
      <c r="F255" s="11" t="s">
        <v>525</v>
      </c>
    </row>
    <row r="256" spans="1:6" x14ac:dyDescent="0.25">
      <c r="A256" s="11">
        <v>306491</v>
      </c>
      <c r="B256" s="11" t="s">
        <v>528</v>
      </c>
      <c r="C256" s="13">
        <v>2.9</v>
      </c>
      <c r="D256" s="13">
        <v>2.9</v>
      </c>
      <c r="E256" s="11">
        <v>211</v>
      </c>
      <c r="F256" s="11" t="s">
        <v>525</v>
      </c>
    </row>
    <row r="257" spans="1:6" x14ac:dyDescent="0.25">
      <c r="A257" s="11">
        <v>307201</v>
      </c>
      <c r="B257" s="11" t="s">
        <v>546</v>
      </c>
      <c r="C257" s="13">
        <v>0.65</v>
      </c>
      <c r="D257" s="13">
        <v>0.6</v>
      </c>
      <c r="E257" s="11">
        <v>211</v>
      </c>
      <c r="F257" s="11" t="s">
        <v>525</v>
      </c>
    </row>
    <row r="258" spans="1:6" x14ac:dyDescent="0.25">
      <c r="A258" s="11">
        <v>307202</v>
      </c>
      <c r="B258" s="11" t="s">
        <v>547</v>
      </c>
      <c r="C258" s="13">
        <v>1.1499999999999999</v>
      </c>
      <c r="D258" s="13">
        <v>1.1499999999999999</v>
      </c>
      <c r="E258" s="11">
        <v>211</v>
      </c>
      <c r="F258" s="11" t="s">
        <v>525</v>
      </c>
    </row>
    <row r="259" spans="1:6" x14ac:dyDescent="0.25">
      <c r="A259" s="11">
        <v>308233</v>
      </c>
      <c r="B259" s="11" t="s">
        <v>173</v>
      </c>
      <c r="C259" s="13">
        <v>3</v>
      </c>
      <c r="D259" s="13">
        <v>3</v>
      </c>
      <c r="E259" s="11">
        <v>211</v>
      </c>
      <c r="F259" s="11" t="s">
        <v>525</v>
      </c>
    </row>
    <row r="260" spans="1:6" x14ac:dyDescent="0.25">
      <c r="A260" s="11">
        <v>309174</v>
      </c>
      <c r="B260" s="11" t="s">
        <v>174</v>
      </c>
      <c r="C260" s="13">
        <v>0.92</v>
      </c>
      <c r="D260" s="13">
        <v>7.5999999999999998E-2</v>
      </c>
      <c r="E260" s="11">
        <v>203</v>
      </c>
      <c r="F260" s="11" t="s">
        <v>525</v>
      </c>
    </row>
    <row r="261" spans="1:6" x14ac:dyDescent="0.25">
      <c r="A261" s="11">
        <v>309175</v>
      </c>
      <c r="B261" s="11" t="s">
        <v>175</v>
      </c>
      <c r="C261" s="13">
        <v>2</v>
      </c>
      <c r="D261" s="13">
        <v>0.16</v>
      </c>
      <c r="E261" s="11">
        <v>201</v>
      </c>
      <c r="F261" s="11" t="s">
        <v>525</v>
      </c>
    </row>
    <row r="262" spans="1:6" x14ac:dyDescent="0.25">
      <c r="A262" s="11">
        <v>309177</v>
      </c>
      <c r="B262" s="11" t="s">
        <v>176</v>
      </c>
      <c r="C262" s="13">
        <v>3.05</v>
      </c>
      <c r="D262" s="13">
        <v>0.254</v>
      </c>
      <c r="E262" s="11">
        <v>201</v>
      </c>
      <c r="F262" s="11" t="s">
        <v>525</v>
      </c>
    </row>
    <row r="263" spans="1:6" x14ac:dyDescent="0.25">
      <c r="A263" s="11">
        <v>310201</v>
      </c>
      <c r="B263" s="11" t="s">
        <v>164</v>
      </c>
      <c r="C263" s="13">
        <v>2.6</v>
      </c>
      <c r="D263" s="13">
        <v>2.6</v>
      </c>
      <c r="E263" s="11">
        <v>201</v>
      </c>
      <c r="F263" s="11" t="s">
        <v>525</v>
      </c>
    </row>
    <row r="264" spans="1:6" x14ac:dyDescent="0.25">
      <c r="A264" s="11">
        <v>311161</v>
      </c>
      <c r="B264" s="11" t="s">
        <v>178</v>
      </c>
      <c r="C264" s="13">
        <v>1.85</v>
      </c>
      <c r="D264" s="13">
        <v>1.85</v>
      </c>
      <c r="E264" s="11">
        <v>201</v>
      </c>
      <c r="F264" s="11" t="s">
        <v>525</v>
      </c>
    </row>
    <row r="265" spans="1:6" x14ac:dyDescent="0.25">
      <c r="A265" s="11">
        <v>311162</v>
      </c>
      <c r="B265" s="11" t="s">
        <v>177</v>
      </c>
      <c r="C265" s="13">
        <v>2</v>
      </c>
      <c r="D265" s="13">
        <v>2</v>
      </c>
      <c r="E265" s="11">
        <v>147</v>
      </c>
      <c r="F265" s="11" t="s">
        <v>525</v>
      </c>
    </row>
    <row r="266" spans="1:6" x14ac:dyDescent="0.25">
      <c r="A266" s="11">
        <v>311220</v>
      </c>
      <c r="B266" s="11" t="s">
        <v>189</v>
      </c>
      <c r="C266" s="13">
        <v>0.27</v>
      </c>
      <c r="D266" s="13">
        <v>0.27</v>
      </c>
      <c r="E266" s="11">
        <v>178</v>
      </c>
      <c r="F266" s="11" t="s">
        <v>525</v>
      </c>
    </row>
    <row r="267" spans="1:6" x14ac:dyDescent="0.25">
      <c r="A267" s="11">
        <v>311221</v>
      </c>
      <c r="B267" s="11" t="s">
        <v>188</v>
      </c>
      <c r="C267" s="13">
        <v>0.27</v>
      </c>
      <c r="D267" s="13">
        <v>0.27</v>
      </c>
      <c r="E267" s="11">
        <v>178</v>
      </c>
      <c r="F267" s="11" t="s">
        <v>525</v>
      </c>
    </row>
    <row r="268" spans="1:6" x14ac:dyDescent="0.25">
      <c r="A268" s="11">
        <v>311433</v>
      </c>
      <c r="B268" s="11" t="s">
        <v>654</v>
      </c>
      <c r="C268" s="13">
        <v>3.04</v>
      </c>
      <c r="D268" s="13">
        <v>3.04</v>
      </c>
      <c r="E268" s="11"/>
      <c r="F268" s="11"/>
    </row>
    <row r="269" spans="1:6" x14ac:dyDescent="0.25">
      <c r="A269" s="11">
        <v>311521</v>
      </c>
      <c r="B269" s="11" t="s">
        <v>166</v>
      </c>
      <c r="C269" s="13">
        <v>0.65</v>
      </c>
      <c r="D269" s="13">
        <v>0.65</v>
      </c>
      <c r="E269" s="11">
        <v>220</v>
      </c>
      <c r="F269" s="11" t="s">
        <v>525</v>
      </c>
    </row>
    <row r="270" spans="1:6" x14ac:dyDescent="0.25">
      <c r="A270" s="11">
        <v>311523</v>
      </c>
      <c r="B270" s="11" t="s">
        <v>167</v>
      </c>
      <c r="C270" s="13">
        <v>1.05</v>
      </c>
      <c r="D270" s="13">
        <v>1.05</v>
      </c>
      <c r="E270" s="11">
        <v>221</v>
      </c>
      <c r="F270" s="11" t="s">
        <v>525</v>
      </c>
    </row>
    <row r="271" spans="1:6" x14ac:dyDescent="0.25">
      <c r="A271" s="11">
        <v>311531</v>
      </c>
      <c r="B271" s="11" t="s">
        <v>168</v>
      </c>
      <c r="C271" s="13">
        <v>1.05</v>
      </c>
      <c r="D271" s="13">
        <v>1.05</v>
      </c>
      <c r="E271" s="11">
        <v>221</v>
      </c>
      <c r="F271" s="11" t="s">
        <v>525</v>
      </c>
    </row>
    <row r="272" spans="1:6" x14ac:dyDescent="0.25">
      <c r="A272" s="11">
        <v>311533</v>
      </c>
      <c r="B272" s="11" t="s">
        <v>169</v>
      </c>
      <c r="C272" s="13">
        <v>1.48</v>
      </c>
      <c r="D272" s="13">
        <v>1.48</v>
      </c>
      <c r="E272" s="11">
        <v>221</v>
      </c>
      <c r="F272" s="11" t="s">
        <v>525</v>
      </c>
    </row>
    <row r="273" spans="1:6" x14ac:dyDescent="0.25">
      <c r="A273" s="11">
        <v>311712</v>
      </c>
      <c r="B273" s="11" t="s">
        <v>172</v>
      </c>
      <c r="C273" s="13">
        <v>0.45</v>
      </c>
      <c r="D273" s="13">
        <v>0.45</v>
      </c>
      <c r="E273" s="11">
        <v>221</v>
      </c>
      <c r="F273" s="11" t="s">
        <v>525</v>
      </c>
    </row>
    <row r="274" spans="1:6" x14ac:dyDescent="0.25">
      <c r="A274" s="11">
        <v>313161</v>
      </c>
      <c r="B274" s="11" t="s">
        <v>171</v>
      </c>
      <c r="C274" s="13">
        <v>4</v>
      </c>
      <c r="D274" s="13">
        <v>4</v>
      </c>
      <c r="E274" s="11">
        <v>221</v>
      </c>
      <c r="F274" s="11" t="s">
        <v>525</v>
      </c>
    </row>
    <row r="275" spans="1:6" x14ac:dyDescent="0.25">
      <c r="A275" s="11">
        <v>313162</v>
      </c>
      <c r="B275" s="11" t="s">
        <v>170</v>
      </c>
      <c r="C275" s="13">
        <v>4</v>
      </c>
      <c r="D275" s="13">
        <v>4</v>
      </c>
      <c r="E275" s="11">
        <v>221</v>
      </c>
      <c r="F275" s="11" t="s">
        <v>525</v>
      </c>
    </row>
    <row r="276" spans="1:6" x14ac:dyDescent="0.25">
      <c r="A276" s="11">
        <v>315312</v>
      </c>
      <c r="B276" s="11" t="s">
        <v>615</v>
      </c>
      <c r="C276" s="13">
        <v>41.73</v>
      </c>
      <c r="D276" s="13">
        <v>41.73</v>
      </c>
      <c r="E276" s="11"/>
      <c r="F276" s="11" t="s">
        <v>525</v>
      </c>
    </row>
    <row r="277" spans="1:6" x14ac:dyDescent="0.25">
      <c r="A277" s="11">
        <v>318862</v>
      </c>
      <c r="B277" s="11" t="s">
        <v>90</v>
      </c>
      <c r="C277" s="13">
        <v>2.6</v>
      </c>
      <c r="D277" s="13">
        <v>0.26</v>
      </c>
      <c r="E277" s="11">
        <v>190</v>
      </c>
      <c r="F277" s="11" t="s">
        <v>525</v>
      </c>
    </row>
    <row r="278" spans="1:6" x14ac:dyDescent="0.25">
      <c r="A278" s="11">
        <v>318866</v>
      </c>
      <c r="B278" s="11" t="s">
        <v>91</v>
      </c>
      <c r="C278" s="13">
        <v>5</v>
      </c>
      <c r="D278" s="13">
        <v>0.5</v>
      </c>
      <c r="E278" s="11">
        <v>190</v>
      </c>
      <c r="F278" s="11" t="s">
        <v>525</v>
      </c>
    </row>
    <row r="279" spans="1:6" x14ac:dyDescent="0.25">
      <c r="A279" s="11">
        <v>325006</v>
      </c>
      <c r="B279" s="11" t="s">
        <v>540</v>
      </c>
      <c r="C279" s="13">
        <v>2.5499999999999998</v>
      </c>
      <c r="D279" s="13">
        <v>2.5499999999999998</v>
      </c>
      <c r="E279" s="11"/>
      <c r="F279" s="11" t="s">
        <v>525</v>
      </c>
    </row>
    <row r="280" spans="1:6" x14ac:dyDescent="0.25">
      <c r="A280" s="11">
        <v>325008</v>
      </c>
      <c r="B280" s="11" t="s">
        <v>539</v>
      </c>
      <c r="C280" s="13">
        <v>1.49</v>
      </c>
      <c r="D280" s="13">
        <v>1.49</v>
      </c>
      <c r="E280" s="11">
        <v>190</v>
      </c>
      <c r="F280" s="11" t="s">
        <v>525</v>
      </c>
    </row>
    <row r="281" spans="1:6" x14ac:dyDescent="0.25">
      <c r="A281" s="11">
        <v>400011</v>
      </c>
      <c r="B281" s="11" t="s">
        <v>653</v>
      </c>
      <c r="C281" s="13">
        <v>28.36</v>
      </c>
      <c r="D281" s="13">
        <v>28.36</v>
      </c>
      <c r="E281" s="11"/>
      <c r="F281" s="11"/>
    </row>
    <row r="282" spans="1:6" x14ac:dyDescent="0.25">
      <c r="A282" s="11">
        <v>400012</v>
      </c>
      <c r="B282" s="11" t="s">
        <v>653</v>
      </c>
      <c r="C282" s="13">
        <v>32.47</v>
      </c>
      <c r="D282" s="13">
        <v>32.47</v>
      </c>
      <c r="E282" s="11"/>
      <c r="F282" s="11"/>
    </row>
    <row r="283" spans="1:6" x14ac:dyDescent="0.25">
      <c r="A283" s="11">
        <v>500022</v>
      </c>
      <c r="B283" s="11" t="s">
        <v>88</v>
      </c>
      <c r="C283" s="13">
        <v>0.43</v>
      </c>
      <c r="D283" s="13">
        <v>0.43</v>
      </c>
      <c r="E283" s="11">
        <v>190</v>
      </c>
      <c r="F283" s="11" t="s">
        <v>525</v>
      </c>
    </row>
    <row r="284" spans="1:6" x14ac:dyDescent="0.25">
      <c r="A284" s="11">
        <v>500307</v>
      </c>
      <c r="B284" s="11" t="s">
        <v>113</v>
      </c>
      <c r="C284" s="13">
        <v>24</v>
      </c>
      <c r="D284" s="13">
        <v>24</v>
      </c>
      <c r="E284" s="11">
        <v>216</v>
      </c>
      <c r="F284" s="11" t="s">
        <v>525</v>
      </c>
    </row>
    <row r="285" spans="1:6" x14ac:dyDescent="0.25">
      <c r="A285" s="11">
        <v>501120</v>
      </c>
      <c r="B285" s="11" t="s">
        <v>123</v>
      </c>
      <c r="C285" s="13">
        <v>6</v>
      </c>
      <c r="D285" s="13">
        <v>0.06</v>
      </c>
      <c r="E285" s="11">
        <v>216</v>
      </c>
      <c r="F285" s="11" t="s">
        <v>525</v>
      </c>
    </row>
    <row r="286" spans="1:6" x14ac:dyDescent="0.25">
      <c r="A286" s="11">
        <v>502727</v>
      </c>
      <c r="B286" s="11" t="s">
        <v>99</v>
      </c>
      <c r="C286" s="13">
        <v>16.100000000000001</v>
      </c>
      <c r="D286" s="13">
        <v>16.100000000000001</v>
      </c>
      <c r="E286" s="11">
        <v>216</v>
      </c>
      <c r="F286" s="11" t="s">
        <v>525</v>
      </c>
    </row>
    <row r="287" spans="1:6" x14ac:dyDescent="0.25">
      <c r="A287" s="11">
        <v>504166</v>
      </c>
      <c r="B287" s="11" t="s">
        <v>616</v>
      </c>
      <c r="C287" s="13">
        <v>2.57</v>
      </c>
      <c r="D287" s="13">
        <v>2.57</v>
      </c>
      <c r="E287" s="11"/>
      <c r="F287" s="11" t="s">
        <v>525</v>
      </c>
    </row>
    <row r="288" spans="1:6" x14ac:dyDescent="0.25">
      <c r="A288" s="11">
        <v>504401</v>
      </c>
      <c r="B288" s="11" t="s">
        <v>30</v>
      </c>
      <c r="C288" s="13">
        <v>2.15</v>
      </c>
      <c r="D288" s="13">
        <v>2.15</v>
      </c>
      <c r="E288" s="11">
        <v>216</v>
      </c>
      <c r="F288" s="11" t="s">
        <v>525</v>
      </c>
    </row>
    <row r="289" spans="1:6" x14ac:dyDescent="0.25">
      <c r="A289" s="11">
        <v>504405</v>
      </c>
      <c r="B289" s="11" t="s">
        <v>31</v>
      </c>
      <c r="C289" s="13">
        <v>2.15</v>
      </c>
      <c r="D289" s="13">
        <v>2.15</v>
      </c>
      <c r="E289" s="11">
        <v>216</v>
      </c>
      <c r="F289" s="11" t="s">
        <v>525</v>
      </c>
    </row>
    <row r="290" spans="1:6" x14ac:dyDescent="0.25">
      <c r="A290" s="11">
        <v>504406</v>
      </c>
      <c r="B290" s="11" t="s">
        <v>73</v>
      </c>
      <c r="C290" s="13">
        <v>2.15</v>
      </c>
      <c r="D290" s="13">
        <v>2.15</v>
      </c>
      <c r="E290" s="11">
        <v>216</v>
      </c>
      <c r="F290" s="11" t="s">
        <v>525</v>
      </c>
    </row>
    <row r="291" spans="1:6" x14ac:dyDescent="0.25">
      <c r="A291" s="11">
        <v>504408</v>
      </c>
      <c r="B291" s="11" t="s">
        <v>74</v>
      </c>
      <c r="C291" s="13">
        <v>2.15</v>
      </c>
      <c r="D291" s="13">
        <v>2.15</v>
      </c>
      <c r="E291" s="11">
        <v>216</v>
      </c>
      <c r="F291" s="11" t="s">
        <v>525</v>
      </c>
    </row>
    <row r="292" spans="1:6" x14ac:dyDescent="0.25">
      <c r="A292" s="11">
        <v>504410</v>
      </c>
      <c r="B292" s="11" t="s">
        <v>72</v>
      </c>
      <c r="C292" s="13">
        <v>2.15</v>
      </c>
      <c r="D292" s="13">
        <v>2.15</v>
      </c>
      <c r="E292" s="11">
        <v>216</v>
      </c>
      <c r="F292" s="11" t="s">
        <v>525</v>
      </c>
    </row>
    <row r="293" spans="1:6" x14ac:dyDescent="0.25">
      <c r="A293" s="11">
        <v>505080</v>
      </c>
      <c r="B293" s="11" t="s">
        <v>701</v>
      </c>
      <c r="C293" s="13">
        <v>24.59</v>
      </c>
      <c r="D293" s="13">
        <v>3.0579999999999998</v>
      </c>
      <c r="E293" s="11"/>
      <c r="F293" s="11"/>
    </row>
    <row r="294" spans="1:6" x14ac:dyDescent="0.25">
      <c r="A294" s="11">
        <v>506983</v>
      </c>
      <c r="B294" s="11" t="s">
        <v>591</v>
      </c>
      <c r="C294" s="13">
        <v>112.81</v>
      </c>
      <c r="D294" s="13">
        <v>112.81</v>
      </c>
      <c r="E294" s="11"/>
      <c r="F294" s="11" t="s">
        <v>525</v>
      </c>
    </row>
    <row r="295" spans="1:6" x14ac:dyDescent="0.25">
      <c r="A295" s="11">
        <v>517600</v>
      </c>
      <c r="B295" s="11" t="s">
        <v>8</v>
      </c>
      <c r="C295" s="13">
        <v>2.4500000000000002</v>
      </c>
      <c r="D295" s="13">
        <v>2.4500000000000002</v>
      </c>
      <c r="E295" s="11">
        <v>216</v>
      </c>
      <c r="F295" s="11" t="s">
        <v>525</v>
      </c>
    </row>
    <row r="296" spans="1:6" x14ac:dyDescent="0.25">
      <c r="A296" s="11">
        <v>517605</v>
      </c>
      <c r="B296" s="11" t="s">
        <v>9</v>
      </c>
      <c r="C296" s="13">
        <v>3.6</v>
      </c>
      <c r="D296" s="13">
        <v>3.6</v>
      </c>
      <c r="E296" s="11">
        <v>216</v>
      </c>
      <c r="F296" s="11" t="s">
        <v>525</v>
      </c>
    </row>
    <row r="297" spans="1:6" x14ac:dyDescent="0.25">
      <c r="A297" s="11">
        <v>524531</v>
      </c>
      <c r="B297" s="11" t="s">
        <v>578</v>
      </c>
      <c r="C297" s="13">
        <v>1.48</v>
      </c>
      <c r="D297" s="13">
        <v>1.48</v>
      </c>
      <c r="E297" s="11">
        <v>315</v>
      </c>
      <c r="F297" s="11" t="s">
        <v>525</v>
      </c>
    </row>
    <row r="298" spans="1:6" x14ac:dyDescent="0.25">
      <c r="A298" s="11">
        <v>533382</v>
      </c>
      <c r="B298" s="11" t="s">
        <v>89</v>
      </c>
      <c r="C298" s="13">
        <v>14</v>
      </c>
      <c r="D298" s="13">
        <v>14</v>
      </c>
      <c r="E298" s="11">
        <v>216</v>
      </c>
      <c r="F298" s="11" t="s">
        <v>525</v>
      </c>
    </row>
    <row r="299" spans="1:6" x14ac:dyDescent="0.25">
      <c r="A299" s="11">
        <v>534101</v>
      </c>
      <c r="B299" s="11" t="s">
        <v>35</v>
      </c>
      <c r="C299" s="13">
        <v>1</v>
      </c>
      <c r="D299" s="13">
        <v>1</v>
      </c>
      <c r="E299" s="11">
        <v>216</v>
      </c>
      <c r="F299" s="11" t="s">
        <v>525</v>
      </c>
    </row>
    <row r="300" spans="1:6" x14ac:dyDescent="0.25">
      <c r="A300" s="11">
        <v>534102</v>
      </c>
      <c r="B300" s="11" t="s">
        <v>34</v>
      </c>
      <c r="C300" s="13">
        <v>1</v>
      </c>
      <c r="D300" s="13">
        <v>1</v>
      </c>
      <c r="E300" s="11">
        <v>216</v>
      </c>
      <c r="F300" s="11" t="s">
        <v>525</v>
      </c>
    </row>
    <row r="301" spans="1:6" x14ac:dyDescent="0.25">
      <c r="A301" s="11">
        <v>534107</v>
      </c>
      <c r="B301" s="11" t="s">
        <v>33</v>
      </c>
      <c r="C301" s="13">
        <v>1</v>
      </c>
      <c r="D301" s="13">
        <v>1</v>
      </c>
      <c r="E301" s="11">
        <v>217</v>
      </c>
      <c r="F301" s="11" t="s">
        <v>525</v>
      </c>
    </row>
    <row r="302" spans="1:6" x14ac:dyDescent="0.25">
      <c r="A302" s="11">
        <v>534201</v>
      </c>
      <c r="B302" s="11" t="s">
        <v>38</v>
      </c>
      <c r="C302" s="13">
        <v>0.91</v>
      </c>
      <c r="D302" s="13">
        <v>0.91</v>
      </c>
      <c r="E302" s="11">
        <v>217</v>
      </c>
      <c r="F302" s="11" t="s">
        <v>525</v>
      </c>
    </row>
    <row r="303" spans="1:6" x14ac:dyDescent="0.25">
      <c r="A303" s="11">
        <v>534202</v>
      </c>
      <c r="B303" s="11" t="s">
        <v>37</v>
      </c>
      <c r="C303" s="13">
        <v>0.91</v>
      </c>
      <c r="D303" s="13">
        <v>0.91</v>
      </c>
      <c r="E303" s="11">
        <v>217</v>
      </c>
      <c r="F303" s="11" t="s">
        <v>525</v>
      </c>
    </row>
    <row r="304" spans="1:6" x14ac:dyDescent="0.25">
      <c r="A304" s="11">
        <v>534207</v>
      </c>
      <c r="B304" s="11" t="s">
        <v>36</v>
      </c>
      <c r="C304" s="13">
        <v>0.91</v>
      </c>
      <c r="D304" s="13">
        <v>0.91</v>
      </c>
      <c r="E304" s="11">
        <v>217</v>
      </c>
      <c r="F304" s="11" t="s">
        <v>525</v>
      </c>
    </row>
    <row r="305" spans="1:6" x14ac:dyDescent="0.25">
      <c r="A305" s="11">
        <v>534301</v>
      </c>
      <c r="B305" s="11" t="s">
        <v>41</v>
      </c>
      <c r="C305" s="13">
        <v>0.85</v>
      </c>
      <c r="D305" s="13">
        <v>0.85</v>
      </c>
      <c r="E305" s="11">
        <v>217</v>
      </c>
      <c r="F305" s="11" t="s">
        <v>525</v>
      </c>
    </row>
    <row r="306" spans="1:6" x14ac:dyDescent="0.25">
      <c r="A306" s="11">
        <v>534302</v>
      </c>
      <c r="B306" s="11" t="s">
        <v>40</v>
      </c>
      <c r="C306" s="13">
        <v>0.85</v>
      </c>
      <c r="D306" s="13">
        <v>0.85</v>
      </c>
      <c r="E306" s="11">
        <v>217</v>
      </c>
      <c r="F306" s="11" t="s">
        <v>525</v>
      </c>
    </row>
    <row r="307" spans="1:6" x14ac:dyDescent="0.25">
      <c r="A307" s="11">
        <v>534307</v>
      </c>
      <c r="B307" s="11" t="s">
        <v>39</v>
      </c>
      <c r="C307" s="13">
        <v>0.85</v>
      </c>
      <c r="D307" s="13">
        <v>0.85</v>
      </c>
      <c r="E307" s="11">
        <v>217</v>
      </c>
      <c r="F307" s="11" t="s">
        <v>525</v>
      </c>
    </row>
    <row r="308" spans="1:6" x14ac:dyDescent="0.25">
      <c r="A308" s="11">
        <v>535204</v>
      </c>
      <c r="B308" s="11" t="s">
        <v>5</v>
      </c>
      <c r="C308" s="13">
        <v>4.7300000000000004</v>
      </c>
      <c r="D308" s="13">
        <v>4.7300000000000004</v>
      </c>
      <c r="E308" s="11">
        <v>217</v>
      </c>
      <c r="F308" s="11" t="s">
        <v>525</v>
      </c>
    </row>
    <row r="309" spans="1:6" x14ac:dyDescent="0.25">
      <c r="A309" s="11">
        <v>537201</v>
      </c>
      <c r="B309" s="11" t="s">
        <v>648</v>
      </c>
      <c r="C309" s="13">
        <v>9.8800000000000008</v>
      </c>
      <c r="D309" s="13">
        <v>9.8800000000000008</v>
      </c>
      <c r="E309" s="11">
        <v>217</v>
      </c>
      <c r="F309" s="11" t="s">
        <v>525</v>
      </c>
    </row>
    <row r="310" spans="1:6" x14ac:dyDescent="0.25">
      <c r="A310" s="11">
        <v>537272</v>
      </c>
      <c r="B310" s="11" t="s">
        <v>42</v>
      </c>
      <c r="C310" s="13">
        <v>22</v>
      </c>
      <c r="D310" s="13">
        <v>22</v>
      </c>
      <c r="E310" s="11">
        <v>217</v>
      </c>
      <c r="F310" s="11" t="s">
        <v>525</v>
      </c>
    </row>
    <row r="311" spans="1:6" x14ac:dyDescent="0.25">
      <c r="A311" s="11">
        <v>990026</v>
      </c>
      <c r="B311" s="11" t="s">
        <v>706</v>
      </c>
      <c r="C311" s="13">
        <v>2.29</v>
      </c>
      <c r="D311" s="13">
        <v>2.29</v>
      </c>
      <c r="E311" s="11"/>
      <c r="F311" s="11"/>
    </row>
    <row r="312" spans="1:6" x14ac:dyDescent="0.25">
      <c r="A312" s="11">
        <v>1000347</v>
      </c>
      <c r="B312" s="11" t="s">
        <v>534</v>
      </c>
      <c r="C312" s="13">
        <v>8.1</v>
      </c>
      <c r="D312" s="13">
        <v>8.1</v>
      </c>
      <c r="E312" s="11">
        <v>217</v>
      </c>
      <c r="F312" s="11" t="s">
        <v>525</v>
      </c>
    </row>
    <row r="313" spans="1:6" x14ac:dyDescent="0.25">
      <c r="A313" s="11">
        <v>1002005</v>
      </c>
      <c r="B313" s="11" t="s">
        <v>98</v>
      </c>
      <c r="C313" s="13">
        <v>14.18</v>
      </c>
      <c r="D313" s="13">
        <v>14.18</v>
      </c>
      <c r="E313" s="11">
        <v>217</v>
      </c>
      <c r="F313" s="11" t="s">
        <v>525</v>
      </c>
    </row>
    <row r="314" spans="1:6" x14ac:dyDescent="0.25">
      <c r="A314" s="11">
        <v>1004003</v>
      </c>
      <c r="B314" s="11" t="s">
        <v>139</v>
      </c>
      <c r="C314" s="13">
        <v>4.5999999999999996</v>
      </c>
      <c r="D314" s="13">
        <v>4.5999999999999996</v>
      </c>
      <c r="E314" s="11">
        <v>217</v>
      </c>
      <c r="F314" s="11" t="s">
        <v>525</v>
      </c>
    </row>
    <row r="315" spans="1:6" x14ac:dyDescent="0.25">
      <c r="A315" s="11">
        <v>1005010</v>
      </c>
      <c r="B315" s="11" t="s">
        <v>122</v>
      </c>
      <c r="C315" s="13">
        <v>1.44</v>
      </c>
      <c r="D315" s="13">
        <v>1.44</v>
      </c>
      <c r="E315" s="11">
        <v>217</v>
      </c>
      <c r="F315" s="11" t="s">
        <v>525</v>
      </c>
    </row>
    <row r="316" spans="1:6" x14ac:dyDescent="0.25">
      <c r="A316" s="11">
        <v>1010725</v>
      </c>
      <c r="B316" s="11" t="s">
        <v>100</v>
      </c>
      <c r="C316" s="13">
        <v>1.1299999999999999</v>
      </c>
      <c r="D316" s="13">
        <v>1.1299999999999999</v>
      </c>
      <c r="E316" s="11">
        <v>217</v>
      </c>
      <c r="F316" s="11" t="s">
        <v>525</v>
      </c>
    </row>
    <row r="317" spans="1:6" x14ac:dyDescent="0.25">
      <c r="A317" s="11">
        <v>1023031</v>
      </c>
      <c r="B317" s="11" t="s">
        <v>7</v>
      </c>
      <c r="C317" s="13">
        <v>2.5499999999999998</v>
      </c>
      <c r="D317" s="13">
        <v>2.5499999999999998</v>
      </c>
      <c r="E317" s="11">
        <v>217</v>
      </c>
      <c r="F317" s="11" t="s">
        <v>525</v>
      </c>
    </row>
    <row r="318" spans="1:6" x14ac:dyDescent="0.25">
      <c r="A318" s="11">
        <v>1200250</v>
      </c>
      <c r="B318" s="11" t="s">
        <v>713</v>
      </c>
      <c r="C318" s="13">
        <v>49.56</v>
      </c>
      <c r="D318" s="13">
        <v>49.56</v>
      </c>
      <c r="E318" s="11"/>
      <c r="F318" s="11"/>
    </row>
    <row r="319" spans="1:6" x14ac:dyDescent="0.25">
      <c r="A319" s="11">
        <v>1201015</v>
      </c>
      <c r="B319" s="11" t="s">
        <v>94</v>
      </c>
      <c r="C319" s="13">
        <v>16</v>
      </c>
      <c r="D319" s="13">
        <v>3.2</v>
      </c>
      <c r="E319" s="11">
        <v>217</v>
      </c>
      <c r="F319" s="11" t="s">
        <v>525</v>
      </c>
    </row>
    <row r="320" spans="1:6" x14ac:dyDescent="0.25">
      <c r="A320" s="11">
        <v>1201016</v>
      </c>
      <c r="B320" s="11" t="s">
        <v>95</v>
      </c>
      <c r="C320" s="13">
        <v>23</v>
      </c>
      <c r="D320" s="13">
        <v>23</v>
      </c>
      <c r="E320" s="11">
        <v>217</v>
      </c>
      <c r="F320" s="11" t="s">
        <v>525</v>
      </c>
    </row>
    <row r="321" spans="1:6" x14ac:dyDescent="0.25">
      <c r="A321" s="11">
        <v>1201267</v>
      </c>
      <c r="B321" s="11" t="s">
        <v>715</v>
      </c>
      <c r="C321" s="13">
        <v>18</v>
      </c>
      <c r="D321" s="13">
        <v>18</v>
      </c>
      <c r="E321" s="11"/>
      <c r="F321" s="11"/>
    </row>
    <row r="322" spans="1:6" x14ac:dyDescent="0.25">
      <c r="A322" s="11">
        <v>1201627</v>
      </c>
      <c r="B322" s="11" t="s">
        <v>702</v>
      </c>
      <c r="C322" s="13">
        <v>18</v>
      </c>
      <c r="D322" s="13">
        <v>18</v>
      </c>
      <c r="E322" s="11"/>
      <c r="F322" s="11"/>
    </row>
    <row r="323" spans="1:6" x14ac:dyDescent="0.25">
      <c r="A323" s="11">
        <v>1201628</v>
      </c>
      <c r="B323" s="11" t="s">
        <v>714</v>
      </c>
      <c r="C323" s="13">
        <v>16.75</v>
      </c>
      <c r="D323" s="13">
        <v>16.75</v>
      </c>
      <c r="E323" s="11"/>
      <c r="F323" s="11"/>
    </row>
    <row r="324" spans="1:6" x14ac:dyDescent="0.25">
      <c r="A324" s="11">
        <v>1201628</v>
      </c>
      <c r="B324" s="11" t="s">
        <v>703</v>
      </c>
      <c r="C324" s="13">
        <v>16.75</v>
      </c>
      <c r="D324" s="13">
        <v>16.75</v>
      </c>
      <c r="E324" s="11"/>
      <c r="F324" s="11"/>
    </row>
    <row r="325" spans="1:6" x14ac:dyDescent="0.25">
      <c r="A325" s="11">
        <v>1302105</v>
      </c>
      <c r="B325" s="11" t="s">
        <v>165</v>
      </c>
      <c r="C325" s="13">
        <v>1.6</v>
      </c>
      <c r="D325" s="13">
        <v>1.6</v>
      </c>
      <c r="E325" s="11">
        <v>217</v>
      </c>
      <c r="F325" s="11" t="s">
        <v>525</v>
      </c>
    </row>
    <row r="326" spans="1:6" x14ac:dyDescent="0.25">
      <c r="A326" s="11" t="s">
        <v>617</v>
      </c>
      <c r="B326" s="11" t="s">
        <v>618</v>
      </c>
      <c r="C326" s="13">
        <v>0.72</v>
      </c>
      <c r="D326" s="13">
        <v>0.72</v>
      </c>
      <c r="E326" s="11"/>
      <c r="F326" s="11" t="s">
        <v>631</v>
      </c>
    </row>
    <row r="327" spans="1:6" x14ac:dyDescent="0.25">
      <c r="A327" s="11" t="s">
        <v>595</v>
      </c>
      <c r="B327" s="11" t="s">
        <v>567</v>
      </c>
      <c r="C327" s="13">
        <v>11.2</v>
      </c>
      <c r="D327" s="13">
        <v>1.2</v>
      </c>
      <c r="E327" s="11"/>
      <c r="F327" s="11" t="s">
        <v>598</v>
      </c>
    </row>
    <row r="328" spans="1:6" x14ac:dyDescent="0.25">
      <c r="A328" s="11" t="s">
        <v>658</v>
      </c>
      <c r="B328" s="11" t="s">
        <v>657</v>
      </c>
      <c r="C328" s="13">
        <v>4.95</v>
      </c>
      <c r="D328" s="13">
        <v>4.95</v>
      </c>
      <c r="E328" s="11"/>
      <c r="F328" s="11"/>
    </row>
    <row r="329" spans="1:6" x14ac:dyDescent="0.25">
      <c r="A329" s="11" t="s">
        <v>629</v>
      </c>
      <c r="B329" s="11" t="s">
        <v>625</v>
      </c>
      <c r="C329" s="13">
        <v>5.5</v>
      </c>
      <c r="D329" s="13">
        <v>5.5</v>
      </c>
      <c r="E329" s="11"/>
      <c r="F329" s="11" t="s">
        <v>634</v>
      </c>
    </row>
    <row r="330" spans="1:6" x14ac:dyDescent="0.25">
      <c r="A330" s="11" t="s">
        <v>607</v>
      </c>
      <c r="B330" s="11" t="s">
        <v>606</v>
      </c>
      <c r="C330" s="13">
        <v>27.9</v>
      </c>
      <c r="D330" s="13">
        <v>2.79</v>
      </c>
      <c r="E330" s="11"/>
      <c r="F330" s="11" t="s">
        <v>634</v>
      </c>
    </row>
    <row r="331" spans="1:6" x14ac:dyDescent="0.25">
      <c r="A331" s="11" t="s">
        <v>597</v>
      </c>
      <c r="B331" s="11" t="s">
        <v>605</v>
      </c>
      <c r="C331" s="13">
        <v>49.95</v>
      </c>
      <c r="D331" s="13">
        <v>4.99</v>
      </c>
      <c r="E331" s="11"/>
      <c r="F331" s="11" t="s">
        <v>634</v>
      </c>
    </row>
    <row r="332" spans="1:6" x14ac:dyDescent="0.25">
      <c r="A332" s="11" t="s">
        <v>603</v>
      </c>
      <c r="B332" s="11" t="s">
        <v>604</v>
      </c>
      <c r="C332" s="13">
        <v>26.95</v>
      </c>
      <c r="D332" s="13">
        <v>2.69</v>
      </c>
      <c r="E332" s="11"/>
      <c r="F332" s="11" t="s">
        <v>634</v>
      </c>
    </row>
    <row r="333" spans="1:6" x14ac:dyDescent="0.25">
      <c r="A333" s="11" t="s">
        <v>611</v>
      </c>
      <c r="B333" s="11" t="s">
        <v>610</v>
      </c>
      <c r="C333" s="13">
        <v>49.95</v>
      </c>
      <c r="D333" s="13">
        <v>2.4900000000000002</v>
      </c>
      <c r="E333" s="11"/>
      <c r="F333" s="11" t="s">
        <v>634</v>
      </c>
    </row>
  </sheetData>
  <phoneticPr fontId="11" type="noConversion"/>
  <pageMargins left="0.7" right="0.7" top="0.75" bottom="0.75" header="0.3" footer="0.3"/>
  <pageSetup paperSize="9" orientation="portrait" horizontalDpi="4294967293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showGridLines="0" workbookViewId="0">
      <selection activeCell="A4" sqref="A4"/>
    </sheetView>
  </sheetViews>
  <sheetFormatPr baseColWidth="10" defaultRowHeight="15" x14ac:dyDescent="0.25"/>
  <cols>
    <col min="1" max="1" width="12.28515625" style="24" customWidth="1"/>
    <col min="2" max="2" width="56" style="24" customWidth="1"/>
    <col min="3" max="3" width="11.5703125" style="24" customWidth="1"/>
    <col min="4" max="4" width="11.42578125" style="25"/>
    <col min="5" max="5" width="11.42578125" style="26"/>
    <col min="6" max="6" width="12.28515625" style="24" customWidth="1"/>
    <col min="7" max="7" width="13.28515625" style="24" bestFit="1" customWidth="1"/>
    <col min="8" max="16384" width="11.42578125" style="20"/>
  </cols>
  <sheetData>
    <row r="1" spans="1:7" x14ac:dyDescent="0.25">
      <c r="A1" s="29" t="s">
        <v>736</v>
      </c>
      <c r="B1" s="30" t="s">
        <v>2</v>
      </c>
      <c r="C1" s="31" t="s">
        <v>744</v>
      </c>
      <c r="D1" s="32" t="s">
        <v>221</v>
      </c>
      <c r="E1" s="33" t="s">
        <v>222</v>
      </c>
      <c r="F1" s="34" t="s">
        <v>738</v>
      </c>
      <c r="G1" s="35" t="s">
        <v>253</v>
      </c>
    </row>
    <row r="2" spans="1:7" x14ac:dyDescent="0.25">
      <c r="A2" s="27">
        <v>9</v>
      </c>
      <c r="B2" s="21" t="str">
        <f>IFERROR(VLOOKUP(tblEntrées[[#This Row],[Référence]],tblBase[#All],2,FALSE),"NC")</f>
        <v>NC</v>
      </c>
      <c r="C2" s="21">
        <v>5</v>
      </c>
      <c r="D2" s="21" t="str">
        <f>IFERROR(VLOOKUP(tblEntrées[[#This Row],[Référence]],tblBase[#All],4,FALSE),"NC")</f>
        <v>NC</v>
      </c>
      <c r="E2" s="23">
        <v>41765</v>
      </c>
      <c r="F2" s="21" t="s">
        <v>719</v>
      </c>
      <c r="G2" s="28" t="str">
        <f>VLOOKUP(tblEntrées[[#This Row],[IdNom]],tblIDe[#All],2,FALSE)</f>
        <v>alter buro</v>
      </c>
    </row>
    <row r="3" spans="1:7" x14ac:dyDescent="0.25">
      <c r="A3" s="27">
        <v>101120</v>
      </c>
      <c r="B3" s="21" t="str">
        <f>IFERROR(VLOOKUP(tblEntrées[[#This Row],[Référence]],tblBase[#All],2,FALSE),"NC")</f>
        <v>PINCE AGRAFEUSE RAPID</v>
      </c>
      <c r="C3" s="21">
        <v>5</v>
      </c>
      <c r="D3" s="22">
        <f>IFERROR(VLOOKUP(tblEntrées[[#This Row],[Référence]],tblBase[#All],4,FALSE),"NC")</f>
        <v>10.75</v>
      </c>
      <c r="E3" s="23">
        <v>41765</v>
      </c>
      <c r="F3" s="21" t="s">
        <v>726</v>
      </c>
      <c r="G3" s="28" t="str">
        <f>VLOOKUP(tblEntrées[[#This Row],[IdNom]],tblIDe[#All],2,FALSE)</f>
        <v>bernard</v>
      </c>
    </row>
    <row r="4" spans="1:7" x14ac:dyDescent="0.25">
      <c r="A4" s="36">
        <v>100363</v>
      </c>
      <c r="B4" s="37" t="str">
        <f>IFERROR(VLOOKUP(tblEntrées[[#This Row],[Référence]],tblBase[#All],2,FALSE),"NC")</f>
        <v>CARTON MOUSSE</v>
      </c>
      <c r="C4" s="37">
        <v>5</v>
      </c>
      <c r="D4" s="38">
        <f>IFERROR(VLOOKUP(tblEntrées[[#This Row],[Référence]],tblBase[#All],4,FALSE),"NC")</f>
        <v>169</v>
      </c>
      <c r="E4" s="39">
        <v>41765</v>
      </c>
      <c r="F4" s="37" t="s">
        <v>735</v>
      </c>
      <c r="G4" s="40" t="str">
        <f>VLOOKUP(tblEntrées[[#This Row],[IdNom]],tblIDe[#All],2,FALSE)</f>
        <v>bisman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718"/>
  <sheetViews>
    <sheetView showGridLines="0" workbookViewId="0">
      <selection activeCell="F1" sqref="F1"/>
    </sheetView>
  </sheetViews>
  <sheetFormatPr baseColWidth="10" defaultRowHeight="15" x14ac:dyDescent="0.25"/>
  <cols>
    <col min="1" max="1" width="14.28515625" style="2" bestFit="1" customWidth="1"/>
    <col min="2" max="2" width="60.7109375" style="3" bestFit="1" customWidth="1"/>
    <col min="3" max="3" width="20.7109375" style="3" customWidth="1"/>
    <col min="4" max="4" width="9.140625" customWidth="1"/>
    <col min="5" max="5" width="12.28515625" style="1" customWidth="1"/>
    <col min="6" max="6" width="13.42578125" style="4" customWidth="1"/>
    <col min="7" max="7" width="19.28515625" style="3" customWidth="1"/>
    <col min="8" max="8" width="13.42578125" style="3" customWidth="1"/>
    <col min="9" max="9" width="18.5703125" style="3" customWidth="1"/>
    <col min="10" max="10" width="13.42578125" style="3" customWidth="1"/>
    <col min="11" max="11" width="28" style="3" bestFit="1" customWidth="1"/>
    <col min="12" max="12" width="9.7109375" customWidth="1"/>
  </cols>
  <sheetData>
    <row r="1" spans="1:11" x14ac:dyDescent="0.25">
      <c r="A1" s="48" t="s">
        <v>736</v>
      </c>
      <c r="B1" s="49" t="s">
        <v>2</v>
      </c>
      <c r="C1" s="50" t="s">
        <v>744</v>
      </c>
      <c r="D1" s="51" t="s">
        <v>221</v>
      </c>
      <c r="E1" s="52" t="s">
        <v>743</v>
      </c>
      <c r="F1" s="53" t="s">
        <v>740</v>
      </c>
      <c r="G1" s="54" t="s">
        <v>741</v>
      </c>
      <c r="H1" s="55" t="s">
        <v>253</v>
      </c>
      <c r="I1" s="55" t="s">
        <v>739</v>
      </c>
      <c r="J1" s="55" t="s">
        <v>742</v>
      </c>
      <c r="K1" s="55" t="s">
        <v>256</v>
      </c>
    </row>
    <row r="2" spans="1:11" x14ac:dyDescent="0.25">
      <c r="A2" s="56">
        <v>505080</v>
      </c>
      <c r="B2" s="47" t="str">
        <f>VLOOKUP(tblSorties[[#This Row],[Référence]],tblBase[#All],2,FALSE)</f>
        <v>SAVON 800ML</v>
      </c>
      <c r="C2" s="56">
        <v>12</v>
      </c>
      <c r="D2" s="57">
        <f>VLOOKUP(tblSorties[[#This Row],[Référence]],tblBase[#All],4,FALSE)</f>
        <v>3.0579999999999998</v>
      </c>
      <c r="E2" s="58">
        <f>IFERROR(tblSorties[[#This Row],[Qté]]*tblSorties[[#This Row],[PU]],"nc")</f>
        <v>36.695999999999998</v>
      </c>
      <c r="F2" s="59">
        <v>41645</v>
      </c>
      <c r="G2" s="56" t="s">
        <v>265</v>
      </c>
      <c r="H2" s="56" t="str">
        <f>VLOOKUP(tblSorties[[#This Row],[IDNom]],tblIDs[#All],2,FALSE)</f>
        <v>Apajh</v>
      </c>
      <c r="I2" s="56" t="str">
        <f>VLOOKUP(tblSorties[[#This Row],[IDNom]],tblIDs[#All],3,FALSE)</f>
        <v>Servgene</v>
      </c>
      <c r="J2" s="56" t="str">
        <f>VLOOKUP(tblSorties[[#This Row],[IDNom]],tblIDs[#All],4,FALSE)</f>
        <v xml:space="preserve">Entretien </v>
      </c>
      <c r="K2" s="61" t="str">
        <f>VLOOKUP(tblSorties[[#This Row],[IDNom]],tblIDs[#All],5,FALSE)</f>
        <v>Société nettoyage</v>
      </c>
    </row>
    <row r="3" spans="1:11" x14ac:dyDescent="0.25">
      <c r="A3" s="56">
        <v>505080</v>
      </c>
      <c r="B3" s="47" t="str">
        <f>VLOOKUP(tblSorties[[#This Row],[Référence]],tblBase[#All],2,FALSE)</f>
        <v>SAVON 800ML</v>
      </c>
      <c r="C3" s="56">
        <v>4</v>
      </c>
      <c r="D3" s="57">
        <f>VLOOKUP(tblSorties[[#This Row],[Référence]],tblBase[#All],4,FALSE)</f>
        <v>3.0579999999999998</v>
      </c>
      <c r="E3" s="58">
        <f>IFERROR(tblSorties[[#This Row],[Qté]]*tblSorties[[#This Row],[PU]],"nc")</f>
        <v>12.231999999999999</v>
      </c>
      <c r="F3" s="59">
        <v>41645</v>
      </c>
      <c r="G3" s="56" t="s">
        <v>265</v>
      </c>
      <c r="H3" s="56" t="str">
        <f>VLOOKUP(tblSorties[[#This Row],[IDNom]],tblIDs[#All],2,FALSE)</f>
        <v>Apajh</v>
      </c>
      <c r="I3" s="56" t="str">
        <f>VLOOKUP(tblSorties[[#This Row],[IDNom]],tblIDs[#All],3,FALSE)</f>
        <v>Servgene</v>
      </c>
      <c r="J3" s="56" t="str">
        <f>VLOOKUP(tblSorties[[#This Row],[IDNom]],tblIDs[#All],4,FALSE)</f>
        <v xml:space="preserve">Entretien </v>
      </c>
      <c r="K3" s="61" t="str">
        <f>VLOOKUP(tblSorties[[#This Row],[IDNom]],tblIDs[#All],5,FALSE)</f>
        <v>Société nettoyage</v>
      </c>
    </row>
    <row r="4" spans="1:11" x14ac:dyDescent="0.25">
      <c r="A4" s="56">
        <v>211103</v>
      </c>
      <c r="B4" s="47" t="str">
        <f>VLOOKUP(tblSorties[[#This Row],[Référence]],tblBase[#All],2,FALSE)</f>
        <v>PT.100 CHEM.ROCK S CITRON 220G</v>
      </c>
      <c r="C4" s="56">
        <v>20</v>
      </c>
      <c r="D4" s="57">
        <f>VLOOKUP(tblSorties[[#This Row],[Référence]],tblBase[#All],4,FALSE)</f>
        <v>8.8999999999999996E-2</v>
      </c>
      <c r="E4" s="58">
        <f>IFERROR(tblSorties[[#This Row],[Qté]]*tblSorties[[#This Row],[PU]],"nc")</f>
        <v>1.7799999999999998</v>
      </c>
      <c r="F4" s="59">
        <v>41645</v>
      </c>
      <c r="G4" s="56" t="s">
        <v>484</v>
      </c>
      <c r="H4" s="56" t="str">
        <f>VLOOKUP(tblSorties[[#This Row],[IDNom]],tblIDs[#All],2,FALSE)</f>
        <v>Stievenard</v>
      </c>
      <c r="I4" s="56" t="str">
        <f>VLOOKUP(tblSorties[[#This Row],[IDNom]],tblIDs[#All],3,FALSE)</f>
        <v>Servgene</v>
      </c>
      <c r="J4" s="56" t="str">
        <f>VLOOKUP(tblSorties[[#This Row],[IDNom]],tblIDs[#All],4,FALSE)</f>
        <v>FCD</v>
      </c>
      <c r="K4" s="61">
        <f>VLOOKUP(tblSorties[[#This Row],[IDNom]],tblIDs[#All],5,FALSE)</f>
        <v>0</v>
      </c>
    </row>
    <row r="5" spans="1:11" x14ac:dyDescent="0.25">
      <c r="A5" s="56">
        <v>211104</v>
      </c>
      <c r="B5" s="47" t="str">
        <f>VLOOKUP(tblSorties[[#This Row],[Référence]],tblBase[#All],2,FALSE)</f>
        <v>PT.100 CHEM ROCK S ROUGE TURC   220GR</v>
      </c>
      <c r="C5" s="56">
        <v>20</v>
      </c>
      <c r="D5" s="57">
        <f>VLOOKUP(tblSorties[[#This Row],[Référence]],tblBase[#All],4,FALSE)</f>
        <v>8.8999999999999996E-2</v>
      </c>
      <c r="E5" s="58">
        <f>IFERROR(tblSorties[[#This Row],[Qté]]*tblSorties[[#This Row],[PU]],"nc")</f>
        <v>1.7799999999999998</v>
      </c>
      <c r="F5" s="59">
        <v>41645</v>
      </c>
      <c r="G5" s="56" t="s">
        <v>484</v>
      </c>
      <c r="H5" s="56" t="str">
        <f>VLOOKUP(tblSorties[[#This Row],[IDNom]],tblIDs[#All],2,FALSE)</f>
        <v>Stievenard</v>
      </c>
      <c r="I5" s="56" t="str">
        <f>VLOOKUP(tblSorties[[#This Row],[IDNom]],tblIDs[#All],3,FALSE)</f>
        <v>Servgene</v>
      </c>
      <c r="J5" s="56" t="str">
        <f>VLOOKUP(tblSorties[[#This Row],[IDNom]],tblIDs[#All],4,FALSE)</f>
        <v>FCD</v>
      </c>
      <c r="K5" s="61">
        <f>VLOOKUP(tblSorties[[#This Row],[IDNom]],tblIDs[#All],5,FALSE)</f>
        <v>0</v>
      </c>
    </row>
    <row r="6" spans="1:11" x14ac:dyDescent="0.25">
      <c r="A6" s="56">
        <v>107505</v>
      </c>
      <c r="B6" s="47" t="str">
        <f>VLOOKUP(tblSorties[[#This Row],[Référence]],tblBase[#All],2,FALSE)</f>
        <v>MINI POCKET MOUSE TIPP-EX 6mm</v>
      </c>
      <c r="C6" s="56">
        <v>1</v>
      </c>
      <c r="D6" s="57">
        <f>VLOOKUP(tblSorties[[#This Row],[Référence]],tblBase[#All],4,FALSE)</f>
        <v>1.1599999999999999</v>
      </c>
      <c r="E6" s="58">
        <f>IFERROR(tblSorties[[#This Row],[Qté]]*tblSorties[[#This Row],[PU]],"nc")</f>
        <v>1.1599999999999999</v>
      </c>
      <c r="F6" s="59">
        <v>41645</v>
      </c>
      <c r="G6" s="56" t="s">
        <v>484</v>
      </c>
      <c r="H6" s="56" t="str">
        <f>VLOOKUP(tblSorties[[#This Row],[IDNom]],tblIDs[#All],2,FALSE)</f>
        <v>Stievenard</v>
      </c>
      <c r="I6" s="56" t="str">
        <f>VLOOKUP(tblSorties[[#This Row],[IDNom]],tblIDs[#All],3,FALSE)</f>
        <v>Servgene</v>
      </c>
      <c r="J6" s="56" t="str">
        <f>VLOOKUP(tblSorties[[#This Row],[IDNom]],tblIDs[#All],4,FALSE)</f>
        <v>FCD</v>
      </c>
      <c r="K6" s="61">
        <f>VLOOKUP(tblSorties[[#This Row],[IDNom]],tblIDs[#All],5,FALSE)</f>
        <v>0</v>
      </c>
    </row>
    <row r="7" spans="1:11" x14ac:dyDescent="0.25">
      <c r="A7" s="56">
        <v>203101</v>
      </c>
      <c r="B7" s="47" t="str">
        <f>VLOOKUP(tblSorties[[#This Row],[Référence]],tblBase[#All],2,FALSE)</f>
        <v>CHEMISE A SANGLE MARINE DOS      TOILE</v>
      </c>
      <c r="C7" s="56">
        <v>2</v>
      </c>
      <c r="D7" s="57">
        <f>VLOOKUP(tblSorties[[#This Row],[Référence]],tblBase[#All],4,FALSE)</f>
        <v>0.95</v>
      </c>
      <c r="E7" s="58">
        <f>IFERROR(tblSorties[[#This Row],[Qté]]*tblSorties[[#This Row],[PU]],"nc")</f>
        <v>1.9</v>
      </c>
      <c r="F7" s="59">
        <v>41645</v>
      </c>
      <c r="G7" s="56" t="s">
        <v>484</v>
      </c>
      <c r="H7" s="56" t="str">
        <f>VLOOKUP(tblSorties[[#This Row],[IDNom]],tblIDs[#All],2,FALSE)</f>
        <v>Stievenard</v>
      </c>
      <c r="I7" s="56" t="str">
        <f>VLOOKUP(tblSorties[[#This Row],[IDNom]],tblIDs[#All],3,FALSE)</f>
        <v>Servgene</v>
      </c>
      <c r="J7" s="56" t="str">
        <f>VLOOKUP(tblSorties[[#This Row],[IDNom]],tblIDs[#All],4,FALSE)</f>
        <v>FCD</v>
      </c>
      <c r="K7" s="61">
        <f>VLOOKUP(tblSorties[[#This Row],[IDNom]],tblIDs[#All],5,FALSE)</f>
        <v>0</v>
      </c>
    </row>
    <row r="8" spans="1:11" x14ac:dyDescent="0.25">
      <c r="A8" s="56">
        <v>117291</v>
      </c>
      <c r="B8" s="47" t="str">
        <f>VLOOKUP(tblSorties[[#This Row],[Référence]],tblBase[#All],2,FALSE)</f>
        <v>STYLO FEUTRE V SIGNPEN NOIR      SW-VSP</v>
      </c>
      <c r="C8" s="56">
        <v>1</v>
      </c>
      <c r="D8" s="57">
        <f>VLOOKUP(tblSorties[[#This Row],[Référence]],tblBase[#All],4,FALSE)</f>
        <v>1.2</v>
      </c>
      <c r="E8" s="58">
        <f>IFERROR(tblSorties[[#This Row],[Qté]]*tblSorties[[#This Row],[PU]],"nc")</f>
        <v>1.2</v>
      </c>
      <c r="F8" s="59">
        <v>41645</v>
      </c>
      <c r="G8" s="56" t="s">
        <v>484</v>
      </c>
      <c r="H8" s="56" t="str">
        <f>VLOOKUP(tblSorties[[#This Row],[IDNom]],tblIDs[#All],2,FALSE)</f>
        <v>Stievenard</v>
      </c>
      <c r="I8" s="56" t="str">
        <f>VLOOKUP(tblSorties[[#This Row],[IDNom]],tblIDs[#All],3,FALSE)</f>
        <v>Servgene</v>
      </c>
      <c r="J8" s="56" t="str">
        <f>VLOOKUP(tblSorties[[#This Row],[IDNom]],tblIDs[#All],4,FALSE)</f>
        <v>FCD</v>
      </c>
      <c r="K8" s="61">
        <f>VLOOKUP(tblSorties[[#This Row],[IDNom]],tblIDs[#All],5,FALSE)</f>
        <v>0</v>
      </c>
    </row>
    <row r="9" spans="1:11" x14ac:dyDescent="0.25">
      <c r="A9" s="56">
        <v>117292</v>
      </c>
      <c r="B9" s="47" t="str">
        <f>VLOOKUP(tblSorties[[#This Row],[Référence]],tblBase[#All],2,FALSE)</f>
        <v>STYLO FEUTRE V SIGNPEN BLEU      SW-VSP</v>
      </c>
      <c r="C9" s="56">
        <v>1</v>
      </c>
      <c r="D9" s="57">
        <f>VLOOKUP(tblSorties[[#This Row],[Référence]],tblBase[#All],4,FALSE)</f>
        <v>1.28</v>
      </c>
      <c r="E9" s="58">
        <f>IFERROR(tblSorties[[#This Row],[Qté]]*tblSorties[[#This Row],[PU]],"nc")</f>
        <v>1.28</v>
      </c>
      <c r="F9" s="59">
        <v>41645</v>
      </c>
      <c r="G9" s="56" t="s">
        <v>484</v>
      </c>
      <c r="H9" s="56" t="str">
        <f>VLOOKUP(tblSorties[[#This Row],[IDNom]],tblIDs[#All],2,FALSE)</f>
        <v>Stievenard</v>
      </c>
      <c r="I9" s="56" t="str">
        <f>VLOOKUP(tblSorties[[#This Row],[IDNom]],tblIDs[#All],3,FALSE)</f>
        <v>Servgene</v>
      </c>
      <c r="J9" s="56" t="str">
        <f>VLOOKUP(tblSorties[[#This Row],[IDNom]],tblIDs[#All],4,FALSE)</f>
        <v>FCD</v>
      </c>
      <c r="K9" s="61">
        <f>VLOOKUP(tblSorties[[#This Row],[IDNom]],tblIDs[#All],5,FALSE)</f>
        <v>0</v>
      </c>
    </row>
    <row r="10" spans="1:11" x14ac:dyDescent="0.25">
      <c r="A10" s="56">
        <v>119177</v>
      </c>
      <c r="B10" s="47" t="str">
        <f>VLOOKUP(tblSorties[[#This Row],[Référence]],tblBase[#All],2,FALSE)</f>
        <v>UNI BALL VISION ELITE 0,6 MM NOIR</v>
      </c>
      <c r="C10" s="56">
        <v>1</v>
      </c>
      <c r="D10" s="57">
        <f>VLOOKUP(tblSorties[[#This Row],[Référence]],tblBase[#All],4,FALSE)</f>
        <v>3.01</v>
      </c>
      <c r="E10" s="58">
        <f>IFERROR(tblSorties[[#This Row],[Qté]]*tblSorties[[#This Row],[PU]],"nc")</f>
        <v>3.01</v>
      </c>
      <c r="F10" s="59">
        <v>41645</v>
      </c>
      <c r="G10" s="56" t="s">
        <v>484</v>
      </c>
      <c r="H10" s="56" t="str">
        <f>VLOOKUP(tblSorties[[#This Row],[IDNom]],tblIDs[#All],2,FALSE)</f>
        <v>Stievenard</v>
      </c>
      <c r="I10" s="56" t="str">
        <f>VLOOKUP(tblSorties[[#This Row],[IDNom]],tblIDs[#All],3,FALSE)</f>
        <v>Servgene</v>
      </c>
      <c r="J10" s="56" t="str">
        <f>VLOOKUP(tblSorties[[#This Row],[IDNom]],tblIDs[#All],4,FALSE)</f>
        <v>FCD</v>
      </c>
      <c r="K10" s="61">
        <f>VLOOKUP(tblSorties[[#This Row],[IDNom]],tblIDs[#All],5,FALSE)</f>
        <v>0</v>
      </c>
    </row>
    <row r="11" spans="1:11" x14ac:dyDescent="0.25">
      <c r="A11" s="56">
        <v>119176</v>
      </c>
      <c r="B11" s="47" t="str">
        <f>VLOOKUP(tblSorties[[#This Row],[Référence]],tblBase[#All],2,FALSE)</f>
        <v>UNI BALL VISION ELITE 0,6 MM BLEU</v>
      </c>
      <c r="C11" s="56">
        <v>1</v>
      </c>
      <c r="D11" s="57">
        <f>VLOOKUP(tblSorties[[#This Row],[Référence]],tblBase[#All],4,FALSE)</f>
        <v>3.01</v>
      </c>
      <c r="E11" s="58">
        <f>IFERROR(tblSorties[[#This Row],[Qté]]*tblSorties[[#This Row],[PU]],"nc")</f>
        <v>3.01</v>
      </c>
      <c r="F11" s="59">
        <v>41645</v>
      </c>
      <c r="G11" s="56" t="s">
        <v>484</v>
      </c>
      <c r="H11" s="56" t="str">
        <f>VLOOKUP(tblSorties[[#This Row],[IDNom]],tblIDs[#All],2,FALSE)</f>
        <v>Stievenard</v>
      </c>
      <c r="I11" s="56" t="str">
        <f>VLOOKUP(tblSorties[[#This Row],[IDNom]],tblIDs[#All],3,FALSE)</f>
        <v>Servgene</v>
      </c>
      <c r="J11" s="56" t="str">
        <f>VLOOKUP(tblSorties[[#This Row],[IDNom]],tblIDs[#All],4,FALSE)</f>
        <v>FCD</v>
      </c>
      <c r="K11" s="61">
        <f>VLOOKUP(tblSorties[[#This Row],[IDNom]],tblIDs[#All],5,FALSE)</f>
        <v>0</v>
      </c>
    </row>
    <row r="12" spans="1:11" x14ac:dyDescent="0.25">
      <c r="A12" s="56">
        <v>120521</v>
      </c>
      <c r="B12" s="47" t="str">
        <f>VLOOKUP(tblSorties[[#This Row],[Référence]],tblBase[#All],2,FALSE)</f>
        <v>SURLIGNEUR STABILO BOSS BLEU</v>
      </c>
      <c r="C12" s="56">
        <v>1</v>
      </c>
      <c r="D12" s="57">
        <f>VLOOKUP(tblSorties[[#This Row],[Référence]],tblBase[#All],4,FALSE)</f>
        <v>0.55000000000000004</v>
      </c>
      <c r="E12" s="58">
        <f>IFERROR(tblSorties[[#This Row],[Qté]]*tblSorties[[#This Row],[PU]],"nc")</f>
        <v>0.55000000000000004</v>
      </c>
      <c r="F12" s="59">
        <v>41645</v>
      </c>
      <c r="G12" s="56" t="s">
        <v>484</v>
      </c>
      <c r="H12" s="56" t="str">
        <f>VLOOKUP(tblSorties[[#This Row],[IDNom]],tblIDs[#All],2,FALSE)</f>
        <v>Stievenard</v>
      </c>
      <c r="I12" s="56" t="str">
        <f>VLOOKUP(tblSorties[[#This Row],[IDNom]],tblIDs[#All],3,FALSE)</f>
        <v>Servgene</v>
      </c>
      <c r="J12" s="56" t="str">
        <f>VLOOKUP(tblSorties[[#This Row],[IDNom]],tblIDs[#All],4,FALSE)</f>
        <v>FCD</v>
      </c>
      <c r="K12" s="61">
        <f>VLOOKUP(tblSorties[[#This Row],[IDNom]],tblIDs[#All],5,FALSE)</f>
        <v>0</v>
      </c>
    </row>
    <row r="13" spans="1:11" x14ac:dyDescent="0.25">
      <c r="A13" s="56">
        <v>120524</v>
      </c>
      <c r="B13" s="47" t="str">
        <f>VLOOKUP(tblSorties[[#This Row],[Référence]],tblBase[#All],2,FALSE)</f>
        <v>SURLIGNEUR STABILO BOSS VERT</v>
      </c>
      <c r="C13" s="56">
        <v>1</v>
      </c>
      <c r="D13" s="57">
        <f>VLOOKUP(tblSorties[[#This Row],[Référence]],tblBase[#All],4,FALSE)</f>
        <v>0.55000000000000004</v>
      </c>
      <c r="E13" s="58">
        <f>IFERROR(tblSorties[[#This Row],[Qté]]*tblSorties[[#This Row],[PU]],"nc")</f>
        <v>0.55000000000000004</v>
      </c>
      <c r="F13" s="59">
        <v>41645</v>
      </c>
      <c r="G13" s="56" t="s">
        <v>484</v>
      </c>
      <c r="H13" s="56" t="str">
        <f>VLOOKUP(tblSorties[[#This Row],[IDNom]],tblIDs[#All],2,FALSE)</f>
        <v>Stievenard</v>
      </c>
      <c r="I13" s="56" t="str">
        <f>VLOOKUP(tblSorties[[#This Row],[IDNom]],tblIDs[#All],3,FALSE)</f>
        <v>Servgene</v>
      </c>
      <c r="J13" s="56" t="str">
        <f>VLOOKUP(tblSorties[[#This Row],[IDNom]],tblIDs[#All],4,FALSE)</f>
        <v>FCD</v>
      </c>
      <c r="K13" s="61">
        <f>VLOOKUP(tblSorties[[#This Row],[IDNom]],tblIDs[#All],5,FALSE)</f>
        <v>0</v>
      </c>
    </row>
    <row r="14" spans="1:11" x14ac:dyDescent="0.25">
      <c r="A14" s="56">
        <v>120525</v>
      </c>
      <c r="B14" s="47" t="str">
        <f>VLOOKUP(tblSorties[[#This Row],[Référence]],tblBase[#All],2,FALSE)</f>
        <v>SURLIGNEUR STABILO BOSS JAUNE</v>
      </c>
      <c r="C14" s="56">
        <v>1</v>
      </c>
      <c r="D14" s="57">
        <f>VLOOKUP(tblSorties[[#This Row],[Référence]],tblBase[#All],4,FALSE)</f>
        <v>0.55000000000000004</v>
      </c>
      <c r="E14" s="58">
        <f>IFERROR(tblSorties[[#This Row],[Qté]]*tblSorties[[#This Row],[PU]],"nc")</f>
        <v>0.55000000000000004</v>
      </c>
      <c r="F14" s="59">
        <v>41645</v>
      </c>
      <c r="G14" s="56" t="s">
        <v>484</v>
      </c>
      <c r="H14" s="56" t="str">
        <f>VLOOKUP(tblSorties[[#This Row],[IDNom]],tblIDs[#All],2,FALSE)</f>
        <v>Stievenard</v>
      </c>
      <c r="I14" s="56" t="str">
        <f>VLOOKUP(tblSorties[[#This Row],[IDNom]],tblIDs[#All],3,FALSE)</f>
        <v>Servgene</v>
      </c>
      <c r="J14" s="56" t="str">
        <f>VLOOKUP(tblSorties[[#This Row],[IDNom]],tblIDs[#All],4,FALSE)</f>
        <v>FCD</v>
      </c>
      <c r="K14" s="61">
        <f>VLOOKUP(tblSorties[[#This Row],[IDNom]],tblIDs[#All],5,FALSE)</f>
        <v>0</v>
      </c>
    </row>
    <row r="15" spans="1:11" x14ac:dyDescent="0.25">
      <c r="A15" s="56">
        <v>120526</v>
      </c>
      <c r="B15" s="47" t="str">
        <f>VLOOKUP(tblSorties[[#This Row],[Référence]],tblBase[#All],2,FALSE)</f>
        <v>SURLIGNEUR STABILO BOSS ORANGE</v>
      </c>
      <c r="C15" s="56">
        <v>1</v>
      </c>
      <c r="D15" s="57">
        <f>VLOOKUP(tblSorties[[#This Row],[Référence]],tblBase[#All],4,FALSE)</f>
        <v>0.55000000000000004</v>
      </c>
      <c r="E15" s="58">
        <f>IFERROR(tblSorties[[#This Row],[Qté]]*tblSorties[[#This Row],[PU]],"nc")</f>
        <v>0.55000000000000004</v>
      </c>
      <c r="F15" s="59">
        <v>41645</v>
      </c>
      <c r="G15" s="56" t="s">
        <v>484</v>
      </c>
      <c r="H15" s="56" t="str">
        <f>VLOOKUP(tblSorties[[#This Row],[IDNom]],tblIDs[#All],2,FALSE)</f>
        <v>Stievenard</v>
      </c>
      <c r="I15" s="56" t="str">
        <f>VLOOKUP(tblSorties[[#This Row],[IDNom]],tblIDs[#All],3,FALSE)</f>
        <v>Servgene</v>
      </c>
      <c r="J15" s="56" t="str">
        <f>VLOOKUP(tblSorties[[#This Row],[IDNom]],tblIDs[#All],4,FALSE)</f>
        <v>FCD</v>
      </c>
      <c r="K15" s="61">
        <f>VLOOKUP(tblSorties[[#This Row],[IDNom]],tblIDs[#All],5,FALSE)</f>
        <v>0</v>
      </c>
    </row>
    <row r="16" spans="1:11" x14ac:dyDescent="0.25">
      <c r="A16" s="56">
        <v>120527</v>
      </c>
      <c r="B16" s="47" t="str">
        <f>VLOOKUP(tblSorties[[#This Row],[Référence]],tblBase[#All],2,FALSE)</f>
        <v>SURLIGNEUR STABILO BOSS ROSE</v>
      </c>
      <c r="C16" s="56">
        <v>1</v>
      </c>
      <c r="D16" s="57">
        <f>VLOOKUP(tblSorties[[#This Row],[Référence]],tblBase[#All],4,FALSE)</f>
        <v>0.55000000000000004</v>
      </c>
      <c r="E16" s="58">
        <f>IFERROR(tblSorties[[#This Row],[Qté]]*tblSorties[[#This Row],[PU]],"nc")</f>
        <v>0.55000000000000004</v>
      </c>
      <c r="F16" s="59">
        <v>41645</v>
      </c>
      <c r="G16" s="56" t="s">
        <v>484</v>
      </c>
      <c r="H16" s="56" t="str">
        <f>VLOOKUP(tblSorties[[#This Row],[IDNom]],tblIDs[#All],2,FALSE)</f>
        <v>Stievenard</v>
      </c>
      <c r="I16" s="56" t="str">
        <f>VLOOKUP(tblSorties[[#This Row],[IDNom]],tblIDs[#All],3,FALSE)</f>
        <v>Servgene</v>
      </c>
      <c r="J16" s="56" t="str">
        <f>VLOOKUP(tblSorties[[#This Row],[IDNom]],tblIDs[#All],4,FALSE)</f>
        <v>FCD</v>
      </c>
      <c r="K16" s="61">
        <f>VLOOKUP(tblSorties[[#This Row],[IDNom]],tblIDs[#All],5,FALSE)</f>
        <v>0</v>
      </c>
    </row>
    <row r="17" spans="1:11" x14ac:dyDescent="0.25">
      <c r="A17" s="56">
        <v>202231</v>
      </c>
      <c r="B17" s="47" t="str">
        <f>VLOOKUP(tblSorties[[#This Row],[Référence]],tblBase[#All],2,FALSE)</f>
        <v>CHEM.3 RAB.+ELAST.+ETIQ.VERT     C.L. 5/10</v>
      </c>
      <c r="C17" s="56">
        <v>2</v>
      </c>
      <c r="D17" s="57">
        <f>VLOOKUP(tblSorties[[#This Row],[Référence]],tblBase[#All],4,FALSE)</f>
        <v>0.88</v>
      </c>
      <c r="E17" s="58">
        <f>IFERROR(tblSorties[[#This Row],[Qté]]*tblSorties[[#This Row],[PU]],"nc")</f>
        <v>1.76</v>
      </c>
      <c r="F17" s="59">
        <v>41645</v>
      </c>
      <c r="G17" s="56" t="s">
        <v>516</v>
      </c>
      <c r="H17" s="56" t="str">
        <f>VLOOKUP(tblSorties[[#This Row],[IDNom]],tblIDs[#All],2,FALSE)</f>
        <v>Vion</v>
      </c>
      <c r="I17" s="56" t="str">
        <f>VLOOKUP(tblSorties[[#This Row],[IDNom]],tblIDs[#All],3,FALSE)</f>
        <v>Deptecl</v>
      </c>
      <c r="J17" s="56" t="str">
        <f>VLOOKUP(tblSorties[[#This Row],[IDNom]],tblIDs[#All],4,FALSE)</f>
        <v>AGR</v>
      </c>
      <c r="K17" s="61">
        <f>VLOOKUP(tblSorties[[#This Row],[IDNom]],tblIDs[#All],5,FALSE)</f>
        <v>0</v>
      </c>
    </row>
    <row r="18" spans="1:11" x14ac:dyDescent="0.25">
      <c r="A18" s="56">
        <v>202236</v>
      </c>
      <c r="B18" s="47" t="str">
        <f>VLOOKUP(tblSorties[[#This Row],[Référence]],tblBase[#All],2,FALSE)</f>
        <v>CHEM.3 RAB.+ELAST.+ETIQ.AZUR     C.L. 5/10</v>
      </c>
      <c r="C18" s="56">
        <v>2</v>
      </c>
      <c r="D18" s="57">
        <f>VLOOKUP(tblSorties[[#This Row],[Référence]],tblBase[#All],4,FALSE)</f>
        <v>0.88</v>
      </c>
      <c r="E18" s="58">
        <f>IFERROR(tblSorties[[#This Row],[Qté]]*tblSorties[[#This Row],[PU]],"nc")</f>
        <v>1.76</v>
      </c>
      <c r="F18" s="59">
        <v>41645</v>
      </c>
      <c r="G18" s="56" t="s">
        <v>516</v>
      </c>
      <c r="H18" s="56" t="str">
        <f>VLOOKUP(tblSorties[[#This Row],[IDNom]],tblIDs[#All],2,FALSE)</f>
        <v>Vion</v>
      </c>
      <c r="I18" s="56" t="str">
        <f>VLOOKUP(tblSorties[[#This Row],[IDNom]],tblIDs[#All],3,FALSE)</f>
        <v>Deptecl</v>
      </c>
      <c r="J18" s="56" t="str">
        <f>VLOOKUP(tblSorties[[#This Row],[IDNom]],tblIDs[#All],4,FALSE)</f>
        <v>AGR</v>
      </c>
      <c r="K18" s="61">
        <f>VLOOKUP(tblSorties[[#This Row],[IDNom]],tblIDs[#All],5,FALSE)</f>
        <v>0</v>
      </c>
    </row>
    <row r="19" spans="1:11" x14ac:dyDescent="0.25">
      <c r="A19" s="56">
        <v>202239</v>
      </c>
      <c r="B19" s="47" t="str">
        <f>VLOOKUP(tblSorties[[#This Row],[Référence]],tblBase[#All],2,FALSE)</f>
        <v>CHEM.3 RAB.+ELAST.+ETIQ.GRIS     C.L. 5/10</v>
      </c>
      <c r="C19" s="56">
        <v>2</v>
      </c>
      <c r="D19" s="57">
        <f>VLOOKUP(tblSorties[[#This Row],[Référence]],tblBase[#All],4,FALSE)</f>
        <v>0.88</v>
      </c>
      <c r="E19" s="58">
        <f>IFERROR(tblSorties[[#This Row],[Qté]]*tblSorties[[#This Row],[PU]],"nc")</f>
        <v>1.76</v>
      </c>
      <c r="F19" s="59">
        <v>41645</v>
      </c>
      <c r="G19" s="56" t="s">
        <v>516</v>
      </c>
      <c r="H19" s="56" t="str">
        <f>VLOOKUP(tblSorties[[#This Row],[IDNom]],tblIDs[#All],2,FALSE)</f>
        <v>Vion</v>
      </c>
      <c r="I19" s="56" t="str">
        <f>VLOOKUP(tblSorties[[#This Row],[IDNom]],tblIDs[#All],3,FALSE)</f>
        <v>Deptecl</v>
      </c>
      <c r="J19" s="56" t="str">
        <f>VLOOKUP(tblSorties[[#This Row],[IDNom]],tblIDs[#All],4,FALSE)</f>
        <v>AGR</v>
      </c>
      <c r="K19" s="61">
        <f>VLOOKUP(tblSorties[[#This Row],[IDNom]],tblIDs[#All],5,FALSE)</f>
        <v>0</v>
      </c>
    </row>
    <row r="20" spans="1:11" x14ac:dyDescent="0.25">
      <c r="A20" s="56">
        <v>202248</v>
      </c>
      <c r="B20" s="47" t="str">
        <f>VLOOKUP(tblSorties[[#This Row],[Référence]],tblBase[#All],2,FALSE)</f>
        <v>CHEM.3 RAB.+ELAST.+ETIQ.ORANGE   C.L. 5/10</v>
      </c>
      <c r="C20" s="56">
        <v>2</v>
      </c>
      <c r="D20" s="57">
        <f>VLOOKUP(tblSorties[[#This Row],[Référence]],tblBase[#All],4,FALSE)</f>
        <v>0.88</v>
      </c>
      <c r="E20" s="58">
        <f>IFERROR(tblSorties[[#This Row],[Qté]]*tblSorties[[#This Row],[PU]],"nc")</f>
        <v>1.76</v>
      </c>
      <c r="F20" s="59">
        <v>41645</v>
      </c>
      <c r="G20" s="56" t="s">
        <v>516</v>
      </c>
      <c r="H20" s="56" t="str">
        <f>VLOOKUP(tblSorties[[#This Row],[IDNom]],tblIDs[#All],2,FALSE)</f>
        <v>Vion</v>
      </c>
      <c r="I20" s="56" t="str">
        <f>VLOOKUP(tblSorties[[#This Row],[IDNom]],tblIDs[#All],3,FALSE)</f>
        <v>Deptecl</v>
      </c>
      <c r="J20" s="56" t="str">
        <f>VLOOKUP(tblSorties[[#This Row],[IDNom]],tblIDs[#All],4,FALSE)</f>
        <v>AGR</v>
      </c>
      <c r="K20" s="61">
        <f>VLOOKUP(tblSorties[[#This Row],[IDNom]],tblIDs[#All],5,FALSE)</f>
        <v>0</v>
      </c>
    </row>
    <row r="21" spans="1:11" x14ac:dyDescent="0.25">
      <c r="A21" s="56">
        <v>202235</v>
      </c>
      <c r="B21" s="47" t="str">
        <f>VLOOKUP(tblSorties[[#This Row],[Référence]],tblBase[#All],2,FALSE)</f>
        <v>CHEM.3 RAB.+ELAST.+ETIQ. ROUGE   C.L. 5/10</v>
      </c>
      <c r="C21" s="56">
        <v>2</v>
      </c>
      <c r="D21" s="57">
        <f>VLOOKUP(tblSorties[[#This Row],[Référence]],tblBase[#All],4,FALSE)</f>
        <v>0.88</v>
      </c>
      <c r="E21" s="58">
        <f>IFERROR(tblSorties[[#This Row],[Qté]]*tblSorties[[#This Row],[PU]],"nc")</f>
        <v>1.76</v>
      </c>
      <c r="F21" s="59">
        <v>41645</v>
      </c>
      <c r="G21" s="56" t="s">
        <v>516</v>
      </c>
      <c r="H21" s="56" t="str">
        <f>VLOOKUP(tblSorties[[#This Row],[IDNom]],tblIDs[#All],2,FALSE)</f>
        <v>Vion</v>
      </c>
      <c r="I21" s="56" t="str">
        <f>VLOOKUP(tblSorties[[#This Row],[IDNom]],tblIDs[#All],3,FALSE)</f>
        <v>Deptecl</v>
      </c>
      <c r="J21" s="56" t="str">
        <f>VLOOKUP(tblSorties[[#This Row],[IDNom]],tblIDs[#All],4,FALSE)</f>
        <v>AGR</v>
      </c>
      <c r="K21" s="61">
        <f>VLOOKUP(tblSorties[[#This Row],[IDNom]],tblIDs[#All],5,FALSE)</f>
        <v>0</v>
      </c>
    </row>
    <row r="22" spans="1:11" x14ac:dyDescent="0.25">
      <c r="A22" s="56">
        <v>202233</v>
      </c>
      <c r="B22" s="47" t="str">
        <f>VLOOKUP(tblSorties[[#This Row],[Référence]],tblBase[#All],2,FALSE)</f>
        <v>CHEM.3RAB.+ELAST.+ETIQ. MAUVE C.L. 5/10</v>
      </c>
      <c r="C22" s="56">
        <v>2</v>
      </c>
      <c r="D22" s="57">
        <f>VLOOKUP(tblSorties[[#This Row],[Référence]],tblBase[#All],4,FALSE)</f>
        <v>0.88</v>
      </c>
      <c r="E22" s="58">
        <f>IFERROR(tblSorties[[#This Row],[Qté]]*tblSorties[[#This Row],[PU]],"nc")</f>
        <v>1.76</v>
      </c>
      <c r="F22" s="59">
        <v>41645</v>
      </c>
      <c r="G22" s="56" t="s">
        <v>516</v>
      </c>
      <c r="H22" s="56" t="str">
        <f>VLOOKUP(tblSorties[[#This Row],[IDNom]],tblIDs[#All],2,FALSE)</f>
        <v>Vion</v>
      </c>
      <c r="I22" s="56" t="str">
        <f>VLOOKUP(tblSorties[[#This Row],[IDNom]],tblIDs[#All],3,FALSE)</f>
        <v>Deptecl</v>
      </c>
      <c r="J22" s="56" t="str">
        <f>VLOOKUP(tblSorties[[#This Row],[IDNom]],tblIDs[#All],4,FALSE)</f>
        <v>AGR</v>
      </c>
      <c r="K22" s="61">
        <f>VLOOKUP(tblSorties[[#This Row],[IDNom]],tblIDs[#All],5,FALSE)</f>
        <v>0</v>
      </c>
    </row>
    <row r="23" spans="1:11" x14ac:dyDescent="0.25">
      <c r="A23" s="56">
        <v>202232</v>
      </c>
      <c r="B23" s="47" t="str">
        <f>VLOOKUP(tblSorties[[#This Row],[Référence]],tblBase[#All],2,FALSE)</f>
        <v>CHEM.RAB.+ELAST.+ETIQ JAUNE</v>
      </c>
      <c r="C23" s="56">
        <v>2</v>
      </c>
      <c r="D23" s="57">
        <f>VLOOKUP(tblSorties[[#This Row],[Référence]],tblBase[#All],4,FALSE)</f>
        <v>0.88</v>
      </c>
      <c r="E23" s="58">
        <f>IFERROR(tblSorties[[#This Row],[Qté]]*tblSorties[[#This Row],[PU]],"nc")</f>
        <v>1.76</v>
      </c>
      <c r="F23" s="59">
        <v>41645</v>
      </c>
      <c r="G23" s="56" t="s">
        <v>516</v>
      </c>
      <c r="H23" s="56" t="str">
        <f>VLOOKUP(tblSorties[[#This Row],[IDNom]],tblIDs[#All],2,FALSE)</f>
        <v>Vion</v>
      </c>
      <c r="I23" s="56" t="str">
        <f>VLOOKUP(tblSorties[[#This Row],[IDNom]],tblIDs[#All],3,FALSE)</f>
        <v>Deptecl</v>
      </c>
      <c r="J23" s="56" t="str">
        <f>VLOOKUP(tblSorties[[#This Row],[IDNom]],tblIDs[#All],4,FALSE)</f>
        <v>AGR</v>
      </c>
      <c r="K23" s="61">
        <f>VLOOKUP(tblSorties[[#This Row],[IDNom]],tblIDs[#All],5,FALSE)</f>
        <v>0</v>
      </c>
    </row>
    <row r="24" spans="1:11" x14ac:dyDescent="0.25">
      <c r="A24" s="56">
        <v>211103</v>
      </c>
      <c r="B24" s="47" t="str">
        <f>VLOOKUP(tblSorties[[#This Row],[Référence]],tblBase[#All],2,FALSE)</f>
        <v>PT.100 CHEM.ROCK S CITRON 220G</v>
      </c>
      <c r="C24" s="56">
        <v>5</v>
      </c>
      <c r="D24" s="57">
        <f>VLOOKUP(tblSorties[[#This Row],[Référence]],tblBase[#All],4,FALSE)</f>
        <v>8.8999999999999996E-2</v>
      </c>
      <c r="E24" s="58">
        <f>IFERROR(tblSorties[[#This Row],[Qté]]*tblSorties[[#This Row],[PU]],"nc")</f>
        <v>0.44499999999999995</v>
      </c>
      <c r="F24" s="59">
        <v>41645</v>
      </c>
      <c r="G24" s="56" t="s">
        <v>516</v>
      </c>
      <c r="H24" s="56" t="str">
        <f>VLOOKUP(tblSorties[[#This Row],[IDNom]],tblIDs[#All],2,FALSE)</f>
        <v>Vion</v>
      </c>
      <c r="I24" s="56" t="str">
        <f>VLOOKUP(tblSorties[[#This Row],[IDNom]],tblIDs[#All],3,FALSE)</f>
        <v>Deptecl</v>
      </c>
      <c r="J24" s="56" t="str">
        <f>VLOOKUP(tblSorties[[#This Row],[IDNom]],tblIDs[#All],4,FALSE)</f>
        <v>AGR</v>
      </c>
      <c r="K24" s="61">
        <f>VLOOKUP(tblSorties[[#This Row],[IDNom]],tblIDs[#All],5,FALSE)</f>
        <v>0</v>
      </c>
    </row>
    <row r="25" spans="1:11" x14ac:dyDescent="0.25">
      <c r="A25" s="56">
        <v>211112</v>
      </c>
      <c r="B25" s="47" t="str">
        <f>VLOOKUP(tblSorties[[#This Row],[Référence]],tblBase[#All],2,FALSE)</f>
        <v>PT.100 CHEM.ROCK S VERT EMPIRE   220G</v>
      </c>
      <c r="C25" s="56">
        <v>5</v>
      </c>
      <c r="D25" s="57">
        <f>VLOOKUP(tblSorties[[#This Row],[Référence]],tblBase[#All],4,FALSE)</f>
        <v>8.8999999999999996E-2</v>
      </c>
      <c r="E25" s="58">
        <f>IFERROR(tblSorties[[#This Row],[Qté]]*tblSorties[[#This Row],[PU]],"nc")</f>
        <v>0.44499999999999995</v>
      </c>
      <c r="F25" s="59">
        <v>41645</v>
      </c>
      <c r="G25" s="56" t="s">
        <v>516</v>
      </c>
      <c r="H25" s="56" t="str">
        <f>VLOOKUP(tblSorties[[#This Row],[IDNom]],tblIDs[#All],2,FALSE)</f>
        <v>Vion</v>
      </c>
      <c r="I25" s="56" t="str">
        <f>VLOOKUP(tblSorties[[#This Row],[IDNom]],tblIDs[#All],3,FALSE)</f>
        <v>Deptecl</v>
      </c>
      <c r="J25" s="56" t="str">
        <f>VLOOKUP(tblSorties[[#This Row],[IDNom]],tblIDs[#All],4,FALSE)</f>
        <v>AGR</v>
      </c>
      <c r="K25" s="61">
        <f>VLOOKUP(tblSorties[[#This Row],[IDNom]],tblIDs[#All],5,FALSE)</f>
        <v>0</v>
      </c>
    </row>
    <row r="26" spans="1:11" x14ac:dyDescent="0.25">
      <c r="A26" s="56">
        <v>211106</v>
      </c>
      <c r="B26" s="47" t="str">
        <f>VLOOKUP(tblSorties[[#This Row],[Référence]],tblBase[#All],2,FALSE)</f>
        <v>PT.100 CHEM.ROCK S ORANGE/OCRE  220G</v>
      </c>
      <c r="C26" s="56">
        <v>5</v>
      </c>
      <c r="D26" s="57">
        <f>VLOOKUP(tblSorties[[#This Row],[Référence]],tblBase[#All],4,FALSE)</f>
        <v>8.8999999999999996E-2</v>
      </c>
      <c r="E26" s="58">
        <f>IFERROR(tblSorties[[#This Row],[Qté]]*tblSorties[[#This Row],[PU]],"nc")</f>
        <v>0.44499999999999995</v>
      </c>
      <c r="F26" s="59">
        <v>41645</v>
      </c>
      <c r="G26" s="56" t="s">
        <v>516</v>
      </c>
      <c r="H26" s="56" t="str">
        <f>VLOOKUP(tblSorties[[#This Row],[IDNom]],tblIDs[#All],2,FALSE)</f>
        <v>Vion</v>
      </c>
      <c r="I26" s="56" t="str">
        <f>VLOOKUP(tblSorties[[#This Row],[IDNom]],tblIDs[#All],3,FALSE)</f>
        <v>Deptecl</v>
      </c>
      <c r="J26" s="56" t="str">
        <f>VLOOKUP(tblSorties[[#This Row],[IDNom]],tblIDs[#All],4,FALSE)</f>
        <v>AGR</v>
      </c>
      <c r="K26" s="61">
        <f>VLOOKUP(tblSorties[[#This Row],[IDNom]],tblIDs[#All],5,FALSE)</f>
        <v>0</v>
      </c>
    </row>
    <row r="27" spans="1:11" x14ac:dyDescent="0.25">
      <c r="A27" s="56">
        <v>211113</v>
      </c>
      <c r="B27" s="47" t="str">
        <f>VLOOKUP(tblSorties[[#This Row],[Référence]],tblBase[#All],2,FALSE)</f>
        <v>PT.100 CHEM.ROCK S GRIS 220G</v>
      </c>
      <c r="C27" s="56">
        <v>5</v>
      </c>
      <c r="D27" s="57">
        <f>VLOOKUP(tblSorties[[#This Row],[Référence]],tblBase[#All],4,FALSE)</f>
        <v>8.8999999999999996E-2</v>
      </c>
      <c r="E27" s="58">
        <f>IFERROR(tblSorties[[#This Row],[Qté]]*tblSorties[[#This Row],[PU]],"nc")</f>
        <v>0.44499999999999995</v>
      </c>
      <c r="F27" s="59">
        <v>41645</v>
      </c>
      <c r="G27" s="56" t="s">
        <v>516</v>
      </c>
      <c r="H27" s="56" t="str">
        <f>VLOOKUP(tblSorties[[#This Row],[IDNom]],tblIDs[#All],2,FALSE)</f>
        <v>Vion</v>
      </c>
      <c r="I27" s="56" t="str">
        <f>VLOOKUP(tblSorties[[#This Row],[IDNom]],tblIDs[#All],3,FALSE)</f>
        <v>Deptecl</v>
      </c>
      <c r="J27" s="56" t="str">
        <f>VLOOKUP(tblSorties[[#This Row],[IDNom]],tblIDs[#All],4,FALSE)</f>
        <v>AGR</v>
      </c>
      <c r="K27" s="61">
        <f>VLOOKUP(tblSorties[[#This Row],[IDNom]],tblIDs[#All],5,FALSE)</f>
        <v>0</v>
      </c>
    </row>
    <row r="28" spans="1:11" x14ac:dyDescent="0.25">
      <c r="A28" s="56">
        <v>211104</v>
      </c>
      <c r="B28" s="47" t="str">
        <f>VLOOKUP(tblSorties[[#This Row],[Référence]],tblBase[#All],2,FALSE)</f>
        <v>PT.100 CHEM ROCK S ROUGE TURC   220GR</v>
      </c>
      <c r="C28" s="56">
        <v>5</v>
      </c>
      <c r="D28" s="57">
        <f>VLOOKUP(tblSorties[[#This Row],[Référence]],tblBase[#All],4,FALSE)</f>
        <v>8.8999999999999996E-2</v>
      </c>
      <c r="E28" s="58">
        <f>IFERROR(tblSorties[[#This Row],[Qté]]*tblSorties[[#This Row],[PU]],"nc")</f>
        <v>0.44499999999999995</v>
      </c>
      <c r="F28" s="59">
        <v>41645</v>
      </c>
      <c r="G28" s="56" t="s">
        <v>516</v>
      </c>
      <c r="H28" s="56" t="str">
        <f>VLOOKUP(tblSorties[[#This Row],[IDNom]],tblIDs[#All],2,FALSE)</f>
        <v>Vion</v>
      </c>
      <c r="I28" s="56" t="str">
        <f>VLOOKUP(tblSorties[[#This Row],[IDNom]],tblIDs[#All],3,FALSE)</f>
        <v>Deptecl</v>
      </c>
      <c r="J28" s="56" t="str">
        <f>VLOOKUP(tblSorties[[#This Row],[IDNom]],tblIDs[#All],4,FALSE)</f>
        <v>AGR</v>
      </c>
      <c r="K28" s="61">
        <f>VLOOKUP(tblSorties[[#This Row],[IDNom]],tblIDs[#All],5,FALSE)</f>
        <v>0</v>
      </c>
    </row>
    <row r="29" spans="1:11" x14ac:dyDescent="0.25">
      <c r="A29" s="56">
        <v>211107</v>
      </c>
      <c r="B29" s="47" t="str">
        <f>VLOOKUP(tblSorties[[#This Row],[Référence]],tblBase[#All],2,FALSE)</f>
        <v>PT.100 CHEM ROCK S VIOLINE      220 GR</v>
      </c>
      <c r="C29" s="56">
        <v>5</v>
      </c>
      <c r="D29" s="57">
        <f>VLOOKUP(tblSorties[[#This Row],[Référence]],tblBase[#All],4,FALSE)</f>
        <v>8.8999999999999996E-2</v>
      </c>
      <c r="E29" s="58">
        <f>IFERROR(tblSorties[[#This Row],[Qté]]*tblSorties[[#This Row],[PU]],"nc")</f>
        <v>0.44499999999999995</v>
      </c>
      <c r="F29" s="59">
        <v>41645</v>
      </c>
      <c r="G29" s="56" t="s">
        <v>516</v>
      </c>
      <c r="H29" s="56" t="str">
        <f>VLOOKUP(tblSorties[[#This Row],[IDNom]],tblIDs[#All],2,FALSE)</f>
        <v>Vion</v>
      </c>
      <c r="I29" s="56" t="str">
        <f>VLOOKUP(tblSorties[[#This Row],[IDNom]],tblIDs[#All],3,FALSE)</f>
        <v>Deptecl</v>
      </c>
      <c r="J29" s="56" t="str">
        <f>VLOOKUP(tblSorties[[#This Row],[IDNom]],tblIDs[#All],4,FALSE)</f>
        <v>AGR</v>
      </c>
      <c r="K29" s="61">
        <f>VLOOKUP(tblSorties[[#This Row],[IDNom]],tblIDs[#All],5,FALSE)</f>
        <v>0</v>
      </c>
    </row>
    <row r="30" spans="1:11" x14ac:dyDescent="0.25">
      <c r="A30" s="56">
        <v>211108</v>
      </c>
      <c r="B30" s="47" t="str">
        <f>VLOOKUP(tblSorties[[#This Row],[Référence]],tblBase[#All],2,FALSE)</f>
        <v>PT.100 CHEM.ROCK S ROSE VIF     220GR</v>
      </c>
      <c r="C30" s="56">
        <v>5</v>
      </c>
      <c r="D30" s="57">
        <f>VLOOKUP(tblSorties[[#This Row],[Référence]],tblBase[#All],4,FALSE)</f>
        <v>8.8999999999999996E-2</v>
      </c>
      <c r="E30" s="58">
        <f>IFERROR(tblSorties[[#This Row],[Qté]]*tblSorties[[#This Row],[PU]],"nc")</f>
        <v>0.44499999999999995</v>
      </c>
      <c r="F30" s="59">
        <v>41645</v>
      </c>
      <c r="G30" s="56" t="s">
        <v>516</v>
      </c>
      <c r="H30" s="56" t="str">
        <f>VLOOKUP(tblSorties[[#This Row],[IDNom]],tblIDs[#All],2,FALSE)</f>
        <v>Vion</v>
      </c>
      <c r="I30" s="56" t="str">
        <f>VLOOKUP(tblSorties[[#This Row],[IDNom]],tblIDs[#All],3,FALSE)</f>
        <v>Deptecl</v>
      </c>
      <c r="J30" s="56" t="str">
        <f>VLOOKUP(tblSorties[[#This Row],[IDNom]],tblIDs[#All],4,FALSE)</f>
        <v>AGR</v>
      </c>
      <c r="K30" s="61">
        <f>VLOOKUP(tblSorties[[#This Row],[IDNom]],tblIDs[#All],5,FALSE)</f>
        <v>0</v>
      </c>
    </row>
    <row r="31" spans="1:11" x14ac:dyDescent="0.25">
      <c r="A31" s="56">
        <v>211101</v>
      </c>
      <c r="B31" s="47" t="str">
        <f>VLOOKUP(tblSorties[[#This Row],[Référence]],tblBase[#All],2,FALSE)</f>
        <v>PT.100 CHEM.ROCK S BLEU ROY     220GR</v>
      </c>
      <c r="C31" s="56">
        <v>5</v>
      </c>
      <c r="D31" s="57">
        <f>VLOOKUP(tblSorties[[#This Row],[Référence]],tblBase[#All],4,FALSE)</f>
        <v>8.8999999999999996E-2</v>
      </c>
      <c r="E31" s="58">
        <f>IFERROR(tblSorties[[#This Row],[Qté]]*tblSorties[[#This Row],[PU]],"nc")</f>
        <v>0.44499999999999995</v>
      </c>
      <c r="F31" s="59">
        <v>41645</v>
      </c>
      <c r="G31" s="56" t="s">
        <v>516</v>
      </c>
      <c r="H31" s="56" t="str">
        <f>VLOOKUP(tblSorties[[#This Row],[IDNom]],tblIDs[#All],2,FALSE)</f>
        <v>Vion</v>
      </c>
      <c r="I31" s="56" t="str">
        <f>VLOOKUP(tblSorties[[#This Row],[IDNom]],tblIDs[#All],3,FALSE)</f>
        <v>Deptecl</v>
      </c>
      <c r="J31" s="56" t="str">
        <f>VLOOKUP(tblSorties[[#This Row],[IDNom]],tblIDs[#All],4,FALSE)</f>
        <v>AGR</v>
      </c>
      <c r="K31" s="61">
        <f>VLOOKUP(tblSorties[[#This Row],[IDNom]],tblIDs[#All],5,FALSE)</f>
        <v>0</v>
      </c>
    </row>
    <row r="32" spans="1:11" x14ac:dyDescent="0.25">
      <c r="A32" s="56">
        <v>121401</v>
      </c>
      <c r="B32" s="47" t="str">
        <f>VLOOKUP(tblSorties[[#This Row],[Référence]],tblBase[#All],2,FALSE)</f>
        <v>RUBAN SCOTCH TRANSP.550 19x33</v>
      </c>
      <c r="C32" s="56">
        <v>2</v>
      </c>
      <c r="D32" s="57">
        <f>VLOOKUP(tblSorties[[#This Row],[Référence]],tblBase[#All],4,FALSE)</f>
        <v>0.82</v>
      </c>
      <c r="E32" s="58">
        <f>IFERROR(tblSorties[[#This Row],[Qté]]*tblSorties[[#This Row],[PU]],"nc")</f>
        <v>1.64</v>
      </c>
      <c r="F32" s="59">
        <v>41646</v>
      </c>
      <c r="G32" s="56" t="s">
        <v>656</v>
      </c>
      <c r="H32" s="56" t="str">
        <f>VLOOKUP(tblSorties[[#This Row],[IDNom]],tblIDs[#All],2,FALSE)</f>
        <v>Bekaert</v>
      </c>
      <c r="I32" s="56" t="str">
        <f>VLOOKUP(tblSorties[[#This Row],[IDNom]],tblIDs[#All],3,FALSE)</f>
        <v>Deptecl</v>
      </c>
      <c r="J32" s="56" t="str">
        <f>VLOOKUP(tblSorties[[#This Row],[IDNom]],tblIDs[#All],4,FALSE)</f>
        <v>Langues</v>
      </c>
      <c r="K32" s="61">
        <f>VLOOKUP(tblSorties[[#This Row],[IDNom]],tblIDs[#All],5,FALSE)</f>
        <v>0</v>
      </c>
    </row>
    <row r="33" spans="1:11" x14ac:dyDescent="0.25">
      <c r="A33" s="56">
        <v>200253</v>
      </c>
      <c r="B33" s="47" t="str">
        <f>VLOOKUP(tblSorties[[#This Row],[Référence]],tblBase[#All],2,FALSE)</f>
        <v>BTE 100 POCH.PLAST.PERF.LISSE    9/100è A4 11 TROUS</v>
      </c>
      <c r="C33" s="56">
        <v>100</v>
      </c>
      <c r="D33" s="57">
        <f>VLOOKUP(tblSorties[[#This Row],[Référence]],tblBase[#All],4,FALSE)</f>
        <v>5.2999999999999999E-2</v>
      </c>
      <c r="E33" s="58">
        <f>IFERROR(tblSorties[[#This Row],[Qté]]*tblSorties[[#This Row],[PU]],"nc")</f>
        <v>5.3</v>
      </c>
      <c r="F33" s="59">
        <v>41646</v>
      </c>
      <c r="G33" s="56" t="s">
        <v>656</v>
      </c>
      <c r="H33" s="56" t="str">
        <f>VLOOKUP(tblSorties[[#This Row],[IDNom]],tblIDs[#All],2,FALSE)</f>
        <v>Bekaert</v>
      </c>
      <c r="I33" s="56" t="str">
        <f>VLOOKUP(tblSorties[[#This Row],[IDNom]],tblIDs[#All],3,FALSE)</f>
        <v>Deptecl</v>
      </c>
      <c r="J33" s="56" t="str">
        <f>VLOOKUP(tblSorties[[#This Row],[IDNom]],tblIDs[#All],4,FALSE)</f>
        <v>Langues</v>
      </c>
      <c r="K33" s="61">
        <f>VLOOKUP(tblSorties[[#This Row],[IDNom]],tblIDs[#All],5,FALSE)</f>
        <v>0</v>
      </c>
    </row>
    <row r="34" spans="1:11" x14ac:dyDescent="0.25">
      <c r="A34" s="56">
        <v>309177</v>
      </c>
      <c r="B34" s="47" t="str">
        <f>VLOOKUP(tblSorties[[#This Row],[Référence]],tblBase[#All],2,FALSE)</f>
        <v>A+B LOT 12 BLOCS REPOSI.76x127   JAUNE</v>
      </c>
      <c r="C34" s="56">
        <v>12</v>
      </c>
      <c r="D34" s="57">
        <f>VLOOKUP(tblSorties[[#This Row],[Référence]],tblBase[#All],4,FALSE)</f>
        <v>0.254</v>
      </c>
      <c r="E34" s="58">
        <f>IFERROR(tblSorties[[#This Row],[Qté]]*tblSorties[[#This Row],[PU]],"nc")</f>
        <v>3.048</v>
      </c>
      <c r="F34" s="59">
        <v>41646</v>
      </c>
      <c r="G34" s="56" t="s">
        <v>656</v>
      </c>
      <c r="H34" s="56" t="str">
        <f>VLOOKUP(tblSorties[[#This Row],[IDNom]],tblIDs[#All],2,FALSE)</f>
        <v>Bekaert</v>
      </c>
      <c r="I34" s="56" t="str">
        <f>VLOOKUP(tblSorties[[#This Row],[IDNom]],tblIDs[#All],3,FALSE)</f>
        <v>Deptecl</v>
      </c>
      <c r="J34" s="56" t="str">
        <f>VLOOKUP(tblSorties[[#This Row],[IDNom]],tblIDs[#All],4,FALSE)</f>
        <v>Langues</v>
      </c>
      <c r="K34" s="61">
        <f>VLOOKUP(tblSorties[[#This Row],[IDNom]],tblIDs[#All],5,FALSE)</f>
        <v>0</v>
      </c>
    </row>
    <row r="35" spans="1:11" x14ac:dyDescent="0.25">
      <c r="A35" s="56">
        <v>1</v>
      </c>
      <c r="B35" s="47" t="str">
        <f>VLOOKUP(tblSorties[[#This Row],[Référence]],tblBase[#All],2,FALSE)</f>
        <v>BLOC DATE A GAUCHE</v>
      </c>
      <c r="C35" s="56">
        <v>1</v>
      </c>
      <c r="D35" s="57">
        <f>VLOOKUP(tblSorties[[#This Row],[Référence]],tblBase[#All],4,FALSE)</f>
        <v>1.57</v>
      </c>
      <c r="E35" s="58">
        <f>IFERROR(tblSorties[[#This Row],[Qté]]*tblSorties[[#This Row],[PU]],"nc")</f>
        <v>1.57</v>
      </c>
      <c r="F35" s="59">
        <v>41646</v>
      </c>
      <c r="G35" s="56" t="s">
        <v>242</v>
      </c>
      <c r="H35" s="56" t="str">
        <f>VLOOKUP(tblSorties[[#This Row],[IDNom]],tblIDs[#All],2,FALSE)</f>
        <v>Wauters</v>
      </c>
      <c r="I35" s="56" t="str">
        <f>VLOOKUP(tblSorties[[#This Row],[IDNom]],tblIDs[#All],3,FALSE)</f>
        <v>Etudes-DF</v>
      </c>
      <c r="J35" s="56" t="str">
        <f>VLOOKUP(tblSorties[[#This Row],[IDNom]],tblIDs[#All],4,FALSE)</f>
        <v>Fonctetudes</v>
      </c>
      <c r="K35" s="61">
        <f>VLOOKUP(tblSorties[[#This Row],[IDNom]],tblIDs[#All],5,FALSE)</f>
        <v>0</v>
      </c>
    </row>
    <row r="36" spans="1:11" x14ac:dyDescent="0.25">
      <c r="A36" s="56">
        <v>42500</v>
      </c>
      <c r="B36" s="47" t="str">
        <f>VLOOKUP(tblSorties[[#This Row],[Référence]],tblBase[#All],2,FALSE)</f>
        <v>ROULEAU ECO</v>
      </c>
      <c r="C36" s="56">
        <v>1</v>
      </c>
      <c r="D36" s="57">
        <f>VLOOKUP(tblSorties[[#This Row],[Référence]],tblBase[#All],4,FALSE)</f>
        <v>3</v>
      </c>
      <c r="E36" s="58">
        <f>IFERROR(tblSorties[[#This Row],[Qté]]*tblSorties[[#This Row],[PU]],"nc")</f>
        <v>3</v>
      </c>
      <c r="F36" s="59">
        <v>41646</v>
      </c>
      <c r="G36" s="56" t="s">
        <v>306</v>
      </c>
      <c r="H36" s="56" t="str">
        <f>VLOOKUP(tblSorties[[#This Row],[IDNom]],tblIDs[#All],2,FALSE)</f>
        <v>Carlier</v>
      </c>
      <c r="I36" s="56" t="str">
        <f>VLOOKUP(tblSorties[[#This Row],[IDNom]],tblIDs[#All],3,FALSE)</f>
        <v>Servgene</v>
      </c>
      <c r="J36" s="56" t="str">
        <f>VLOOKUP(tblSorties[[#This Row],[IDNom]],tblIDs[#All],4,FALSE)</f>
        <v xml:space="preserve">Entretien </v>
      </c>
      <c r="K36" s="61" t="str">
        <f>VLOOKUP(tblSorties[[#This Row],[IDNom]],tblIDs[#All],5,FALSE)</f>
        <v>Admin</v>
      </c>
    </row>
    <row r="37" spans="1:11" x14ac:dyDescent="0.25">
      <c r="A37" s="56">
        <v>309174</v>
      </c>
      <c r="B37" s="47" t="str">
        <f>VLOOKUP(tblSorties[[#This Row],[Référence]],tblBase[#All],2,FALSE)</f>
        <v>A+B LOT 12 BLOCS REPOSIT.38x51   JAUNE</v>
      </c>
      <c r="C37" s="56">
        <v>12</v>
      </c>
      <c r="D37" s="57">
        <f>VLOOKUP(tblSorties[[#This Row],[Référence]],tblBase[#All],4,FALSE)</f>
        <v>7.5999999999999998E-2</v>
      </c>
      <c r="E37" s="58">
        <f>IFERROR(tblSorties[[#This Row],[Qté]]*tblSorties[[#This Row],[PU]],"nc")</f>
        <v>0.91199999999999992</v>
      </c>
      <c r="F37" s="59">
        <v>41646</v>
      </c>
      <c r="G37" s="56" t="s">
        <v>691</v>
      </c>
      <c r="H37" s="56" t="str">
        <f>VLOOKUP(tblSorties[[#This Row],[IDNom]],tblIDs[#All],2,FALSE)</f>
        <v>Aabar</v>
      </c>
      <c r="I37" s="56" t="str">
        <f>VLOOKUP(tblSorties[[#This Row],[IDNom]],tblIDs[#All],3,FALSE)</f>
        <v>Servgene</v>
      </c>
      <c r="J37" s="56" t="str">
        <f>VLOOKUP(tblSorties[[#This Row],[IDNom]],tblIDs[#All],4,FALSE)</f>
        <v>Servfin</v>
      </c>
      <c r="K37" s="61">
        <f>VLOOKUP(tblSorties[[#This Row],[IDNom]],tblIDs[#All],5,FALSE)</f>
        <v>0</v>
      </c>
    </row>
    <row r="38" spans="1:11" x14ac:dyDescent="0.25">
      <c r="A38" s="56">
        <v>1005010</v>
      </c>
      <c r="B38" s="47" t="str">
        <f>VLOOKUP(tblSorties[[#This Row],[Référence]],tblBase[#All],2,FALSE)</f>
        <v>A+B PAIRE DE CISEAUX 17cm DE BUREAU</v>
      </c>
      <c r="C38" s="56">
        <v>1</v>
      </c>
      <c r="D38" s="57">
        <f>VLOOKUP(tblSorties[[#This Row],[Référence]],tblBase[#All],4,FALSE)</f>
        <v>1.44</v>
      </c>
      <c r="E38" s="58">
        <f>IFERROR(tblSorties[[#This Row],[Qté]]*tblSorties[[#This Row],[PU]],"nc")</f>
        <v>1.44</v>
      </c>
      <c r="F38" s="59">
        <v>41646</v>
      </c>
      <c r="G38" s="56" t="s">
        <v>691</v>
      </c>
      <c r="H38" s="56" t="str">
        <f>VLOOKUP(tblSorties[[#This Row],[IDNom]],tblIDs[#All],2,FALSE)</f>
        <v>Aabar</v>
      </c>
      <c r="I38" s="56" t="str">
        <f>VLOOKUP(tblSorties[[#This Row],[IDNom]],tblIDs[#All],3,FALSE)</f>
        <v>Servgene</v>
      </c>
      <c r="J38" s="56" t="str">
        <f>VLOOKUP(tblSorties[[#This Row],[IDNom]],tblIDs[#All],4,FALSE)</f>
        <v>Servfin</v>
      </c>
      <c r="K38" s="61">
        <f>VLOOKUP(tblSorties[[#This Row],[IDNom]],tblIDs[#All],5,FALSE)</f>
        <v>0</v>
      </c>
    </row>
    <row r="39" spans="1:11" x14ac:dyDescent="0.25">
      <c r="A39" s="56">
        <v>111103</v>
      </c>
      <c r="B39" s="47" t="str">
        <f>VLOOKUP(tblSorties[[#This Row],[Référence]],tblBase[#All],2,FALSE)</f>
        <v>BIC CRISTAL P.M. ROUGE</v>
      </c>
      <c r="C39" s="56">
        <v>2</v>
      </c>
      <c r="D39" s="57">
        <f>VLOOKUP(tblSorties[[#This Row],[Référence]],tblBase[#All],4,FALSE)</f>
        <v>0.15</v>
      </c>
      <c r="E39" s="58">
        <f>IFERROR(tblSorties[[#This Row],[Qté]]*tblSorties[[#This Row],[PU]],"nc")</f>
        <v>0.3</v>
      </c>
      <c r="F39" s="59">
        <v>41646</v>
      </c>
      <c r="G39" s="56" t="s">
        <v>691</v>
      </c>
      <c r="H39" s="56" t="str">
        <f>VLOOKUP(tblSorties[[#This Row],[IDNom]],tblIDs[#All],2,FALSE)</f>
        <v>Aabar</v>
      </c>
      <c r="I39" s="56" t="str">
        <f>VLOOKUP(tblSorties[[#This Row],[IDNom]],tblIDs[#All],3,FALSE)</f>
        <v>Servgene</v>
      </c>
      <c r="J39" s="56" t="str">
        <f>VLOOKUP(tblSorties[[#This Row],[IDNom]],tblIDs[#All],4,FALSE)</f>
        <v>Servfin</v>
      </c>
      <c r="K39" s="61">
        <f>VLOOKUP(tblSorties[[#This Row],[IDNom]],tblIDs[#All],5,FALSE)</f>
        <v>0</v>
      </c>
    </row>
    <row r="40" spans="1:11" x14ac:dyDescent="0.25">
      <c r="A40" s="56">
        <v>111102</v>
      </c>
      <c r="B40" s="47" t="str">
        <f>VLOOKUP(tblSorties[[#This Row],[Référence]],tblBase[#All],2,FALSE)</f>
        <v>BIC CRISTAL P.M. NOIR</v>
      </c>
      <c r="C40" s="56">
        <v>2</v>
      </c>
      <c r="D40" s="57">
        <f>VLOOKUP(tblSorties[[#This Row],[Référence]],tblBase[#All],4,FALSE)</f>
        <v>0.15</v>
      </c>
      <c r="E40" s="58">
        <f>IFERROR(tblSorties[[#This Row],[Qté]]*tblSorties[[#This Row],[PU]],"nc")</f>
        <v>0.3</v>
      </c>
      <c r="F40" s="59">
        <v>41646</v>
      </c>
      <c r="G40" s="56" t="s">
        <v>691</v>
      </c>
      <c r="H40" s="56" t="str">
        <f>VLOOKUP(tblSorties[[#This Row],[IDNom]],tblIDs[#All],2,FALSE)</f>
        <v>Aabar</v>
      </c>
      <c r="I40" s="56" t="str">
        <f>VLOOKUP(tblSorties[[#This Row],[IDNom]],tblIDs[#All],3,FALSE)</f>
        <v>Servgene</v>
      </c>
      <c r="J40" s="56" t="str">
        <f>VLOOKUP(tblSorties[[#This Row],[IDNom]],tblIDs[#All],4,FALSE)</f>
        <v>Servfin</v>
      </c>
      <c r="K40" s="61">
        <f>VLOOKUP(tblSorties[[#This Row],[IDNom]],tblIDs[#All],5,FALSE)</f>
        <v>0</v>
      </c>
    </row>
    <row r="41" spans="1:11" x14ac:dyDescent="0.25">
      <c r="A41" s="56">
        <v>111101</v>
      </c>
      <c r="B41" s="47" t="str">
        <f>VLOOKUP(tblSorties[[#This Row],[Référence]],tblBase[#All],2,FALSE)</f>
        <v>BIC CRISTAL P.M. BLEU</v>
      </c>
      <c r="C41" s="56">
        <v>2</v>
      </c>
      <c r="D41" s="57">
        <f>VLOOKUP(tblSorties[[#This Row],[Référence]],tblBase[#All],4,FALSE)</f>
        <v>0.15</v>
      </c>
      <c r="E41" s="58">
        <f>IFERROR(tblSorties[[#This Row],[Qté]]*tblSorties[[#This Row],[PU]],"nc")</f>
        <v>0.3</v>
      </c>
      <c r="F41" s="59">
        <v>41646</v>
      </c>
      <c r="G41" s="56" t="s">
        <v>691</v>
      </c>
      <c r="H41" s="56" t="str">
        <f>VLOOKUP(tblSorties[[#This Row],[IDNom]],tblIDs[#All],2,FALSE)</f>
        <v>Aabar</v>
      </c>
      <c r="I41" s="56" t="str">
        <f>VLOOKUP(tblSorties[[#This Row],[IDNom]],tblIDs[#All],3,FALSE)</f>
        <v>Servgene</v>
      </c>
      <c r="J41" s="56" t="str">
        <f>VLOOKUP(tblSorties[[#This Row],[IDNom]],tblIDs[#All],4,FALSE)</f>
        <v>Servfin</v>
      </c>
      <c r="K41" s="61">
        <f>VLOOKUP(tblSorties[[#This Row],[IDNom]],tblIDs[#All],5,FALSE)</f>
        <v>0</v>
      </c>
    </row>
    <row r="42" spans="1:11" x14ac:dyDescent="0.25">
      <c r="A42" s="56">
        <v>42500</v>
      </c>
      <c r="B42" s="47" t="str">
        <f>VLOOKUP(tblSorties[[#This Row],[Référence]],tblBase[#All],2,FALSE)</f>
        <v>ROULEAU ECO</v>
      </c>
      <c r="C42" s="56">
        <v>1</v>
      </c>
      <c r="D42" s="57">
        <f>VLOOKUP(tblSorties[[#This Row],[Référence]],tblBase[#All],4,FALSE)</f>
        <v>3</v>
      </c>
      <c r="E42" s="58">
        <f>IFERROR(tblSorties[[#This Row],[Qté]]*tblSorties[[#This Row],[PU]],"nc")</f>
        <v>3</v>
      </c>
      <c r="F42" s="59">
        <v>41646</v>
      </c>
      <c r="G42" s="56" t="s">
        <v>400</v>
      </c>
      <c r="H42" s="56" t="str">
        <f>VLOOKUP(tblSorties[[#This Row],[IDNom]],tblIDs[#All],2,FALSE)</f>
        <v>Girard</v>
      </c>
      <c r="I42" s="56" t="str">
        <f>VLOOKUP(tblSorties[[#This Row],[IDNom]],tblIDs[#All],3,FALSE)</f>
        <v>Servgene</v>
      </c>
      <c r="J42" s="56" t="str">
        <f>VLOOKUP(tblSorties[[#This Row],[IDNom]],tblIDs[#All],4,FALSE)</f>
        <v xml:space="preserve">Entretien </v>
      </c>
      <c r="K42" s="61" t="str">
        <f>VLOOKUP(tblSorties[[#This Row],[IDNom]],tblIDs[#All],5,FALSE)</f>
        <v>Rez de chaussée + 3 éme bat C</v>
      </c>
    </row>
    <row r="43" spans="1:11" x14ac:dyDescent="0.25">
      <c r="A43" s="56">
        <v>504166</v>
      </c>
      <c r="B43" s="47" t="str">
        <f>VLOOKUP(tblSorties[[#This Row],[Référence]],tblBase[#All],2,FALSE)</f>
        <v>CORBEILLE A COURRIER INCOLORE</v>
      </c>
      <c r="C43" s="56">
        <v>4</v>
      </c>
      <c r="D43" s="57">
        <f>VLOOKUP(tblSorties[[#This Row],[Référence]],tblBase[#All],4,FALSE)</f>
        <v>2.57</v>
      </c>
      <c r="E43" s="58">
        <f>IFERROR(tblSorties[[#This Row],[Qté]]*tblSorties[[#This Row],[PU]],"nc")</f>
        <v>10.28</v>
      </c>
      <c r="F43" s="59">
        <v>41646</v>
      </c>
      <c r="G43" s="56" t="s">
        <v>663</v>
      </c>
      <c r="H43" s="56" t="str">
        <f>VLOOKUP(tblSorties[[#This Row],[IDNom]],tblIDs[#All],2,FALSE)</f>
        <v>Clèmens</v>
      </c>
      <c r="I43" s="56" t="str">
        <f>VLOOKUP(tblSorties[[#This Row],[IDNom]],tblIDs[#All],3,FALSE)</f>
        <v>Servgene</v>
      </c>
      <c r="J43" s="56" t="str">
        <f>VLOOKUP(tblSorties[[#This Row],[IDNom]],tblIDs[#All],4,FALSE)</f>
        <v>Com</v>
      </c>
      <c r="K43" s="61">
        <f>VLOOKUP(tblSorties[[#This Row],[IDNom]],tblIDs[#All],5,FALSE)</f>
        <v>0</v>
      </c>
    </row>
    <row r="44" spans="1:11" x14ac:dyDescent="0.25">
      <c r="A44" s="56">
        <v>102116</v>
      </c>
      <c r="B44" s="47" t="str">
        <f>VLOOKUP(tblSorties[[#This Row],[Référence]],tblBase[#All],2,FALSE)</f>
        <v>BTE 1000TROMBONES CHEVRON 32mm</v>
      </c>
      <c r="C44" s="56">
        <v>1</v>
      </c>
      <c r="D44" s="57">
        <f>VLOOKUP(tblSorties[[#This Row],[Référence]],tblBase[#All],4,FALSE)</f>
        <v>1.05</v>
      </c>
      <c r="E44" s="58">
        <f>IFERROR(tblSorties[[#This Row],[Qté]]*tblSorties[[#This Row],[PU]],"nc")</f>
        <v>1.05</v>
      </c>
      <c r="F44" s="59">
        <v>41648</v>
      </c>
      <c r="G44" s="56" t="s">
        <v>235</v>
      </c>
      <c r="H44" s="56" t="str">
        <f>VLOOKUP(tblSorties[[#This Row],[IDNom]],tblIDs[#All],2,FALSE)</f>
        <v>Delepaut</v>
      </c>
      <c r="I44" s="56" t="str">
        <f>VLOOKUP(tblSorties[[#This Row],[IDNom]],tblIDs[#All],3,FALSE)</f>
        <v>Deptecl</v>
      </c>
      <c r="J44" s="56" t="str">
        <f>VLOOKUP(tblSorties[[#This Row],[IDNom]],tblIDs[#All],4,FALSE)</f>
        <v>Méca</v>
      </c>
      <c r="K44" s="61" t="str">
        <f>VLOOKUP(tblSorties[[#This Row],[IDNom]],tblIDs[#All],5,FALSE)</f>
        <v>Cons-Mec</v>
      </c>
    </row>
    <row r="45" spans="1:11" x14ac:dyDescent="0.25">
      <c r="A45" s="56">
        <v>1</v>
      </c>
      <c r="B45" s="47" t="str">
        <f>VLOOKUP(tblSorties[[#This Row],[Référence]],tblBase[#All],2,FALSE)</f>
        <v>BLOC DATE A GAUCHE</v>
      </c>
      <c r="C45" s="56">
        <v>1</v>
      </c>
      <c r="D45" s="57">
        <f>VLOOKUP(tblSorties[[#This Row],[Référence]],tblBase[#All],4,FALSE)</f>
        <v>1.57</v>
      </c>
      <c r="E45" s="58">
        <f>IFERROR(tblSorties[[#This Row],[Qté]]*tblSorties[[#This Row],[PU]],"nc")</f>
        <v>1.57</v>
      </c>
      <c r="F45" s="59">
        <v>41648</v>
      </c>
      <c r="G45" s="56" t="s">
        <v>235</v>
      </c>
      <c r="H45" s="56" t="str">
        <f>VLOOKUP(tblSorties[[#This Row],[IDNom]],tblIDs[#All],2,FALSE)</f>
        <v>Delepaut</v>
      </c>
      <c r="I45" s="56" t="str">
        <f>VLOOKUP(tblSorties[[#This Row],[IDNom]],tblIDs[#All],3,FALSE)</f>
        <v>Deptecl</v>
      </c>
      <c r="J45" s="56" t="str">
        <f>VLOOKUP(tblSorties[[#This Row],[IDNom]],tblIDs[#All],4,FALSE)</f>
        <v>Méca</v>
      </c>
      <c r="K45" s="61" t="str">
        <f>VLOOKUP(tblSorties[[#This Row],[IDNom]],tblIDs[#All],5,FALSE)</f>
        <v>Cons-Mec</v>
      </c>
    </row>
    <row r="46" spans="1:11" x14ac:dyDescent="0.25">
      <c r="A46" s="56">
        <v>202235</v>
      </c>
      <c r="B46" s="47" t="str">
        <f>VLOOKUP(tblSorties[[#This Row],[Référence]],tblBase[#All],2,FALSE)</f>
        <v>CHEM.3 RAB.+ELAST.+ETIQ. ROUGE   C.L. 5/10</v>
      </c>
      <c r="C46" s="56">
        <v>10</v>
      </c>
      <c r="D46" s="57">
        <f>VLOOKUP(tblSorties[[#This Row],[Référence]],tblBase[#All],4,FALSE)</f>
        <v>0.88</v>
      </c>
      <c r="E46" s="58">
        <f>IFERROR(tblSorties[[#This Row],[Qté]]*tblSorties[[#This Row],[PU]],"nc")</f>
        <v>8.8000000000000007</v>
      </c>
      <c r="F46" s="59">
        <v>41648</v>
      </c>
      <c r="G46" s="56" t="s">
        <v>231</v>
      </c>
      <c r="H46" s="56" t="str">
        <f>VLOOKUP(tblSorties[[#This Row],[IDNom]],tblIDs[#All],2,FALSE)</f>
        <v>Bounvilay</v>
      </c>
      <c r="I46" s="56" t="str">
        <f>VLOOKUP(tblSorties[[#This Row],[IDNom]],tblIDs[#All],3,FALSE)</f>
        <v>Deptecl</v>
      </c>
      <c r="J46" s="56" t="str">
        <f>VLOOKUP(tblSorties[[#This Row],[IDNom]],tblIDs[#All],4,FALSE)</f>
        <v>EEA</v>
      </c>
      <c r="K46" s="61">
        <f>VLOOKUP(tblSorties[[#This Row],[IDNom]],tblIDs[#All],5,FALSE)</f>
        <v>0</v>
      </c>
    </row>
    <row r="47" spans="1:11" x14ac:dyDescent="0.25">
      <c r="A47" s="56">
        <v>202232</v>
      </c>
      <c r="B47" s="47" t="str">
        <f>VLOOKUP(tblSorties[[#This Row],[Référence]],tblBase[#All],2,FALSE)</f>
        <v>CHEM.RAB.+ELAST.+ETIQ JAUNE</v>
      </c>
      <c r="C47" s="56">
        <v>10</v>
      </c>
      <c r="D47" s="57">
        <f>VLOOKUP(tblSorties[[#This Row],[Référence]],tblBase[#All],4,FALSE)</f>
        <v>0.88</v>
      </c>
      <c r="E47" s="58">
        <f>IFERROR(tblSorties[[#This Row],[Qté]]*tblSorties[[#This Row],[PU]],"nc")</f>
        <v>8.8000000000000007</v>
      </c>
      <c r="F47" s="59">
        <v>41648</v>
      </c>
      <c r="G47" s="56" t="s">
        <v>231</v>
      </c>
      <c r="H47" s="56" t="str">
        <f>VLOOKUP(tblSorties[[#This Row],[IDNom]],tblIDs[#All],2,FALSE)</f>
        <v>Bounvilay</v>
      </c>
      <c r="I47" s="56" t="str">
        <f>VLOOKUP(tblSorties[[#This Row],[IDNom]],tblIDs[#All],3,FALSE)</f>
        <v>Deptecl</v>
      </c>
      <c r="J47" s="56" t="str">
        <f>VLOOKUP(tblSorties[[#This Row],[IDNom]],tblIDs[#All],4,FALSE)</f>
        <v>EEA</v>
      </c>
      <c r="K47" s="61">
        <f>VLOOKUP(tblSorties[[#This Row],[IDNom]],tblIDs[#All],5,FALSE)</f>
        <v>0</v>
      </c>
    </row>
    <row r="48" spans="1:11" x14ac:dyDescent="0.25">
      <c r="A48" s="56">
        <v>120481</v>
      </c>
      <c r="B48" s="47" t="str">
        <f>VLOOKUP(tblSorties[[#This Row],[Référence]],tblBase[#All],2,FALSE)</f>
        <v>FEUTRE VELLEDA 1741 BLEU PTE     OGIVE MOYENNE</v>
      </c>
      <c r="C48" s="56">
        <v>3</v>
      </c>
      <c r="D48" s="57">
        <f>VLOOKUP(tblSorties[[#This Row],[Référence]],tblBase[#All],4,FALSE)</f>
        <v>0.85</v>
      </c>
      <c r="E48" s="58">
        <f>IFERROR(tblSorties[[#This Row],[Qté]]*tblSorties[[#This Row],[PU]],"nc")</f>
        <v>2.5499999999999998</v>
      </c>
      <c r="F48" s="59">
        <v>41648</v>
      </c>
      <c r="G48" s="56" t="s">
        <v>231</v>
      </c>
      <c r="H48" s="56" t="str">
        <f>VLOOKUP(tblSorties[[#This Row],[IDNom]],tblIDs[#All],2,FALSE)</f>
        <v>Bounvilay</v>
      </c>
      <c r="I48" s="56" t="str">
        <f>VLOOKUP(tblSorties[[#This Row],[IDNom]],tblIDs[#All],3,FALSE)</f>
        <v>Deptecl</v>
      </c>
      <c r="J48" s="56" t="str">
        <f>VLOOKUP(tblSorties[[#This Row],[IDNom]],tblIDs[#All],4,FALSE)</f>
        <v>EEA</v>
      </c>
      <c r="K48" s="61">
        <f>VLOOKUP(tblSorties[[#This Row],[IDNom]],tblIDs[#All],5,FALSE)</f>
        <v>0</v>
      </c>
    </row>
    <row r="49" spans="1:11" x14ac:dyDescent="0.25">
      <c r="A49" s="56">
        <v>120482</v>
      </c>
      <c r="B49" s="47" t="str">
        <f>VLOOKUP(tblSorties[[#This Row],[Référence]],tblBase[#All],2,FALSE)</f>
        <v>FEUTRE VELLEDA 1741 NOIR PTE     OGIVE MOYENNE</v>
      </c>
      <c r="C49" s="56">
        <v>3</v>
      </c>
      <c r="D49" s="57">
        <f>VLOOKUP(tblSorties[[#This Row],[Référence]],tblBase[#All],4,FALSE)</f>
        <v>0.85</v>
      </c>
      <c r="E49" s="58">
        <f>IFERROR(tblSorties[[#This Row],[Qté]]*tblSorties[[#This Row],[PU]],"nc")</f>
        <v>2.5499999999999998</v>
      </c>
      <c r="F49" s="59">
        <v>41648</v>
      </c>
      <c r="G49" s="56" t="s">
        <v>231</v>
      </c>
      <c r="H49" s="56" t="str">
        <f>VLOOKUP(tblSorties[[#This Row],[IDNom]],tblIDs[#All],2,FALSE)</f>
        <v>Bounvilay</v>
      </c>
      <c r="I49" s="56" t="str">
        <f>VLOOKUP(tblSorties[[#This Row],[IDNom]],tblIDs[#All],3,FALSE)</f>
        <v>Deptecl</v>
      </c>
      <c r="J49" s="56" t="str">
        <f>VLOOKUP(tblSorties[[#This Row],[IDNom]],tblIDs[#All],4,FALSE)</f>
        <v>EEA</v>
      </c>
      <c r="K49" s="61">
        <f>VLOOKUP(tblSorties[[#This Row],[IDNom]],tblIDs[#All],5,FALSE)</f>
        <v>0</v>
      </c>
    </row>
    <row r="50" spans="1:11" x14ac:dyDescent="0.25">
      <c r="A50" s="56">
        <v>120483</v>
      </c>
      <c r="B50" s="47" t="str">
        <f>VLOOKUP(tblSorties[[#This Row],[Référence]],tblBase[#All],2,FALSE)</f>
        <v>FEUTRE VELLEDA 1741 ROUGE PTE    OGIVE MOYENNE</v>
      </c>
      <c r="C50" s="56">
        <v>3</v>
      </c>
      <c r="D50" s="57">
        <f>VLOOKUP(tblSorties[[#This Row],[Référence]],tblBase[#All],4,FALSE)</f>
        <v>0.85</v>
      </c>
      <c r="E50" s="58">
        <f>IFERROR(tblSorties[[#This Row],[Qté]]*tblSorties[[#This Row],[PU]],"nc")</f>
        <v>2.5499999999999998</v>
      </c>
      <c r="F50" s="59">
        <v>41648</v>
      </c>
      <c r="G50" s="56" t="s">
        <v>231</v>
      </c>
      <c r="H50" s="56" t="str">
        <f>VLOOKUP(tblSorties[[#This Row],[IDNom]],tblIDs[#All],2,FALSE)</f>
        <v>Bounvilay</v>
      </c>
      <c r="I50" s="56" t="str">
        <f>VLOOKUP(tblSorties[[#This Row],[IDNom]],tblIDs[#All],3,FALSE)</f>
        <v>Deptecl</v>
      </c>
      <c r="J50" s="56" t="str">
        <f>VLOOKUP(tblSorties[[#This Row],[IDNom]],tblIDs[#All],4,FALSE)</f>
        <v>EEA</v>
      </c>
      <c r="K50" s="61">
        <f>VLOOKUP(tblSorties[[#This Row],[IDNom]],tblIDs[#All],5,FALSE)</f>
        <v>0</v>
      </c>
    </row>
    <row r="51" spans="1:11" x14ac:dyDescent="0.25">
      <c r="A51" s="56">
        <v>120484</v>
      </c>
      <c r="B51" s="47" t="str">
        <f>VLOOKUP(tblSorties[[#This Row],[Référence]],tblBase[#All],2,FALSE)</f>
        <v>FEUTRE VELLEDA 1741 VERT PTE     OGIVE MOYENNE</v>
      </c>
      <c r="C51" s="56">
        <v>3</v>
      </c>
      <c r="D51" s="57">
        <f>VLOOKUP(tblSorties[[#This Row],[Référence]],tblBase[#All],4,FALSE)</f>
        <v>0.85</v>
      </c>
      <c r="E51" s="58">
        <f>IFERROR(tblSorties[[#This Row],[Qté]]*tblSorties[[#This Row],[PU]],"nc")</f>
        <v>2.5499999999999998</v>
      </c>
      <c r="F51" s="59">
        <v>41648</v>
      </c>
      <c r="G51" s="56" t="s">
        <v>231</v>
      </c>
      <c r="H51" s="56" t="str">
        <f>VLOOKUP(tblSorties[[#This Row],[IDNom]],tblIDs[#All],2,FALSE)</f>
        <v>Bounvilay</v>
      </c>
      <c r="I51" s="56" t="str">
        <f>VLOOKUP(tblSorties[[#This Row],[IDNom]],tblIDs[#All],3,FALSE)</f>
        <v>Deptecl</v>
      </c>
      <c r="J51" s="56" t="str">
        <f>VLOOKUP(tblSorties[[#This Row],[IDNom]],tblIDs[#All],4,FALSE)</f>
        <v>EEA</v>
      </c>
      <c r="K51" s="61">
        <f>VLOOKUP(tblSorties[[#This Row],[IDNom]],tblIDs[#All],5,FALSE)</f>
        <v>0</v>
      </c>
    </row>
    <row r="52" spans="1:11" x14ac:dyDescent="0.25">
      <c r="A52" s="56">
        <v>309175</v>
      </c>
      <c r="B52" s="47" t="str">
        <f>VLOOKUP(tblSorties[[#This Row],[Référence]],tblBase[#All],2,FALSE)</f>
        <v>A+B LOT 12 BLOCS REPOSIT.76x76   JAUNE</v>
      </c>
      <c r="C52" s="56">
        <v>4</v>
      </c>
      <c r="D52" s="57">
        <f>VLOOKUP(tblSorties[[#This Row],[Référence]],tblBase[#All],4,FALSE)</f>
        <v>0.16</v>
      </c>
      <c r="E52" s="58">
        <f>IFERROR(tblSorties[[#This Row],[Qté]]*tblSorties[[#This Row],[PU]],"nc")</f>
        <v>0.64</v>
      </c>
      <c r="F52" s="59">
        <v>41648</v>
      </c>
      <c r="G52" s="56" t="s">
        <v>231</v>
      </c>
      <c r="H52" s="56" t="str">
        <f>VLOOKUP(tblSorties[[#This Row],[IDNom]],tblIDs[#All],2,FALSE)</f>
        <v>Bounvilay</v>
      </c>
      <c r="I52" s="56" t="str">
        <f>VLOOKUP(tblSorties[[#This Row],[IDNom]],tblIDs[#All],3,FALSE)</f>
        <v>Deptecl</v>
      </c>
      <c r="J52" s="56" t="str">
        <f>VLOOKUP(tblSorties[[#This Row],[IDNom]],tblIDs[#All],4,FALSE)</f>
        <v>EEA</v>
      </c>
      <c r="K52" s="61">
        <f>VLOOKUP(tblSorties[[#This Row],[IDNom]],tblIDs[#All],5,FALSE)</f>
        <v>0</v>
      </c>
    </row>
    <row r="53" spans="1:11" x14ac:dyDescent="0.25">
      <c r="A53" s="56">
        <v>111180</v>
      </c>
      <c r="B53" s="47" t="str">
        <f>VLOOKUP(tblSorties[[#This Row],[Référence]],tblBase[#All],2,FALSE)</f>
        <v>PAPERMATE BLEU</v>
      </c>
      <c r="C53" s="56">
        <v>2</v>
      </c>
      <c r="D53" s="57">
        <f>VLOOKUP(tblSorties[[#This Row],[Référence]],tblBase[#All],4,FALSE)</f>
        <v>1.07</v>
      </c>
      <c r="E53" s="58">
        <f>IFERROR(tblSorties[[#This Row],[Qté]]*tblSorties[[#This Row],[PU]],"nc")</f>
        <v>2.14</v>
      </c>
      <c r="F53" s="59">
        <v>41648</v>
      </c>
      <c r="G53" s="56" t="s">
        <v>231</v>
      </c>
      <c r="H53" s="56" t="str">
        <f>VLOOKUP(tblSorties[[#This Row],[IDNom]],tblIDs[#All],2,FALSE)</f>
        <v>Bounvilay</v>
      </c>
      <c r="I53" s="56" t="str">
        <f>VLOOKUP(tblSorties[[#This Row],[IDNom]],tblIDs[#All],3,FALSE)</f>
        <v>Deptecl</v>
      </c>
      <c r="J53" s="56" t="str">
        <f>VLOOKUP(tblSorties[[#This Row],[IDNom]],tblIDs[#All],4,FALSE)</f>
        <v>EEA</v>
      </c>
      <c r="K53" s="61">
        <f>VLOOKUP(tblSorties[[#This Row],[IDNom]],tblIDs[#All],5,FALSE)</f>
        <v>0</v>
      </c>
    </row>
    <row r="54" spans="1:11" x14ac:dyDescent="0.25">
      <c r="A54" s="56">
        <v>111181</v>
      </c>
      <c r="B54" s="47" t="str">
        <f>VLOOKUP(tblSorties[[#This Row],[Référence]],tblBase[#All],2,FALSE)</f>
        <v>PAPERMATE NOIR</v>
      </c>
      <c r="C54" s="56">
        <v>2</v>
      </c>
      <c r="D54" s="57">
        <f>VLOOKUP(tblSorties[[#This Row],[Référence]],tblBase[#All],4,FALSE)</f>
        <v>1.07</v>
      </c>
      <c r="E54" s="58">
        <f>IFERROR(tblSorties[[#This Row],[Qté]]*tblSorties[[#This Row],[PU]],"nc")</f>
        <v>2.14</v>
      </c>
      <c r="F54" s="59">
        <v>41648</v>
      </c>
      <c r="G54" s="56" t="s">
        <v>231</v>
      </c>
      <c r="H54" s="56" t="str">
        <f>VLOOKUP(tblSorties[[#This Row],[IDNom]],tblIDs[#All],2,FALSE)</f>
        <v>Bounvilay</v>
      </c>
      <c r="I54" s="56" t="str">
        <f>VLOOKUP(tblSorties[[#This Row],[IDNom]],tblIDs[#All],3,FALSE)</f>
        <v>Deptecl</v>
      </c>
      <c r="J54" s="56" t="str">
        <f>VLOOKUP(tblSorties[[#This Row],[IDNom]],tblIDs[#All],4,FALSE)</f>
        <v>EEA</v>
      </c>
      <c r="K54" s="61">
        <f>VLOOKUP(tblSorties[[#This Row],[IDNom]],tblIDs[#All],5,FALSE)</f>
        <v>0</v>
      </c>
    </row>
    <row r="55" spans="1:11" x14ac:dyDescent="0.25">
      <c r="A55" s="56">
        <v>121401</v>
      </c>
      <c r="B55" s="47" t="str">
        <f>VLOOKUP(tblSorties[[#This Row],[Référence]],tblBase[#All],2,FALSE)</f>
        <v>RUBAN SCOTCH TRANSP.550 19x33</v>
      </c>
      <c r="C55" s="56">
        <v>2</v>
      </c>
      <c r="D55" s="57">
        <f>VLOOKUP(tblSorties[[#This Row],[Référence]],tblBase[#All],4,FALSE)</f>
        <v>0.82</v>
      </c>
      <c r="E55" s="58">
        <f>IFERROR(tblSorties[[#This Row],[Qté]]*tblSorties[[#This Row],[PU]],"nc")</f>
        <v>1.64</v>
      </c>
      <c r="F55" s="59">
        <v>41648</v>
      </c>
      <c r="G55" s="56" t="s">
        <v>231</v>
      </c>
      <c r="H55" s="56" t="str">
        <f>VLOOKUP(tblSorties[[#This Row],[IDNom]],tblIDs[#All],2,FALSE)</f>
        <v>Bounvilay</v>
      </c>
      <c r="I55" s="56" t="str">
        <f>VLOOKUP(tblSorties[[#This Row],[IDNom]],tblIDs[#All],3,FALSE)</f>
        <v>Deptecl</v>
      </c>
      <c r="J55" s="56" t="str">
        <f>VLOOKUP(tblSorties[[#This Row],[IDNom]],tblIDs[#All],4,FALSE)</f>
        <v>EEA</v>
      </c>
      <c r="K55" s="61">
        <f>VLOOKUP(tblSorties[[#This Row],[IDNom]],tblIDs[#All],5,FALSE)</f>
        <v>0</v>
      </c>
    </row>
    <row r="56" spans="1:11" x14ac:dyDescent="0.25">
      <c r="A56" s="56">
        <v>207223</v>
      </c>
      <c r="B56" s="47" t="str">
        <f>VLOOKUP(tblSorties[[#This Row],[Référence]],tblBase[#All],2,FALSE)</f>
        <v>JEU 12 INTERC.CARTE FORTE A4+    FORMAT POCH. (245x300)</v>
      </c>
      <c r="C56" s="56">
        <v>3</v>
      </c>
      <c r="D56" s="57">
        <f>VLOOKUP(tblSorties[[#This Row],[Référence]],tblBase[#All],4,FALSE)</f>
        <v>0.44</v>
      </c>
      <c r="E56" s="58">
        <f>IFERROR(tblSorties[[#This Row],[Qté]]*tblSorties[[#This Row],[PU]],"nc")</f>
        <v>1.32</v>
      </c>
      <c r="F56" s="59">
        <v>41649</v>
      </c>
      <c r="G56" s="56" t="s">
        <v>232</v>
      </c>
      <c r="H56" s="56" t="str">
        <f>VLOOKUP(tblSorties[[#This Row],[IDNom]],tblIDs[#All],2,FALSE)</f>
        <v>Stievenard</v>
      </c>
      <c r="I56" s="56" t="str">
        <f>VLOOKUP(tblSorties[[#This Row],[IDNom]],tblIDs[#All],3,FALSE)</f>
        <v>Systinfo-DF</v>
      </c>
      <c r="J56" s="56" t="str">
        <f>VLOOKUP(tblSorties[[#This Row],[IDNom]],tblIDs[#All],4,FALSE)</f>
        <v>Fonctinfo</v>
      </c>
      <c r="K56" s="61">
        <f>VLOOKUP(tblSorties[[#This Row],[IDNom]],tblIDs[#All],5,FALSE)</f>
        <v>0</v>
      </c>
    </row>
    <row r="57" spans="1:11" x14ac:dyDescent="0.25">
      <c r="A57" s="56">
        <v>200253</v>
      </c>
      <c r="B57" s="47" t="str">
        <f>VLOOKUP(tblSorties[[#This Row],[Référence]],tblBase[#All],2,FALSE)</f>
        <v>BTE 100 POCH.PLAST.PERF.LISSE    9/100è A4 11 TROUS</v>
      </c>
      <c r="C57" s="56">
        <v>200</v>
      </c>
      <c r="D57" s="57">
        <f>VLOOKUP(tblSorties[[#This Row],[Référence]],tblBase[#All],4,FALSE)</f>
        <v>5.2999999999999999E-2</v>
      </c>
      <c r="E57" s="58">
        <f>IFERROR(tblSorties[[#This Row],[Qté]]*tblSorties[[#This Row],[PU]],"nc")</f>
        <v>10.6</v>
      </c>
      <c r="F57" s="59">
        <v>41649</v>
      </c>
      <c r="G57" s="56" t="s">
        <v>232</v>
      </c>
      <c r="H57" s="56" t="str">
        <f>VLOOKUP(tblSorties[[#This Row],[IDNom]],tblIDs[#All],2,FALSE)</f>
        <v>Stievenard</v>
      </c>
      <c r="I57" s="56" t="str">
        <f>VLOOKUP(tblSorties[[#This Row],[IDNom]],tblIDs[#All],3,FALSE)</f>
        <v>Systinfo-DF</v>
      </c>
      <c r="J57" s="56" t="str">
        <f>VLOOKUP(tblSorties[[#This Row],[IDNom]],tblIDs[#All],4,FALSE)</f>
        <v>Fonctinfo</v>
      </c>
      <c r="K57" s="61">
        <f>VLOOKUP(tblSorties[[#This Row],[IDNom]],tblIDs[#All],5,FALSE)</f>
        <v>0</v>
      </c>
    </row>
    <row r="58" spans="1:11" x14ac:dyDescent="0.25">
      <c r="A58" s="56">
        <v>206401</v>
      </c>
      <c r="B58" s="47" t="str">
        <f>VLOOKUP(tblSorties[[#This Row],[Référence]],tblBase[#All],2,FALSE)</f>
        <v>A+B CLASSEUR LEVIER 8cm BLEU     FONCE</v>
      </c>
      <c r="C58" s="56">
        <v>4</v>
      </c>
      <c r="D58" s="57">
        <f>VLOOKUP(tblSorties[[#This Row],[Référence]],tblBase[#All],4,FALSE)</f>
        <v>1.0900000000000001</v>
      </c>
      <c r="E58" s="58">
        <f>IFERROR(tblSorties[[#This Row],[Qté]]*tblSorties[[#This Row],[PU]],"nc")</f>
        <v>4.3600000000000003</v>
      </c>
      <c r="F58" s="59">
        <v>41649</v>
      </c>
      <c r="G58" s="56" t="s">
        <v>232</v>
      </c>
      <c r="H58" s="56" t="str">
        <f>VLOOKUP(tblSorties[[#This Row],[IDNom]],tblIDs[#All],2,FALSE)</f>
        <v>Stievenard</v>
      </c>
      <c r="I58" s="56" t="str">
        <f>VLOOKUP(tblSorties[[#This Row],[IDNom]],tblIDs[#All],3,FALSE)</f>
        <v>Systinfo-DF</v>
      </c>
      <c r="J58" s="56" t="str">
        <f>VLOOKUP(tblSorties[[#This Row],[IDNom]],tblIDs[#All],4,FALSE)</f>
        <v>Fonctinfo</v>
      </c>
      <c r="K58" s="61">
        <f>VLOOKUP(tblSorties[[#This Row],[IDNom]],tblIDs[#All],5,FALSE)</f>
        <v>0</v>
      </c>
    </row>
    <row r="59" spans="1:11" x14ac:dyDescent="0.25">
      <c r="A59" s="56">
        <v>206418</v>
      </c>
      <c r="B59" s="47" t="str">
        <f>VLOOKUP(tblSorties[[#This Row],[Référence]],tblBase[#All],2,FALSE)</f>
        <v>A+B CLASSEUR LEVIER 8cm NOIR</v>
      </c>
      <c r="C59" s="56">
        <v>2</v>
      </c>
      <c r="D59" s="57">
        <f>VLOOKUP(tblSorties[[#This Row],[Référence]],tblBase[#All],4,FALSE)</f>
        <v>1.0900000000000001</v>
      </c>
      <c r="E59" s="58">
        <f>IFERROR(tblSorties[[#This Row],[Qté]]*tblSorties[[#This Row],[PU]],"nc")</f>
        <v>2.1800000000000002</v>
      </c>
      <c r="F59" s="59">
        <v>41649</v>
      </c>
      <c r="G59" s="56" t="s">
        <v>232</v>
      </c>
      <c r="H59" s="56" t="str">
        <f>VLOOKUP(tblSorties[[#This Row],[IDNom]],tblIDs[#All],2,FALSE)</f>
        <v>Stievenard</v>
      </c>
      <c r="I59" s="56" t="str">
        <f>VLOOKUP(tblSorties[[#This Row],[IDNom]],tblIDs[#All],3,FALSE)</f>
        <v>Systinfo-DF</v>
      </c>
      <c r="J59" s="56" t="str">
        <f>VLOOKUP(tblSorties[[#This Row],[IDNom]],tblIDs[#All],4,FALSE)</f>
        <v>Fonctinfo</v>
      </c>
      <c r="K59" s="61">
        <f>VLOOKUP(tblSorties[[#This Row],[IDNom]],tblIDs[#All],5,FALSE)</f>
        <v>0</v>
      </c>
    </row>
    <row r="60" spans="1:11" x14ac:dyDescent="0.25">
      <c r="A60" s="56">
        <v>51210</v>
      </c>
      <c r="B60" s="47" t="str">
        <f>VLOOKUP(tblSorties[[#This Row],[Référence]],tblBase[#All],2,FALSE)</f>
        <v>ENV  GRAND FORMAT SANS FENETRE</v>
      </c>
      <c r="C60" s="56">
        <v>200</v>
      </c>
      <c r="D60" s="57">
        <f>VLOOKUP(tblSorties[[#This Row],[Référence]],tblBase[#All],4,FALSE)</f>
        <v>0.08</v>
      </c>
      <c r="E60" s="58">
        <f>IFERROR(tblSorties[[#This Row],[Qté]]*tblSorties[[#This Row],[PU]],"nc")</f>
        <v>16</v>
      </c>
      <c r="F60" s="59">
        <v>41649</v>
      </c>
      <c r="G60" s="56" t="s">
        <v>561</v>
      </c>
      <c r="H60" s="56" t="str">
        <f>VLOOKUP(tblSorties[[#This Row],[IDNom]],tblIDs[#All],2,FALSE)</f>
        <v>Van dewoestyne</v>
      </c>
      <c r="I60" s="56" t="str">
        <f>VLOOKUP(tblSorties[[#This Row],[IDNom]],tblIDs[#All],3,FALSE)</f>
        <v>Deptecl</v>
      </c>
      <c r="J60" s="56" t="str">
        <f>VLOOKUP(tblSorties[[#This Row],[IDNom]],tblIDs[#All],4,FALSE)</f>
        <v>Entr/société</v>
      </c>
      <c r="K60" s="61">
        <f>VLOOKUP(tblSorties[[#This Row],[IDNom]],tblIDs[#All],5,FALSE)</f>
        <v>0</v>
      </c>
    </row>
    <row r="61" spans="1:11" x14ac:dyDescent="0.25">
      <c r="A61" s="56">
        <v>78211</v>
      </c>
      <c r="B61" s="47" t="str">
        <f>VLOOKUP(tblSorties[[#This Row],[Référence]],tblBase[#All],2,FALSE)</f>
        <v>ENV A SOUFFLET</v>
      </c>
      <c r="C61" s="56">
        <v>20</v>
      </c>
      <c r="D61" s="57">
        <f>VLOOKUP(tblSorties[[#This Row],[Référence]],tblBase[#All],4,FALSE)</f>
        <v>0.47</v>
      </c>
      <c r="E61" s="58">
        <f>IFERROR(tblSorties[[#This Row],[Qté]]*tblSorties[[#This Row],[PU]],"nc")</f>
        <v>9.3999999999999986</v>
      </c>
      <c r="F61" s="59">
        <v>41649</v>
      </c>
      <c r="G61" s="56" t="s">
        <v>561</v>
      </c>
      <c r="H61" s="56" t="str">
        <f>VLOOKUP(tblSorties[[#This Row],[IDNom]],tblIDs[#All],2,FALSE)</f>
        <v>Van dewoestyne</v>
      </c>
      <c r="I61" s="56" t="str">
        <f>VLOOKUP(tblSorties[[#This Row],[IDNom]],tblIDs[#All],3,FALSE)</f>
        <v>Deptecl</v>
      </c>
      <c r="J61" s="56" t="str">
        <f>VLOOKUP(tblSorties[[#This Row],[IDNom]],tblIDs[#All],4,FALSE)</f>
        <v>Entr/société</v>
      </c>
      <c r="K61" s="61">
        <f>VLOOKUP(tblSorties[[#This Row],[IDNom]],tblIDs[#All],5,FALSE)</f>
        <v>0</v>
      </c>
    </row>
    <row r="62" spans="1:11" x14ac:dyDescent="0.25">
      <c r="A62" s="56">
        <v>307201</v>
      </c>
      <c r="B62" s="47" t="str">
        <f>VLOOKUP(tblSorties[[#This Row],[Référence]],tblBase[#All],2,FALSE)</f>
        <v>BLOC NOTE 14,8 X 21 CM</v>
      </c>
      <c r="C62" s="56">
        <v>2</v>
      </c>
      <c r="D62" s="57">
        <f>VLOOKUP(tblSorties[[#This Row],[Référence]],tblBase[#All],4,FALSE)</f>
        <v>0.6</v>
      </c>
      <c r="E62" s="58">
        <f>IFERROR(tblSorties[[#This Row],[Qté]]*tblSorties[[#This Row],[PU]],"nc")</f>
        <v>1.2</v>
      </c>
      <c r="F62" s="59">
        <v>41649</v>
      </c>
      <c r="G62" s="56" t="s">
        <v>561</v>
      </c>
      <c r="H62" s="56" t="str">
        <f>VLOOKUP(tblSorties[[#This Row],[IDNom]],tblIDs[#All],2,FALSE)</f>
        <v>Van dewoestyne</v>
      </c>
      <c r="I62" s="56" t="str">
        <f>VLOOKUP(tblSorties[[#This Row],[IDNom]],tblIDs[#All],3,FALSE)</f>
        <v>Deptecl</v>
      </c>
      <c r="J62" s="56" t="str">
        <f>VLOOKUP(tblSorties[[#This Row],[IDNom]],tblIDs[#All],4,FALSE)</f>
        <v>Entr/société</v>
      </c>
      <c r="K62" s="61">
        <f>VLOOKUP(tblSorties[[#This Row],[IDNom]],tblIDs[#All],5,FALSE)</f>
        <v>0</v>
      </c>
    </row>
    <row r="63" spans="1:11" x14ac:dyDescent="0.25">
      <c r="A63" s="56">
        <v>307202</v>
      </c>
      <c r="B63" s="47" t="str">
        <f>VLOOKUP(tblSorties[[#This Row],[Référence]],tblBase[#All],2,FALSE)</f>
        <v>BLOC NOTE 21X 29,7</v>
      </c>
      <c r="C63" s="56">
        <v>2</v>
      </c>
      <c r="D63" s="57">
        <f>VLOOKUP(tblSorties[[#This Row],[Référence]],tblBase[#All],4,FALSE)</f>
        <v>1.1499999999999999</v>
      </c>
      <c r="E63" s="58">
        <f>IFERROR(tblSorties[[#This Row],[Qté]]*tblSorties[[#This Row],[PU]],"nc")</f>
        <v>2.2999999999999998</v>
      </c>
      <c r="F63" s="59">
        <v>41649</v>
      </c>
      <c r="G63" s="56" t="s">
        <v>561</v>
      </c>
      <c r="H63" s="56" t="str">
        <f>VLOOKUP(tblSorties[[#This Row],[IDNom]],tblIDs[#All],2,FALSE)</f>
        <v>Van dewoestyne</v>
      </c>
      <c r="I63" s="56" t="str">
        <f>VLOOKUP(tblSorties[[#This Row],[IDNom]],tblIDs[#All],3,FALSE)</f>
        <v>Deptecl</v>
      </c>
      <c r="J63" s="56" t="str">
        <f>VLOOKUP(tblSorties[[#This Row],[IDNom]],tblIDs[#All],4,FALSE)</f>
        <v>Entr/société</v>
      </c>
      <c r="K63" s="61">
        <f>VLOOKUP(tblSorties[[#This Row],[IDNom]],tblIDs[#All],5,FALSE)</f>
        <v>0</v>
      </c>
    </row>
    <row r="64" spans="1:11" x14ac:dyDescent="0.25">
      <c r="A64" s="56">
        <v>504166</v>
      </c>
      <c r="B64" s="47" t="str">
        <f>VLOOKUP(tblSorties[[#This Row],[Référence]],tblBase[#All],2,FALSE)</f>
        <v>CORBEILLE A COURRIER INCOLORE</v>
      </c>
      <c r="C64" s="56">
        <v>4</v>
      </c>
      <c r="D64" s="57">
        <f>VLOOKUP(tblSorties[[#This Row],[Référence]],tblBase[#All],4,FALSE)</f>
        <v>2.57</v>
      </c>
      <c r="E64" s="58">
        <f>IFERROR(tblSorties[[#This Row],[Qté]]*tblSorties[[#This Row],[PU]],"nc")</f>
        <v>10.28</v>
      </c>
      <c r="F64" s="59">
        <v>41649</v>
      </c>
      <c r="G64" s="56" t="s">
        <v>460</v>
      </c>
      <c r="H64" s="56" t="str">
        <f>VLOOKUP(tblSorties[[#This Row],[IDNom]],tblIDs[#All],2,FALSE)</f>
        <v>Pinto</v>
      </c>
      <c r="I64" s="56" t="str">
        <f>VLOOKUP(tblSorties[[#This Row],[IDNom]],tblIDs[#All],3,FALSE)</f>
        <v>Servgene</v>
      </c>
      <c r="J64" s="56" t="str">
        <f>VLOOKUP(tblSorties[[#This Row],[IDNom]],tblIDs[#All],4,FALSE)</f>
        <v>Servfin</v>
      </c>
      <c r="K64" s="61">
        <f>VLOOKUP(tblSorties[[#This Row],[IDNom]],tblIDs[#All],5,FALSE)</f>
        <v>0</v>
      </c>
    </row>
    <row r="65" spans="1:11" x14ac:dyDescent="0.25">
      <c r="A65" s="56">
        <v>318862</v>
      </c>
      <c r="B65" s="47" t="str">
        <f>VLOOKUP(tblSorties[[#This Row],[Référence]],tblBase[#All],2,FALSE)</f>
        <v>PQT 10 POCH.BULLE AIR  170x265   (D) AA</v>
      </c>
      <c r="C65" s="56">
        <v>20</v>
      </c>
      <c r="D65" s="57">
        <f>VLOOKUP(tblSorties[[#This Row],[Référence]],tblBase[#All],4,FALSE)</f>
        <v>0.26</v>
      </c>
      <c r="E65" s="58">
        <f>IFERROR(tblSorties[[#This Row],[Qté]]*tblSorties[[#This Row],[PU]],"nc")</f>
        <v>5.2</v>
      </c>
      <c r="F65" s="59">
        <v>41649</v>
      </c>
      <c r="G65" s="56" t="s">
        <v>460</v>
      </c>
      <c r="H65" s="56" t="str">
        <f>VLOOKUP(tblSorties[[#This Row],[IDNom]],tblIDs[#All],2,FALSE)</f>
        <v>Pinto</v>
      </c>
      <c r="I65" s="56" t="str">
        <f>VLOOKUP(tblSorties[[#This Row],[IDNom]],tblIDs[#All],3,FALSE)</f>
        <v>Servgene</v>
      </c>
      <c r="J65" s="56" t="str">
        <f>VLOOKUP(tblSorties[[#This Row],[IDNom]],tblIDs[#All],4,FALSE)</f>
        <v>Servfin</v>
      </c>
      <c r="K65" s="61">
        <f>VLOOKUP(tblSorties[[#This Row],[IDNom]],tblIDs[#All],5,FALSE)</f>
        <v>0</v>
      </c>
    </row>
    <row r="66" spans="1:11" x14ac:dyDescent="0.25">
      <c r="A66" s="56">
        <v>100026</v>
      </c>
      <c r="B66" s="47" t="str">
        <f>VLOOKUP(tblSorties[[#This Row],[Référence]],tblBase[#All],2,FALSE)</f>
        <v>AGRAFES SP19 1/4 5000        BOSTITCH</v>
      </c>
      <c r="C66" s="56">
        <v>1</v>
      </c>
      <c r="D66" s="57">
        <f>VLOOKUP(tblSorties[[#This Row],[Référence]],tblBase[#All],4,FALSE)</f>
        <v>1.48</v>
      </c>
      <c r="E66" s="58">
        <f>IFERROR(tblSorties[[#This Row],[Qté]]*tblSorties[[#This Row],[PU]],"nc")</f>
        <v>1.48</v>
      </c>
      <c r="F66" s="59">
        <v>41649</v>
      </c>
      <c r="G66" s="56" t="s">
        <v>460</v>
      </c>
      <c r="H66" s="56" t="str">
        <f>VLOOKUP(tblSorties[[#This Row],[IDNom]],tblIDs[#All],2,FALSE)</f>
        <v>Pinto</v>
      </c>
      <c r="I66" s="56" t="str">
        <f>VLOOKUP(tblSorties[[#This Row],[IDNom]],tblIDs[#All],3,FALSE)</f>
        <v>Servgene</v>
      </c>
      <c r="J66" s="56" t="str">
        <f>VLOOKUP(tblSorties[[#This Row],[IDNom]],tblIDs[#All],4,FALSE)</f>
        <v>Servfin</v>
      </c>
      <c r="K66" s="61">
        <f>VLOOKUP(tblSorties[[#This Row],[IDNom]],tblIDs[#All],5,FALSE)</f>
        <v>0</v>
      </c>
    </row>
    <row r="67" spans="1:11" x14ac:dyDescent="0.25">
      <c r="A67" s="56">
        <v>12201</v>
      </c>
      <c r="B67" s="47" t="str">
        <f>VLOOKUP(tblSorties[[#This Row],[Référence]],tblBase[#All],2,FALSE)</f>
        <v>ENV PF AVEC FENETRE</v>
      </c>
      <c r="C67" s="56">
        <v>50</v>
      </c>
      <c r="D67" s="57">
        <f>VLOOKUP(tblSorties[[#This Row],[Référence]],tblBase[#All],4,FALSE)</f>
        <v>0.05</v>
      </c>
      <c r="E67" s="58">
        <f>IFERROR(tblSorties[[#This Row],[Qté]]*tblSorties[[#This Row],[PU]],"nc")</f>
        <v>2.5</v>
      </c>
      <c r="F67" s="59">
        <v>41649</v>
      </c>
      <c r="G67" s="56" t="s">
        <v>460</v>
      </c>
      <c r="H67" s="56" t="str">
        <f>VLOOKUP(tblSorties[[#This Row],[IDNom]],tblIDs[#All],2,FALSE)</f>
        <v>Pinto</v>
      </c>
      <c r="I67" s="56" t="str">
        <f>VLOOKUP(tblSorties[[#This Row],[IDNom]],tblIDs[#All],3,FALSE)</f>
        <v>Servgene</v>
      </c>
      <c r="J67" s="56" t="str">
        <f>VLOOKUP(tblSorties[[#This Row],[IDNom]],tblIDs[#All],4,FALSE)</f>
        <v>Servfin</v>
      </c>
      <c r="K67" s="61">
        <f>VLOOKUP(tblSorties[[#This Row],[IDNom]],tblIDs[#All],5,FALSE)</f>
        <v>0</v>
      </c>
    </row>
    <row r="68" spans="1:11" x14ac:dyDescent="0.25">
      <c r="A68" s="56">
        <v>22201</v>
      </c>
      <c r="B68" s="47" t="str">
        <f>VLOOKUP(tblSorties[[#This Row],[Référence]],tblBase[#All],2,FALSE)</f>
        <v>ENV PF SANS FENETRE</v>
      </c>
      <c r="C68" s="56">
        <v>50</v>
      </c>
      <c r="D68" s="57">
        <f>VLOOKUP(tblSorties[[#This Row],[Référence]],tblBase[#All],4,FALSE)</f>
        <v>0.05</v>
      </c>
      <c r="E68" s="58">
        <f>IFERROR(tblSorties[[#This Row],[Qté]]*tblSorties[[#This Row],[PU]],"nc")</f>
        <v>2.5</v>
      </c>
      <c r="F68" s="59">
        <v>41649</v>
      </c>
      <c r="G68" s="56" t="s">
        <v>460</v>
      </c>
      <c r="H68" s="56" t="str">
        <f>VLOOKUP(tblSorties[[#This Row],[IDNom]],tblIDs[#All],2,FALSE)</f>
        <v>Pinto</v>
      </c>
      <c r="I68" s="56" t="str">
        <f>VLOOKUP(tblSorties[[#This Row],[IDNom]],tblIDs[#All],3,FALSE)</f>
        <v>Servgene</v>
      </c>
      <c r="J68" s="56" t="str">
        <f>VLOOKUP(tblSorties[[#This Row],[IDNom]],tblIDs[#All],4,FALSE)</f>
        <v>Servfin</v>
      </c>
      <c r="K68" s="61">
        <f>VLOOKUP(tblSorties[[#This Row],[IDNom]],tblIDs[#All],5,FALSE)</f>
        <v>0</v>
      </c>
    </row>
    <row r="69" spans="1:11" x14ac:dyDescent="0.25">
      <c r="A69" s="56">
        <v>203105</v>
      </c>
      <c r="B69" s="47" t="str">
        <f>VLOOKUP(tblSorties[[#This Row],[Référence]],tblBase[#All],2,FALSE)</f>
        <v>CHEMISE A SANGLE ORANGE DOS      TOILE</v>
      </c>
      <c r="C69" s="56">
        <v>1</v>
      </c>
      <c r="D69" s="57">
        <f>VLOOKUP(tblSorties[[#This Row],[Référence]],tblBase[#All],4,FALSE)</f>
        <v>0.95</v>
      </c>
      <c r="E69" s="58">
        <f>IFERROR(tblSorties[[#This Row],[Qté]]*tblSorties[[#This Row],[PU]],"nc")</f>
        <v>0.95</v>
      </c>
      <c r="F69" s="59">
        <v>41649</v>
      </c>
      <c r="G69" s="56" t="s">
        <v>460</v>
      </c>
      <c r="H69" s="56" t="str">
        <f>VLOOKUP(tblSorties[[#This Row],[IDNom]],tblIDs[#All],2,FALSE)</f>
        <v>Pinto</v>
      </c>
      <c r="I69" s="56" t="str">
        <f>VLOOKUP(tblSorties[[#This Row],[IDNom]],tblIDs[#All],3,FALSE)</f>
        <v>Servgene</v>
      </c>
      <c r="J69" s="56" t="str">
        <f>VLOOKUP(tblSorties[[#This Row],[IDNom]],tblIDs[#All],4,FALSE)</f>
        <v>Servfin</v>
      </c>
      <c r="K69" s="61">
        <f>VLOOKUP(tblSorties[[#This Row],[IDNom]],tblIDs[#All],5,FALSE)</f>
        <v>0</v>
      </c>
    </row>
    <row r="70" spans="1:11" x14ac:dyDescent="0.25">
      <c r="A70" s="56">
        <v>203101</v>
      </c>
      <c r="B70" s="47" t="str">
        <f>VLOOKUP(tblSorties[[#This Row],[Référence]],tblBase[#All],2,FALSE)</f>
        <v>CHEMISE A SANGLE MARINE DOS      TOILE</v>
      </c>
      <c r="C70" s="56">
        <v>1</v>
      </c>
      <c r="D70" s="57">
        <f>VLOOKUP(tblSorties[[#This Row],[Référence]],tblBase[#All],4,FALSE)</f>
        <v>0.95</v>
      </c>
      <c r="E70" s="58">
        <f>IFERROR(tblSorties[[#This Row],[Qté]]*tblSorties[[#This Row],[PU]],"nc")</f>
        <v>0.95</v>
      </c>
      <c r="F70" s="59">
        <v>41649</v>
      </c>
      <c r="G70" s="56" t="s">
        <v>460</v>
      </c>
      <c r="H70" s="56" t="str">
        <f>VLOOKUP(tblSorties[[#This Row],[IDNom]],tblIDs[#All],2,FALSE)</f>
        <v>Pinto</v>
      </c>
      <c r="I70" s="56" t="str">
        <f>VLOOKUP(tblSorties[[#This Row],[IDNom]],tblIDs[#All],3,FALSE)</f>
        <v>Servgene</v>
      </c>
      <c r="J70" s="56" t="str">
        <f>VLOOKUP(tblSorties[[#This Row],[IDNom]],tblIDs[#All],4,FALSE)</f>
        <v>Servfin</v>
      </c>
      <c r="K70" s="61">
        <f>VLOOKUP(tblSorties[[#This Row],[IDNom]],tblIDs[#All],5,FALSE)</f>
        <v>0</v>
      </c>
    </row>
    <row r="71" spans="1:11" x14ac:dyDescent="0.25">
      <c r="A71" s="56">
        <v>100026</v>
      </c>
      <c r="B71" s="47" t="str">
        <f>VLOOKUP(tblSorties[[#This Row],[Référence]],tblBase[#All],2,FALSE)</f>
        <v>AGRAFES SP19 1/4 5000        BOSTITCH</v>
      </c>
      <c r="C71" s="56">
        <v>1</v>
      </c>
      <c r="D71" s="57">
        <f>VLOOKUP(tblSorties[[#This Row],[Référence]],tblBase[#All],4,FALSE)</f>
        <v>1.48</v>
      </c>
      <c r="E71" s="58">
        <f>IFERROR(tblSorties[[#This Row],[Qté]]*tblSorties[[#This Row],[PU]],"nc")</f>
        <v>1.48</v>
      </c>
      <c r="F71" s="59">
        <v>41649</v>
      </c>
      <c r="G71" s="56" t="s">
        <v>243</v>
      </c>
      <c r="H71" s="56" t="str">
        <f>VLOOKUP(tblSorties[[#This Row],[IDNom]],tblIDs[#All],2,FALSE)</f>
        <v>Bourdrel</v>
      </c>
      <c r="I71" s="56" t="str">
        <f>VLOOKUP(tblSorties[[#This Row],[IDNom]],tblIDs[#All],3,FALSE)</f>
        <v>Etudes-DF</v>
      </c>
      <c r="J71" s="56" t="str">
        <f>VLOOKUP(tblSorties[[#This Row],[IDNom]],tblIDs[#All],4,FALSE)</f>
        <v>Fonctetudes</v>
      </c>
      <c r="K71" s="61">
        <f>VLOOKUP(tblSorties[[#This Row],[IDNom]],tblIDs[#All],5,FALSE)</f>
        <v>0</v>
      </c>
    </row>
    <row r="72" spans="1:11" x14ac:dyDescent="0.25">
      <c r="A72" s="56">
        <v>51210</v>
      </c>
      <c r="B72" s="47" t="str">
        <f>VLOOKUP(tblSorties[[#This Row],[Référence]],tblBase[#All],2,FALSE)</f>
        <v>ENV  GRAND FORMAT SANS FENETRE</v>
      </c>
      <c r="C72" s="56">
        <v>50</v>
      </c>
      <c r="D72" s="57">
        <f>VLOOKUP(tblSorties[[#This Row],[Référence]],tblBase[#All],4,FALSE)</f>
        <v>0.08</v>
      </c>
      <c r="E72" s="58">
        <f>IFERROR(tblSorties[[#This Row],[Qté]]*tblSorties[[#This Row],[PU]],"nc")</f>
        <v>4</v>
      </c>
      <c r="F72" s="59">
        <v>41649</v>
      </c>
      <c r="G72" s="56" t="s">
        <v>243</v>
      </c>
      <c r="H72" s="56" t="str">
        <f>VLOOKUP(tblSorties[[#This Row],[IDNom]],tblIDs[#All],2,FALSE)</f>
        <v>Bourdrel</v>
      </c>
      <c r="I72" s="56" t="str">
        <f>VLOOKUP(tblSorties[[#This Row],[IDNom]],tblIDs[#All],3,FALSE)</f>
        <v>Etudes-DF</v>
      </c>
      <c r="J72" s="56" t="str">
        <f>VLOOKUP(tblSorties[[#This Row],[IDNom]],tblIDs[#All],4,FALSE)</f>
        <v>Fonctetudes</v>
      </c>
      <c r="K72" s="61">
        <f>VLOOKUP(tblSorties[[#This Row],[IDNom]],tblIDs[#All],5,FALSE)</f>
        <v>0</v>
      </c>
    </row>
    <row r="73" spans="1:11" x14ac:dyDescent="0.25">
      <c r="A73" s="56">
        <v>211106</v>
      </c>
      <c r="B73" s="47" t="str">
        <f>VLOOKUP(tblSorties[[#This Row],[Référence]],tblBase[#All],2,FALSE)</f>
        <v>PT.100 CHEM.ROCK S ORANGE/OCRE  220G</v>
      </c>
      <c r="C73" s="56">
        <v>20</v>
      </c>
      <c r="D73" s="57">
        <f>VLOOKUP(tblSorties[[#This Row],[Référence]],tblBase[#All],4,FALSE)</f>
        <v>8.8999999999999996E-2</v>
      </c>
      <c r="E73" s="58">
        <f>IFERROR(tblSorties[[#This Row],[Qté]]*tblSorties[[#This Row],[PU]],"nc")</f>
        <v>1.7799999999999998</v>
      </c>
      <c r="F73" s="59">
        <v>41649</v>
      </c>
      <c r="G73" s="56" t="s">
        <v>243</v>
      </c>
      <c r="H73" s="56" t="str">
        <f>VLOOKUP(tblSorties[[#This Row],[IDNom]],tblIDs[#All],2,FALSE)</f>
        <v>Bourdrel</v>
      </c>
      <c r="I73" s="56" t="str">
        <f>VLOOKUP(tblSorties[[#This Row],[IDNom]],tblIDs[#All],3,FALSE)</f>
        <v>Etudes-DF</v>
      </c>
      <c r="J73" s="56" t="str">
        <f>VLOOKUP(tblSorties[[#This Row],[IDNom]],tblIDs[#All],4,FALSE)</f>
        <v>Fonctetudes</v>
      </c>
      <c r="K73" s="61">
        <f>VLOOKUP(tblSorties[[#This Row],[IDNom]],tblIDs[#All],5,FALSE)</f>
        <v>0</v>
      </c>
    </row>
    <row r="74" spans="1:11" x14ac:dyDescent="0.25">
      <c r="A74" s="56">
        <v>211101</v>
      </c>
      <c r="B74" s="47" t="str">
        <f>VLOOKUP(tblSorties[[#This Row],[Référence]],tblBase[#All],2,FALSE)</f>
        <v>PT.100 CHEM.ROCK S BLEU ROY     220GR</v>
      </c>
      <c r="C74" s="56">
        <v>20</v>
      </c>
      <c r="D74" s="57">
        <f>VLOOKUP(tblSorties[[#This Row],[Référence]],tblBase[#All],4,FALSE)</f>
        <v>8.8999999999999996E-2</v>
      </c>
      <c r="E74" s="58">
        <f>IFERROR(tblSorties[[#This Row],[Qté]]*tblSorties[[#This Row],[PU]],"nc")</f>
        <v>1.7799999999999998</v>
      </c>
      <c r="F74" s="59">
        <v>41649</v>
      </c>
      <c r="G74" s="56" t="s">
        <v>243</v>
      </c>
      <c r="H74" s="56" t="str">
        <f>VLOOKUP(tblSorties[[#This Row],[IDNom]],tblIDs[#All],2,FALSE)</f>
        <v>Bourdrel</v>
      </c>
      <c r="I74" s="56" t="str">
        <f>VLOOKUP(tblSorties[[#This Row],[IDNom]],tblIDs[#All],3,FALSE)</f>
        <v>Etudes-DF</v>
      </c>
      <c r="J74" s="56" t="str">
        <f>VLOOKUP(tblSorties[[#This Row],[IDNom]],tblIDs[#All],4,FALSE)</f>
        <v>Fonctetudes</v>
      </c>
      <c r="K74" s="61">
        <f>VLOOKUP(tblSorties[[#This Row],[IDNom]],tblIDs[#All],5,FALSE)</f>
        <v>0</v>
      </c>
    </row>
    <row r="75" spans="1:11" x14ac:dyDescent="0.25">
      <c r="A75" s="56">
        <v>211123</v>
      </c>
      <c r="B75" s="47" t="str">
        <f>VLOOKUP(tblSorties[[#This Row],[Référence]],tblBase[#All],2,FALSE)</f>
        <v>PQT 100 S/CHEM.ROCK S CITRON     80G</v>
      </c>
      <c r="C75" s="56">
        <v>20</v>
      </c>
      <c r="D75" s="57">
        <f>VLOOKUP(tblSorties[[#This Row],[Référence]],tblBase[#All],4,FALSE)</f>
        <v>4.0500000000000001E-2</v>
      </c>
      <c r="E75" s="58">
        <f>IFERROR(tblSorties[[#This Row],[Qté]]*tblSorties[[#This Row],[PU]],"nc")</f>
        <v>0.81</v>
      </c>
      <c r="F75" s="59">
        <v>41649</v>
      </c>
      <c r="G75" s="56" t="s">
        <v>243</v>
      </c>
      <c r="H75" s="56" t="str">
        <f>VLOOKUP(tblSorties[[#This Row],[IDNom]],tblIDs[#All],2,FALSE)</f>
        <v>Bourdrel</v>
      </c>
      <c r="I75" s="56" t="str">
        <f>VLOOKUP(tblSorties[[#This Row],[IDNom]],tblIDs[#All],3,FALSE)</f>
        <v>Etudes-DF</v>
      </c>
      <c r="J75" s="56" t="str">
        <f>VLOOKUP(tblSorties[[#This Row],[IDNom]],tblIDs[#All],4,FALSE)</f>
        <v>Fonctetudes</v>
      </c>
      <c r="K75" s="61">
        <f>VLOOKUP(tblSorties[[#This Row],[IDNom]],tblIDs[#All],5,FALSE)</f>
        <v>0</v>
      </c>
    </row>
    <row r="76" spans="1:11" x14ac:dyDescent="0.25">
      <c r="A76" s="56">
        <v>211126</v>
      </c>
      <c r="B76" s="47" t="str">
        <f>VLOOKUP(tblSorties[[#This Row],[Référence]],tblBase[#All],2,FALSE)</f>
        <v>PQT 100 S/CHEM.ROCK S OCRE 80</v>
      </c>
      <c r="C76" s="56">
        <v>20</v>
      </c>
      <c r="D76" s="57">
        <f>VLOOKUP(tblSorties[[#This Row],[Référence]],tblBase[#All],4,FALSE)</f>
        <v>4.0500000000000001E-2</v>
      </c>
      <c r="E76" s="58">
        <f>IFERROR(tblSorties[[#This Row],[Qté]]*tblSorties[[#This Row],[PU]],"nc")</f>
        <v>0.81</v>
      </c>
      <c r="F76" s="59">
        <v>41649</v>
      </c>
      <c r="G76" s="56" t="s">
        <v>243</v>
      </c>
      <c r="H76" s="56" t="str">
        <f>VLOOKUP(tblSorties[[#This Row],[IDNom]],tblIDs[#All],2,FALSE)</f>
        <v>Bourdrel</v>
      </c>
      <c r="I76" s="56" t="str">
        <f>VLOOKUP(tblSorties[[#This Row],[IDNom]],tblIDs[#All],3,FALSE)</f>
        <v>Etudes-DF</v>
      </c>
      <c r="J76" s="56" t="str">
        <f>VLOOKUP(tblSorties[[#This Row],[IDNom]],tblIDs[#All],4,FALSE)</f>
        <v>Fonctetudes</v>
      </c>
      <c r="K76" s="61">
        <f>VLOOKUP(tblSorties[[#This Row],[IDNom]],tblIDs[#All],5,FALSE)</f>
        <v>0</v>
      </c>
    </row>
    <row r="77" spans="1:11" x14ac:dyDescent="0.25">
      <c r="A77" s="56">
        <v>311433</v>
      </c>
      <c r="B77" s="47" t="str">
        <f>VLOOKUP(tblSorties[[#This Row],[Référence]],tblBase[#All],2,FALSE)</f>
        <v>CAHIER BROCHURE 21X29,7 5X5 180P</v>
      </c>
      <c r="C77" s="56">
        <v>2</v>
      </c>
      <c r="D77" s="57">
        <f>VLOOKUP(tblSorties[[#This Row],[Référence]],tblBase[#All],4,FALSE)</f>
        <v>3.04</v>
      </c>
      <c r="E77" s="58">
        <f>IFERROR(tblSorties[[#This Row],[Qté]]*tblSorties[[#This Row],[PU]],"nc")</f>
        <v>6.08</v>
      </c>
      <c r="F77" s="59">
        <v>41649</v>
      </c>
      <c r="G77" s="56" t="s">
        <v>243</v>
      </c>
      <c r="H77" s="56" t="str">
        <f>VLOOKUP(tblSorties[[#This Row],[IDNom]],tblIDs[#All],2,FALSE)</f>
        <v>Bourdrel</v>
      </c>
      <c r="I77" s="56" t="str">
        <f>VLOOKUP(tblSorties[[#This Row],[IDNom]],tblIDs[#All],3,FALSE)</f>
        <v>Etudes-DF</v>
      </c>
      <c r="J77" s="56" t="str">
        <f>VLOOKUP(tblSorties[[#This Row],[IDNom]],tblIDs[#All],4,FALSE)</f>
        <v>Fonctetudes</v>
      </c>
      <c r="K77" s="61">
        <f>VLOOKUP(tblSorties[[#This Row],[IDNom]],tblIDs[#All],5,FALSE)</f>
        <v>0</v>
      </c>
    </row>
    <row r="78" spans="1:11" x14ac:dyDescent="0.25">
      <c r="A78" s="56">
        <v>307201</v>
      </c>
      <c r="B78" s="47" t="str">
        <f>VLOOKUP(tblSorties[[#This Row],[Référence]],tblBase[#All],2,FALSE)</f>
        <v>BLOC NOTE 14,8 X 21 CM</v>
      </c>
      <c r="C78" s="56">
        <v>1</v>
      </c>
      <c r="D78" s="57">
        <f>VLOOKUP(tblSorties[[#This Row],[Référence]],tblBase[#All],4,FALSE)</f>
        <v>0.6</v>
      </c>
      <c r="E78" s="58">
        <f>IFERROR(tblSorties[[#This Row],[Qté]]*tblSorties[[#This Row],[PU]],"nc")</f>
        <v>0.6</v>
      </c>
      <c r="F78" s="59">
        <v>41649</v>
      </c>
      <c r="G78" s="56" t="s">
        <v>243</v>
      </c>
      <c r="H78" s="56" t="str">
        <f>VLOOKUP(tblSorties[[#This Row],[IDNom]],tblIDs[#All],2,FALSE)</f>
        <v>Bourdrel</v>
      </c>
      <c r="I78" s="56" t="str">
        <f>VLOOKUP(tblSorties[[#This Row],[IDNom]],tblIDs[#All],3,FALSE)</f>
        <v>Etudes-DF</v>
      </c>
      <c r="J78" s="56" t="str">
        <f>VLOOKUP(tblSorties[[#This Row],[IDNom]],tblIDs[#All],4,FALSE)</f>
        <v>Fonctetudes</v>
      </c>
      <c r="K78" s="61">
        <f>VLOOKUP(tblSorties[[#This Row],[IDNom]],tblIDs[#All],5,FALSE)</f>
        <v>0</v>
      </c>
    </row>
    <row r="79" spans="1:11" x14ac:dyDescent="0.25">
      <c r="A79" s="56">
        <v>211107</v>
      </c>
      <c r="B79" s="47" t="str">
        <f>VLOOKUP(tblSorties[[#This Row],[Référence]],tblBase[#All],2,FALSE)</f>
        <v>PT.100 CHEM ROCK S VIOLINE      220 GR</v>
      </c>
      <c r="C79" s="56">
        <v>20</v>
      </c>
      <c r="D79" s="57">
        <f>VLOOKUP(tblSorties[[#This Row],[Référence]],tblBase[#All],4,FALSE)</f>
        <v>8.8999999999999996E-2</v>
      </c>
      <c r="E79" s="58">
        <f>IFERROR(tblSorties[[#This Row],[Qté]]*tblSorties[[#This Row],[PU]],"nc")</f>
        <v>1.7799999999999998</v>
      </c>
      <c r="F79" s="59">
        <v>41649</v>
      </c>
      <c r="G79" s="56" t="s">
        <v>244</v>
      </c>
      <c r="H79" s="56" t="str">
        <f>VLOOKUP(tblSorties[[#This Row],[IDNom]],tblIDs[#All],2,FALSE)</f>
        <v>Ducron</v>
      </c>
      <c r="I79" s="56" t="str">
        <f>VLOOKUP(tblSorties[[#This Row],[IDNom]],tblIDs[#All],3,FALSE)</f>
        <v>Servgene</v>
      </c>
      <c r="J79" s="56" t="str">
        <f>VLOOKUP(tblSorties[[#This Row],[IDNom]],tblIDs[#All],4,FALSE)</f>
        <v>Servfin</v>
      </c>
      <c r="K79" s="61">
        <f>VLOOKUP(tblSorties[[#This Row],[IDNom]],tblIDs[#All],5,FALSE)</f>
        <v>0</v>
      </c>
    </row>
    <row r="80" spans="1:11" x14ac:dyDescent="0.25">
      <c r="A80" s="56">
        <v>211108</v>
      </c>
      <c r="B80" s="47" t="str">
        <f>VLOOKUP(tblSorties[[#This Row],[Référence]],tblBase[#All],2,FALSE)</f>
        <v>PT.100 CHEM.ROCK S ROSE VIF     220GR</v>
      </c>
      <c r="C80" s="56">
        <v>10</v>
      </c>
      <c r="D80" s="57">
        <f>VLOOKUP(tblSorties[[#This Row],[Référence]],tblBase[#All],4,FALSE)</f>
        <v>8.8999999999999996E-2</v>
      </c>
      <c r="E80" s="58">
        <f>IFERROR(tblSorties[[#This Row],[Qté]]*tblSorties[[#This Row],[PU]],"nc")</f>
        <v>0.8899999999999999</v>
      </c>
      <c r="F80" s="59">
        <v>41649</v>
      </c>
      <c r="G80" s="56" t="s">
        <v>244</v>
      </c>
      <c r="H80" s="56" t="str">
        <f>VLOOKUP(tblSorties[[#This Row],[IDNom]],tblIDs[#All],2,FALSE)</f>
        <v>Ducron</v>
      </c>
      <c r="I80" s="56" t="str">
        <f>VLOOKUP(tblSorties[[#This Row],[IDNom]],tblIDs[#All],3,FALSE)</f>
        <v>Servgene</v>
      </c>
      <c r="J80" s="56" t="str">
        <f>VLOOKUP(tblSorties[[#This Row],[IDNom]],tblIDs[#All],4,FALSE)</f>
        <v>Servfin</v>
      </c>
      <c r="K80" s="61">
        <f>VLOOKUP(tblSorties[[#This Row],[IDNom]],tblIDs[#All],5,FALSE)</f>
        <v>0</v>
      </c>
    </row>
    <row r="81" spans="1:11" x14ac:dyDescent="0.25">
      <c r="A81" s="56">
        <v>211106</v>
      </c>
      <c r="B81" s="47" t="str">
        <f>VLOOKUP(tblSorties[[#This Row],[Référence]],tblBase[#All],2,FALSE)</f>
        <v>PT.100 CHEM.ROCK S ORANGE/OCRE  220G</v>
      </c>
      <c r="C81" s="56">
        <v>20</v>
      </c>
      <c r="D81" s="57">
        <f>VLOOKUP(tblSorties[[#This Row],[Référence]],tblBase[#All],4,FALSE)</f>
        <v>8.8999999999999996E-2</v>
      </c>
      <c r="E81" s="58">
        <f>IFERROR(tblSorties[[#This Row],[Qté]]*tblSorties[[#This Row],[PU]],"nc")</f>
        <v>1.7799999999999998</v>
      </c>
      <c r="F81" s="59">
        <v>41649</v>
      </c>
      <c r="G81" s="56" t="s">
        <v>244</v>
      </c>
      <c r="H81" s="56" t="str">
        <f>VLOOKUP(tblSorties[[#This Row],[IDNom]],tblIDs[#All],2,FALSE)</f>
        <v>Ducron</v>
      </c>
      <c r="I81" s="56" t="str">
        <f>VLOOKUP(tblSorties[[#This Row],[IDNom]],tblIDs[#All],3,FALSE)</f>
        <v>Servgene</v>
      </c>
      <c r="J81" s="56" t="str">
        <f>VLOOKUP(tblSorties[[#This Row],[IDNom]],tblIDs[#All],4,FALSE)</f>
        <v>Servfin</v>
      </c>
      <c r="K81" s="61">
        <f>VLOOKUP(tblSorties[[#This Row],[IDNom]],tblIDs[#All],5,FALSE)</f>
        <v>0</v>
      </c>
    </row>
    <row r="82" spans="1:11" x14ac:dyDescent="0.25">
      <c r="A82" s="56">
        <v>211127</v>
      </c>
      <c r="B82" s="47" t="str">
        <f>VLOOKUP(tblSorties[[#This Row],[Référence]],tblBase[#All],2,FALSE)</f>
        <v>PQT 100 S/CHEM.ROCK S VIOLINE 80G</v>
      </c>
      <c r="C82" s="56">
        <v>30</v>
      </c>
      <c r="D82" s="57">
        <f>VLOOKUP(tblSorties[[#This Row],[Référence]],tblBase[#All],4,FALSE)</f>
        <v>4.0500000000000001E-2</v>
      </c>
      <c r="E82" s="58">
        <f>IFERROR(tblSorties[[#This Row],[Qté]]*tblSorties[[#This Row],[PU]],"nc")</f>
        <v>1.2150000000000001</v>
      </c>
      <c r="F82" s="59">
        <v>41649</v>
      </c>
      <c r="G82" s="56" t="s">
        <v>244</v>
      </c>
      <c r="H82" s="56" t="str">
        <f>VLOOKUP(tblSorties[[#This Row],[IDNom]],tblIDs[#All],2,FALSE)</f>
        <v>Ducron</v>
      </c>
      <c r="I82" s="56" t="str">
        <f>VLOOKUP(tblSorties[[#This Row],[IDNom]],tblIDs[#All],3,FALSE)</f>
        <v>Servgene</v>
      </c>
      <c r="J82" s="56" t="str">
        <f>VLOOKUP(tblSorties[[#This Row],[IDNom]],tblIDs[#All],4,FALSE)</f>
        <v>Servfin</v>
      </c>
      <c r="K82" s="61">
        <f>VLOOKUP(tblSorties[[#This Row],[IDNom]],tblIDs[#All],5,FALSE)</f>
        <v>0</v>
      </c>
    </row>
    <row r="83" spans="1:11" x14ac:dyDescent="0.25">
      <c r="A83" s="56">
        <v>211128</v>
      </c>
      <c r="B83" s="47" t="str">
        <f>VLOOKUP(tblSorties[[#This Row],[Référence]],tblBase[#All],2,FALSE)</f>
        <v>PQT 100 S/CHEM.ROCK S ROSE VIF 80G</v>
      </c>
      <c r="C83" s="56">
        <v>10</v>
      </c>
      <c r="D83" s="57">
        <f>VLOOKUP(tblSorties[[#This Row],[Référence]],tblBase[#All],4,FALSE)</f>
        <v>4.0500000000000001E-2</v>
      </c>
      <c r="E83" s="58">
        <f>IFERROR(tblSorties[[#This Row],[Qté]]*tblSorties[[#This Row],[PU]],"nc")</f>
        <v>0.40500000000000003</v>
      </c>
      <c r="F83" s="59">
        <v>41649</v>
      </c>
      <c r="G83" s="56" t="s">
        <v>244</v>
      </c>
      <c r="H83" s="56" t="str">
        <f>VLOOKUP(tblSorties[[#This Row],[IDNom]],tblIDs[#All],2,FALSE)</f>
        <v>Ducron</v>
      </c>
      <c r="I83" s="56" t="str">
        <f>VLOOKUP(tblSorties[[#This Row],[IDNom]],tblIDs[#All],3,FALSE)</f>
        <v>Servgene</v>
      </c>
      <c r="J83" s="56" t="str">
        <f>VLOOKUP(tblSorties[[#This Row],[IDNom]],tblIDs[#All],4,FALSE)</f>
        <v>Servfin</v>
      </c>
      <c r="K83" s="61">
        <f>VLOOKUP(tblSorties[[#This Row],[IDNom]],tblIDs[#All],5,FALSE)</f>
        <v>0</v>
      </c>
    </row>
    <row r="84" spans="1:11" x14ac:dyDescent="0.25">
      <c r="A84" s="56">
        <v>211126</v>
      </c>
      <c r="B84" s="47" t="str">
        <f>VLOOKUP(tblSorties[[#This Row],[Référence]],tblBase[#All],2,FALSE)</f>
        <v>PQT 100 S/CHEM.ROCK S OCRE 80</v>
      </c>
      <c r="C84" s="56">
        <v>20</v>
      </c>
      <c r="D84" s="57">
        <f>VLOOKUP(tblSorties[[#This Row],[Référence]],tblBase[#All],4,FALSE)</f>
        <v>4.0500000000000001E-2</v>
      </c>
      <c r="E84" s="58">
        <f>IFERROR(tblSorties[[#This Row],[Qté]]*tblSorties[[#This Row],[PU]],"nc")</f>
        <v>0.81</v>
      </c>
      <c r="F84" s="59">
        <v>41649</v>
      </c>
      <c r="G84" s="56" t="s">
        <v>244</v>
      </c>
      <c r="H84" s="56" t="str">
        <f>VLOOKUP(tblSorties[[#This Row],[IDNom]],tblIDs[#All],2,FALSE)</f>
        <v>Ducron</v>
      </c>
      <c r="I84" s="56" t="str">
        <f>VLOOKUP(tblSorties[[#This Row],[IDNom]],tblIDs[#All],3,FALSE)</f>
        <v>Servgene</v>
      </c>
      <c r="J84" s="56" t="str">
        <f>VLOOKUP(tblSorties[[#This Row],[IDNom]],tblIDs[#All],4,FALSE)</f>
        <v>Servfin</v>
      </c>
      <c r="K84" s="61">
        <f>VLOOKUP(tblSorties[[#This Row],[IDNom]],tblIDs[#All],5,FALSE)</f>
        <v>0</v>
      </c>
    </row>
    <row r="85" spans="1:11" x14ac:dyDescent="0.25">
      <c r="A85" s="56">
        <v>309175</v>
      </c>
      <c r="B85" s="47" t="str">
        <f>VLOOKUP(tblSorties[[#This Row],[Référence]],tblBase[#All],2,FALSE)</f>
        <v>A+B LOT 12 BLOCS REPOSIT.76x76   JAUNE</v>
      </c>
      <c r="C85" s="56">
        <v>2</v>
      </c>
      <c r="D85" s="57">
        <f>VLOOKUP(tblSorties[[#This Row],[Référence]],tblBase[#All],4,FALSE)</f>
        <v>0.16</v>
      </c>
      <c r="E85" s="58">
        <f>IFERROR(tblSorties[[#This Row],[Qté]]*tblSorties[[#This Row],[PU]],"nc")</f>
        <v>0.32</v>
      </c>
      <c r="F85" s="59">
        <v>41649</v>
      </c>
      <c r="G85" s="56" t="s">
        <v>244</v>
      </c>
      <c r="H85" s="56" t="str">
        <f>VLOOKUP(tblSorties[[#This Row],[IDNom]],tblIDs[#All],2,FALSE)</f>
        <v>Ducron</v>
      </c>
      <c r="I85" s="56" t="str">
        <f>VLOOKUP(tblSorties[[#This Row],[IDNom]],tblIDs[#All],3,FALSE)</f>
        <v>Servgene</v>
      </c>
      <c r="J85" s="56" t="str">
        <f>VLOOKUP(tblSorties[[#This Row],[IDNom]],tblIDs[#All],4,FALSE)</f>
        <v>Servfin</v>
      </c>
      <c r="K85" s="61">
        <f>VLOOKUP(tblSorties[[#This Row],[IDNom]],tblIDs[#All],5,FALSE)</f>
        <v>0</v>
      </c>
    </row>
    <row r="86" spans="1:11" x14ac:dyDescent="0.25">
      <c r="A86" s="56">
        <v>309174</v>
      </c>
      <c r="B86" s="47" t="str">
        <f>VLOOKUP(tblSorties[[#This Row],[Référence]],tblBase[#All],2,FALSE)</f>
        <v>A+B LOT 12 BLOCS REPOSIT.38x51   JAUNE</v>
      </c>
      <c r="C86" s="56">
        <v>1</v>
      </c>
      <c r="D86" s="57">
        <f>VLOOKUP(tblSorties[[#This Row],[Référence]],tblBase[#All],4,FALSE)</f>
        <v>7.5999999999999998E-2</v>
      </c>
      <c r="E86" s="58">
        <f>IFERROR(tblSorties[[#This Row],[Qté]]*tblSorties[[#This Row],[PU]],"nc")</f>
        <v>7.5999999999999998E-2</v>
      </c>
      <c r="F86" s="59">
        <v>41649</v>
      </c>
      <c r="G86" s="56" t="s">
        <v>244</v>
      </c>
      <c r="H86" s="56" t="str">
        <f>VLOOKUP(tblSorties[[#This Row],[IDNom]],tblIDs[#All],2,FALSE)</f>
        <v>Ducron</v>
      </c>
      <c r="I86" s="56" t="str">
        <f>VLOOKUP(tblSorties[[#This Row],[IDNom]],tblIDs[#All],3,FALSE)</f>
        <v>Servgene</v>
      </c>
      <c r="J86" s="56" t="str">
        <f>VLOOKUP(tblSorties[[#This Row],[IDNom]],tblIDs[#All],4,FALSE)</f>
        <v>Servfin</v>
      </c>
      <c r="K86" s="61">
        <f>VLOOKUP(tblSorties[[#This Row],[IDNom]],tblIDs[#All],5,FALSE)</f>
        <v>0</v>
      </c>
    </row>
    <row r="87" spans="1:11" x14ac:dyDescent="0.25">
      <c r="A87" s="56">
        <v>123011</v>
      </c>
      <c r="B87" s="47" t="str">
        <f>VLOOKUP(tblSorties[[#This Row],[Référence]],tblBase[#All],2,FALSE)</f>
        <v>STICK DE COLLE UHU  8gr</v>
      </c>
      <c r="C87" s="56">
        <v>1</v>
      </c>
      <c r="D87" s="57">
        <f>VLOOKUP(tblSorties[[#This Row],[Référence]],tblBase[#All],4,FALSE)</f>
        <v>0.46</v>
      </c>
      <c r="E87" s="58">
        <f>IFERROR(tblSorties[[#This Row],[Qté]]*tblSorties[[#This Row],[PU]],"nc")</f>
        <v>0.46</v>
      </c>
      <c r="F87" s="59">
        <v>41649</v>
      </c>
      <c r="G87" s="56" t="s">
        <v>244</v>
      </c>
      <c r="H87" s="56" t="str">
        <f>VLOOKUP(tblSorties[[#This Row],[IDNom]],tblIDs[#All],2,FALSE)</f>
        <v>Ducron</v>
      </c>
      <c r="I87" s="56" t="str">
        <f>VLOOKUP(tblSorties[[#This Row],[IDNom]],tblIDs[#All],3,FALSE)</f>
        <v>Servgene</v>
      </c>
      <c r="J87" s="56" t="str">
        <f>VLOOKUP(tblSorties[[#This Row],[IDNom]],tblIDs[#All],4,FALSE)</f>
        <v>Servfin</v>
      </c>
      <c r="K87" s="61">
        <f>VLOOKUP(tblSorties[[#This Row],[IDNom]],tblIDs[#All],5,FALSE)</f>
        <v>0</v>
      </c>
    </row>
    <row r="88" spans="1:11" x14ac:dyDescent="0.25">
      <c r="A88" s="56">
        <v>119176</v>
      </c>
      <c r="B88" s="47" t="str">
        <f>VLOOKUP(tblSorties[[#This Row],[Référence]],tblBase[#All],2,FALSE)</f>
        <v>UNI BALL VISION ELITE 0,6 MM BLEU</v>
      </c>
      <c r="C88" s="56">
        <v>4</v>
      </c>
      <c r="D88" s="57">
        <f>VLOOKUP(tblSorties[[#This Row],[Référence]],tblBase[#All],4,FALSE)</f>
        <v>3.01</v>
      </c>
      <c r="E88" s="58">
        <f>IFERROR(tblSorties[[#This Row],[Qté]]*tblSorties[[#This Row],[PU]],"nc")</f>
        <v>12.04</v>
      </c>
      <c r="F88" s="59">
        <v>41649</v>
      </c>
      <c r="G88" s="56" t="s">
        <v>244</v>
      </c>
      <c r="H88" s="56" t="str">
        <f>VLOOKUP(tblSorties[[#This Row],[IDNom]],tblIDs[#All],2,FALSE)</f>
        <v>Ducron</v>
      </c>
      <c r="I88" s="56" t="str">
        <f>VLOOKUP(tblSorties[[#This Row],[IDNom]],tblIDs[#All],3,FALSE)</f>
        <v>Servgene</v>
      </c>
      <c r="J88" s="56" t="str">
        <f>VLOOKUP(tblSorties[[#This Row],[IDNom]],tblIDs[#All],4,FALSE)</f>
        <v>Servfin</v>
      </c>
      <c r="K88" s="61">
        <f>VLOOKUP(tblSorties[[#This Row],[IDNom]],tblIDs[#All],5,FALSE)</f>
        <v>0</v>
      </c>
    </row>
    <row r="89" spans="1:11" x14ac:dyDescent="0.25">
      <c r="A89" s="56">
        <v>51210</v>
      </c>
      <c r="B89" s="47" t="str">
        <f>VLOOKUP(tblSorties[[#This Row],[Référence]],tblBase[#All],2,FALSE)</f>
        <v>ENV  GRAND FORMAT SANS FENETRE</v>
      </c>
      <c r="C89" s="56">
        <v>50</v>
      </c>
      <c r="D89" s="57">
        <f>VLOOKUP(tblSorties[[#This Row],[Référence]],tblBase[#All],4,FALSE)</f>
        <v>0.08</v>
      </c>
      <c r="E89" s="58">
        <f>IFERROR(tblSorties[[#This Row],[Qté]]*tblSorties[[#This Row],[PU]],"nc")</f>
        <v>4</v>
      </c>
      <c r="F89" s="59">
        <v>41649</v>
      </c>
      <c r="G89" s="56" t="s">
        <v>309</v>
      </c>
      <c r="H89" s="56" t="str">
        <f>VLOOKUP(tblSorties[[#This Row],[IDNom]],tblIDs[#All],2,FALSE)</f>
        <v>Charuau</v>
      </c>
      <c r="I89" s="56" t="str">
        <f>VLOOKUP(tblSorties[[#This Row],[IDNom]],tblIDs[#All],3,FALSE)</f>
        <v>Servgene</v>
      </c>
      <c r="J89" s="56" t="str">
        <f>VLOOKUP(tblSorties[[#This Row],[IDNom]],tblIDs[#All],4,FALSE)</f>
        <v>Servfin</v>
      </c>
      <c r="K89" s="61">
        <f>VLOOKUP(tblSorties[[#This Row],[IDNom]],tblIDs[#All],5,FALSE)</f>
        <v>0</v>
      </c>
    </row>
    <row r="90" spans="1:11" x14ac:dyDescent="0.25">
      <c r="A90" s="56">
        <v>62106</v>
      </c>
      <c r="B90" s="47" t="str">
        <f>VLOOKUP(tblSorties[[#This Row],[Référence]],tblBase[#All],2,FALSE)</f>
        <v xml:space="preserve">ENV DEMI FORMAT 162 X229 </v>
      </c>
      <c r="C90" s="56">
        <v>50</v>
      </c>
      <c r="D90" s="57">
        <f>VLOOKUP(tblSorties[[#This Row],[Référence]],tblBase[#All],4,FALSE)</f>
        <v>7.0000000000000007E-2</v>
      </c>
      <c r="E90" s="58">
        <f>IFERROR(tblSorties[[#This Row],[Qté]]*tblSorties[[#This Row],[PU]],"nc")</f>
        <v>3.5000000000000004</v>
      </c>
      <c r="F90" s="59">
        <v>41649</v>
      </c>
      <c r="G90" s="56" t="s">
        <v>309</v>
      </c>
      <c r="H90" s="56" t="str">
        <f>VLOOKUP(tblSorties[[#This Row],[IDNom]],tblIDs[#All],2,FALSE)</f>
        <v>Charuau</v>
      </c>
      <c r="I90" s="56" t="str">
        <f>VLOOKUP(tblSorties[[#This Row],[IDNom]],tblIDs[#All],3,FALSE)</f>
        <v>Servgene</v>
      </c>
      <c r="J90" s="56" t="str">
        <f>VLOOKUP(tblSorties[[#This Row],[IDNom]],tblIDs[#All],4,FALSE)</f>
        <v>Servfin</v>
      </c>
      <c r="K90" s="61">
        <f>VLOOKUP(tblSorties[[#This Row],[IDNom]],tblIDs[#All],5,FALSE)</f>
        <v>0</v>
      </c>
    </row>
    <row r="91" spans="1:11" x14ac:dyDescent="0.25">
      <c r="A91" s="56">
        <v>309175</v>
      </c>
      <c r="B91" s="47" t="str">
        <f>VLOOKUP(tblSorties[[#This Row],[Référence]],tblBase[#All],2,FALSE)</f>
        <v>A+B LOT 12 BLOCS REPOSIT.76x76   JAUNE</v>
      </c>
      <c r="C91" s="56">
        <v>2</v>
      </c>
      <c r="D91" s="57">
        <f>VLOOKUP(tblSorties[[#This Row],[Référence]],tblBase[#All],4,FALSE)</f>
        <v>0.16</v>
      </c>
      <c r="E91" s="58">
        <f>IFERROR(tblSorties[[#This Row],[Qté]]*tblSorties[[#This Row],[PU]],"nc")</f>
        <v>0.32</v>
      </c>
      <c r="F91" s="59">
        <v>41649</v>
      </c>
      <c r="G91" s="56" t="s">
        <v>309</v>
      </c>
      <c r="H91" s="56" t="str">
        <f>VLOOKUP(tblSorties[[#This Row],[IDNom]],tblIDs[#All],2,FALSE)</f>
        <v>Charuau</v>
      </c>
      <c r="I91" s="56" t="str">
        <f>VLOOKUP(tblSorties[[#This Row],[IDNom]],tblIDs[#All],3,FALSE)</f>
        <v>Servgene</v>
      </c>
      <c r="J91" s="56" t="str">
        <f>VLOOKUP(tblSorties[[#This Row],[IDNom]],tblIDs[#All],4,FALSE)</f>
        <v>Servfin</v>
      </c>
      <c r="K91" s="61">
        <f>VLOOKUP(tblSorties[[#This Row],[IDNom]],tblIDs[#All],5,FALSE)</f>
        <v>0</v>
      </c>
    </row>
    <row r="92" spans="1:11" x14ac:dyDescent="0.25">
      <c r="A92" s="56">
        <v>309174</v>
      </c>
      <c r="B92" s="47" t="str">
        <f>VLOOKUP(tblSorties[[#This Row],[Référence]],tblBase[#All],2,FALSE)</f>
        <v>A+B LOT 12 BLOCS REPOSIT.38x51   JAUNE</v>
      </c>
      <c r="C92" s="56">
        <v>2</v>
      </c>
      <c r="D92" s="57">
        <f>VLOOKUP(tblSorties[[#This Row],[Référence]],tblBase[#All],4,FALSE)</f>
        <v>7.5999999999999998E-2</v>
      </c>
      <c r="E92" s="58">
        <f>IFERROR(tblSorties[[#This Row],[Qté]]*tblSorties[[#This Row],[PU]],"nc")</f>
        <v>0.152</v>
      </c>
      <c r="F92" s="59">
        <v>41649</v>
      </c>
      <c r="G92" s="56" t="s">
        <v>309</v>
      </c>
      <c r="H92" s="56" t="str">
        <f>VLOOKUP(tblSorties[[#This Row],[IDNom]],tblIDs[#All],2,FALSE)</f>
        <v>Charuau</v>
      </c>
      <c r="I92" s="56" t="str">
        <f>VLOOKUP(tblSorties[[#This Row],[IDNom]],tblIDs[#All],3,FALSE)</f>
        <v>Servgene</v>
      </c>
      <c r="J92" s="56" t="str">
        <f>VLOOKUP(tblSorties[[#This Row],[IDNom]],tblIDs[#All],4,FALSE)</f>
        <v>Servfin</v>
      </c>
      <c r="K92" s="61">
        <f>VLOOKUP(tblSorties[[#This Row],[IDNom]],tblIDs[#All],5,FALSE)</f>
        <v>0</v>
      </c>
    </row>
    <row r="93" spans="1:11" x14ac:dyDescent="0.25">
      <c r="A93" s="56">
        <v>111180</v>
      </c>
      <c r="B93" s="47" t="str">
        <f>VLOOKUP(tblSorties[[#This Row],[Référence]],tblBase[#All],2,FALSE)</f>
        <v>PAPERMATE BLEU</v>
      </c>
      <c r="C93" s="56">
        <v>2</v>
      </c>
      <c r="D93" s="57">
        <f>VLOOKUP(tblSorties[[#This Row],[Référence]],tblBase[#All],4,FALSE)</f>
        <v>1.07</v>
      </c>
      <c r="E93" s="58">
        <f>IFERROR(tblSorties[[#This Row],[Qté]]*tblSorties[[#This Row],[PU]],"nc")</f>
        <v>2.14</v>
      </c>
      <c r="F93" s="59">
        <v>41649</v>
      </c>
      <c r="G93" s="56" t="s">
        <v>309</v>
      </c>
      <c r="H93" s="56" t="str">
        <f>VLOOKUP(tblSorties[[#This Row],[IDNom]],tblIDs[#All],2,FALSE)</f>
        <v>Charuau</v>
      </c>
      <c r="I93" s="56" t="str">
        <f>VLOOKUP(tblSorties[[#This Row],[IDNom]],tblIDs[#All],3,FALSE)</f>
        <v>Servgene</v>
      </c>
      <c r="J93" s="56" t="str">
        <f>VLOOKUP(tblSorties[[#This Row],[IDNom]],tblIDs[#All],4,FALSE)</f>
        <v>Servfin</v>
      </c>
      <c r="K93" s="61">
        <f>VLOOKUP(tblSorties[[#This Row],[IDNom]],tblIDs[#All],5,FALSE)</f>
        <v>0</v>
      </c>
    </row>
    <row r="94" spans="1:11" x14ac:dyDescent="0.25">
      <c r="A94" s="56">
        <v>122601</v>
      </c>
      <c r="B94" s="47" t="str">
        <f>VLOOKUP(tblSorties[[#This Row],[Référence]],tblBase[#All],2,FALSE)</f>
        <v>DEVIDOIR ESCARGOT PREMIUM</v>
      </c>
      <c r="C94" s="56">
        <v>1</v>
      </c>
      <c r="D94" s="57">
        <f>VLOOKUP(tblSorties[[#This Row],[Référence]],tblBase[#All],4,FALSE)</f>
        <v>0.35</v>
      </c>
      <c r="E94" s="58">
        <f>IFERROR(tblSorties[[#This Row],[Qté]]*tblSorties[[#This Row],[PU]],"nc")</f>
        <v>0.35</v>
      </c>
      <c r="F94" s="59">
        <v>41649</v>
      </c>
      <c r="G94" s="56" t="s">
        <v>309</v>
      </c>
      <c r="H94" s="56" t="str">
        <f>VLOOKUP(tblSorties[[#This Row],[IDNom]],tblIDs[#All],2,FALSE)</f>
        <v>Charuau</v>
      </c>
      <c r="I94" s="56" t="str">
        <f>VLOOKUP(tblSorties[[#This Row],[IDNom]],tblIDs[#All],3,FALSE)</f>
        <v>Servgene</v>
      </c>
      <c r="J94" s="56" t="str">
        <f>VLOOKUP(tblSorties[[#This Row],[IDNom]],tblIDs[#All],4,FALSE)</f>
        <v>Servfin</v>
      </c>
      <c r="K94" s="61">
        <f>VLOOKUP(tblSorties[[#This Row],[IDNom]],tblIDs[#All],5,FALSE)</f>
        <v>0</v>
      </c>
    </row>
    <row r="95" spans="1:11" x14ac:dyDescent="0.25">
      <c r="A95" s="56">
        <v>121401</v>
      </c>
      <c r="B95" s="47" t="str">
        <f>VLOOKUP(tblSorties[[#This Row],[Référence]],tblBase[#All],2,FALSE)</f>
        <v>RUBAN SCOTCH TRANSP.550 19x33</v>
      </c>
      <c r="C95" s="56">
        <v>1</v>
      </c>
      <c r="D95" s="57">
        <f>VLOOKUP(tblSorties[[#This Row],[Référence]],tblBase[#All],4,FALSE)</f>
        <v>0.82</v>
      </c>
      <c r="E95" s="58">
        <f>IFERROR(tblSorties[[#This Row],[Qté]]*tblSorties[[#This Row],[PU]],"nc")</f>
        <v>0.82</v>
      </c>
      <c r="F95" s="59">
        <v>41649</v>
      </c>
      <c r="G95" s="56" t="s">
        <v>309</v>
      </c>
      <c r="H95" s="56" t="str">
        <f>VLOOKUP(tblSorties[[#This Row],[IDNom]],tblIDs[#All],2,FALSE)</f>
        <v>Charuau</v>
      </c>
      <c r="I95" s="56" t="str">
        <f>VLOOKUP(tblSorties[[#This Row],[IDNom]],tblIDs[#All],3,FALSE)</f>
        <v>Servgene</v>
      </c>
      <c r="J95" s="56" t="str">
        <f>VLOOKUP(tblSorties[[#This Row],[IDNom]],tblIDs[#All],4,FALSE)</f>
        <v>Servfin</v>
      </c>
      <c r="K95" s="61">
        <f>VLOOKUP(tblSorties[[#This Row],[IDNom]],tblIDs[#All],5,FALSE)</f>
        <v>0</v>
      </c>
    </row>
    <row r="96" spans="1:11" x14ac:dyDescent="0.25">
      <c r="A96" s="56">
        <v>504166</v>
      </c>
      <c r="B96" s="47" t="str">
        <f>VLOOKUP(tblSorties[[#This Row],[Référence]],tblBase[#All],2,FALSE)</f>
        <v>CORBEILLE A COURRIER INCOLORE</v>
      </c>
      <c r="C96" s="56">
        <v>4</v>
      </c>
      <c r="D96" s="57">
        <f>VLOOKUP(tblSorties[[#This Row],[Référence]],tblBase[#All],4,FALSE)</f>
        <v>2.57</v>
      </c>
      <c r="E96" s="58">
        <f>IFERROR(tblSorties[[#This Row],[Qté]]*tblSorties[[#This Row],[PU]],"nc")</f>
        <v>10.28</v>
      </c>
      <c r="F96" s="59">
        <v>41649</v>
      </c>
      <c r="G96" s="56" t="s">
        <v>309</v>
      </c>
      <c r="H96" s="56" t="str">
        <f>VLOOKUP(tblSorties[[#This Row],[IDNom]],tblIDs[#All],2,FALSE)</f>
        <v>Charuau</v>
      </c>
      <c r="I96" s="56" t="str">
        <f>VLOOKUP(tblSorties[[#This Row],[IDNom]],tblIDs[#All],3,FALSE)</f>
        <v>Servgene</v>
      </c>
      <c r="J96" s="56" t="str">
        <f>VLOOKUP(tblSorties[[#This Row],[IDNom]],tblIDs[#All],4,FALSE)</f>
        <v>Servfin</v>
      </c>
      <c r="K96" s="61">
        <f>VLOOKUP(tblSorties[[#This Row],[IDNom]],tblIDs[#All],5,FALSE)</f>
        <v>0</v>
      </c>
    </row>
    <row r="97" spans="1:11" x14ac:dyDescent="0.25">
      <c r="A97" s="56">
        <v>208564</v>
      </c>
      <c r="B97" s="47" t="str">
        <f>VLOOKUP(tblSorties[[#This Row],[Référence]],tblBase[#All],2,FALSE)</f>
        <v>CLASSEUR POLYPRO 4 ANN.30mm VERT DUR</v>
      </c>
      <c r="C97" s="56">
        <v>1</v>
      </c>
      <c r="D97" s="57">
        <f>VLOOKUP(tblSorties[[#This Row],[Référence]],tblBase[#All],4,FALSE)</f>
        <v>0.78</v>
      </c>
      <c r="E97" s="58">
        <f>IFERROR(tblSorties[[#This Row],[Qté]]*tblSorties[[#This Row],[PU]],"nc")</f>
        <v>0.78</v>
      </c>
      <c r="F97" s="59">
        <v>41649</v>
      </c>
      <c r="G97" s="56" t="s">
        <v>309</v>
      </c>
      <c r="H97" s="56" t="str">
        <f>VLOOKUP(tblSorties[[#This Row],[IDNom]],tblIDs[#All],2,FALSE)</f>
        <v>Charuau</v>
      </c>
      <c r="I97" s="56" t="str">
        <f>VLOOKUP(tblSorties[[#This Row],[IDNom]],tblIDs[#All],3,FALSE)</f>
        <v>Servgene</v>
      </c>
      <c r="J97" s="56" t="str">
        <f>VLOOKUP(tblSorties[[#This Row],[IDNom]],tblIDs[#All],4,FALSE)</f>
        <v>Servfin</v>
      </c>
      <c r="K97" s="61">
        <f>VLOOKUP(tblSorties[[#This Row],[IDNom]],tblIDs[#All],5,FALSE)</f>
        <v>0</v>
      </c>
    </row>
    <row r="98" spans="1:11" x14ac:dyDescent="0.25">
      <c r="A98" s="56">
        <v>208561</v>
      </c>
      <c r="B98" s="47" t="str">
        <f>VLOOKUP(tblSorties[[#This Row],[Référence]],tblBase[#All],2,FALSE)</f>
        <v>CLASSEUR POLYPRO 4 ANN.30mm BLEU DUR</v>
      </c>
      <c r="C98" s="56">
        <v>1</v>
      </c>
      <c r="D98" s="57">
        <f>VLOOKUP(tblSorties[[#This Row],[Référence]],tblBase[#All],4,FALSE)</f>
        <v>0.78</v>
      </c>
      <c r="E98" s="58">
        <f>IFERROR(tblSorties[[#This Row],[Qté]]*tblSorties[[#This Row],[PU]],"nc")</f>
        <v>0.78</v>
      </c>
      <c r="F98" s="59">
        <v>41649</v>
      </c>
      <c r="G98" s="56" t="s">
        <v>309</v>
      </c>
      <c r="H98" s="56" t="str">
        <f>VLOOKUP(tblSorties[[#This Row],[IDNom]],tblIDs[#All],2,FALSE)</f>
        <v>Charuau</v>
      </c>
      <c r="I98" s="56" t="str">
        <f>VLOOKUP(tblSorties[[#This Row],[IDNom]],tblIDs[#All],3,FALSE)</f>
        <v>Servgene</v>
      </c>
      <c r="J98" s="56" t="str">
        <f>VLOOKUP(tblSorties[[#This Row],[IDNom]],tblIDs[#All],4,FALSE)</f>
        <v>Servfin</v>
      </c>
      <c r="K98" s="61">
        <f>VLOOKUP(tblSorties[[#This Row],[IDNom]],tblIDs[#All],5,FALSE)</f>
        <v>0</v>
      </c>
    </row>
    <row r="99" spans="1:11" x14ac:dyDescent="0.25">
      <c r="A99" s="56">
        <v>311521</v>
      </c>
      <c r="B99" s="47" t="str">
        <f>VLOOKUP(tblSorties[[#This Row],[Référence]],tblBase[#All],2,FALSE)</f>
        <v>CAHIER SPIRALE 17x22 100P 5x5    R. 62.402</v>
      </c>
      <c r="C99" s="56">
        <v>1</v>
      </c>
      <c r="D99" s="57">
        <f>VLOOKUP(tblSorties[[#This Row],[Référence]],tblBase[#All],4,FALSE)</f>
        <v>0.65</v>
      </c>
      <c r="E99" s="58">
        <f>IFERROR(tblSorties[[#This Row],[Qté]]*tblSorties[[#This Row],[PU]],"nc")</f>
        <v>0.65</v>
      </c>
      <c r="F99" s="59">
        <v>41649</v>
      </c>
      <c r="G99" s="56" t="s">
        <v>309</v>
      </c>
      <c r="H99" s="56" t="str">
        <f>VLOOKUP(tblSorties[[#This Row],[IDNom]],tblIDs[#All],2,FALSE)</f>
        <v>Charuau</v>
      </c>
      <c r="I99" s="56" t="str">
        <f>VLOOKUP(tblSorties[[#This Row],[IDNom]],tblIDs[#All],3,FALSE)</f>
        <v>Servgene</v>
      </c>
      <c r="J99" s="56" t="str">
        <f>VLOOKUP(tblSorties[[#This Row],[IDNom]],tblIDs[#All],4,FALSE)</f>
        <v>Servfin</v>
      </c>
      <c r="K99" s="61">
        <f>VLOOKUP(tblSorties[[#This Row],[IDNom]],tblIDs[#All],5,FALSE)</f>
        <v>0</v>
      </c>
    </row>
    <row r="100" spans="1:11" x14ac:dyDescent="0.25">
      <c r="A100" s="56">
        <v>42500</v>
      </c>
      <c r="B100" s="47" t="str">
        <f>VLOOKUP(tblSorties[[#This Row],[Référence]],tblBase[#All],2,FALSE)</f>
        <v>ROULEAU ECO</v>
      </c>
      <c r="C100" s="56">
        <v>2</v>
      </c>
      <c r="D100" s="57">
        <f>VLOOKUP(tblSorties[[#This Row],[Référence]],tblBase[#All],4,FALSE)</f>
        <v>3</v>
      </c>
      <c r="E100" s="58">
        <f>IFERROR(tblSorties[[#This Row],[Qté]]*tblSorties[[#This Row],[PU]],"nc")</f>
        <v>6</v>
      </c>
      <c r="F100" s="59">
        <v>41649</v>
      </c>
      <c r="G100" s="56" t="s">
        <v>306</v>
      </c>
      <c r="H100" s="56" t="str">
        <f>VLOOKUP(tblSorties[[#This Row],[IDNom]],tblIDs[#All],2,FALSE)</f>
        <v>Carlier</v>
      </c>
      <c r="I100" s="56" t="str">
        <f>VLOOKUP(tblSorties[[#This Row],[IDNom]],tblIDs[#All],3,FALSE)</f>
        <v>Servgene</v>
      </c>
      <c r="J100" s="56" t="str">
        <f>VLOOKUP(tblSorties[[#This Row],[IDNom]],tblIDs[#All],4,FALSE)</f>
        <v xml:space="preserve">Entretien </v>
      </c>
      <c r="K100" s="61" t="str">
        <f>VLOOKUP(tblSorties[[#This Row],[IDNom]],tblIDs[#All],5,FALSE)</f>
        <v>Admin</v>
      </c>
    </row>
    <row r="101" spans="1:11" x14ac:dyDescent="0.25">
      <c r="A101" s="56">
        <v>42500</v>
      </c>
      <c r="B101" s="47" t="str">
        <f>VLOOKUP(tblSorties[[#This Row],[Référence]],tblBase[#All],2,FALSE)</f>
        <v>ROULEAU ECO</v>
      </c>
      <c r="C101" s="56">
        <v>3</v>
      </c>
      <c r="D101" s="57">
        <f>VLOOKUP(tblSorties[[#This Row],[Référence]],tblBase[#All],4,FALSE)</f>
        <v>3</v>
      </c>
      <c r="E101" s="58">
        <f>IFERROR(tblSorties[[#This Row],[Qté]]*tblSorties[[#This Row],[PU]],"nc")</f>
        <v>9</v>
      </c>
      <c r="F101" s="59">
        <v>41649</v>
      </c>
      <c r="G101" s="56" t="s">
        <v>412</v>
      </c>
      <c r="H101" s="56" t="str">
        <f>VLOOKUP(tblSorties[[#This Row],[IDNom]],tblIDs[#All],2,FALSE)</f>
        <v>Hurel</v>
      </c>
      <c r="I101" s="56" t="str">
        <f>VLOOKUP(tblSorties[[#This Row],[IDNom]],tblIDs[#All],3,FALSE)</f>
        <v>Servgene</v>
      </c>
      <c r="J101" s="56" t="str">
        <f>VLOOKUP(tblSorties[[#This Row],[IDNom]],tblIDs[#All],4,FALSE)</f>
        <v xml:space="preserve">Entretien </v>
      </c>
      <c r="K101" s="61" t="str">
        <f>VLOOKUP(tblSorties[[#This Row],[IDNom]],tblIDs[#All],5,FALSE)</f>
        <v>2 éme Bat C</v>
      </c>
    </row>
    <row r="102" spans="1:11" x14ac:dyDescent="0.25">
      <c r="A102" s="56">
        <v>204116</v>
      </c>
      <c r="B102" s="47" t="str">
        <f>VLOOKUP(tblSorties[[#This Row],[Référence]],tblBase[#All],2,FALSE)</f>
        <v>A+B LOT 50 BTES ARCHIVE DOS 15   BLANC</v>
      </c>
      <c r="C102" s="56">
        <v>6</v>
      </c>
      <c r="D102" s="57">
        <f>VLOOKUP(tblSorties[[#This Row],[Référence]],tblBase[#All],4,FALSE)</f>
        <v>0.56000000000000005</v>
      </c>
      <c r="E102" s="58">
        <f>IFERROR(tblSorties[[#This Row],[Qté]]*tblSorties[[#This Row],[PU]],"nc")</f>
        <v>3.3600000000000003</v>
      </c>
      <c r="F102" s="59">
        <v>41649</v>
      </c>
      <c r="G102" s="56" t="s">
        <v>227</v>
      </c>
      <c r="H102" s="56" t="str">
        <f>VLOOKUP(tblSorties[[#This Row],[IDNom]],tblIDs[#All],2,FALSE)</f>
        <v>Gueroui</v>
      </c>
      <c r="I102" s="56" t="str">
        <f>VLOOKUP(tblSorties[[#This Row],[IDNom]],tblIDs[#All],3,FALSE)</f>
        <v>Deptecl</v>
      </c>
      <c r="J102" s="56" t="str">
        <f>VLOOKUP(tblSorties[[#This Row],[IDNom]],tblIDs[#All],4,FALSE)</f>
        <v>Sc/Matiére</v>
      </c>
      <c r="K102" s="61" t="str">
        <f>VLOOKUP(tblSorties[[#This Row],[IDNom]],tblIDs[#All],5,FALSE)</f>
        <v>Chimie</v>
      </c>
    </row>
    <row r="103" spans="1:11" x14ac:dyDescent="0.25">
      <c r="A103" s="56">
        <v>204115</v>
      </c>
      <c r="B103" s="47" t="str">
        <f>VLOOKUP(tblSorties[[#This Row],[Référence]],tblBase[#All],2,FALSE)</f>
        <v>A+B LOT 50 BTES ARCHIVE DOS 10   BLANC</v>
      </c>
      <c r="C103" s="56">
        <v>2</v>
      </c>
      <c r="D103" s="57">
        <f>VLOOKUP(tblSorties[[#This Row],[Référence]],tblBase[#All],4,FALSE)</f>
        <v>0.44</v>
      </c>
      <c r="E103" s="58">
        <f>IFERROR(tblSorties[[#This Row],[Qté]]*tblSorties[[#This Row],[PU]],"nc")</f>
        <v>0.88</v>
      </c>
      <c r="F103" s="59">
        <v>41649</v>
      </c>
      <c r="G103" s="56" t="s">
        <v>227</v>
      </c>
      <c r="H103" s="56" t="str">
        <f>VLOOKUP(tblSorties[[#This Row],[IDNom]],tblIDs[#All],2,FALSE)</f>
        <v>Gueroui</v>
      </c>
      <c r="I103" s="56" t="str">
        <f>VLOOKUP(tblSorties[[#This Row],[IDNom]],tblIDs[#All],3,FALSE)</f>
        <v>Deptecl</v>
      </c>
      <c r="J103" s="56" t="str">
        <f>VLOOKUP(tblSorties[[#This Row],[IDNom]],tblIDs[#All],4,FALSE)</f>
        <v>Sc/Matiére</v>
      </c>
      <c r="K103" s="61" t="str">
        <f>VLOOKUP(tblSorties[[#This Row],[IDNom]],tblIDs[#All],5,FALSE)</f>
        <v>Chimie</v>
      </c>
    </row>
    <row r="104" spans="1:11" x14ac:dyDescent="0.25">
      <c r="A104" s="56">
        <v>51210</v>
      </c>
      <c r="B104" s="47" t="str">
        <f>VLOOKUP(tblSorties[[#This Row],[Référence]],tblBase[#All],2,FALSE)</f>
        <v>ENV  GRAND FORMAT SANS FENETRE</v>
      </c>
      <c r="C104" s="56">
        <v>50</v>
      </c>
      <c r="D104" s="57">
        <f>VLOOKUP(tblSorties[[#This Row],[Référence]],tblBase[#All],4,FALSE)</f>
        <v>0.08</v>
      </c>
      <c r="E104" s="58">
        <f>IFERROR(tblSorties[[#This Row],[Qté]]*tblSorties[[#This Row],[PU]],"nc")</f>
        <v>4</v>
      </c>
      <c r="F104" s="59">
        <v>41653</v>
      </c>
      <c r="G104" s="56" t="s">
        <v>403</v>
      </c>
      <c r="H104" s="56" t="str">
        <f>VLOOKUP(tblSorties[[#This Row],[IDNom]],tblIDs[#All],2,FALSE)</f>
        <v>Herchuelz</v>
      </c>
      <c r="I104" s="56" t="str">
        <f>VLOOKUP(tblSorties[[#This Row],[IDNom]],tblIDs[#All],3,FALSE)</f>
        <v>Dirgen</v>
      </c>
      <c r="J104" s="56" t="str">
        <f>VLOOKUP(tblSorties[[#This Row],[IDNom]],tblIDs[#All],4,FALSE)</f>
        <v>Fonct</v>
      </c>
      <c r="K104" s="61">
        <f>VLOOKUP(tblSorties[[#This Row],[IDNom]],tblIDs[#All],5,FALSE)</f>
        <v>0</v>
      </c>
    </row>
    <row r="105" spans="1:11" x14ac:dyDescent="0.25">
      <c r="A105" s="56">
        <v>206401</v>
      </c>
      <c r="B105" s="47" t="str">
        <f>VLOOKUP(tblSorties[[#This Row],[Référence]],tblBase[#All],2,FALSE)</f>
        <v>A+B CLASSEUR LEVIER 8cm BLEU     FONCE</v>
      </c>
      <c r="C105" s="56">
        <v>1</v>
      </c>
      <c r="D105" s="57">
        <f>VLOOKUP(tblSorties[[#This Row],[Référence]],tblBase[#All],4,FALSE)</f>
        <v>1.0900000000000001</v>
      </c>
      <c r="E105" s="58">
        <f>IFERROR(tblSorties[[#This Row],[Qté]]*tblSorties[[#This Row],[PU]],"nc")</f>
        <v>1.0900000000000001</v>
      </c>
      <c r="F105" s="59">
        <v>41653</v>
      </c>
      <c r="G105" s="56" t="s">
        <v>238</v>
      </c>
      <c r="H105" s="56" t="str">
        <f>VLOOKUP(tblSorties[[#This Row],[IDNom]],tblIDs[#All],2,FALSE)</f>
        <v>Yvoz</v>
      </c>
      <c r="I105" s="56" t="str">
        <f>VLOOKUP(tblSorties[[#This Row],[IDNom]],tblIDs[#All],3,FALSE)</f>
        <v>Deptecl</v>
      </c>
      <c r="J105" s="56" t="str">
        <f>VLOOKUP(tblSorties[[#This Row],[IDNom]],tblIDs[#All],4,FALSE)</f>
        <v>Lagis</v>
      </c>
      <c r="K105" s="61">
        <f>VLOOKUP(tblSorties[[#This Row],[IDNom]],tblIDs[#All],5,FALSE)</f>
        <v>0</v>
      </c>
    </row>
    <row r="106" spans="1:11" x14ac:dyDescent="0.25">
      <c r="A106" s="56">
        <v>206418</v>
      </c>
      <c r="B106" s="47" t="str">
        <f>VLOOKUP(tblSorties[[#This Row],[Référence]],tblBase[#All],2,FALSE)</f>
        <v>A+B CLASSEUR LEVIER 8cm NOIR</v>
      </c>
      <c r="C106" s="56">
        <v>1</v>
      </c>
      <c r="D106" s="57">
        <f>VLOOKUP(tblSorties[[#This Row],[Référence]],tblBase[#All],4,FALSE)</f>
        <v>1.0900000000000001</v>
      </c>
      <c r="E106" s="58">
        <f>IFERROR(tblSorties[[#This Row],[Qté]]*tblSorties[[#This Row],[PU]],"nc")</f>
        <v>1.0900000000000001</v>
      </c>
      <c r="F106" s="59">
        <v>41653</v>
      </c>
      <c r="G106" s="56" t="s">
        <v>238</v>
      </c>
      <c r="H106" s="56" t="str">
        <f>VLOOKUP(tblSorties[[#This Row],[IDNom]],tblIDs[#All],2,FALSE)</f>
        <v>Yvoz</v>
      </c>
      <c r="I106" s="56" t="str">
        <f>VLOOKUP(tblSorties[[#This Row],[IDNom]],tblIDs[#All],3,FALSE)</f>
        <v>Deptecl</v>
      </c>
      <c r="J106" s="56" t="str">
        <f>VLOOKUP(tblSorties[[#This Row],[IDNom]],tblIDs[#All],4,FALSE)</f>
        <v>Lagis</v>
      </c>
      <c r="K106" s="61">
        <f>VLOOKUP(tblSorties[[#This Row],[IDNom]],tblIDs[#All],5,FALSE)</f>
        <v>0</v>
      </c>
    </row>
    <row r="107" spans="1:11" x14ac:dyDescent="0.25">
      <c r="A107" s="56">
        <v>120483</v>
      </c>
      <c r="B107" s="47" t="str">
        <f>VLOOKUP(tblSorties[[#This Row],[Référence]],tblBase[#All],2,FALSE)</f>
        <v>FEUTRE VELLEDA 1741 ROUGE PTE    OGIVE MOYENNE</v>
      </c>
      <c r="C107" s="56">
        <v>3</v>
      </c>
      <c r="D107" s="57">
        <f>VLOOKUP(tblSorties[[#This Row],[Référence]],tblBase[#All],4,FALSE)</f>
        <v>0.85</v>
      </c>
      <c r="E107" s="58">
        <f>IFERROR(tblSorties[[#This Row],[Qté]]*tblSorties[[#This Row],[PU]],"nc")</f>
        <v>2.5499999999999998</v>
      </c>
      <c r="F107" s="59">
        <v>41653</v>
      </c>
      <c r="G107" s="56" t="s">
        <v>238</v>
      </c>
      <c r="H107" s="56" t="str">
        <f>VLOOKUP(tblSorties[[#This Row],[IDNom]],tblIDs[#All],2,FALSE)</f>
        <v>Yvoz</v>
      </c>
      <c r="I107" s="56" t="str">
        <f>VLOOKUP(tblSorties[[#This Row],[IDNom]],tblIDs[#All],3,FALSE)</f>
        <v>Deptecl</v>
      </c>
      <c r="J107" s="56" t="str">
        <f>VLOOKUP(tblSorties[[#This Row],[IDNom]],tblIDs[#All],4,FALSE)</f>
        <v>Lagis</v>
      </c>
      <c r="K107" s="61">
        <f>VLOOKUP(tblSorties[[#This Row],[IDNom]],tblIDs[#All],5,FALSE)</f>
        <v>0</v>
      </c>
    </row>
    <row r="108" spans="1:11" x14ac:dyDescent="0.25">
      <c r="A108" s="56">
        <v>120482</v>
      </c>
      <c r="B108" s="47" t="str">
        <f>VLOOKUP(tblSorties[[#This Row],[Référence]],tblBase[#All],2,FALSE)</f>
        <v>FEUTRE VELLEDA 1741 NOIR PTE     OGIVE MOYENNE</v>
      </c>
      <c r="C108" s="56">
        <v>3</v>
      </c>
      <c r="D108" s="57">
        <f>VLOOKUP(tblSorties[[#This Row],[Référence]],tblBase[#All],4,FALSE)</f>
        <v>0.85</v>
      </c>
      <c r="E108" s="58">
        <f>IFERROR(tblSorties[[#This Row],[Qté]]*tblSorties[[#This Row],[PU]],"nc")</f>
        <v>2.5499999999999998</v>
      </c>
      <c r="F108" s="59">
        <v>41653</v>
      </c>
      <c r="G108" s="56" t="s">
        <v>238</v>
      </c>
      <c r="H108" s="56" t="str">
        <f>VLOOKUP(tblSorties[[#This Row],[IDNom]],tblIDs[#All],2,FALSE)</f>
        <v>Yvoz</v>
      </c>
      <c r="I108" s="56" t="str">
        <f>VLOOKUP(tblSorties[[#This Row],[IDNom]],tblIDs[#All],3,FALSE)</f>
        <v>Deptecl</v>
      </c>
      <c r="J108" s="56" t="str">
        <f>VLOOKUP(tblSorties[[#This Row],[IDNom]],tblIDs[#All],4,FALSE)</f>
        <v>Lagis</v>
      </c>
      <c r="K108" s="61">
        <f>VLOOKUP(tblSorties[[#This Row],[IDNom]],tblIDs[#All],5,FALSE)</f>
        <v>0</v>
      </c>
    </row>
    <row r="109" spans="1:11" x14ac:dyDescent="0.25">
      <c r="A109" s="56">
        <v>120481</v>
      </c>
      <c r="B109" s="47" t="str">
        <f>VLOOKUP(tblSorties[[#This Row],[Référence]],tblBase[#All],2,FALSE)</f>
        <v>FEUTRE VELLEDA 1741 BLEU PTE     OGIVE MOYENNE</v>
      </c>
      <c r="C109" s="56">
        <v>3</v>
      </c>
      <c r="D109" s="57">
        <f>VLOOKUP(tblSorties[[#This Row],[Référence]],tblBase[#All],4,FALSE)</f>
        <v>0.85</v>
      </c>
      <c r="E109" s="58">
        <f>IFERROR(tblSorties[[#This Row],[Qté]]*tblSorties[[#This Row],[PU]],"nc")</f>
        <v>2.5499999999999998</v>
      </c>
      <c r="F109" s="59">
        <v>41653</v>
      </c>
      <c r="G109" s="56" t="s">
        <v>238</v>
      </c>
      <c r="H109" s="56" t="str">
        <f>VLOOKUP(tblSorties[[#This Row],[IDNom]],tblIDs[#All],2,FALSE)</f>
        <v>Yvoz</v>
      </c>
      <c r="I109" s="56" t="str">
        <f>VLOOKUP(tblSorties[[#This Row],[IDNom]],tblIDs[#All],3,FALSE)</f>
        <v>Deptecl</v>
      </c>
      <c r="J109" s="56" t="str">
        <f>VLOOKUP(tblSorties[[#This Row],[IDNom]],tblIDs[#All],4,FALSE)</f>
        <v>Lagis</v>
      </c>
      <c r="K109" s="61">
        <f>VLOOKUP(tblSorties[[#This Row],[IDNom]],tblIDs[#All],5,FALSE)</f>
        <v>0</v>
      </c>
    </row>
    <row r="110" spans="1:11" x14ac:dyDescent="0.25">
      <c r="A110" s="56">
        <v>311531</v>
      </c>
      <c r="B110" s="47" t="str">
        <f>VLOOKUP(tblSorties[[#This Row],[Référence]],tblBase[#All],2,FALSE)</f>
        <v>CAHIER SPIRALE210x297 100P 5x5   REF.7552</v>
      </c>
      <c r="C110" s="56">
        <v>5</v>
      </c>
      <c r="D110" s="57">
        <f>VLOOKUP(tblSorties[[#This Row],[Référence]],tblBase[#All],4,FALSE)</f>
        <v>1.05</v>
      </c>
      <c r="E110" s="58">
        <f>IFERROR(tblSorties[[#This Row],[Qté]]*tblSorties[[#This Row],[PU]],"nc")</f>
        <v>5.25</v>
      </c>
      <c r="F110" s="59">
        <v>41653</v>
      </c>
      <c r="G110" s="56" t="s">
        <v>238</v>
      </c>
      <c r="H110" s="56" t="str">
        <f>VLOOKUP(tblSorties[[#This Row],[IDNom]],tblIDs[#All],2,FALSE)</f>
        <v>Yvoz</v>
      </c>
      <c r="I110" s="56" t="str">
        <f>VLOOKUP(tblSorties[[#This Row],[IDNom]],tblIDs[#All],3,FALSE)</f>
        <v>Deptecl</v>
      </c>
      <c r="J110" s="56" t="str">
        <f>VLOOKUP(tblSorties[[#This Row],[IDNom]],tblIDs[#All],4,FALSE)</f>
        <v>Lagis</v>
      </c>
      <c r="K110" s="61">
        <f>VLOOKUP(tblSorties[[#This Row],[IDNom]],tblIDs[#All],5,FALSE)</f>
        <v>0</v>
      </c>
    </row>
    <row r="111" spans="1:11" x14ac:dyDescent="0.25">
      <c r="A111" s="56">
        <v>120481</v>
      </c>
      <c r="B111" s="47" t="str">
        <f>VLOOKUP(tblSorties[[#This Row],[Référence]],tblBase[#All],2,FALSE)</f>
        <v>FEUTRE VELLEDA 1741 BLEU PTE     OGIVE MOYENNE</v>
      </c>
      <c r="C111" s="56">
        <v>1</v>
      </c>
      <c r="D111" s="57">
        <f>VLOOKUP(tblSorties[[#This Row],[Référence]],tblBase[#All],4,FALSE)</f>
        <v>0.85</v>
      </c>
      <c r="E111" s="58">
        <f>IFERROR(tblSorties[[#This Row],[Qté]]*tblSorties[[#This Row],[PU]],"nc")</f>
        <v>0.85</v>
      </c>
      <c r="F111" s="59">
        <v>41653</v>
      </c>
      <c r="G111" s="56" t="s">
        <v>583</v>
      </c>
      <c r="H111" s="56" t="str">
        <f>VLOOKUP(tblSorties[[#This Row],[IDNom]],tblIDs[#All],2,FALSE)</f>
        <v>Lepicart</v>
      </c>
      <c r="I111" s="56" t="str">
        <f>VLOOKUP(tblSorties[[#This Row],[IDNom]],tblIDs[#All],3,FALSE)</f>
        <v>Deptecl</v>
      </c>
      <c r="J111" s="56" t="str">
        <f>VLOOKUP(tblSorties[[#This Row],[IDNom]],tblIDs[#All],4,FALSE)</f>
        <v>Sc/Matiére</v>
      </c>
      <c r="K111" s="61" t="str">
        <f>VLOOKUP(tblSorties[[#This Row],[IDNom]],tblIDs[#All],5,FALSE)</f>
        <v>Méca</v>
      </c>
    </row>
    <row r="112" spans="1:11" x14ac:dyDescent="0.25">
      <c r="A112" s="56">
        <v>120482</v>
      </c>
      <c r="B112" s="47" t="str">
        <f>VLOOKUP(tblSorties[[#This Row],[Référence]],tblBase[#All],2,FALSE)</f>
        <v>FEUTRE VELLEDA 1741 NOIR PTE     OGIVE MOYENNE</v>
      </c>
      <c r="C112" s="56">
        <v>1</v>
      </c>
      <c r="D112" s="57">
        <f>VLOOKUP(tblSorties[[#This Row],[Référence]],tblBase[#All],4,FALSE)</f>
        <v>0.85</v>
      </c>
      <c r="E112" s="58">
        <f>IFERROR(tblSorties[[#This Row],[Qté]]*tblSorties[[#This Row],[PU]],"nc")</f>
        <v>0.85</v>
      </c>
      <c r="F112" s="59">
        <v>41653</v>
      </c>
      <c r="G112" s="56" t="s">
        <v>583</v>
      </c>
      <c r="H112" s="56" t="str">
        <f>VLOOKUP(tblSorties[[#This Row],[IDNom]],tblIDs[#All],2,FALSE)</f>
        <v>Lepicart</v>
      </c>
      <c r="I112" s="56" t="str">
        <f>VLOOKUP(tblSorties[[#This Row],[IDNom]],tblIDs[#All],3,FALSE)</f>
        <v>Deptecl</v>
      </c>
      <c r="J112" s="56" t="str">
        <f>VLOOKUP(tblSorties[[#This Row],[IDNom]],tblIDs[#All],4,FALSE)</f>
        <v>Sc/Matiére</v>
      </c>
      <c r="K112" s="61" t="str">
        <f>VLOOKUP(tblSorties[[#This Row],[IDNom]],tblIDs[#All],5,FALSE)</f>
        <v>Méca</v>
      </c>
    </row>
    <row r="113" spans="1:11" x14ac:dyDescent="0.25">
      <c r="A113" s="56">
        <v>120483</v>
      </c>
      <c r="B113" s="47" t="str">
        <f>VLOOKUP(tblSorties[[#This Row],[Référence]],tblBase[#All],2,FALSE)</f>
        <v>FEUTRE VELLEDA 1741 ROUGE PTE    OGIVE MOYENNE</v>
      </c>
      <c r="C113" s="56">
        <v>1</v>
      </c>
      <c r="D113" s="57">
        <f>VLOOKUP(tblSorties[[#This Row],[Référence]],tblBase[#All],4,FALSE)</f>
        <v>0.85</v>
      </c>
      <c r="E113" s="58">
        <f>IFERROR(tblSorties[[#This Row],[Qté]]*tblSorties[[#This Row],[PU]],"nc")</f>
        <v>0.85</v>
      </c>
      <c r="F113" s="59">
        <v>41653</v>
      </c>
      <c r="G113" s="56" t="s">
        <v>583</v>
      </c>
      <c r="H113" s="56" t="str">
        <f>VLOOKUP(tblSorties[[#This Row],[IDNom]],tblIDs[#All],2,FALSE)</f>
        <v>Lepicart</v>
      </c>
      <c r="I113" s="56" t="str">
        <f>VLOOKUP(tblSorties[[#This Row],[IDNom]],tblIDs[#All],3,FALSE)</f>
        <v>Deptecl</v>
      </c>
      <c r="J113" s="56" t="str">
        <f>VLOOKUP(tblSorties[[#This Row],[IDNom]],tblIDs[#All],4,FALSE)</f>
        <v>Sc/Matiére</v>
      </c>
      <c r="K113" s="61" t="str">
        <f>VLOOKUP(tblSorties[[#This Row],[IDNom]],tblIDs[#All],5,FALSE)</f>
        <v>Méca</v>
      </c>
    </row>
    <row r="114" spans="1:11" x14ac:dyDescent="0.25">
      <c r="A114" s="56">
        <v>120484</v>
      </c>
      <c r="B114" s="47" t="str">
        <f>VLOOKUP(tblSorties[[#This Row],[Référence]],tblBase[#All],2,FALSE)</f>
        <v>FEUTRE VELLEDA 1741 VERT PTE     OGIVE MOYENNE</v>
      </c>
      <c r="C114" s="56">
        <v>1</v>
      </c>
      <c r="D114" s="57">
        <f>VLOOKUP(tblSorties[[#This Row],[Référence]],tblBase[#All],4,FALSE)</f>
        <v>0.85</v>
      </c>
      <c r="E114" s="58">
        <f>IFERROR(tblSorties[[#This Row],[Qté]]*tblSorties[[#This Row],[PU]],"nc")</f>
        <v>0.85</v>
      </c>
      <c r="F114" s="59">
        <v>41653</v>
      </c>
      <c r="G114" s="56" t="s">
        <v>583</v>
      </c>
      <c r="H114" s="56" t="str">
        <f>VLOOKUP(tblSorties[[#This Row],[IDNom]],tblIDs[#All],2,FALSE)</f>
        <v>Lepicart</v>
      </c>
      <c r="I114" s="56" t="str">
        <f>VLOOKUP(tblSorties[[#This Row],[IDNom]],tblIDs[#All],3,FALSE)</f>
        <v>Deptecl</v>
      </c>
      <c r="J114" s="56" t="str">
        <f>VLOOKUP(tblSorties[[#This Row],[IDNom]],tblIDs[#All],4,FALSE)</f>
        <v>Sc/Matiére</v>
      </c>
      <c r="K114" s="61" t="str">
        <f>VLOOKUP(tblSorties[[#This Row],[IDNom]],tblIDs[#All],5,FALSE)</f>
        <v>Méca</v>
      </c>
    </row>
    <row r="115" spans="1:11" x14ac:dyDescent="0.25">
      <c r="A115" s="56">
        <v>51210</v>
      </c>
      <c r="B115" s="47" t="str">
        <f>VLOOKUP(tblSorties[[#This Row],[Référence]],tblBase[#All],2,FALSE)</f>
        <v>ENV  GRAND FORMAT SANS FENETRE</v>
      </c>
      <c r="C115" s="56">
        <v>50</v>
      </c>
      <c r="D115" s="57">
        <f>VLOOKUP(tblSorties[[#This Row],[Référence]],tblBase[#All],4,FALSE)</f>
        <v>0.08</v>
      </c>
      <c r="E115" s="58">
        <f>IFERROR(tblSorties[[#This Row],[Qté]]*tblSorties[[#This Row],[PU]],"nc")</f>
        <v>4</v>
      </c>
      <c r="F115" s="59">
        <v>41655</v>
      </c>
      <c r="G115" s="56" t="s">
        <v>242</v>
      </c>
      <c r="H115" s="56" t="str">
        <f>VLOOKUP(tblSorties[[#This Row],[IDNom]],tblIDs[#All],2,FALSE)</f>
        <v>Wauters</v>
      </c>
      <c r="I115" s="56" t="str">
        <f>VLOOKUP(tblSorties[[#This Row],[IDNom]],tblIDs[#All],3,FALSE)</f>
        <v>Etudes-DF</v>
      </c>
      <c r="J115" s="56" t="str">
        <f>VLOOKUP(tblSorties[[#This Row],[IDNom]],tblIDs[#All],4,FALSE)</f>
        <v>Fonctetudes</v>
      </c>
      <c r="K115" s="61">
        <f>VLOOKUP(tblSorties[[#This Row],[IDNom]],tblIDs[#All],5,FALSE)</f>
        <v>0</v>
      </c>
    </row>
    <row r="116" spans="1:11" x14ac:dyDescent="0.25">
      <c r="A116" s="56">
        <v>62106</v>
      </c>
      <c r="B116" s="47" t="str">
        <f>VLOOKUP(tblSorties[[#This Row],[Référence]],tblBase[#All],2,FALSE)</f>
        <v xml:space="preserve">ENV DEMI FORMAT 162 X229 </v>
      </c>
      <c r="C116" s="56">
        <v>50</v>
      </c>
      <c r="D116" s="57">
        <f>VLOOKUP(tblSorties[[#This Row],[Référence]],tblBase[#All],4,FALSE)</f>
        <v>7.0000000000000007E-2</v>
      </c>
      <c r="E116" s="58">
        <f>IFERROR(tblSorties[[#This Row],[Qté]]*tblSorties[[#This Row],[PU]],"nc")</f>
        <v>3.5000000000000004</v>
      </c>
      <c r="F116" s="59">
        <v>41655</v>
      </c>
      <c r="G116" s="56" t="s">
        <v>242</v>
      </c>
      <c r="H116" s="56" t="str">
        <f>VLOOKUP(tblSorties[[#This Row],[IDNom]],tblIDs[#All],2,FALSE)</f>
        <v>Wauters</v>
      </c>
      <c r="I116" s="56" t="str">
        <f>VLOOKUP(tblSorties[[#This Row],[IDNom]],tblIDs[#All],3,FALSE)</f>
        <v>Etudes-DF</v>
      </c>
      <c r="J116" s="56" t="str">
        <f>VLOOKUP(tblSorties[[#This Row],[IDNom]],tblIDs[#All],4,FALSE)</f>
        <v>Fonctetudes</v>
      </c>
      <c r="K116" s="61">
        <f>VLOOKUP(tblSorties[[#This Row],[IDNom]],tblIDs[#All],5,FALSE)</f>
        <v>0</v>
      </c>
    </row>
    <row r="117" spans="1:11" x14ac:dyDescent="0.25">
      <c r="A117" s="56">
        <v>107505</v>
      </c>
      <c r="B117" s="47" t="str">
        <f>VLOOKUP(tblSorties[[#This Row],[Référence]],tblBase[#All],2,FALSE)</f>
        <v>MINI POCKET MOUSE TIPP-EX 6mm</v>
      </c>
      <c r="C117" s="56">
        <v>3</v>
      </c>
      <c r="D117" s="57">
        <f>VLOOKUP(tblSorties[[#This Row],[Référence]],tblBase[#All],4,FALSE)</f>
        <v>1.1599999999999999</v>
      </c>
      <c r="E117" s="58">
        <f>IFERROR(tblSorties[[#This Row],[Qté]]*tblSorties[[#This Row],[PU]],"nc")</f>
        <v>3.4799999999999995</v>
      </c>
      <c r="F117" s="59">
        <v>41655</v>
      </c>
      <c r="G117" s="56" t="s">
        <v>242</v>
      </c>
      <c r="H117" s="56" t="str">
        <f>VLOOKUP(tblSorties[[#This Row],[IDNom]],tblIDs[#All],2,FALSE)</f>
        <v>Wauters</v>
      </c>
      <c r="I117" s="56" t="str">
        <f>VLOOKUP(tblSorties[[#This Row],[IDNom]],tblIDs[#All],3,FALSE)</f>
        <v>Etudes-DF</v>
      </c>
      <c r="J117" s="56" t="str">
        <f>VLOOKUP(tblSorties[[#This Row],[IDNom]],tblIDs[#All],4,FALSE)</f>
        <v>Fonctetudes</v>
      </c>
      <c r="K117" s="61">
        <f>VLOOKUP(tblSorties[[#This Row],[IDNom]],tblIDs[#All],5,FALSE)</f>
        <v>0</v>
      </c>
    </row>
    <row r="118" spans="1:11" x14ac:dyDescent="0.25">
      <c r="A118" s="56">
        <v>111180</v>
      </c>
      <c r="B118" s="47" t="str">
        <f>VLOOKUP(tblSorties[[#This Row],[Référence]],tblBase[#All],2,FALSE)</f>
        <v>PAPERMATE BLEU</v>
      </c>
      <c r="C118" s="56">
        <v>3</v>
      </c>
      <c r="D118" s="57">
        <f>VLOOKUP(tblSorties[[#This Row],[Référence]],tblBase[#All],4,FALSE)</f>
        <v>1.07</v>
      </c>
      <c r="E118" s="58">
        <f>IFERROR(tblSorties[[#This Row],[Qté]]*tblSorties[[#This Row],[PU]],"nc")</f>
        <v>3.21</v>
      </c>
      <c r="F118" s="59">
        <v>41655</v>
      </c>
      <c r="G118" s="56" t="s">
        <v>242</v>
      </c>
      <c r="H118" s="56" t="str">
        <f>VLOOKUP(tblSorties[[#This Row],[IDNom]],tblIDs[#All],2,FALSE)</f>
        <v>Wauters</v>
      </c>
      <c r="I118" s="56" t="str">
        <f>VLOOKUP(tblSorties[[#This Row],[IDNom]],tblIDs[#All],3,FALSE)</f>
        <v>Etudes-DF</v>
      </c>
      <c r="J118" s="56" t="str">
        <f>VLOOKUP(tblSorties[[#This Row],[IDNom]],tblIDs[#All],4,FALSE)</f>
        <v>Fonctetudes</v>
      </c>
      <c r="K118" s="61">
        <f>VLOOKUP(tblSorties[[#This Row],[IDNom]],tblIDs[#All],5,FALSE)</f>
        <v>0</v>
      </c>
    </row>
    <row r="119" spans="1:11" x14ac:dyDescent="0.25">
      <c r="A119" s="56">
        <v>111181</v>
      </c>
      <c r="B119" s="47" t="str">
        <f>VLOOKUP(tblSorties[[#This Row],[Référence]],tblBase[#All],2,FALSE)</f>
        <v>PAPERMATE NOIR</v>
      </c>
      <c r="C119" s="56">
        <v>3</v>
      </c>
      <c r="D119" s="57">
        <f>VLOOKUP(tblSorties[[#This Row],[Référence]],tblBase[#All],4,FALSE)</f>
        <v>1.07</v>
      </c>
      <c r="E119" s="58">
        <f>IFERROR(tblSorties[[#This Row],[Qté]]*tblSorties[[#This Row],[PU]],"nc")</f>
        <v>3.21</v>
      </c>
      <c r="F119" s="59">
        <v>41655</v>
      </c>
      <c r="G119" s="56" t="s">
        <v>242</v>
      </c>
      <c r="H119" s="56" t="str">
        <f>VLOOKUP(tblSorties[[#This Row],[IDNom]],tblIDs[#All],2,FALSE)</f>
        <v>Wauters</v>
      </c>
      <c r="I119" s="56" t="str">
        <f>VLOOKUP(tblSorties[[#This Row],[IDNom]],tblIDs[#All],3,FALSE)</f>
        <v>Etudes-DF</v>
      </c>
      <c r="J119" s="56" t="str">
        <f>VLOOKUP(tblSorties[[#This Row],[IDNom]],tblIDs[#All],4,FALSE)</f>
        <v>Fonctetudes</v>
      </c>
      <c r="K119" s="61">
        <f>VLOOKUP(tblSorties[[#This Row],[IDNom]],tblIDs[#All],5,FALSE)</f>
        <v>0</v>
      </c>
    </row>
    <row r="120" spans="1:11" x14ac:dyDescent="0.25">
      <c r="A120" s="56">
        <v>111503</v>
      </c>
      <c r="B120" s="47" t="str">
        <f>VLOOKUP(tblSorties[[#This Row],[Référence]],tblBase[#All],2,FALSE)</f>
        <v>BIC M10 RETRACTABLE P.M. ROUGE</v>
      </c>
      <c r="C120" s="56">
        <v>3</v>
      </c>
      <c r="D120" s="57">
        <f>VLOOKUP(tblSorties[[#This Row],[Référence]],tblBase[#All],4,FALSE)</f>
        <v>0.41</v>
      </c>
      <c r="E120" s="58">
        <f>IFERROR(tblSorties[[#This Row],[Qté]]*tblSorties[[#This Row],[PU]],"nc")</f>
        <v>1.23</v>
      </c>
      <c r="F120" s="59">
        <v>41655</v>
      </c>
      <c r="G120" s="56" t="s">
        <v>242</v>
      </c>
      <c r="H120" s="56" t="str">
        <f>VLOOKUP(tblSorties[[#This Row],[IDNom]],tblIDs[#All],2,FALSE)</f>
        <v>Wauters</v>
      </c>
      <c r="I120" s="56" t="str">
        <f>VLOOKUP(tblSorties[[#This Row],[IDNom]],tblIDs[#All],3,FALSE)</f>
        <v>Etudes-DF</v>
      </c>
      <c r="J120" s="56" t="str">
        <f>VLOOKUP(tblSorties[[#This Row],[IDNom]],tblIDs[#All],4,FALSE)</f>
        <v>Fonctetudes</v>
      </c>
      <c r="K120" s="61">
        <f>VLOOKUP(tblSorties[[#This Row],[IDNom]],tblIDs[#All],5,FALSE)</f>
        <v>0</v>
      </c>
    </row>
    <row r="121" spans="1:11" x14ac:dyDescent="0.25">
      <c r="A121" s="56">
        <v>51210</v>
      </c>
      <c r="B121" s="47" t="str">
        <f>VLOOKUP(tblSorties[[#This Row],[Référence]],tblBase[#All],2,FALSE)</f>
        <v>ENV  GRAND FORMAT SANS FENETRE</v>
      </c>
      <c r="C121" s="56">
        <v>50</v>
      </c>
      <c r="D121" s="57">
        <f>VLOOKUP(tblSorties[[#This Row],[Référence]],tblBase[#All],4,FALSE)</f>
        <v>0.08</v>
      </c>
      <c r="E121" s="58">
        <f>IFERROR(tblSorties[[#This Row],[Qté]]*tblSorties[[#This Row],[PU]],"nc")</f>
        <v>4</v>
      </c>
      <c r="F121" s="59">
        <v>41655</v>
      </c>
      <c r="G121" s="56" t="s">
        <v>384</v>
      </c>
      <c r="H121" s="56" t="str">
        <f>VLOOKUP(tblSorties[[#This Row],[IDNom]],tblIDs[#All],2,FALSE)</f>
        <v>Fleury</v>
      </c>
      <c r="I121" s="56" t="str">
        <f>VLOOKUP(tblSorties[[#This Row],[IDNom]],tblIDs[#All],3,FALSE)</f>
        <v>Rech-DF</v>
      </c>
      <c r="J121" s="56" t="str">
        <f>VLOOKUP(tblSorties[[#This Row],[IDNom]],tblIDs[#All],4,FALSE)</f>
        <v>Valorisation</v>
      </c>
      <c r="K121" s="61">
        <f>VLOOKUP(tblSorties[[#This Row],[IDNom]],tblIDs[#All],5,FALSE)</f>
        <v>0</v>
      </c>
    </row>
    <row r="122" spans="1:11" x14ac:dyDescent="0.25">
      <c r="A122" s="56">
        <v>62106</v>
      </c>
      <c r="B122" s="47" t="str">
        <f>VLOOKUP(tblSorties[[#This Row],[Référence]],tblBase[#All],2,FALSE)</f>
        <v xml:space="preserve">ENV DEMI FORMAT 162 X229 </v>
      </c>
      <c r="C122" s="56">
        <v>50</v>
      </c>
      <c r="D122" s="57">
        <f>VLOOKUP(tblSorties[[#This Row],[Référence]],tblBase[#All],4,FALSE)</f>
        <v>7.0000000000000007E-2</v>
      </c>
      <c r="E122" s="58">
        <f>IFERROR(tblSorties[[#This Row],[Qté]]*tblSorties[[#This Row],[PU]],"nc")</f>
        <v>3.5000000000000004</v>
      </c>
      <c r="F122" s="59">
        <v>41655</v>
      </c>
      <c r="G122" s="56" t="s">
        <v>384</v>
      </c>
      <c r="H122" s="56" t="str">
        <f>VLOOKUP(tblSorties[[#This Row],[IDNom]],tblIDs[#All],2,FALSE)</f>
        <v>Fleury</v>
      </c>
      <c r="I122" s="56" t="str">
        <f>VLOOKUP(tblSorties[[#This Row],[IDNom]],tblIDs[#All],3,FALSE)</f>
        <v>Rech-DF</v>
      </c>
      <c r="J122" s="56" t="str">
        <f>VLOOKUP(tblSorties[[#This Row],[IDNom]],tblIDs[#All],4,FALSE)</f>
        <v>Valorisation</v>
      </c>
      <c r="K122" s="61">
        <f>VLOOKUP(tblSorties[[#This Row],[IDNom]],tblIDs[#All],5,FALSE)</f>
        <v>0</v>
      </c>
    </row>
    <row r="123" spans="1:11" x14ac:dyDescent="0.25">
      <c r="A123" s="56">
        <v>101621</v>
      </c>
      <c r="B123" s="47" t="str">
        <f>VLOOKUP(tblSorties[[#This Row],[Référence]],tblBase[#All],2,FALSE)</f>
        <v>OTE AGRAFES</v>
      </c>
      <c r="C123" s="56">
        <v>1</v>
      </c>
      <c r="D123" s="57">
        <f>VLOOKUP(tblSorties[[#This Row],[Référence]],tblBase[#All],4,FALSE)</f>
        <v>0.35</v>
      </c>
      <c r="E123" s="58">
        <f>IFERROR(tblSorties[[#This Row],[Qté]]*tblSorties[[#This Row],[PU]],"nc")</f>
        <v>0.35</v>
      </c>
      <c r="F123" s="59">
        <v>41655</v>
      </c>
      <c r="G123" s="56" t="s">
        <v>384</v>
      </c>
      <c r="H123" s="56" t="str">
        <f>VLOOKUP(tblSorties[[#This Row],[IDNom]],tblIDs[#All],2,FALSE)</f>
        <v>Fleury</v>
      </c>
      <c r="I123" s="56" t="str">
        <f>VLOOKUP(tblSorties[[#This Row],[IDNom]],tblIDs[#All],3,FALSE)</f>
        <v>Rech-DF</v>
      </c>
      <c r="J123" s="56" t="str">
        <f>VLOOKUP(tblSorties[[#This Row],[IDNom]],tblIDs[#All],4,FALSE)</f>
        <v>Valorisation</v>
      </c>
      <c r="K123" s="61">
        <f>VLOOKUP(tblSorties[[#This Row],[IDNom]],tblIDs[#All],5,FALSE)</f>
        <v>0</v>
      </c>
    </row>
    <row r="124" spans="1:11" x14ac:dyDescent="0.25">
      <c r="A124" s="56">
        <v>211128</v>
      </c>
      <c r="B124" s="47" t="str">
        <f>VLOOKUP(tblSorties[[#This Row],[Référence]],tblBase[#All],2,FALSE)</f>
        <v>PQT 100 S/CHEM.ROCK S ROSE VIF 80G</v>
      </c>
      <c r="C124" s="56">
        <v>40</v>
      </c>
      <c r="D124" s="57">
        <f>VLOOKUP(tblSorties[[#This Row],[Référence]],tblBase[#All],4,FALSE)</f>
        <v>4.0500000000000001E-2</v>
      </c>
      <c r="E124" s="58">
        <f>IFERROR(tblSorties[[#This Row],[Qté]]*tblSorties[[#This Row],[PU]],"nc")</f>
        <v>1.62</v>
      </c>
      <c r="F124" s="59">
        <v>41655</v>
      </c>
      <c r="G124" s="56" t="s">
        <v>681</v>
      </c>
      <c r="H124" s="56" t="str">
        <f>VLOOKUP(tblSorties[[#This Row],[IDNom]],tblIDs[#All],2,FALSE)</f>
        <v>Ledrue</v>
      </c>
      <c r="I124" s="56" t="str">
        <f>VLOOKUP(tblSorties[[#This Row],[IDNom]],tblIDs[#All],3,FALSE)</f>
        <v>Rech-DF</v>
      </c>
      <c r="J124" s="56" t="str">
        <f>VLOOKUP(tblSorties[[#This Row],[IDNom]],tblIDs[#All],4,FALSE)</f>
        <v>Valorisation</v>
      </c>
      <c r="K124" s="61">
        <f>VLOOKUP(tblSorties[[#This Row],[IDNom]],tblIDs[#All],5,FALSE)</f>
        <v>0</v>
      </c>
    </row>
    <row r="125" spans="1:11" x14ac:dyDescent="0.25">
      <c r="A125" s="56">
        <v>211101</v>
      </c>
      <c r="B125" s="47" t="str">
        <f>VLOOKUP(tblSorties[[#This Row],[Référence]],tblBase[#All],2,FALSE)</f>
        <v>PT.100 CHEM.ROCK S BLEU ROY     220GR</v>
      </c>
      <c r="C125" s="56">
        <v>20</v>
      </c>
      <c r="D125" s="57">
        <f>VLOOKUP(tblSorties[[#This Row],[Référence]],tblBase[#All],4,FALSE)</f>
        <v>8.8999999999999996E-2</v>
      </c>
      <c r="E125" s="58">
        <f>IFERROR(tblSorties[[#This Row],[Qté]]*tblSorties[[#This Row],[PU]],"nc")</f>
        <v>1.7799999999999998</v>
      </c>
      <c r="F125" s="59">
        <v>41655</v>
      </c>
      <c r="G125" s="56" t="s">
        <v>681</v>
      </c>
      <c r="H125" s="56" t="str">
        <f>VLOOKUP(tblSorties[[#This Row],[IDNom]],tblIDs[#All],2,FALSE)</f>
        <v>Ledrue</v>
      </c>
      <c r="I125" s="56" t="str">
        <f>VLOOKUP(tblSorties[[#This Row],[IDNom]],tblIDs[#All],3,FALSE)</f>
        <v>Rech-DF</v>
      </c>
      <c r="J125" s="56" t="str">
        <f>VLOOKUP(tblSorties[[#This Row],[IDNom]],tblIDs[#All],4,FALSE)</f>
        <v>Valorisation</v>
      </c>
      <c r="K125" s="61">
        <f>VLOOKUP(tblSorties[[#This Row],[IDNom]],tblIDs[#All],5,FALSE)</f>
        <v>0</v>
      </c>
    </row>
    <row r="126" spans="1:11" x14ac:dyDescent="0.25">
      <c r="A126" s="56">
        <v>202235</v>
      </c>
      <c r="B126" s="47" t="str">
        <f>VLOOKUP(tblSorties[[#This Row],[Référence]],tblBase[#All],2,FALSE)</f>
        <v>CHEM.3 RAB.+ELAST.+ETIQ. ROUGE   C.L. 5/10</v>
      </c>
      <c r="C126" s="56">
        <v>1</v>
      </c>
      <c r="D126" s="57">
        <f>VLOOKUP(tblSorties[[#This Row],[Référence]],tblBase[#All],4,FALSE)</f>
        <v>0.88</v>
      </c>
      <c r="E126" s="58">
        <f>IFERROR(tblSorties[[#This Row],[Qté]]*tblSorties[[#This Row],[PU]],"nc")</f>
        <v>0.88</v>
      </c>
      <c r="F126" s="59">
        <v>41655</v>
      </c>
      <c r="G126" s="56" t="s">
        <v>681</v>
      </c>
      <c r="H126" s="56" t="str">
        <f>VLOOKUP(tblSorties[[#This Row],[IDNom]],tblIDs[#All],2,FALSE)</f>
        <v>Ledrue</v>
      </c>
      <c r="I126" s="56" t="str">
        <f>VLOOKUP(tblSorties[[#This Row],[IDNom]],tblIDs[#All],3,FALSE)</f>
        <v>Rech-DF</v>
      </c>
      <c r="J126" s="56" t="str">
        <f>VLOOKUP(tblSorties[[#This Row],[IDNom]],tblIDs[#All],4,FALSE)</f>
        <v>Valorisation</v>
      </c>
      <c r="K126" s="61">
        <f>VLOOKUP(tblSorties[[#This Row],[IDNom]],tblIDs[#All],5,FALSE)</f>
        <v>0</v>
      </c>
    </row>
    <row r="127" spans="1:11" x14ac:dyDescent="0.25">
      <c r="A127" s="56">
        <v>309175</v>
      </c>
      <c r="B127" s="47" t="str">
        <f>VLOOKUP(tblSorties[[#This Row],[Référence]],tblBase[#All],2,FALSE)</f>
        <v>A+B LOT 12 BLOCS REPOSIT.76x76   JAUNE</v>
      </c>
      <c r="C127" s="56">
        <v>1</v>
      </c>
      <c r="D127" s="57">
        <f>VLOOKUP(tblSorties[[#This Row],[Référence]],tblBase[#All],4,FALSE)</f>
        <v>0.16</v>
      </c>
      <c r="E127" s="58">
        <f>IFERROR(tblSorties[[#This Row],[Qté]]*tblSorties[[#This Row],[PU]],"nc")</f>
        <v>0.16</v>
      </c>
      <c r="F127" s="59">
        <v>41655</v>
      </c>
      <c r="G127" s="56" t="s">
        <v>681</v>
      </c>
      <c r="H127" s="56" t="str">
        <f>VLOOKUP(tblSorties[[#This Row],[IDNom]],tblIDs[#All],2,FALSE)</f>
        <v>Ledrue</v>
      </c>
      <c r="I127" s="56" t="str">
        <f>VLOOKUP(tblSorties[[#This Row],[IDNom]],tblIDs[#All],3,FALSE)</f>
        <v>Rech-DF</v>
      </c>
      <c r="J127" s="56" t="str">
        <f>VLOOKUP(tblSorties[[#This Row],[IDNom]],tblIDs[#All],4,FALSE)</f>
        <v>Valorisation</v>
      </c>
      <c r="K127" s="61">
        <f>VLOOKUP(tblSorties[[#This Row],[IDNom]],tblIDs[#All],5,FALSE)</f>
        <v>0</v>
      </c>
    </row>
    <row r="128" spans="1:11" x14ac:dyDescent="0.25">
      <c r="A128" s="56">
        <v>102114</v>
      </c>
      <c r="B128" s="47" t="str">
        <f>VLOOKUP(tblSorties[[#This Row],[Référence]],tblBase[#All],2,FALSE)</f>
        <v>BTE 1000TROMBONES CHEVRON 25mm</v>
      </c>
      <c r="C128" s="56">
        <v>1</v>
      </c>
      <c r="D128" s="57">
        <f>VLOOKUP(tblSorties[[#This Row],[Référence]],tblBase[#All],4,FALSE)</f>
        <v>0.79</v>
      </c>
      <c r="E128" s="58">
        <f>IFERROR(tblSorties[[#This Row],[Qté]]*tblSorties[[#This Row],[PU]],"nc")</f>
        <v>0.79</v>
      </c>
      <c r="F128" s="59">
        <v>41655</v>
      </c>
      <c r="G128" s="56" t="s">
        <v>681</v>
      </c>
      <c r="H128" s="56" t="str">
        <f>VLOOKUP(tblSorties[[#This Row],[IDNom]],tblIDs[#All],2,FALSE)</f>
        <v>Ledrue</v>
      </c>
      <c r="I128" s="56" t="str">
        <f>VLOOKUP(tblSorties[[#This Row],[IDNom]],tblIDs[#All],3,FALSE)</f>
        <v>Rech-DF</v>
      </c>
      <c r="J128" s="56" t="str">
        <f>VLOOKUP(tblSorties[[#This Row],[IDNom]],tblIDs[#All],4,FALSE)</f>
        <v>Valorisation</v>
      </c>
      <c r="K128" s="61">
        <f>VLOOKUP(tblSorties[[#This Row],[IDNom]],tblIDs[#All],5,FALSE)</f>
        <v>0</v>
      </c>
    </row>
    <row r="129" spans="1:11" x14ac:dyDescent="0.25">
      <c r="A129" s="56">
        <v>202232</v>
      </c>
      <c r="B129" s="47" t="str">
        <f>VLOOKUP(tblSorties[[#This Row],[Référence]],tblBase[#All],2,FALSE)</f>
        <v>CHEM.RAB.+ELAST.+ETIQ JAUNE</v>
      </c>
      <c r="C129" s="56">
        <v>1</v>
      </c>
      <c r="D129" s="57">
        <f>VLOOKUP(tblSorties[[#This Row],[Référence]],tblBase[#All],4,FALSE)</f>
        <v>0.88</v>
      </c>
      <c r="E129" s="58">
        <f>IFERROR(tblSorties[[#This Row],[Qté]]*tblSorties[[#This Row],[PU]],"nc")</f>
        <v>0.88</v>
      </c>
      <c r="F129" s="59">
        <v>41655</v>
      </c>
      <c r="G129" s="56" t="s">
        <v>681</v>
      </c>
      <c r="H129" s="56" t="str">
        <f>VLOOKUP(tblSorties[[#This Row],[IDNom]],tblIDs[#All],2,FALSE)</f>
        <v>Ledrue</v>
      </c>
      <c r="I129" s="56" t="str">
        <f>VLOOKUP(tblSorties[[#This Row],[IDNom]],tblIDs[#All],3,FALSE)</f>
        <v>Rech-DF</v>
      </c>
      <c r="J129" s="56" t="str">
        <f>VLOOKUP(tblSorties[[#This Row],[IDNom]],tblIDs[#All],4,FALSE)</f>
        <v>Valorisation</v>
      </c>
      <c r="K129" s="61">
        <f>VLOOKUP(tblSorties[[#This Row],[IDNom]],tblIDs[#All],5,FALSE)</f>
        <v>0</v>
      </c>
    </row>
    <row r="130" spans="1:11" x14ac:dyDescent="0.25">
      <c r="A130" s="56">
        <v>42500</v>
      </c>
      <c r="B130" s="47" t="str">
        <f>VLOOKUP(tblSorties[[#This Row],[Référence]],tblBase[#All],2,FALSE)</f>
        <v>ROULEAU ECO</v>
      </c>
      <c r="C130" s="56">
        <v>1</v>
      </c>
      <c r="D130" s="57">
        <f>VLOOKUP(tblSorties[[#This Row],[Référence]],tblBase[#All],4,FALSE)</f>
        <v>3</v>
      </c>
      <c r="E130" s="58">
        <f>IFERROR(tblSorties[[#This Row],[Qté]]*tblSorties[[#This Row],[PU]],"nc")</f>
        <v>3</v>
      </c>
      <c r="F130" s="59">
        <v>41655</v>
      </c>
      <c r="G130" s="56" t="s">
        <v>306</v>
      </c>
      <c r="H130" s="56" t="str">
        <f>VLOOKUP(tblSorties[[#This Row],[IDNom]],tblIDs[#All],2,FALSE)</f>
        <v>Carlier</v>
      </c>
      <c r="I130" s="56" t="str">
        <f>VLOOKUP(tblSorties[[#This Row],[IDNom]],tblIDs[#All],3,FALSE)</f>
        <v>Servgene</v>
      </c>
      <c r="J130" s="56" t="str">
        <f>VLOOKUP(tblSorties[[#This Row],[IDNom]],tblIDs[#All],4,FALSE)</f>
        <v xml:space="preserve">Entretien </v>
      </c>
      <c r="K130" s="61" t="str">
        <f>VLOOKUP(tblSorties[[#This Row],[IDNom]],tblIDs[#All],5,FALSE)</f>
        <v>Admin</v>
      </c>
    </row>
    <row r="131" spans="1:11" x14ac:dyDescent="0.25">
      <c r="A131" s="56">
        <v>42500</v>
      </c>
      <c r="B131" s="47" t="str">
        <f>VLOOKUP(tblSorties[[#This Row],[Référence]],tblBase[#All],2,FALSE)</f>
        <v>ROULEAU ECO</v>
      </c>
      <c r="C131" s="56">
        <v>1</v>
      </c>
      <c r="D131" s="57">
        <f>VLOOKUP(tblSorties[[#This Row],[Référence]],tblBase[#All],4,FALSE)</f>
        <v>3</v>
      </c>
      <c r="E131" s="58">
        <f>IFERROR(tblSorties[[#This Row],[Qté]]*tblSorties[[#This Row],[PU]],"nc")</f>
        <v>3</v>
      </c>
      <c r="F131" s="59">
        <v>41655</v>
      </c>
      <c r="G131" s="56" t="s">
        <v>400</v>
      </c>
      <c r="H131" s="56" t="str">
        <f>VLOOKUP(tblSorties[[#This Row],[IDNom]],tblIDs[#All],2,FALSE)</f>
        <v>Girard</v>
      </c>
      <c r="I131" s="56" t="str">
        <f>VLOOKUP(tblSorties[[#This Row],[IDNom]],tblIDs[#All],3,FALSE)</f>
        <v>Servgene</v>
      </c>
      <c r="J131" s="56" t="str">
        <f>VLOOKUP(tblSorties[[#This Row],[IDNom]],tblIDs[#All],4,FALSE)</f>
        <v xml:space="preserve">Entretien </v>
      </c>
      <c r="K131" s="61" t="str">
        <f>VLOOKUP(tblSorties[[#This Row],[IDNom]],tblIDs[#All],5,FALSE)</f>
        <v>Rez de chaussée + 3 éme bat C</v>
      </c>
    </row>
    <row r="132" spans="1:11" x14ac:dyDescent="0.25">
      <c r="A132" s="56">
        <v>219203</v>
      </c>
      <c r="B132" s="47" t="str">
        <f>VLOOKUP(tblSorties[[#This Row],[Référence]],tblBase[#All],2,FALSE)</f>
        <v>PARAPHEUR 21x29,7 24 FLTS NOIR</v>
      </c>
      <c r="C132" s="56">
        <v>1</v>
      </c>
      <c r="D132" s="57">
        <f>VLOOKUP(tblSorties[[#This Row],[Référence]],tblBase[#All],4,FALSE)</f>
        <v>12</v>
      </c>
      <c r="E132" s="58">
        <f>IFERROR(tblSorties[[#This Row],[Qté]]*tblSorties[[#This Row],[PU]],"nc")</f>
        <v>12</v>
      </c>
      <c r="F132" s="59">
        <v>41655</v>
      </c>
      <c r="G132" s="56" t="s">
        <v>661</v>
      </c>
      <c r="H132" s="56" t="str">
        <f>VLOOKUP(tblSorties[[#This Row],[IDNom]],tblIDs[#All],2,FALSE)</f>
        <v>Pouliquen</v>
      </c>
      <c r="I132" s="56" t="str">
        <f>VLOOKUP(tblSorties[[#This Row],[IDNom]],tblIDs[#All],3,FALSE)</f>
        <v>Servgene</v>
      </c>
      <c r="J132" s="56" t="str">
        <f>VLOOKUP(tblSorties[[#This Row],[IDNom]],tblIDs[#All],4,FALSE)</f>
        <v>Repro</v>
      </c>
      <c r="K132" s="61">
        <f>VLOOKUP(tblSorties[[#This Row],[IDNom]],tblIDs[#All],5,FALSE)</f>
        <v>0</v>
      </c>
    </row>
    <row r="133" spans="1:11" x14ac:dyDescent="0.25">
      <c r="A133" s="56">
        <v>102757</v>
      </c>
      <c r="B133" s="47" t="str">
        <f>VLOOKUP(tblSorties[[#This Row],[Référence]],tblBase[#All],2,FALSE)</f>
        <v>BTE 100G BRACELET 180x15         BANDE CAOUTCHOUC</v>
      </c>
      <c r="C133" s="56">
        <v>1</v>
      </c>
      <c r="D133" s="57">
        <f>VLOOKUP(tblSorties[[#This Row],[Référence]],tblBase[#All],4,FALSE)</f>
        <v>0.78</v>
      </c>
      <c r="E133" s="58">
        <f>IFERROR(tblSorties[[#This Row],[Qté]]*tblSorties[[#This Row],[PU]],"nc")</f>
        <v>0.78</v>
      </c>
      <c r="F133" s="59">
        <v>41655</v>
      </c>
      <c r="G133" s="56" t="s">
        <v>661</v>
      </c>
      <c r="H133" s="56" t="str">
        <f>VLOOKUP(tblSorties[[#This Row],[IDNom]],tblIDs[#All],2,FALSE)</f>
        <v>Pouliquen</v>
      </c>
      <c r="I133" s="56" t="str">
        <f>VLOOKUP(tblSorties[[#This Row],[IDNom]],tblIDs[#All],3,FALSE)</f>
        <v>Servgene</v>
      </c>
      <c r="J133" s="56" t="str">
        <f>VLOOKUP(tblSorties[[#This Row],[IDNom]],tblIDs[#All],4,FALSE)</f>
        <v>Repro</v>
      </c>
      <c r="K133" s="61">
        <f>VLOOKUP(tblSorties[[#This Row],[IDNom]],tblIDs[#All],5,FALSE)</f>
        <v>0</v>
      </c>
    </row>
    <row r="134" spans="1:11" x14ac:dyDescent="0.25">
      <c r="A134" s="56">
        <v>309174</v>
      </c>
      <c r="B134" s="47" t="str">
        <f>VLOOKUP(tblSorties[[#This Row],[Référence]],tblBase[#All],2,FALSE)</f>
        <v>A+B LOT 12 BLOCS REPOSIT.38x51   JAUNE</v>
      </c>
      <c r="C134" s="56">
        <v>1</v>
      </c>
      <c r="D134" s="57">
        <f>VLOOKUP(tblSorties[[#This Row],[Référence]],tblBase[#All],4,FALSE)</f>
        <v>7.5999999999999998E-2</v>
      </c>
      <c r="E134" s="58">
        <f>IFERROR(tblSorties[[#This Row],[Qté]]*tblSorties[[#This Row],[PU]],"nc")</f>
        <v>7.5999999999999998E-2</v>
      </c>
      <c r="F134" s="59">
        <v>41655</v>
      </c>
      <c r="G134" s="56" t="s">
        <v>661</v>
      </c>
      <c r="H134" s="56" t="str">
        <f>VLOOKUP(tblSorties[[#This Row],[IDNom]],tblIDs[#All],2,FALSE)</f>
        <v>Pouliquen</v>
      </c>
      <c r="I134" s="56" t="str">
        <f>VLOOKUP(tblSorties[[#This Row],[IDNom]],tblIDs[#All],3,FALSE)</f>
        <v>Servgene</v>
      </c>
      <c r="J134" s="56" t="str">
        <f>VLOOKUP(tblSorties[[#This Row],[IDNom]],tblIDs[#All],4,FALSE)</f>
        <v>Repro</v>
      </c>
      <c r="K134" s="61">
        <f>VLOOKUP(tblSorties[[#This Row],[IDNom]],tblIDs[#All],5,FALSE)</f>
        <v>0</v>
      </c>
    </row>
    <row r="135" spans="1:11" x14ac:dyDescent="0.25">
      <c r="A135" s="56">
        <v>102518</v>
      </c>
      <c r="B135" s="47" t="str">
        <f>VLOOKUP(tblSorties[[#This Row],[Référence]],tblBase[#All],2,FALSE)</f>
        <v>DOUZ. PINCE DOUBLE CLIP 32mm</v>
      </c>
      <c r="C135" s="56">
        <v>8</v>
      </c>
      <c r="D135" s="57">
        <f>VLOOKUP(tblSorties[[#This Row],[Référence]],tblBase[#All],4,FALSE)</f>
        <v>0.82</v>
      </c>
      <c r="E135" s="58">
        <f>IFERROR(tblSorties[[#This Row],[Qté]]*tblSorties[[#This Row],[PU]],"nc")</f>
        <v>6.56</v>
      </c>
      <c r="F135" s="59">
        <v>41659</v>
      </c>
      <c r="G135" s="56" t="s">
        <v>235</v>
      </c>
      <c r="H135" s="56" t="str">
        <f>VLOOKUP(tblSorties[[#This Row],[IDNom]],tblIDs[#All],2,FALSE)</f>
        <v>Delepaut</v>
      </c>
      <c r="I135" s="56" t="str">
        <f>VLOOKUP(tblSorties[[#This Row],[IDNom]],tblIDs[#All],3,FALSE)</f>
        <v>Deptecl</v>
      </c>
      <c r="J135" s="56" t="str">
        <f>VLOOKUP(tblSorties[[#This Row],[IDNom]],tblIDs[#All],4,FALSE)</f>
        <v>Méca</v>
      </c>
      <c r="K135" s="61" t="str">
        <f>VLOOKUP(tblSorties[[#This Row],[IDNom]],tblIDs[#All],5,FALSE)</f>
        <v>Cons-Mec</v>
      </c>
    </row>
    <row r="136" spans="1:11" x14ac:dyDescent="0.25">
      <c r="A136" s="56">
        <v>121401</v>
      </c>
      <c r="B136" s="47" t="str">
        <f>VLOOKUP(tblSorties[[#This Row],[Référence]],tblBase[#All],2,FALSE)</f>
        <v>RUBAN SCOTCH TRANSP.550 19x33</v>
      </c>
      <c r="C136" s="56">
        <v>1</v>
      </c>
      <c r="D136" s="57">
        <f>VLOOKUP(tblSorties[[#This Row],[Référence]],tblBase[#All],4,FALSE)</f>
        <v>0.82</v>
      </c>
      <c r="E136" s="58">
        <f>IFERROR(tblSorties[[#This Row],[Qté]]*tblSorties[[#This Row],[PU]],"nc")</f>
        <v>0.82</v>
      </c>
      <c r="F136" s="59">
        <v>41659</v>
      </c>
      <c r="G136" s="56" t="s">
        <v>235</v>
      </c>
      <c r="H136" s="56" t="str">
        <f>VLOOKUP(tblSorties[[#This Row],[IDNom]],tblIDs[#All],2,FALSE)</f>
        <v>Delepaut</v>
      </c>
      <c r="I136" s="56" t="str">
        <f>VLOOKUP(tblSorties[[#This Row],[IDNom]],tblIDs[#All],3,FALSE)</f>
        <v>Deptecl</v>
      </c>
      <c r="J136" s="56" t="str">
        <f>VLOOKUP(tblSorties[[#This Row],[IDNom]],tblIDs[#All],4,FALSE)</f>
        <v>Méca</v>
      </c>
      <c r="K136" s="61" t="str">
        <f>VLOOKUP(tblSorties[[#This Row],[IDNom]],tblIDs[#All],5,FALSE)</f>
        <v>Cons-Mec</v>
      </c>
    </row>
    <row r="137" spans="1:11" x14ac:dyDescent="0.25">
      <c r="A137" s="56">
        <v>111101</v>
      </c>
      <c r="B137" s="47" t="str">
        <f>VLOOKUP(tblSorties[[#This Row],[Référence]],tblBase[#All],2,FALSE)</f>
        <v>BIC CRISTAL P.M. BLEU</v>
      </c>
      <c r="C137" s="56">
        <v>10</v>
      </c>
      <c r="D137" s="57">
        <f>VLOOKUP(tblSorties[[#This Row],[Référence]],tblBase[#All],4,FALSE)</f>
        <v>0.15</v>
      </c>
      <c r="E137" s="58">
        <f>IFERROR(tblSorties[[#This Row],[Qté]]*tblSorties[[#This Row],[PU]],"nc")</f>
        <v>1.5</v>
      </c>
      <c r="F137" s="59">
        <v>41659</v>
      </c>
      <c r="G137" s="56" t="s">
        <v>235</v>
      </c>
      <c r="H137" s="56" t="str">
        <f>VLOOKUP(tblSorties[[#This Row],[IDNom]],tblIDs[#All],2,FALSE)</f>
        <v>Delepaut</v>
      </c>
      <c r="I137" s="56" t="str">
        <f>VLOOKUP(tblSorties[[#This Row],[IDNom]],tblIDs[#All],3,FALSE)</f>
        <v>Deptecl</v>
      </c>
      <c r="J137" s="56" t="str">
        <f>VLOOKUP(tblSorties[[#This Row],[IDNom]],tblIDs[#All],4,FALSE)</f>
        <v>Méca</v>
      </c>
      <c r="K137" s="61" t="str">
        <f>VLOOKUP(tblSorties[[#This Row],[IDNom]],tblIDs[#All],5,FALSE)</f>
        <v>Cons-Mec</v>
      </c>
    </row>
    <row r="138" spans="1:11" x14ac:dyDescent="0.25">
      <c r="A138" s="56">
        <v>111102</v>
      </c>
      <c r="B138" s="47" t="str">
        <f>VLOOKUP(tblSorties[[#This Row],[Référence]],tblBase[#All],2,FALSE)</f>
        <v>BIC CRISTAL P.M. NOIR</v>
      </c>
      <c r="C138" s="56">
        <v>10</v>
      </c>
      <c r="D138" s="57">
        <f>VLOOKUP(tblSorties[[#This Row],[Référence]],tblBase[#All],4,FALSE)</f>
        <v>0.15</v>
      </c>
      <c r="E138" s="58">
        <f>IFERROR(tblSorties[[#This Row],[Qté]]*tblSorties[[#This Row],[PU]],"nc")</f>
        <v>1.5</v>
      </c>
      <c r="F138" s="59">
        <v>41659</v>
      </c>
      <c r="G138" s="56" t="s">
        <v>235</v>
      </c>
      <c r="H138" s="56" t="str">
        <f>VLOOKUP(tblSorties[[#This Row],[IDNom]],tblIDs[#All],2,FALSE)</f>
        <v>Delepaut</v>
      </c>
      <c r="I138" s="56" t="str">
        <f>VLOOKUP(tblSorties[[#This Row],[IDNom]],tblIDs[#All],3,FALSE)</f>
        <v>Deptecl</v>
      </c>
      <c r="J138" s="56" t="str">
        <f>VLOOKUP(tblSorties[[#This Row],[IDNom]],tblIDs[#All],4,FALSE)</f>
        <v>Méca</v>
      </c>
      <c r="K138" s="61" t="str">
        <f>VLOOKUP(tblSorties[[#This Row],[IDNom]],tblIDs[#All],5,FALSE)</f>
        <v>Cons-Mec</v>
      </c>
    </row>
    <row r="139" spans="1:11" x14ac:dyDescent="0.25">
      <c r="A139" s="56">
        <v>111103</v>
      </c>
      <c r="B139" s="47" t="str">
        <f>VLOOKUP(tblSorties[[#This Row],[Référence]],tblBase[#All],2,FALSE)</f>
        <v>BIC CRISTAL P.M. ROUGE</v>
      </c>
      <c r="C139" s="56">
        <v>10</v>
      </c>
      <c r="D139" s="57">
        <f>VLOOKUP(tblSorties[[#This Row],[Référence]],tblBase[#All],4,FALSE)</f>
        <v>0.15</v>
      </c>
      <c r="E139" s="58">
        <f>IFERROR(tblSorties[[#This Row],[Qté]]*tblSorties[[#This Row],[PU]],"nc")</f>
        <v>1.5</v>
      </c>
      <c r="F139" s="59">
        <v>41659</v>
      </c>
      <c r="G139" s="56" t="s">
        <v>235</v>
      </c>
      <c r="H139" s="56" t="str">
        <f>VLOOKUP(tblSorties[[#This Row],[IDNom]],tblIDs[#All],2,FALSE)</f>
        <v>Delepaut</v>
      </c>
      <c r="I139" s="56" t="str">
        <f>VLOOKUP(tblSorties[[#This Row],[IDNom]],tblIDs[#All],3,FALSE)</f>
        <v>Deptecl</v>
      </c>
      <c r="J139" s="56" t="str">
        <f>VLOOKUP(tblSorties[[#This Row],[IDNom]],tblIDs[#All],4,FALSE)</f>
        <v>Méca</v>
      </c>
      <c r="K139" s="61" t="str">
        <f>VLOOKUP(tblSorties[[#This Row],[IDNom]],tblIDs[#All],5,FALSE)</f>
        <v>Cons-Mec</v>
      </c>
    </row>
    <row r="140" spans="1:11" x14ac:dyDescent="0.25">
      <c r="A140" s="56">
        <v>211129</v>
      </c>
      <c r="B140" s="47" t="str">
        <f>VLOOKUP(tblSorties[[#This Row],[Référence]],tblBase[#All],2,FALSE)</f>
        <v>PQT 100 S/CHEMISES ROCK S ASS. 80G</v>
      </c>
      <c r="C140" s="56">
        <v>20</v>
      </c>
      <c r="D140" s="57">
        <f>VLOOKUP(tblSorties[[#This Row],[Référence]],tblBase[#All],4,FALSE)</f>
        <v>4.0500000000000001E-2</v>
      </c>
      <c r="E140" s="58">
        <f>IFERROR(tblSorties[[#This Row],[Qté]]*tblSorties[[#This Row],[PU]],"nc")</f>
        <v>0.81</v>
      </c>
      <c r="F140" s="59">
        <v>41659</v>
      </c>
      <c r="G140" s="56" t="s">
        <v>624</v>
      </c>
      <c r="H140" s="56" t="str">
        <f>VLOOKUP(tblSorties[[#This Row],[IDNom]],tblIDs[#All],2,FALSE)</f>
        <v>Ducron</v>
      </c>
      <c r="I140" s="56" t="str">
        <f>VLOOKUP(tblSorties[[#This Row],[IDNom]],tblIDs[#All],3,FALSE)</f>
        <v>RI-DF</v>
      </c>
      <c r="J140" s="56" t="str">
        <f>VLOOKUP(tblSorties[[#This Row],[IDNom]],tblIDs[#All],4,FALSE)</f>
        <v>Fonct</v>
      </c>
      <c r="K140" s="61">
        <f>VLOOKUP(tblSorties[[#This Row],[IDNom]],tblIDs[#All],5,FALSE)</f>
        <v>0</v>
      </c>
    </row>
    <row r="141" spans="1:11" x14ac:dyDescent="0.25">
      <c r="A141" s="56">
        <v>211123</v>
      </c>
      <c r="B141" s="47" t="str">
        <f>VLOOKUP(tblSorties[[#This Row],[Référence]],tblBase[#All],2,FALSE)</f>
        <v>PQT 100 S/CHEM.ROCK S CITRON     80G</v>
      </c>
      <c r="C141" s="56">
        <v>20</v>
      </c>
      <c r="D141" s="57">
        <f>VLOOKUP(tblSorties[[#This Row],[Référence]],tblBase[#All],4,FALSE)</f>
        <v>4.0500000000000001E-2</v>
      </c>
      <c r="E141" s="58">
        <f>IFERROR(tblSorties[[#This Row],[Qté]]*tblSorties[[#This Row],[PU]],"nc")</f>
        <v>0.81</v>
      </c>
      <c r="F141" s="59">
        <v>41659</v>
      </c>
      <c r="G141" s="56" t="s">
        <v>624</v>
      </c>
      <c r="H141" s="56" t="str">
        <f>VLOOKUP(tblSorties[[#This Row],[IDNom]],tblIDs[#All],2,FALSE)</f>
        <v>Ducron</v>
      </c>
      <c r="I141" s="56" t="str">
        <f>VLOOKUP(tblSorties[[#This Row],[IDNom]],tblIDs[#All],3,FALSE)</f>
        <v>RI-DF</v>
      </c>
      <c r="J141" s="56" t="str">
        <f>VLOOKUP(tblSorties[[#This Row],[IDNom]],tblIDs[#All],4,FALSE)</f>
        <v>Fonct</v>
      </c>
      <c r="K141" s="61">
        <f>VLOOKUP(tblSorties[[#This Row],[IDNom]],tblIDs[#All],5,FALSE)</f>
        <v>0</v>
      </c>
    </row>
    <row r="142" spans="1:11" x14ac:dyDescent="0.25">
      <c r="A142" s="56">
        <v>211127</v>
      </c>
      <c r="B142" s="47" t="str">
        <f>VLOOKUP(tblSorties[[#This Row],[Référence]],tblBase[#All],2,FALSE)</f>
        <v>PQT 100 S/CHEM.ROCK S VIOLINE 80G</v>
      </c>
      <c r="C142" s="56">
        <v>20</v>
      </c>
      <c r="D142" s="57">
        <f>VLOOKUP(tblSorties[[#This Row],[Référence]],tblBase[#All],4,FALSE)</f>
        <v>4.0500000000000001E-2</v>
      </c>
      <c r="E142" s="58">
        <f>IFERROR(tblSorties[[#This Row],[Qté]]*tblSorties[[#This Row],[PU]],"nc")</f>
        <v>0.81</v>
      </c>
      <c r="F142" s="59">
        <v>41659</v>
      </c>
      <c r="G142" s="56" t="s">
        <v>624</v>
      </c>
      <c r="H142" s="56" t="str">
        <f>VLOOKUP(tblSorties[[#This Row],[IDNom]],tblIDs[#All],2,FALSE)</f>
        <v>Ducron</v>
      </c>
      <c r="I142" s="56" t="str">
        <f>VLOOKUP(tblSorties[[#This Row],[IDNom]],tblIDs[#All],3,FALSE)</f>
        <v>RI-DF</v>
      </c>
      <c r="J142" s="56" t="str">
        <f>VLOOKUP(tblSorties[[#This Row],[IDNom]],tblIDs[#All],4,FALSE)</f>
        <v>Fonct</v>
      </c>
      <c r="K142" s="61">
        <f>VLOOKUP(tblSorties[[#This Row],[IDNom]],tblIDs[#All],5,FALSE)</f>
        <v>0</v>
      </c>
    </row>
    <row r="143" spans="1:11" x14ac:dyDescent="0.25">
      <c r="A143" s="56">
        <v>211126</v>
      </c>
      <c r="B143" s="47" t="str">
        <f>VLOOKUP(tblSorties[[#This Row],[Référence]],tblBase[#All],2,FALSE)</f>
        <v>PQT 100 S/CHEM.ROCK S OCRE 80</v>
      </c>
      <c r="C143" s="56">
        <v>20</v>
      </c>
      <c r="D143" s="57">
        <f>VLOOKUP(tblSorties[[#This Row],[Référence]],tblBase[#All],4,FALSE)</f>
        <v>4.0500000000000001E-2</v>
      </c>
      <c r="E143" s="58">
        <f>IFERROR(tblSorties[[#This Row],[Qté]]*tblSorties[[#This Row],[PU]],"nc")</f>
        <v>0.81</v>
      </c>
      <c r="F143" s="59">
        <v>41659</v>
      </c>
      <c r="G143" s="56" t="s">
        <v>624</v>
      </c>
      <c r="H143" s="56" t="str">
        <f>VLOOKUP(tblSorties[[#This Row],[IDNom]],tblIDs[#All],2,FALSE)</f>
        <v>Ducron</v>
      </c>
      <c r="I143" s="56" t="str">
        <f>VLOOKUP(tblSorties[[#This Row],[IDNom]],tblIDs[#All],3,FALSE)</f>
        <v>RI-DF</v>
      </c>
      <c r="J143" s="56" t="str">
        <f>VLOOKUP(tblSorties[[#This Row],[IDNom]],tblIDs[#All],4,FALSE)</f>
        <v>Fonct</v>
      </c>
      <c r="K143" s="61">
        <f>VLOOKUP(tblSorties[[#This Row],[IDNom]],tblIDs[#All],5,FALSE)</f>
        <v>0</v>
      </c>
    </row>
    <row r="144" spans="1:11" x14ac:dyDescent="0.25">
      <c r="A144" s="56">
        <v>100611</v>
      </c>
      <c r="B144" s="47" t="str">
        <f>VLOOKUP(tblSorties[[#This Row],[Référence]],tblBase[#All],2,FALSE)</f>
        <v>GOMME MARS PLASTIC COMBI         STAEDTLER</v>
      </c>
      <c r="C144" s="56">
        <v>1</v>
      </c>
      <c r="D144" s="57">
        <f>VLOOKUP(tblSorties[[#This Row],[Référence]],tblBase[#All],4,FALSE)</f>
        <v>0.95</v>
      </c>
      <c r="E144" s="58">
        <f>IFERROR(tblSorties[[#This Row],[Qté]]*tblSorties[[#This Row],[PU]],"nc")</f>
        <v>0.95</v>
      </c>
      <c r="F144" s="59">
        <v>41659</v>
      </c>
      <c r="G144" s="56" t="s">
        <v>624</v>
      </c>
      <c r="H144" s="56" t="str">
        <f>VLOOKUP(tblSorties[[#This Row],[IDNom]],tblIDs[#All],2,FALSE)</f>
        <v>Ducron</v>
      </c>
      <c r="I144" s="56" t="str">
        <f>VLOOKUP(tblSorties[[#This Row],[IDNom]],tblIDs[#All],3,FALSE)</f>
        <v>RI-DF</v>
      </c>
      <c r="J144" s="56" t="str">
        <f>VLOOKUP(tblSorties[[#This Row],[IDNom]],tblIDs[#All],4,FALSE)</f>
        <v>Fonct</v>
      </c>
      <c r="K144" s="61">
        <f>VLOOKUP(tblSorties[[#This Row],[IDNom]],tblIDs[#All],5,FALSE)</f>
        <v>0</v>
      </c>
    </row>
    <row r="145" spans="1:11" x14ac:dyDescent="0.25">
      <c r="A145" s="56">
        <v>123011</v>
      </c>
      <c r="B145" s="47" t="str">
        <f>VLOOKUP(tblSorties[[#This Row],[Référence]],tblBase[#All],2,FALSE)</f>
        <v>STICK DE COLLE UHU  8gr</v>
      </c>
      <c r="C145" s="56">
        <v>1</v>
      </c>
      <c r="D145" s="57">
        <f>VLOOKUP(tblSorties[[#This Row],[Référence]],tblBase[#All],4,FALSE)</f>
        <v>0.46</v>
      </c>
      <c r="E145" s="58">
        <f>IFERROR(tblSorties[[#This Row],[Qté]]*tblSorties[[#This Row],[PU]],"nc")</f>
        <v>0.46</v>
      </c>
      <c r="F145" s="59">
        <v>41659</v>
      </c>
      <c r="G145" s="56" t="s">
        <v>624</v>
      </c>
      <c r="H145" s="56" t="str">
        <f>VLOOKUP(tblSorties[[#This Row],[IDNom]],tblIDs[#All],2,FALSE)</f>
        <v>Ducron</v>
      </c>
      <c r="I145" s="56" t="str">
        <f>VLOOKUP(tblSorties[[#This Row],[IDNom]],tblIDs[#All],3,FALSE)</f>
        <v>RI-DF</v>
      </c>
      <c r="J145" s="56" t="str">
        <f>VLOOKUP(tblSorties[[#This Row],[IDNom]],tblIDs[#All],4,FALSE)</f>
        <v>Fonct</v>
      </c>
      <c r="K145" s="61">
        <f>VLOOKUP(tblSorties[[#This Row],[IDNom]],tblIDs[#All],5,FALSE)</f>
        <v>0</v>
      </c>
    </row>
    <row r="146" spans="1:11" x14ac:dyDescent="0.25">
      <c r="A146" s="56">
        <v>219720</v>
      </c>
      <c r="B146" s="47" t="str">
        <f>VLOOKUP(tblSorties[[#This Row],[Référence]],tblBase[#All],2,FALSE)</f>
        <v>TRIEUR 12 COMPARTIMENT</v>
      </c>
      <c r="C146" s="56">
        <v>1</v>
      </c>
      <c r="D146" s="57">
        <f>VLOOKUP(tblSorties[[#This Row],[Référence]],tblBase[#All],4,FALSE)</f>
        <v>17.399999999999999</v>
      </c>
      <c r="E146" s="58">
        <f>IFERROR(tblSorties[[#This Row],[Qté]]*tblSorties[[#This Row],[PU]],"nc")</f>
        <v>17.399999999999999</v>
      </c>
      <c r="F146" s="59">
        <v>41659</v>
      </c>
      <c r="G146" s="56" t="s">
        <v>624</v>
      </c>
      <c r="H146" s="56" t="str">
        <f>VLOOKUP(tblSorties[[#This Row],[IDNom]],tblIDs[#All],2,FALSE)</f>
        <v>Ducron</v>
      </c>
      <c r="I146" s="56" t="str">
        <f>VLOOKUP(tblSorties[[#This Row],[IDNom]],tblIDs[#All],3,FALSE)</f>
        <v>RI-DF</v>
      </c>
      <c r="J146" s="56" t="str">
        <f>VLOOKUP(tblSorties[[#This Row],[IDNom]],tblIDs[#All],4,FALSE)</f>
        <v>Fonct</v>
      </c>
      <c r="K146" s="61">
        <f>VLOOKUP(tblSorties[[#This Row],[IDNom]],tblIDs[#All],5,FALSE)</f>
        <v>0</v>
      </c>
    </row>
    <row r="147" spans="1:11" x14ac:dyDescent="0.25">
      <c r="A147" s="56">
        <v>213430</v>
      </c>
      <c r="B147" s="47" t="str">
        <f>VLOOKUP(tblSorties[[#This Row],[Référence]],tblBase[#All],2,FALSE)</f>
        <v>PROTEGE-DOCUMENT  60VUES NOIR</v>
      </c>
      <c r="C147" s="56">
        <v>1</v>
      </c>
      <c r="D147" s="57">
        <f>VLOOKUP(tblSorties[[#This Row],[Référence]],tblBase[#All],4,FALSE)</f>
        <v>8.8000000000000007</v>
      </c>
      <c r="E147" s="58">
        <f>IFERROR(tblSorties[[#This Row],[Qté]]*tblSorties[[#This Row],[PU]],"nc")</f>
        <v>8.8000000000000007</v>
      </c>
      <c r="F147" s="59">
        <v>41659</v>
      </c>
      <c r="G147" s="56" t="s">
        <v>624</v>
      </c>
      <c r="H147" s="56" t="str">
        <f>VLOOKUP(tblSorties[[#This Row],[IDNom]],tblIDs[#All],2,FALSE)</f>
        <v>Ducron</v>
      </c>
      <c r="I147" s="56" t="str">
        <f>VLOOKUP(tblSorties[[#This Row],[IDNom]],tblIDs[#All],3,FALSE)</f>
        <v>RI-DF</v>
      </c>
      <c r="J147" s="56" t="str">
        <f>VLOOKUP(tblSorties[[#This Row],[IDNom]],tblIDs[#All],4,FALSE)</f>
        <v>Fonct</v>
      </c>
      <c r="K147" s="61">
        <f>VLOOKUP(tblSorties[[#This Row],[IDNom]],tblIDs[#All],5,FALSE)</f>
        <v>0</v>
      </c>
    </row>
    <row r="148" spans="1:11" x14ac:dyDescent="0.25">
      <c r="A148" s="56">
        <v>218116</v>
      </c>
      <c r="B148" s="47" t="str">
        <f>VLOOKUP(tblSorties[[#This Row],[Référence]],tblBase[#All],2,FALSE)</f>
        <v>A+B BTE 25 DOSS.SUSP.TIROIR FV   ASSEMBLAGE UNIVERSEL</v>
      </c>
      <c r="C148" s="56">
        <v>15</v>
      </c>
      <c r="D148" s="57">
        <f>VLOOKUP(tblSorties[[#This Row],[Référence]],tblBase[#All],4,FALSE)</f>
        <v>0.71</v>
      </c>
      <c r="E148" s="58">
        <f>IFERROR(tblSorties[[#This Row],[Qté]]*tblSorties[[#This Row],[PU]],"nc")</f>
        <v>10.649999999999999</v>
      </c>
      <c r="F148" s="59">
        <v>41659</v>
      </c>
      <c r="G148" s="56" t="s">
        <v>624</v>
      </c>
      <c r="H148" s="56" t="str">
        <f>VLOOKUP(tblSorties[[#This Row],[IDNom]],tblIDs[#All],2,FALSE)</f>
        <v>Ducron</v>
      </c>
      <c r="I148" s="56" t="str">
        <f>VLOOKUP(tblSorties[[#This Row],[IDNom]],tblIDs[#All],3,FALSE)</f>
        <v>RI-DF</v>
      </c>
      <c r="J148" s="56" t="str">
        <f>VLOOKUP(tblSorties[[#This Row],[IDNom]],tblIDs[#All],4,FALSE)</f>
        <v>Fonct</v>
      </c>
      <c r="K148" s="61">
        <f>VLOOKUP(tblSorties[[#This Row],[IDNom]],tblIDs[#All],5,FALSE)</f>
        <v>0</v>
      </c>
    </row>
    <row r="149" spans="1:11" x14ac:dyDescent="0.25">
      <c r="A149" s="56">
        <v>119176</v>
      </c>
      <c r="B149" s="47" t="str">
        <f>VLOOKUP(tblSorties[[#This Row],[Référence]],tblBase[#All],2,FALSE)</f>
        <v>UNI BALL VISION ELITE 0,6 MM BLEU</v>
      </c>
      <c r="C149" s="56">
        <v>2</v>
      </c>
      <c r="D149" s="57">
        <f>VLOOKUP(tblSorties[[#This Row],[Référence]],tblBase[#All],4,FALSE)</f>
        <v>3.01</v>
      </c>
      <c r="E149" s="58">
        <f>IFERROR(tblSorties[[#This Row],[Qté]]*tblSorties[[#This Row],[PU]],"nc")</f>
        <v>6.02</v>
      </c>
      <c r="F149" s="59">
        <v>41659</v>
      </c>
      <c r="G149" s="56" t="s">
        <v>624</v>
      </c>
      <c r="H149" s="56" t="str">
        <f>VLOOKUP(tblSorties[[#This Row],[IDNom]],tblIDs[#All],2,FALSE)</f>
        <v>Ducron</v>
      </c>
      <c r="I149" s="56" t="str">
        <f>VLOOKUP(tblSorties[[#This Row],[IDNom]],tblIDs[#All],3,FALSE)</f>
        <v>RI-DF</v>
      </c>
      <c r="J149" s="56" t="str">
        <f>VLOOKUP(tblSorties[[#This Row],[IDNom]],tblIDs[#All],4,FALSE)</f>
        <v>Fonct</v>
      </c>
      <c r="K149" s="61">
        <f>VLOOKUP(tblSorties[[#This Row],[IDNom]],tblIDs[#All],5,FALSE)</f>
        <v>0</v>
      </c>
    </row>
    <row r="150" spans="1:11" x14ac:dyDescent="0.25">
      <c r="A150" s="56">
        <v>119177</v>
      </c>
      <c r="B150" s="47" t="str">
        <f>VLOOKUP(tblSorties[[#This Row],[Référence]],tblBase[#All],2,FALSE)</f>
        <v>UNI BALL VISION ELITE 0,6 MM NOIR</v>
      </c>
      <c r="C150" s="56">
        <v>2</v>
      </c>
      <c r="D150" s="57">
        <f>VLOOKUP(tblSorties[[#This Row],[Référence]],tblBase[#All],4,FALSE)</f>
        <v>3.01</v>
      </c>
      <c r="E150" s="58">
        <f>IFERROR(tblSorties[[#This Row],[Qté]]*tblSorties[[#This Row],[PU]],"nc")</f>
        <v>6.02</v>
      </c>
      <c r="F150" s="59">
        <v>41659</v>
      </c>
      <c r="G150" s="56" t="s">
        <v>624</v>
      </c>
      <c r="H150" s="56" t="str">
        <f>VLOOKUP(tblSorties[[#This Row],[IDNom]],tblIDs[#All],2,FALSE)</f>
        <v>Ducron</v>
      </c>
      <c r="I150" s="56" t="str">
        <f>VLOOKUP(tblSorties[[#This Row],[IDNom]],tblIDs[#All],3,FALSE)</f>
        <v>RI-DF</v>
      </c>
      <c r="J150" s="56" t="str">
        <f>VLOOKUP(tblSorties[[#This Row],[IDNom]],tblIDs[#All],4,FALSE)</f>
        <v>Fonct</v>
      </c>
      <c r="K150" s="61">
        <f>VLOOKUP(tblSorties[[#This Row],[IDNom]],tblIDs[#All],5,FALSE)</f>
        <v>0</v>
      </c>
    </row>
    <row r="151" spans="1:11" x14ac:dyDescent="0.25">
      <c r="A151" s="56">
        <v>125611</v>
      </c>
      <c r="B151" s="47" t="str">
        <f>VLOOKUP(tblSorties[[#This Row],[Référence]],tblBase[#All],2,FALSE)</f>
        <v>A+B BTE 100FLES ETIQ.63.5x38.1   MULTI-USAGES</v>
      </c>
      <c r="C151" s="56">
        <v>1</v>
      </c>
      <c r="D151" s="57">
        <f>VLOOKUP(tblSorties[[#This Row],[Référence]],tblBase[#All],4,FALSE)</f>
        <v>3.78</v>
      </c>
      <c r="E151" s="58">
        <f>IFERROR(tblSorties[[#This Row],[Qté]]*tblSorties[[#This Row],[PU]],"nc")</f>
        <v>3.78</v>
      </c>
      <c r="F151" s="59">
        <v>41660</v>
      </c>
      <c r="G151" s="56" t="s">
        <v>693</v>
      </c>
      <c r="H151" s="56" t="str">
        <f>VLOOKUP(tblSorties[[#This Row],[IDNom]],tblIDs[#All],2,FALSE)</f>
        <v>Duret</v>
      </c>
      <c r="I151" s="56" t="str">
        <f>VLOOKUP(tblSorties[[#This Row],[IDNom]],tblIDs[#All],3,FALSE)</f>
        <v>Deptecl</v>
      </c>
      <c r="J151" s="56" t="str">
        <f>VLOOKUP(tblSorties[[#This Row],[IDNom]],tblIDs[#All],4,FALSE)</f>
        <v>Sc/Matiére</v>
      </c>
      <c r="K151" s="61" t="str">
        <f>VLOOKUP(tblSorties[[#This Row],[IDNom]],tblIDs[#All],5,FALSE)</f>
        <v>Chimie</v>
      </c>
    </row>
    <row r="152" spans="1:11" x14ac:dyDescent="0.25">
      <c r="A152" s="56">
        <v>121401</v>
      </c>
      <c r="B152" s="47" t="str">
        <f>VLOOKUP(tblSorties[[#This Row],[Référence]],tblBase[#All],2,FALSE)</f>
        <v>RUBAN SCOTCH TRANSP.550 19x33</v>
      </c>
      <c r="C152" s="56">
        <v>2</v>
      </c>
      <c r="D152" s="57">
        <f>VLOOKUP(tblSorties[[#This Row],[Référence]],tblBase[#All],4,FALSE)</f>
        <v>0.82</v>
      </c>
      <c r="E152" s="58">
        <f>IFERROR(tblSorties[[#This Row],[Qté]]*tblSorties[[#This Row],[PU]],"nc")</f>
        <v>1.64</v>
      </c>
      <c r="F152" s="59">
        <v>41660</v>
      </c>
      <c r="G152" s="56" t="s">
        <v>693</v>
      </c>
      <c r="H152" s="56" t="str">
        <f>VLOOKUP(tblSorties[[#This Row],[IDNom]],tblIDs[#All],2,FALSE)</f>
        <v>Duret</v>
      </c>
      <c r="I152" s="56" t="str">
        <f>VLOOKUP(tblSorties[[#This Row],[IDNom]],tblIDs[#All],3,FALSE)</f>
        <v>Deptecl</v>
      </c>
      <c r="J152" s="56" t="str">
        <f>VLOOKUP(tblSorties[[#This Row],[IDNom]],tblIDs[#All],4,FALSE)</f>
        <v>Sc/Matiére</v>
      </c>
      <c r="K152" s="61" t="str">
        <f>VLOOKUP(tblSorties[[#This Row],[IDNom]],tblIDs[#All],5,FALSE)</f>
        <v>Chimie</v>
      </c>
    </row>
    <row r="153" spans="1:11" x14ac:dyDescent="0.25">
      <c r="A153" s="56">
        <v>524531</v>
      </c>
      <c r="B153" s="47" t="str">
        <f>VLOOKUP(tblSorties[[#This Row],[Référence]],tblBase[#All],2,FALSE)</f>
        <v xml:space="preserve">BTE DE 25 PUNAISES </v>
      </c>
      <c r="C153" s="56">
        <v>1</v>
      </c>
      <c r="D153" s="57">
        <f>VLOOKUP(tblSorties[[#This Row],[Référence]],tblBase[#All],4,FALSE)</f>
        <v>1.48</v>
      </c>
      <c r="E153" s="58">
        <f>IFERROR(tblSorties[[#This Row],[Qté]]*tblSorties[[#This Row],[PU]],"nc")</f>
        <v>1.48</v>
      </c>
      <c r="F153" s="59">
        <v>41660</v>
      </c>
      <c r="G153" s="56" t="s">
        <v>693</v>
      </c>
      <c r="H153" s="56" t="str">
        <f>VLOOKUP(tblSorties[[#This Row],[IDNom]],tblIDs[#All],2,FALSE)</f>
        <v>Duret</v>
      </c>
      <c r="I153" s="56" t="str">
        <f>VLOOKUP(tblSorties[[#This Row],[IDNom]],tblIDs[#All],3,FALSE)</f>
        <v>Deptecl</v>
      </c>
      <c r="J153" s="56" t="str">
        <f>VLOOKUP(tblSorties[[#This Row],[IDNom]],tblIDs[#All],4,FALSE)</f>
        <v>Sc/Matiére</v>
      </c>
      <c r="K153" s="61" t="str">
        <f>VLOOKUP(tblSorties[[#This Row],[IDNom]],tblIDs[#All],5,FALSE)</f>
        <v>Chimie</v>
      </c>
    </row>
    <row r="154" spans="1:11" x14ac:dyDescent="0.25">
      <c r="A154" s="56">
        <v>42500</v>
      </c>
      <c r="B154" s="47" t="str">
        <f>VLOOKUP(tblSorties[[#This Row],[Référence]],tblBase[#All],2,FALSE)</f>
        <v>ROULEAU ECO</v>
      </c>
      <c r="C154" s="56">
        <v>12</v>
      </c>
      <c r="D154" s="57">
        <f>VLOOKUP(tblSorties[[#This Row],[Référence]],tblBase[#All],4,FALSE)</f>
        <v>3</v>
      </c>
      <c r="E154" s="58">
        <f>IFERROR(tblSorties[[#This Row],[Qté]]*tblSorties[[#This Row],[PU]],"nc")</f>
        <v>36</v>
      </c>
      <c r="F154" s="59">
        <v>41660</v>
      </c>
      <c r="G154" s="56" t="s">
        <v>265</v>
      </c>
      <c r="H154" s="56" t="str">
        <f>VLOOKUP(tblSorties[[#This Row],[IDNom]],tblIDs[#All],2,FALSE)</f>
        <v>Apajh</v>
      </c>
      <c r="I154" s="56" t="str">
        <f>VLOOKUP(tblSorties[[#This Row],[IDNom]],tblIDs[#All],3,FALSE)</f>
        <v>Servgene</v>
      </c>
      <c r="J154" s="56" t="str">
        <f>VLOOKUP(tblSorties[[#This Row],[IDNom]],tblIDs[#All],4,FALSE)</f>
        <v xml:space="preserve">Entretien </v>
      </c>
      <c r="K154" s="61" t="str">
        <f>VLOOKUP(tblSorties[[#This Row],[IDNom]],tblIDs[#All],5,FALSE)</f>
        <v>Société nettoyage</v>
      </c>
    </row>
    <row r="155" spans="1:11" x14ac:dyDescent="0.25">
      <c r="A155" s="56">
        <v>504166</v>
      </c>
      <c r="B155" s="47" t="str">
        <f>VLOOKUP(tblSorties[[#This Row],[Référence]],tblBase[#All],2,FALSE)</f>
        <v>CORBEILLE A COURRIER INCOLORE</v>
      </c>
      <c r="C155" s="56">
        <v>1</v>
      </c>
      <c r="D155" s="57">
        <f>VLOOKUP(tblSorties[[#This Row],[Référence]],tblBase[#All],4,FALSE)</f>
        <v>2.57</v>
      </c>
      <c r="E155" s="58">
        <f>IFERROR(tblSorties[[#This Row],[Qté]]*tblSorties[[#This Row],[PU]],"nc")</f>
        <v>2.57</v>
      </c>
      <c r="F155" s="59">
        <v>41660</v>
      </c>
      <c r="G155" s="56" t="s">
        <v>237</v>
      </c>
      <c r="H155" s="56" t="str">
        <f>VLOOKUP(tblSorties[[#This Row],[IDNom]],tblIDs[#All],2,FALSE)</f>
        <v>Liani</v>
      </c>
      <c r="I155" s="56" t="str">
        <f>VLOOKUP(tblSorties[[#This Row],[IDNom]],tblIDs[#All],3,FALSE)</f>
        <v>Servgene</v>
      </c>
      <c r="J155" s="56" t="str">
        <f>VLOOKUP(tblSorties[[#This Row],[IDNom]],tblIDs[#All],4,FALSE)</f>
        <v>SERVFIN</v>
      </c>
      <c r="K155" s="61">
        <f>VLOOKUP(tblSorties[[#This Row],[IDNom]],tblIDs[#All],5,FALSE)</f>
        <v>0</v>
      </c>
    </row>
    <row r="156" spans="1:11" x14ac:dyDescent="0.25">
      <c r="A156" s="56">
        <v>202232</v>
      </c>
      <c r="B156" s="47" t="str">
        <f>VLOOKUP(tblSorties[[#This Row],[Référence]],tblBase[#All],2,FALSE)</f>
        <v>CHEM.RAB.+ELAST.+ETIQ JAUNE</v>
      </c>
      <c r="C156" s="56">
        <v>5</v>
      </c>
      <c r="D156" s="57">
        <f>VLOOKUP(tblSorties[[#This Row],[Référence]],tblBase[#All],4,FALSE)</f>
        <v>0.88</v>
      </c>
      <c r="E156" s="58">
        <f>IFERROR(tblSorties[[#This Row],[Qté]]*tblSorties[[#This Row],[PU]],"nc")</f>
        <v>4.4000000000000004</v>
      </c>
      <c r="F156" s="59">
        <v>41660</v>
      </c>
      <c r="G156" s="56" t="s">
        <v>237</v>
      </c>
      <c r="H156" s="56" t="str">
        <f>VLOOKUP(tblSorties[[#This Row],[IDNom]],tblIDs[#All],2,FALSE)</f>
        <v>Liani</v>
      </c>
      <c r="I156" s="56" t="str">
        <f>VLOOKUP(tblSorties[[#This Row],[IDNom]],tblIDs[#All],3,FALSE)</f>
        <v>Servgene</v>
      </c>
      <c r="J156" s="56" t="str">
        <f>VLOOKUP(tblSorties[[#This Row],[IDNom]],tblIDs[#All],4,FALSE)</f>
        <v>SERVFIN</v>
      </c>
      <c r="K156" s="61">
        <f>VLOOKUP(tblSorties[[#This Row],[IDNom]],tblIDs[#All],5,FALSE)</f>
        <v>0</v>
      </c>
    </row>
    <row r="157" spans="1:11" x14ac:dyDescent="0.25">
      <c r="A157" s="56">
        <v>202235</v>
      </c>
      <c r="B157" s="47" t="str">
        <f>VLOOKUP(tblSorties[[#This Row],[Référence]],tblBase[#All],2,FALSE)</f>
        <v>CHEM.3 RAB.+ELAST.+ETIQ. ROUGE   C.L. 5/10</v>
      </c>
      <c r="C157" s="56">
        <v>5</v>
      </c>
      <c r="D157" s="57">
        <f>VLOOKUP(tblSorties[[#This Row],[Référence]],tblBase[#All],4,FALSE)</f>
        <v>0.88</v>
      </c>
      <c r="E157" s="58">
        <f>IFERROR(tblSorties[[#This Row],[Qté]]*tblSorties[[#This Row],[PU]],"nc")</f>
        <v>4.4000000000000004</v>
      </c>
      <c r="F157" s="59">
        <v>41660</v>
      </c>
      <c r="G157" s="56" t="s">
        <v>237</v>
      </c>
      <c r="H157" s="56" t="str">
        <f>VLOOKUP(tblSorties[[#This Row],[IDNom]],tblIDs[#All],2,FALSE)</f>
        <v>Liani</v>
      </c>
      <c r="I157" s="56" t="str">
        <f>VLOOKUP(tblSorties[[#This Row],[IDNom]],tblIDs[#All],3,FALSE)</f>
        <v>Servgene</v>
      </c>
      <c r="J157" s="56" t="str">
        <f>VLOOKUP(tblSorties[[#This Row],[IDNom]],tblIDs[#All],4,FALSE)</f>
        <v>SERVFIN</v>
      </c>
      <c r="K157" s="61">
        <f>VLOOKUP(tblSorties[[#This Row],[IDNom]],tblIDs[#All],5,FALSE)</f>
        <v>0</v>
      </c>
    </row>
    <row r="158" spans="1:11" x14ac:dyDescent="0.25">
      <c r="A158" s="56">
        <v>202248</v>
      </c>
      <c r="B158" s="47" t="str">
        <f>VLOOKUP(tblSorties[[#This Row],[Référence]],tblBase[#All],2,FALSE)</f>
        <v>CHEM.3 RAB.+ELAST.+ETIQ.ORANGE   C.L. 5/10</v>
      </c>
      <c r="C158" s="56">
        <v>5</v>
      </c>
      <c r="D158" s="57">
        <f>VLOOKUP(tblSorties[[#This Row],[Référence]],tblBase[#All],4,FALSE)</f>
        <v>0.88</v>
      </c>
      <c r="E158" s="58">
        <f>IFERROR(tblSorties[[#This Row],[Qté]]*tblSorties[[#This Row],[PU]],"nc")</f>
        <v>4.4000000000000004</v>
      </c>
      <c r="F158" s="59">
        <v>41660</v>
      </c>
      <c r="G158" s="56" t="s">
        <v>237</v>
      </c>
      <c r="H158" s="56" t="str">
        <f>VLOOKUP(tblSorties[[#This Row],[IDNom]],tblIDs[#All],2,FALSE)</f>
        <v>Liani</v>
      </c>
      <c r="I158" s="56" t="str">
        <f>VLOOKUP(tblSorties[[#This Row],[IDNom]],tblIDs[#All],3,FALSE)</f>
        <v>Servgene</v>
      </c>
      <c r="J158" s="56" t="str">
        <f>VLOOKUP(tblSorties[[#This Row],[IDNom]],tblIDs[#All],4,FALSE)</f>
        <v>SERVFIN</v>
      </c>
      <c r="K158" s="61">
        <f>VLOOKUP(tblSorties[[#This Row],[IDNom]],tblIDs[#All],5,FALSE)</f>
        <v>0</v>
      </c>
    </row>
    <row r="159" spans="1:11" x14ac:dyDescent="0.25">
      <c r="A159" s="56">
        <v>110106</v>
      </c>
      <c r="B159" s="47" t="str">
        <f>VLOOKUP(tblSorties[[#This Row],[Référence]],tblBase[#All],2,FALSE)</f>
        <v>BTE 12 PORTE-MINES 0.7mm BIC     MATIC TRANSL. COL. ASS.</v>
      </c>
      <c r="C159" s="56">
        <v>3</v>
      </c>
      <c r="D159" s="57">
        <f>VLOOKUP(tblSorties[[#This Row],[Référence]],tblBase[#All],4,FALSE)</f>
        <v>0.32900000000000001</v>
      </c>
      <c r="E159" s="58">
        <f>IFERROR(tblSorties[[#This Row],[Qté]]*tblSorties[[#This Row],[PU]],"nc")</f>
        <v>0.9870000000000001</v>
      </c>
      <c r="F159" s="59">
        <v>41660</v>
      </c>
      <c r="G159" s="56" t="s">
        <v>237</v>
      </c>
      <c r="H159" s="56" t="str">
        <f>VLOOKUP(tblSorties[[#This Row],[IDNom]],tblIDs[#All],2,FALSE)</f>
        <v>Liani</v>
      </c>
      <c r="I159" s="56" t="str">
        <f>VLOOKUP(tblSorties[[#This Row],[IDNom]],tblIDs[#All],3,FALSE)</f>
        <v>Servgene</v>
      </c>
      <c r="J159" s="56" t="str">
        <f>VLOOKUP(tblSorties[[#This Row],[IDNom]],tblIDs[#All],4,FALSE)</f>
        <v>SERVFIN</v>
      </c>
      <c r="K159" s="61">
        <f>VLOOKUP(tblSorties[[#This Row],[IDNom]],tblIDs[#All],5,FALSE)</f>
        <v>0</v>
      </c>
    </row>
    <row r="160" spans="1:11" x14ac:dyDescent="0.25">
      <c r="A160" s="56">
        <v>120226</v>
      </c>
      <c r="B160" s="47" t="str">
        <f>VLOOKUP(tblSorties[[#This Row],[Référence]],tblBase[#All],2,FALSE)</f>
        <v>MARQUEUR PERMANENT POCKET 2000   NOIR PTE OGIVE</v>
      </c>
      <c r="C160" s="56">
        <v>1</v>
      </c>
      <c r="D160" s="57">
        <f>VLOOKUP(tblSorties[[#This Row],[Référence]],tblBase[#All],4,FALSE)</f>
        <v>0.64</v>
      </c>
      <c r="E160" s="58">
        <f>IFERROR(tblSorties[[#This Row],[Qté]]*tblSorties[[#This Row],[PU]],"nc")</f>
        <v>0.64</v>
      </c>
      <c r="F160" s="59">
        <v>41660</v>
      </c>
      <c r="G160" s="56" t="s">
        <v>237</v>
      </c>
      <c r="H160" s="56" t="str">
        <f>VLOOKUP(tblSorties[[#This Row],[IDNom]],tblIDs[#All],2,FALSE)</f>
        <v>Liani</v>
      </c>
      <c r="I160" s="56" t="str">
        <f>VLOOKUP(tblSorties[[#This Row],[IDNom]],tblIDs[#All],3,FALSE)</f>
        <v>Servgene</v>
      </c>
      <c r="J160" s="56" t="str">
        <f>VLOOKUP(tblSorties[[#This Row],[IDNom]],tblIDs[#All],4,FALSE)</f>
        <v>SERVFIN</v>
      </c>
      <c r="K160" s="61">
        <f>VLOOKUP(tblSorties[[#This Row],[IDNom]],tblIDs[#All],5,FALSE)</f>
        <v>0</v>
      </c>
    </row>
    <row r="161" spans="1:11" x14ac:dyDescent="0.25">
      <c r="A161" s="56">
        <v>208563</v>
      </c>
      <c r="B161" s="47" t="str">
        <f>VLOOKUP(tblSorties[[#This Row],[Référence]],tblBase[#All],2,FALSE)</f>
        <v>CLASSEUR POLYPRO 4 ANN.30mm ROUGE DUR</v>
      </c>
      <c r="C161" s="56">
        <v>1</v>
      </c>
      <c r="D161" s="57">
        <f>VLOOKUP(tblSorties[[#This Row],[Référence]],tblBase[#All],4,FALSE)</f>
        <v>0.78</v>
      </c>
      <c r="E161" s="58">
        <f>IFERROR(tblSorties[[#This Row],[Qté]]*tblSorties[[#This Row],[PU]],"nc")</f>
        <v>0.78</v>
      </c>
      <c r="F161" s="59">
        <v>41660</v>
      </c>
      <c r="G161" s="56" t="s">
        <v>696</v>
      </c>
      <c r="H161" s="56" t="str">
        <f>VLOOKUP(tblSorties[[#This Row],[IDNom]],tblIDs[#All],2,FALSE)</f>
        <v>Heyte</v>
      </c>
      <c r="I161" s="56" t="str">
        <f>VLOOKUP(tblSorties[[#This Row],[IDNom]],tblIDs[#All],3,FALSE)</f>
        <v>Deptecl</v>
      </c>
      <c r="J161" s="56" t="str">
        <f>VLOOKUP(tblSorties[[#This Row],[IDNom]],tblIDs[#All],4,FALSE)</f>
        <v>Sc/Matiére</v>
      </c>
      <c r="K161" s="61" t="str">
        <f>VLOOKUP(tblSorties[[#This Row],[IDNom]],tblIDs[#All],5,FALSE)</f>
        <v>Chimie</v>
      </c>
    </row>
    <row r="162" spans="1:11" x14ac:dyDescent="0.25">
      <c r="A162" s="56">
        <v>208562</v>
      </c>
      <c r="B162" s="47" t="str">
        <f>VLOOKUP(tblSorties[[#This Row],[Référence]],tblBase[#All],2,FALSE)</f>
        <v>CLASSEUR POLYPRO 4 ANN.30mm NOIR DUR</v>
      </c>
      <c r="C162" s="56">
        <v>1</v>
      </c>
      <c r="D162" s="57">
        <f>VLOOKUP(tblSorties[[#This Row],[Référence]],tblBase[#All],4,FALSE)</f>
        <v>0.78</v>
      </c>
      <c r="E162" s="58">
        <f>IFERROR(tblSorties[[#This Row],[Qté]]*tblSorties[[#This Row],[PU]],"nc")</f>
        <v>0.78</v>
      </c>
      <c r="F162" s="59">
        <v>41660</v>
      </c>
      <c r="G162" s="56" t="s">
        <v>696</v>
      </c>
      <c r="H162" s="56" t="str">
        <f>VLOOKUP(tblSorties[[#This Row],[IDNom]],tblIDs[#All],2,FALSE)</f>
        <v>Heyte</v>
      </c>
      <c r="I162" s="56" t="str">
        <f>VLOOKUP(tblSorties[[#This Row],[IDNom]],tblIDs[#All],3,FALSE)</f>
        <v>Deptecl</v>
      </c>
      <c r="J162" s="56" t="str">
        <f>VLOOKUP(tblSorties[[#This Row],[IDNom]],tblIDs[#All],4,FALSE)</f>
        <v>Sc/Matiére</v>
      </c>
      <c r="K162" s="61" t="str">
        <f>VLOOKUP(tblSorties[[#This Row],[IDNom]],tblIDs[#All],5,FALSE)</f>
        <v>Chimie</v>
      </c>
    </row>
    <row r="163" spans="1:11" x14ac:dyDescent="0.25">
      <c r="A163" s="56">
        <v>207223</v>
      </c>
      <c r="B163" s="47" t="str">
        <f>VLOOKUP(tblSorties[[#This Row],[Référence]],tblBase[#All],2,FALSE)</f>
        <v>JEU 12 INTERC.CARTE FORTE A4+    FORMAT POCH. (245x300)</v>
      </c>
      <c r="C163" s="56">
        <v>2</v>
      </c>
      <c r="D163" s="57">
        <f>VLOOKUP(tblSorties[[#This Row],[Référence]],tblBase[#All],4,FALSE)</f>
        <v>0.44</v>
      </c>
      <c r="E163" s="58">
        <f>IFERROR(tblSorties[[#This Row],[Qté]]*tblSorties[[#This Row],[PU]],"nc")</f>
        <v>0.88</v>
      </c>
      <c r="F163" s="59">
        <v>41660</v>
      </c>
      <c r="G163" s="56" t="s">
        <v>696</v>
      </c>
      <c r="H163" s="56" t="str">
        <f>VLOOKUP(tblSorties[[#This Row],[IDNom]],tblIDs[#All],2,FALSE)</f>
        <v>Heyte</v>
      </c>
      <c r="I163" s="56" t="str">
        <f>VLOOKUP(tblSorties[[#This Row],[IDNom]],tblIDs[#All],3,FALSE)</f>
        <v>Deptecl</v>
      </c>
      <c r="J163" s="56" t="str">
        <f>VLOOKUP(tblSorties[[#This Row],[IDNom]],tblIDs[#All],4,FALSE)</f>
        <v>Sc/Matiére</v>
      </c>
      <c r="K163" s="61" t="str">
        <f>VLOOKUP(tblSorties[[#This Row],[IDNom]],tblIDs[#All],5,FALSE)</f>
        <v>Chimie</v>
      </c>
    </row>
    <row r="164" spans="1:11" x14ac:dyDescent="0.25">
      <c r="A164" s="56">
        <v>211108</v>
      </c>
      <c r="B164" s="47" t="str">
        <f>VLOOKUP(tblSorties[[#This Row],[Référence]],tblBase[#All],2,FALSE)</f>
        <v>PT.100 CHEM.ROCK S ROSE VIF     220GR</v>
      </c>
      <c r="C164" s="56">
        <v>5</v>
      </c>
      <c r="D164" s="57">
        <f>VLOOKUP(tblSorties[[#This Row],[Référence]],tblBase[#All],4,FALSE)</f>
        <v>8.8999999999999996E-2</v>
      </c>
      <c r="E164" s="58">
        <f>IFERROR(tblSorties[[#This Row],[Qté]]*tblSorties[[#This Row],[PU]],"nc")</f>
        <v>0.44499999999999995</v>
      </c>
      <c r="F164" s="59">
        <v>41660</v>
      </c>
      <c r="G164" s="56" t="s">
        <v>696</v>
      </c>
      <c r="H164" s="56" t="str">
        <f>VLOOKUP(tblSorties[[#This Row],[IDNom]],tblIDs[#All],2,FALSE)</f>
        <v>Heyte</v>
      </c>
      <c r="I164" s="56" t="str">
        <f>VLOOKUP(tblSorties[[#This Row],[IDNom]],tblIDs[#All],3,FALSE)</f>
        <v>Deptecl</v>
      </c>
      <c r="J164" s="56" t="str">
        <f>VLOOKUP(tblSorties[[#This Row],[IDNom]],tblIDs[#All],4,FALSE)</f>
        <v>Sc/Matiére</v>
      </c>
      <c r="K164" s="61" t="str">
        <f>VLOOKUP(tblSorties[[#This Row],[IDNom]],tblIDs[#All],5,FALSE)</f>
        <v>Chimie</v>
      </c>
    </row>
    <row r="165" spans="1:11" x14ac:dyDescent="0.25">
      <c r="A165" s="56">
        <v>534207</v>
      </c>
      <c r="B165" s="47" t="str">
        <f>VLOOKUP(tblSorties[[#This Row],[Référence]],tblBase[#All],2,FALSE)</f>
        <v>FEUTRE PERMANENT 318 NOIR PTE    FINE</v>
      </c>
      <c r="C165" s="56">
        <v>1</v>
      </c>
      <c r="D165" s="57">
        <f>VLOOKUP(tblSorties[[#This Row],[Référence]],tblBase[#All],4,FALSE)</f>
        <v>0.91</v>
      </c>
      <c r="E165" s="58">
        <f>IFERROR(tblSorties[[#This Row],[Qté]]*tblSorties[[#This Row],[PU]],"nc")</f>
        <v>0.91</v>
      </c>
      <c r="F165" s="59">
        <v>41660</v>
      </c>
      <c r="G165" s="56" t="s">
        <v>696</v>
      </c>
      <c r="H165" s="56" t="str">
        <f>VLOOKUP(tblSorties[[#This Row],[IDNom]],tblIDs[#All],2,FALSE)</f>
        <v>Heyte</v>
      </c>
      <c r="I165" s="56" t="str">
        <f>VLOOKUP(tblSorties[[#This Row],[IDNom]],tblIDs[#All],3,FALSE)</f>
        <v>Deptecl</v>
      </c>
      <c r="J165" s="56" t="str">
        <f>VLOOKUP(tblSorties[[#This Row],[IDNom]],tblIDs[#All],4,FALSE)</f>
        <v>Sc/Matiére</v>
      </c>
      <c r="K165" s="61" t="str">
        <f>VLOOKUP(tblSorties[[#This Row],[IDNom]],tblIDs[#All],5,FALSE)</f>
        <v>Chimie</v>
      </c>
    </row>
    <row r="166" spans="1:11" x14ac:dyDescent="0.25">
      <c r="A166" s="56">
        <v>42500</v>
      </c>
      <c r="B166" s="47" t="str">
        <f>VLOOKUP(tblSorties[[#This Row],[Référence]],tblBase[#All],2,FALSE)</f>
        <v>ROULEAU ECO</v>
      </c>
      <c r="C166" s="56">
        <v>2</v>
      </c>
      <c r="D166" s="57">
        <f>VLOOKUP(tblSorties[[#This Row],[Référence]],tblBase[#All],4,FALSE)</f>
        <v>3</v>
      </c>
      <c r="E166" s="58">
        <f>IFERROR(tblSorties[[#This Row],[Qté]]*tblSorties[[#This Row],[PU]],"nc")</f>
        <v>6</v>
      </c>
      <c r="F166" s="59">
        <v>41661</v>
      </c>
      <c r="G166" s="56" t="s">
        <v>400</v>
      </c>
      <c r="H166" s="56" t="str">
        <f>VLOOKUP(tblSorties[[#This Row],[IDNom]],tblIDs[#All],2,FALSE)</f>
        <v>Girard</v>
      </c>
      <c r="I166" s="56" t="str">
        <f>VLOOKUP(tblSorties[[#This Row],[IDNom]],tblIDs[#All],3,FALSE)</f>
        <v>Servgene</v>
      </c>
      <c r="J166" s="56" t="str">
        <f>VLOOKUP(tblSorties[[#This Row],[IDNom]],tblIDs[#All],4,FALSE)</f>
        <v xml:space="preserve">Entretien </v>
      </c>
      <c r="K166" s="61" t="str">
        <f>VLOOKUP(tblSorties[[#This Row],[IDNom]],tblIDs[#All],5,FALSE)</f>
        <v>Rez de chaussée + 3 éme bat C</v>
      </c>
    </row>
    <row r="167" spans="1:11" x14ac:dyDescent="0.25">
      <c r="A167" s="56">
        <v>42500</v>
      </c>
      <c r="B167" s="47" t="str">
        <f>VLOOKUP(tblSorties[[#This Row],[Référence]],tblBase[#All],2,FALSE)</f>
        <v>ROULEAU ECO</v>
      </c>
      <c r="C167" s="56">
        <v>2</v>
      </c>
      <c r="D167" s="57">
        <f>VLOOKUP(tblSorties[[#This Row],[Référence]],tblBase[#All],4,FALSE)</f>
        <v>3</v>
      </c>
      <c r="E167" s="58">
        <f>IFERROR(tblSorties[[#This Row],[Qté]]*tblSorties[[#This Row],[PU]],"nc")</f>
        <v>6</v>
      </c>
      <c r="F167" s="59">
        <v>41661</v>
      </c>
      <c r="G167" s="56" t="s">
        <v>315</v>
      </c>
      <c r="H167" s="56" t="str">
        <f>VLOOKUP(tblSorties[[#This Row],[IDNom]],tblIDs[#All],2,FALSE)</f>
        <v>Chrétien</v>
      </c>
      <c r="I167" s="56" t="str">
        <f>VLOOKUP(tblSorties[[#This Row],[IDNom]],tblIDs[#All],3,FALSE)</f>
        <v>Servgene</v>
      </c>
      <c r="J167" s="56" t="str">
        <f>VLOOKUP(tblSorties[[#This Row],[IDNom]],tblIDs[#All],4,FALSE)</f>
        <v xml:space="preserve">Entretien </v>
      </c>
      <c r="K167" s="61">
        <f>VLOOKUP(tblSorties[[#This Row],[IDNom]],tblIDs[#All],5,FALSE)</f>
        <v>0</v>
      </c>
    </row>
    <row r="168" spans="1:11" x14ac:dyDescent="0.25">
      <c r="A168" s="56">
        <v>207223</v>
      </c>
      <c r="B168" s="47" t="str">
        <f>VLOOKUP(tblSorties[[#This Row],[Référence]],tblBase[#All],2,FALSE)</f>
        <v>JEU 12 INTERC.CARTE FORTE A4+    FORMAT POCH. (245x300)</v>
      </c>
      <c r="C168" s="56">
        <v>30</v>
      </c>
      <c r="D168" s="57">
        <f>VLOOKUP(tblSorties[[#This Row],[Référence]],tblBase[#All],4,FALSE)</f>
        <v>0.44</v>
      </c>
      <c r="E168" s="58">
        <f>IFERROR(tblSorties[[#This Row],[Qté]]*tblSorties[[#This Row],[PU]],"nc")</f>
        <v>13.2</v>
      </c>
      <c r="F168" s="59">
        <v>41661</v>
      </c>
      <c r="G168" s="56" t="s">
        <v>232</v>
      </c>
      <c r="H168" s="56" t="str">
        <f>VLOOKUP(tblSorties[[#This Row],[IDNom]],tblIDs[#All],2,FALSE)</f>
        <v>Stievenard</v>
      </c>
      <c r="I168" s="56" t="str">
        <f>VLOOKUP(tblSorties[[#This Row],[IDNom]],tblIDs[#All],3,FALSE)</f>
        <v>Systinfo-DF</v>
      </c>
      <c r="J168" s="56" t="str">
        <f>VLOOKUP(tblSorties[[#This Row],[IDNom]],tblIDs[#All],4,FALSE)</f>
        <v>Fonctinfo</v>
      </c>
      <c r="K168" s="61">
        <f>VLOOKUP(tblSorties[[#This Row],[IDNom]],tblIDs[#All],5,FALSE)</f>
        <v>0</v>
      </c>
    </row>
    <row r="169" spans="1:11" x14ac:dyDescent="0.25">
      <c r="A169" s="56">
        <v>200253</v>
      </c>
      <c r="B169" s="47" t="str">
        <f>VLOOKUP(tblSorties[[#This Row],[Référence]],tblBase[#All],2,FALSE)</f>
        <v>BTE 100 POCH.PLAST.PERF.LISSE    9/100è A4 11 TROUS</v>
      </c>
      <c r="C169" s="56">
        <v>200</v>
      </c>
      <c r="D169" s="57">
        <f>VLOOKUP(tblSorties[[#This Row],[Référence]],tblBase[#All],4,FALSE)</f>
        <v>5.2999999999999999E-2</v>
      </c>
      <c r="E169" s="58">
        <f>IFERROR(tblSorties[[#This Row],[Qté]]*tblSorties[[#This Row],[PU]],"nc")</f>
        <v>10.6</v>
      </c>
      <c r="F169" s="59">
        <v>41661</v>
      </c>
      <c r="G169" s="56" t="s">
        <v>232</v>
      </c>
      <c r="H169" s="56" t="str">
        <f>VLOOKUP(tblSorties[[#This Row],[IDNom]],tblIDs[#All],2,FALSE)</f>
        <v>Stievenard</v>
      </c>
      <c r="I169" s="56" t="str">
        <f>VLOOKUP(tblSorties[[#This Row],[IDNom]],tblIDs[#All],3,FALSE)</f>
        <v>Systinfo-DF</v>
      </c>
      <c r="J169" s="56" t="str">
        <f>VLOOKUP(tblSorties[[#This Row],[IDNom]],tblIDs[#All],4,FALSE)</f>
        <v>Fonctinfo</v>
      </c>
      <c r="K169" s="61">
        <f>VLOOKUP(tblSorties[[#This Row],[IDNom]],tblIDs[#All],5,FALSE)</f>
        <v>0</v>
      </c>
    </row>
    <row r="170" spans="1:11" x14ac:dyDescent="0.25">
      <c r="A170" s="56">
        <v>537201</v>
      </c>
      <c r="B170" s="47" t="str">
        <f>VLOOKUP(tblSorties[[#This Row],[Référence]],tblBase[#All],2,FALSE)</f>
        <v>CALCUL, SHARP</v>
      </c>
      <c r="C170" s="56">
        <v>1</v>
      </c>
      <c r="D170" s="57">
        <f>VLOOKUP(tblSorties[[#This Row],[Référence]],tblBase[#All],4,FALSE)</f>
        <v>9.8800000000000008</v>
      </c>
      <c r="E170" s="58">
        <f>IFERROR(tblSorties[[#This Row],[Qté]]*tblSorties[[#This Row],[PU]],"nc")</f>
        <v>9.8800000000000008</v>
      </c>
      <c r="F170" s="59">
        <v>41661</v>
      </c>
      <c r="G170" s="56" t="s">
        <v>232</v>
      </c>
      <c r="H170" s="56" t="str">
        <f>VLOOKUP(tblSorties[[#This Row],[IDNom]],tblIDs[#All],2,FALSE)</f>
        <v>Stievenard</v>
      </c>
      <c r="I170" s="56" t="str">
        <f>VLOOKUP(tblSorties[[#This Row],[IDNom]],tblIDs[#All],3,FALSE)</f>
        <v>Systinfo-DF</v>
      </c>
      <c r="J170" s="56" t="str">
        <f>VLOOKUP(tblSorties[[#This Row],[IDNom]],tblIDs[#All],4,FALSE)</f>
        <v>Fonctinfo</v>
      </c>
      <c r="K170" s="61">
        <f>VLOOKUP(tblSorties[[#This Row],[IDNom]],tblIDs[#All],5,FALSE)</f>
        <v>0</v>
      </c>
    </row>
    <row r="171" spans="1:11" x14ac:dyDescent="0.25">
      <c r="A171" s="56">
        <v>309177</v>
      </c>
      <c r="B171" s="47" t="str">
        <f>VLOOKUP(tblSorties[[#This Row],[Référence]],tblBase[#All],2,FALSE)</f>
        <v>A+B LOT 12 BLOCS REPOSI.76x127   JAUNE</v>
      </c>
      <c r="C171" s="56">
        <v>3</v>
      </c>
      <c r="D171" s="57">
        <f>VLOOKUP(tblSorties[[#This Row],[Référence]],tblBase[#All],4,FALSE)</f>
        <v>0.254</v>
      </c>
      <c r="E171" s="58">
        <f>IFERROR(tblSorties[[#This Row],[Qté]]*tblSorties[[#This Row],[PU]],"nc")</f>
        <v>0.76200000000000001</v>
      </c>
      <c r="F171" s="59">
        <v>41662</v>
      </c>
      <c r="G171" s="56" t="s">
        <v>662</v>
      </c>
      <c r="H171" s="56" t="str">
        <f>VLOOKUP(tblSorties[[#This Row],[IDNom]],tblIDs[#All],2,FALSE)</f>
        <v>Dhenry</v>
      </c>
      <c r="I171" s="56" t="str">
        <f>VLOOKUP(tblSorties[[#This Row],[IDNom]],tblIDs[#All],3,FALSE)</f>
        <v>Systinfo-DF</v>
      </c>
      <c r="J171" s="56" t="str">
        <f>VLOOKUP(tblSorties[[#This Row],[IDNom]],tblIDs[#All],4,FALSE)</f>
        <v>Fonctinfo</v>
      </c>
      <c r="K171" s="61">
        <f>VLOOKUP(tblSorties[[#This Row],[IDNom]],tblIDs[#All],5,FALSE)</f>
        <v>0</v>
      </c>
    </row>
    <row r="172" spans="1:11" x14ac:dyDescent="0.25">
      <c r="A172" s="56">
        <v>120481</v>
      </c>
      <c r="B172" s="47" t="str">
        <f>VLOOKUP(tblSorties[[#This Row],[Référence]],tblBase[#All],2,FALSE)</f>
        <v>FEUTRE VELLEDA 1741 BLEU PTE     OGIVE MOYENNE</v>
      </c>
      <c r="C172" s="56">
        <v>5</v>
      </c>
      <c r="D172" s="57">
        <f>VLOOKUP(tblSorties[[#This Row],[Référence]],tblBase[#All],4,FALSE)</f>
        <v>0.85</v>
      </c>
      <c r="E172" s="58">
        <f>IFERROR(tblSorties[[#This Row],[Qté]]*tblSorties[[#This Row],[PU]],"nc")</f>
        <v>4.25</v>
      </c>
      <c r="F172" s="59">
        <v>41662</v>
      </c>
      <c r="G172" s="56" t="s">
        <v>656</v>
      </c>
      <c r="H172" s="56" t="str">
        <f>VLOOKUP(tblSorties[[#This Row],[IDNom]],tblIDs[#All],2,FALSE)</f>
        <v>Bekaert</v>
      </c>
      <c r="I172" s="56" t="str">
        <f>VLOOKUP(tblSorties[[#This Row],[IDNom]],tblIDs[#All],3,FALSE)</f>
        <v>Deptecl</v>
      </c>
      <c r="J172" s="56" t="str">
        <f>VLOOKUP(tblSorties[[#This Row],[IDNom]],tblIDs[#All],4,FALSE)</f>
        <v>Langues</v>
      </c>
      <c r="K172" s="61">
        <f>VLOOKUP(tblSorties[[#This Row],[IDNom]],tblIDs[#All],5,FALSE)</f>
        <v>0</v>
      </c>
    </row>
    <row r="173" spans="1:11" x14ac:dyDescent="0.25">
      <c r="A173" s="56">
        <v>120482</v>
      </c>
      <c r="B173" s="47" t="str">
        <f>VLOOKUP(tblSorties[[#This Row],[Référence]],tblBase[#All],2,FALSE)</f>
        <v>FEUTRE VELLEDA 1741 NOIR PTE     OGIVE MOYENNE</v>
      </c>
      <c r="C173" s="56">
        <v>5</v>
      </c>
      <c r="D173" s="57">
        <f>VLOOKUP(tblSorties[[#This Row],[Référence]],tblBase[#All],4,FALSE)</f>
        <v>0.85</v>
      </c>
      <c r="E173" s="58">
        <f>IFERROR(tblSorties[[#This Row],[Qté]]*tblSorties[[#This Row],[PU]],"nc")</f>
        <v>4.25</v>
      </c>
      <c r="F173" s="59">
        <v>41662</v>
      </c>
      <c r="G173" s="56" t="s">
        <v>656</v>
      </c>
      <c r="H173" s="56" t="str">
        <f>VLOOKUP(tblSorties[[#This Row],[IDNom]],tblIDs[#All],2,FALSE)</f>
        <v>Bekaert</v>
      </c>
      <c r="I173" s="56" t="str">
        <f>VLOOKUP(tblSorties[[#This Row],[IDNom]],tblIDs[#All],3,FALSE)</f>
        <v>Deptecl</v>
      </c>
      <c r="J173" s="56" t="str">
        <f>VLOOKUP(tblSorties[[#This Row],[IDNom]],tblIDs[#All],4,FALSE)</f>
        <v>Langues</v>
      </c>
      <c r="K173" s="61">
        <f>VLOOKUP(tblSorties[[#This Row],[IDNom]],tblIDs[#All],5,FALSE)</f>
        <v>0</v>
      </c>
    </row>
    <row r="174" spans="1:11" x14ac:dyDescent="0.25">
      <c r="A174" s="56">
        <v>78211</v>
      </c>
      <c r="B174" s="47" t="str">
        <f>VLOOKUP(tblSorties[[#This Row],[Référence]],tblBase[#All],2,FALSE)</f>
        <v>ENV A SOUFFLET</v>
      </c>
      <c r="C174" s="56">
        <v>50</v>
      </c>
      <c r="D174" s="57">
        <f>VLOOKUP(tblSorties[[#This Row],[Référence]],tblBase[#All],4,FALSE)</f>
        <v>0.47</v>
      </c>
      <c r="E174" s="58">
        <f>IFERROR(tblSorties[[#This Row],[Qté]]*tblSorties[[#This Row],[PU]],"nc")</f>
        <v>23.5</v>
      </c>
      <c r="F174" s="59">
        <v>41663</v>
      </c>
      <c r="G174" s="56" t="s">
        <v>380</v>
      </c>
      <c r="H174" s="56" t="str">
        <f>VLOOKUP(tblSorties[[#This Row],[IDNom]],tblIDs[#All],2,FALSE)</f>
        <v>Foncez</v>
      </c>
      <c r="I174" s="56" t="str">
        <f>VLOOKUP(tblSorties[[#This Row],[IDNom]],tblIDs[#All],3,FALSE)</f>
        <v>Deptecl</v>
      </c>
      <c r="J174" s="56" t="str">
        <f>VLOOKUP(tblSorties[[#This Row],[IDNom]],tblIDs[#All],4,FALSE)</f>
        <v>Sc/Matiére</v>
      </c>
      <c r="K174" s="61" t="str">
        <f>VLOOKUP(tblSorties[[#This Row],[IDNom]],tblIDs[#All],5,FALSE)</f>
        <v>Chimie</v>
      </c>
    </row>
    <row r="175" spans="1:11" x14ac:dyDescent="0.25">
      <c r="A175" s="56">
        <v>62106</v>
      </c>
      <c r="B175" s="47" t="str">
        <f>VLOOKUP(tblSorties[[#This Row],[Référence]],tblBase[#All],2,FALSE)</f>
        <v xml:space="preserve">ENV DEMI FORMAT 162 X229 </v>
      </c>
      <c r="C175" s="56">
        <v>30</v>
      </c>
      <c r="D175" s="57">
        <f>VLOOKUP(tblSorties[[#This Row],[Référence]],tblBase[#All],4,FALSE)</f>
        <v>7.0000000000000007E-2</v>
      </c>
      <c r="E175" s="58">
        <f>IFERROR(tblSorties[[#This Row],[Qté]]*tblSorties[[#This Row],[PU]],"nc")</f>
        <v>2.1</v>
      </c>
      <c r="F175" s="59">
        <v>41663</v>
      </c>
      <c r="G175" s="56" t="s">
        <v>380</v>
      </c>
      <c r="H175" s="56" t="str">
        <f>VLOOKUP(tblSorties[[#This Row],[IDNom]],tblIDs[#All],2,FALSE)</f>
        <v>Foncez</v>
      </c>
      <c r="I175" s="56" t="str">
        <f>VLOOKUP(tblSorties[[#This Row],[IDNom]],tblIDs[#All],3,FALSE)</f>
        <v>Deptecl</v>
      </c>
      <c r="J175" s="56" t="str">
        <f>VLOOKUP(tblSorties[[#This Row],[IDNom]],tblIDs[#All],4,FALSE)</f>
        <v>Sc/Matiére</v>
      </c>
      <c r="K175" s="61" t="str">
        <f>VLOOKUP(tblSorties[[#This Row],[IDNom]],tblIDs[#All],5,FALSE)</f>
        <v>Chimie</v>
      </c>
    </row>
    <row r="176" spans="1:11" x14ac:dyDescent="0.25">
      <c r="A176" s="56">
        <v>111101</v>
      </c>
      <c r="B176" s="47" t="str">
        <f>VLOOKUP(tblSorties[[#This Row],[Référence]],tblBase[#All],2,FALSE)</f>
        <v>BIC CRISTAL P.M. BLEU</v>
      </c>
      <c r="C176" s="56">
        <v>10</v>
      </c>
      <c r="D176" s="57">
        <f>VLOOKUP(tblSorties[[#This Row],[Référence]],tblBase[#All],4,FALSE)</f>
        <v>0.15</v>
      </c>
      <c r="E176" s="58">
        <f>IFERROR(tblSorties[[#This Row],[Qté]]*tblSorties[[#This Row],[PU]],"nc")</f>
        <v>1.5</v>
      </c>
      <c r="F176" s="59">
        <v>41663</v>
      </c>
      <c r="G176" s="56" t="s">
        <v>238</v>
      </c>
      <c r="H176" s="56" t="str">
        <f>VLOOKUP(tblSorties[[#This Row],[IDNom]],tblIDs[#All],2,FALSE)</f>
        <v>Yvoz</v>
      </c>
      <c r="I176" s="56" t="str">
        <f>VLOOKUP(tblSorties[[#This Row],[IDNom]],tblIDs[#All],3,FALSE)</f>
        <v>Deptecl</v>
      </c>
      <c r="J176" s="56" t="str">
        <f>VLOOKUP(tblSorties[[#This Row],[IDNom]],tblIDs[#All],4,FALSE)</f>
        <v>Lagis</v>
      </c>
      <c r="K176" s="61">
        <f>VLOOKUP(tblSorties[[#This Row],[IDNom]],tblIDs[#All],5,FALSE)</f>
        <v>0</v>
      </c>
    </row>
    <row r="177" spans="1:11" x14ac:dyDescent="0.25">
      <c r="A177" s="56">
        <v>111102</v>
      </c>
      <c r="B177" s="47" t="str">
        <f>VLOOKUP(tblSorties[[#This Row],[Référence]],tblBase[#All],2,FALSE)</f>
        <v>BIC CRISTAL P.M. NOIR</v>
      </c>
      <c r="C177" s="56">
        <v>10</v>
      </c>
      <c r="D177" s="57">
        <f>VLOOKUP(tblSorties[[#This Row],[Référence]],tblBase[#All],4,FALSE)</f>
        <v>0.15</v>
      </c>
      <c r="E177" s="58">
        <f>IFERROR(tblSorties[[#This Row],[Qté]]*tblSorties[[#This Row],[PU]],"nc")</f>
        <v>1.5</v>
      </c>
      <c r="F177" s="59">
        <v>41663</v>
      </c>
      <c r="G177" s="56" t="s">
        <v>238</v>
      </c>
      <c r="H177" s="56" t="str">
        <f>VLOOKUP(tblSorties[[#This Row],[IDNom]],tblIDs[#All],2,FALSE)</f>
        <v>Yvoz</v>
      </c>
      <c r="I177" s="56" t="str">
        <f>VLOOKUP(tblSorties[[#This Row],[IDNom]],tblIDs[#All],3,FALSE)</f>
        <v>Deptecl</v>
      </c>
      <c r="J177" s="56" t="str">
        <f>VLOOKUP(tblSorties[[#This Row],[IDNom]],tblIDs[#All],4,FALSE)</f>
        <v>Lagis</v>
      </c>
      <c r="K177" s="61">
        <f>VLOOKUP(tblSorties[[#This Row],[IDNom]],tblIDs[#All],5,FALSE)</f>
        <v>0</v>
      </c>
    </row>
    <row r="178" spans="1:11" x14ac:dyDescent="0.25">
      <c r="A178" s="56">
        <v>207223</v>
      </c>
      <c r="B178" s="47" t="str">
        <f>VLOOKUP(tblSorties[[#This Row],[Référence]],tblBase[#All],2,FALSE)</f>
        <v>JEU 12 INTERC.CARTE FORTE A4+    FORMAT POCH. (245x300)</v>
      </c>
      <c r="C178" s="56">
        <v>2</v>
      </c>
      <c r="D178" s="57">
        <f>VLOOKUP(tblSorties[[#This Row],[Référence]],tblBase[#All],4,FALSE)</f>
        <v>0.44</v>
      </c>
      <c r="E178" s="58">
        <f>IFERROR(tblSorties[[#This Row],[Qté]]*tblSorties[[#This Row],[PU]],"nc")</f>
        <v>0.88</v>
      </c>
      <c r="F178" s="59">
        <v>41663</v>
      </c>
      <c r="G178" s="56" t="s">
        <v>238</v>
      </c>
      <c r="H178" s="56" t="str">
        <f>VLOOKUP(tblSorties[[#This Row],[IDNom]],tblIDs[#All],2,FALSE)</f>
        <v>Yvoz</v>
      </c>
      <c r="I178" s="56" t="str">
        <f>VLOOKUP(tblSorties[[#This Row],[IDNom]],tblIDs[#All],3,FALSE)</f>
        <v>Deptecl</v>
      </c>
      <c r="J178" s="56" t="str">
        <f>VLOOKUP(tblSorties[[#This Row],[IDNom]],tblIDs[#All],4,FALSE)</f>
        <v>Lagis</v>
      </c>
      <c r="K178" s="61">
        <f>VLOOKUP(tblSorties[[#This Row],[IDNom]],tblIDs[#All],5,FALSE)</f>
        <v>0</v>
      </c>
    </row>
    <row r="179" spans="1:11" x14ac:dyDescent="0.25">
      <c r="A179" s="56">
        <v>207202</v>
      </c>
      <c r="B179" s="47" t="str">
        <f>VLOOKUP(tblSorties[[#This Row],[Référence]],tblBase[#All],2,FALSE)</f>
        <v>JEU 12 INTERC. NEUTRES A4 C.L.</v>
      </c>
      <c r="C179" s="56">
        <v>2</v>
      </c>
      <c r="D179" s="57">
        <f>VLOOKUP(tblSorties[[#This Row],[Référence]],tblBase[#All],4,FALSE)</f>
        <v>0.35</v>
      </c>
      <c r="E179" s="58">
        <f>IFERROR(tblSorties[[#This Row],[Qté]]*tblSorties[[#This Row],[PU]],"nc")</f>
        <v>0.7</v>
      </c>
      <c r="F179" s="59">
        <v>41663</v>
      </c>
      <c r="G179" s="56" t="s">
        <v>238</v>
      </c>
      <c r="H179" s="56" t="str">
        <f>VLOOKUP(tblSorties[[#This Row],[IDNom]],tblIDs[#All],2,FALSE)</f>
        <v>Yvoz</v>
      </c>
      <c r="I179" s="56" t="str">
        <f>VLOOKUP(tblSorties[[#This Row],[IDNom]],tblIDs[#All],3,FALSE)</f>
        <v>Deptecl</v>
      </c>
      <c r="J179" s="56" t="str">
        <f>VLOOKUP(tblSorties[[#This Row],[IDNom]],tblIDs[#All],4,FALSE)</f>
        <v>Lagis</v>
      </c>
      <c r="K179" s="61">
        <f>VLOOKUP(tblSorties[[#This Row],[IDNom]],tblIDs[#All],5,FALSE)</f>
        <v>0</v>
      </c>
    </row>
    <row r="180" spans="1:11" x14ac:dyDescent="0.25">
      <c r="A180" s="56">
        <v>208561</v>
      </c>
      <c r="B180" s="47" t="str">
        <f>VLOOKUP(tblSorties[[#This Row],[Référence]],tblBase[#All],2,FALSE)</f>
        <v>CLASSEUR POLYPRO 4 ANN.30mm BLEU DUR</v>
      </c>
      <c r="C180" s="56">
        <v>1</v>
      </c>
      <c r="D180" s="57">
        <f>VLOOKUP(tblSorties[[#This Row],[Référence]],tblBase[#All],4,FALSE)</f>
        <v>0.78</v>
      </c>
      <c r="E180" s="58">
        <f>IFERROR(tblSorties[[#This Row],[Qté]]*tblSorties[[#This Row],[PU]],"nc")</f>
        <v>0.78</v>
      </c>
      <c r="F180" s="59">
        <v>41663</v>
      </c>
      <c r="G180" s="56" t="s">
        <v>238</v>
      </c>
      <c r="H180" s="56" t="str">
        <f>VLOOKUP(tblSorties[[#This Row],[IDNom]],tblIDs[#All],2,FALSE)</f>
        <v>Yvoz</v>
      </c>
      <c r="I180" s="56" t="str">
        <f>VLOOKUP(tblSorties[[#This Row],[IDNom]],tblIDs[#All],3,FALSE)</f>
        <v>Deptecl</v>
      </c>
      <c r="J180" s="56" t="str">
        <f>VLOOKUP(tblSorties[[#This Row],[IDNom]],tblIDs[#All],4,FALSE)</f>
        <v>Lagis</v>
      </c>
      <c r="K180" s="61">
        <f>VLOOKUP(tblSorties[[#This Row],[IDNom]],tblIDs[#All],5,FALSE)</f>
        <v>0</v>
      </c>
    </row>
    <row r="181" spans="1:11" x14ac:dyDescent="0.25">
      <c r="A181" s="56">
        <v>517600</v>
      </c>
      <c r="B181" s="47" t="str">
        <f>VLOOKUP(tblSorties[[#This Row],[Référence]],tblBase[#All],2,FALSE)</f>
        <v>BROSSE P/TABL.BLANC RECHARG.</v>
      </c>
      <c r="C181" s="56">
        <v>2</v>
      </c>
      <c r="D181" s="57">
        <f>VLOOKUP(tblSorties[[#This Row],[Référence]],tblBase[#All],4,FALSE)</f>
        <v>2.4500000000000002</v>
      </c>
      <c r="E181" s="58">
        <f>IFERROR(tblSorties[[#This Row],[Qté]]*tblSorties[[#This Row],[PU]],"nc")</f>
        <v>4.9000000000000004</v>
      </c>
      <c r="F181" s="59">
        <v>41663</v>
      </c>
      <c r="G181" s="56" t="s">
        <v>238</v>
      </c>
      <c r="H181" s="56" t="str">
        <f>VLOOKUP(tblSorties[[#This Row],[IDNom]],tblIDs[#All],2,FALSE)</f>
        <v>Yvoz</v>
      </c>
      <c r="I181" s="56" t="str">
        <f>VLOOKUP(tblSorties[[#This Row],[IDNom]],tblIDs[#All],3,FALSE)</f>
        <v>Deptecl</v>
      </c>
      <c r="J181" s="56" t="str">
        <f>VLOOKUP(tblSorties[[#This Row],[IDNom]],tblIDs[#All],4,FALSE)</f>
        <v>Lagis</v>
      </c>
      <c r="K181" s="61">
        <f>VLOOKUP(tblSorties[[#This Row],[IDNom]],tblIDs[#All],5,FALSE)</f>
        <v>0</v>
      </c>
    </row>
    <row r="182" spans="1:11" x14ac:dyDescent="0.25">
      <c r="A182" s="56">
        <v>42500</v>
      </c>
      <c r="B182" s="47" t="str">
        <f>VLOOKUP(tblSorties[[#This Row],[Référence]],tblBase[#All],2,FALSE)</f>
        <v>ROULEAU ECO</v>
      </c>
      <c r="C182" s="56">
        <v>12</v>
      </c>
      <c r="D182" s="57">
        <f>VLOOKUP(tblSorties[[#This Row],[Référence]],tblBase[#All],4,FALSE)</f>
        <v>3</v>
      </c>
      <c r="E182" s="58">
        <f>IFERROR(tblSorties[[#This Row],[Qté]]*tblSorties[[#This Row],[PU]],"nc")</f>
        <v>36</v>
      </c>
      <c r="F182" s="59">
        <v>41666</v>
      </c>
      <c r="G182" s="56" t="s">
        <v>265</v>
      </c>
      <c r="H182" s="56" t="str">
        <f>VLOOKUP(tblSorties[[#This Row],[IDNom]],tblIDs[#All],2,FALSE)</f>
        <v>Apajh</v>
      </c>
      <c r="I182" s="56" t="str">
        <f>VLOOKUP(tblSorties[[#This Row],[IDNom]],tblIDs[#All],3,FALSE)</f>
        <v>Servgene</v>
      </c>
      <c r="J182" s="56" t="str">
        <f>VLOOKUP(tblSorties[[#This Row],[IDNom]],tblIDs[#All],4,FALSE)</f>
        <v xml:space="preserve">Entretien </v>
      </c>
      <c r="K182" s="61" t="str">
        <f>VLOOKUP(tblSorties[[#This Row],[IDNom]],tblIDs[#All],5,FALSE)</f>
        <v>Société nettoyage</v>
      </c>
    </row>
    <row r="183" spans="1:11" x14ac:dyDescent="0.25">
      <c r="A183" s="56">
        <v>3820</v>
      </c>
      <c r="B183" s="47" t="str">
        <f>VLOOKUP(tblSorties[[#This Row],[Référence]],tblBase[#All],2,FALSE)</f>
        <v>DOSETTES</v>
      </c>
      <c r="C183" s="56">
        <v>10</v>
      </c>
      <c r="D183" s="57">
        <f>VLOOKUP(tblSorties[[#This Row],[Référence]],tblBase[#All],4,FALSE)</f>
        <v>7.0000000000000007E-2</v>
      </c>
      <c r="E183" s="58">
        <f>IFERROR(tblSorties[[#This Row],[Qté]]*tblSorties[[#This Row],[PU]],"nc")</f>
        <v>0.70000000000000007</v>
      </c>
      <c r="F183" s="59">
        <v>41667</v>
      </c>
      <c r="G183" s="56" t="s">
        <v>400</v>
      </c>
      <c r="H183" s="56" t="str">
        <f>VLOOKUP(tblSorties[[#This Row],[IDNom]],tblIDs[#All],2,FALSE)</f>
        <v>Girard</v>
      </c>
      <c r="I183" s="56" t="str">
        <f>VLOOKUP(tblSorties[[#This Row],[IDNom]],tblIDs[#All],3,FALSE)</f>
        <v>Servgene</v>
      </c>
      <c r="J183" s="56" t="str">
        <f>VLOOKUP(tblSorties[[#This Row],[IDNom]],tblIDs[#All],4,FALSE)</f>
        <v xml:space="preserve">Entretien </v>
      </c>
      <c r="K183" s="61" t="str">
        <f>VLOOKUP(tblSorties[[#This Row],[IDNom]],tblIDs[#All],5,FALSE)</f>
        <v>Rez de chaussée + 3 éme bat C</v>
      </c>
    </row>
    <row r="184" spans="1:11" x14ac:dyDescent="0.25">
      <c r="A184" s="56">
        <v>209</v>
      </c>
      <c r="B184" s="47" t="str">
        <f>VLOOKUP(tblSorties[[#This Row],[Référence]],tblBase[#All],2,FALSE)</f>
        <v>EPONGE A RECURER</v>
      </c>
      <c r="C184" s="56">
        <v>1</v>
      </c>
      <c r="D184" s="57">
        <f>VLOOKUP(tblSorties[[#This Row],[Référence]],tblBase[#All],4,FALSE)</f>
        <v>1.0249999999999999</v>
      </c>
      <c r="E184" s="58">
        <f>IFERROR(tblSorties[[#This Row],[Qté]]*tblSorties[[#This Row],[PU]],"nc")</f>
        <v>1.0249999999999999</v>
      </c>
      <c r="F184" s="59">
        <v>41667</v>
      </c>
      <c r="G184" s="56" t="s">
        <v>400</v>
      </c>
      <c r="H184" s="56" t="str">
        <f>VLOOKUP(tblSorties[[#This Row],[IDNom]],tblIDs[#All],2,FALSE)</f>
        <v>Girard</v>
      </c>
      <c r="I184" s="56" t="str">
        <f>VLOOKUP(tblSorties[[#This Row],[IDNom]],tblIDs[#All],3,FALSE)</f>
        <v>Servgene</v>
      </c>
      <c r="J184" s="56" t="str">
        <f>VLOOKUP(tblSorties[[#This Row],[IDNom]],tblIDs[#All],4,FALSE)</f>
        <v xml:space="preserve">Entretien </v>
      </c>
      <c r="K184" s="61" t="str">
        <f>VLOOKUP(tblSorties[[#This Row],[IDNom]],tblIDs[#All],5,FALSE)</f>
        <v>Rez de chaussée + 3 éme bat C</v>
      </c>
    </row>
    <row r="185" spans="1:11" x14ac:dyDescent="0.25">
      <c r="A185" s="56">
        <v>4091</v>
      </c>
      <c r="B185" s="47" t="str">
        <f>VLOOKUP(tblSorties[[#This Row],[Référence]],tblBase[#All],2,FALSE)</f>
        <v>ULTRA BAC</v>
      </c>
      <c r="C185" s="56">
        <v>1</v>
      </c>
      <c r="D185" s="57">
        <f>VLOOKUP(tblSorties[[#This Row],[Référence]],tblBase[#All],4,FALSE)</f>
        <v>3.71</v>
      </c>
      <c r="E185" s="58">
        <f>IFERROR(tblSorties[[#This Row],[Qté]]*tblSorties[[#This Row],[PU]],"nc")</f>
        <v>3.71</v>
      </c>
      <c r="F185" s="59">
        <v>41667</v>
      </c>
      <c r="G185" s="56" t="s">
        <v>400</v>
      </c>
      <c r="H185" s="56" t="str">
        <f>VLOOKUP(tblSorties[[#This Row],[IDNom]],tblIDs[#All],2,FALSE)</f>
        <v>Girard</v>
      </c>
      <c r="I185" s="56" t="str">
        <f>VLOOKUP(tblSorties[[#This Row],[IDNom]],tblIDs[#All],3,FALSE)</f>
        <v>Servgene</v>
      </c>
      <c r="J185" s="56" t="str">
        <f>VLOOKUP(tblSorties[[#This Row],[IDNom]],tblIDs[#All],4,FALSE)</f>
        <v xml:space="preserve">Entretien </v>
      </c>
      <c r="K185" s="61" t="str">
        <f>VLOOKUP(tblSorties[[#This Row],[IDNom]],tblIDs[#All],5,FALSE)</f>
        <v>Rez de chaussée + 3 éme bat C</v>
      </c>
    </row>
    <row r="186" spans="1:11" x14ac:dyDescent="0.25">
      <c r="A186" s="56">
        <v>505080</v>
      </c>
      <c r="B186" s="47" t="str">
        <f>VLOOKUP(tblSorties[[#This Row],[Référence]],tblBase[#All],2,FALSE)</f>
        <v>SAVON 800ML</v>
      </c>
      <c r="C186" s="56">
        <v>2</v>
      </c>
      <c r="D186" s="57">
        <f>VLOOKUP(tblSorties[[#This Row],[Référence]],tblBase[#All],4,FALSE)</f>
        <v>3.0579999999999998</v>
      </c>
      <c r="E186" s="58">
        <f>IFERROR(tblSorties[[#This Row],[Qté]]*tblSorties[[#This Row],[PU]],"nc")</f>
        <v>6.1159999999999997</v>
      </c>
      <c r="F186" s="59">
        <v>41667</v>
      </c>
      <c r="G186" s="56" t="s">
        <v>400</v>
      </c>
      <c r="H186" s="56" t="str">
        <f>VLOOKUP(tblSorties[[#This Row],[IDNom]],tblIDs[#All],2,FALSE)</f>
        <v>Girard</v>
      </c>
      <c r="I186" s="56" t="str">
        <f>VLOOKUP(tblSorties[[#This Row],[IDNom]],tblIDs[#All],3,FALSE)</f>
        <v>Servgene</v>
      </c>
      <c r="J186" s="56" t="str">
        <f>VLOOKUP(tblSorties[[#This Row],[IDNom]],tblIDs[#All],4,FALSE)</f>
        <v xml:space="preserve">Entretien </v>
      </c>
      <c r="K186" s="61" t="str">
        <f>VLOOKUP(tblSorties[[#This Row],[IDNom]],tblIDs[#All],5,FALSE)</f>
        <v>Rez de chaussée + 3 éme bat C</v>
      </c>
    </row>
    <row r="187" spans="1:11" x14ac:dyDescent="0.25">
      <c r="A187" s="56">
        <v>35038</v>
      </c>
      <c r="B187" s="47" t="str">
        <f>VLOOKUP(tblSorties[[#This Row],[Référence]],tblBase[#All],2,FALSE)</f>
        <v>GAZES IMPREGNEES</v>
      </c>
      <c r="C187" s="56">
        <v>1</v>
      </c>
      <c r="D187" s="57">
        <f>VLOOKUP(tblSorties[[#This Row],[Référence]],tblBase[#All],4,FALSE)</f>
        <v>68.66</v>
      </c>
      <c r="E187" s="58">
        <f>IFERROR(tblSorties[[#This Row],[Qté]]*tblSorties[[#This Row],[PU]],"nc")</f>
        <v>68.66</v>
      </c>
      <c r="F187" s="59">
        <v>41667</v>
      </c>
      <c r="G187" s="56" t="s">
        <v>400</v>
      </c>
      <c r="H187" s="56" t="str">
        <f>VLOOKUP(tblSorties[[#This Row],[IDNom]],tblIDs[#All],2,FALSE)</f>
        <v>Girard</v>
      </c>
      <c r="I187" s="56" t="str">
        <f>VLOOKUP(tblSorties[[#This Row],[IDNom]],tblIDs[#All],3,FALSE)</f>
        <v>Servgene</v>
      </c>
      <c r="J187" s="56" t="str">
        <f>VLOOKUP(tblSorties[[#This Row],[IDNom]],tblIDs[#All],4,FALSE)</f>
        <v xml:space="preserve">Entretien </v>
      </c>
      <c r="K187" s="61" t="str">
        <f>VLOOKUP(tblSorties[[#This Row],[IDNom]],tblIDs[#All],5,FALSE)</f>
        <v>Rez de chaussée + 3 éme bat C</v>
      </c>
    </row>
    <row r="188" spans="1:11" x14ac:dyDescent="0.25">
      <c r="A188" s="56">
        <v>42500</v>
      </c>
      <c r="B188" s="47" t="str">
        <f>VLOOKUP(tblSorties[[#This Row],[Référence]],tblBase[#All],2,FALSE)</f>
        <v>ROULEAU ECO</v>
      </c>
      <c r="C188" s="56">
        <v>2</v>
      </c>
      <c r="D188" s="57">
        <f>VLOOKUP(tblSorties[[#This Row],[Référence]],tblBase[#All],4,FALSE)</f>
        <v>3</v>
      </c>
      <c r="E188" s="58">
        <f>IFERROR(tblSorties[[#This Row],[Qté]]*tblSorties[[#This Row],[PU]],"nc")</f>
        <v>6</v>
      </c>
      <c r="F188" s="59">
        <v>41667</v>
      </c>
      <c r="G188" s="56" t="s">
        <v>400</v>
      </c>
      <c r="H188" s="56" t="str">
        <f>VLOOKUP(tblSorties[[#This Row],[IDNom]],tblIDs[#All],2,FALSE)</f>
        <v>Girard</v>
      </c>
      <c r="I188" s="56" t="str">
        <f>VLOOKUP(tblSorties[[#This Row],[IDNom]],tblIDs[#All],3,FALSE)</f>
        <v>Servgene</v>
      </c>
      <c r="J188" s="56" t="str">
        <f>VLOOKUP(tblSorties[[#This Row],[IDNom]],tblIDs[#All],4,FALSE)</f>
        <v xml:space="preserve">Entretien </v>
      </c>
      <c r="K188" s="61" t="str">
        <f>VLOOKUP(tblSorties[[#This Row],[IDNom]],tblIDs[#All],5,FALSE)</f>
        <v>Rez de chaussée + 3 éme bat C</v>
      </c>
    </row>
    <row r="189" spans="1:11" x14ac:dyDescent="0.25">
      <c r="A189" s="56" t="s">
        <v>597</v>
      </c>
      <c r="B189" s="47" t="str">
        <f>VLOOKUP(tblSorties[[#This Row],[Référence]],tblBase[#All],2,FALSE)</f>
        <v>SAC POUBELLES 110L</v>
      </c>
      <c r="C189" s="56">
        <v>1</v>
      </c>
      <c r="D189" s="57">
        <f>VLOOKUP(tblSorties[[#This Row],[Référence]],tblBase[#All],4,FALSE)</f>
        <v>4.99</v>
      </c>
      <c r="E189" s="58">
        <f>IFERROR(tblSorties[[#This Row],[Qté]]*tblSorties[[#This Row],[PU]],"nc")</f>
        <v>4.99</v>
      </c>
      <c r="F189" s="59">
        <v>41667</v>
      </c>
      <c r="G189" s="56" t="s">
        <v>400</v>
      </c>
      <c r="H189" s="56" t="str">
        <f>VLOOKUP(tblSorties[[#This Row],[IDNom]],tblIDs[#All],2,FALSE)</f>
        <v>Girard</v>
      </c>
      <c r="I189" s="56" t="str">
        <f>VLOOKUP(tblSorties[[#This Row],[IDNom]],tblIDs[#All],3,FALSE)</f>
        <v>Servgene</v>
      </c>
      <c r="J189" s="56" t="str">
        <f>VLOOKUP(tblSorties[[#This Row],[IDNom]],tblIDs[#All],4,FALSE)</f>
        <v xml:space="preserve">Entretien </v>
      </c>
      <c r="K189" s="61" t="str">
        <f>VLOOKUP(tblSorties[[#This Row],[IDNom]],tblIDs[#All],5,FALSE)</f>
        <v>Rez de chaussée + 3 éme bat C</v>
      </c>
    </row>
    <row r="190" spans="1:11" x14ac:dyDescent="0.25">
      <c r="A190" s="56" t="s">
        <v>607</v>
      </c>
      <c r="B190" s="47" t="str">
        <f>VLOOKUP(tblSorties[[#This Row],[Référence]],tblBase[#All],2,FALSE)</f>
        <v>SAC POUBELLES 50L</v>
      </c>
      <c r="C190" s="56">
        <v>2</v>
      </c>
      <c r="D190" s="57">
        <f>VLOOKUP(tblSorties[[#This Row],[Référence]],tblBase[#All],4,FALSE)</f>
        <v>2.79</v>
      </c>
      <c r="E190" s="58">
        <f>IFERROR(tblSorties[[#This Row],[Qté]]*tblSorties[[#This Row],[PU]],"nc")</f>
        <v>5.58</v>
      </c>
      <c r="F190" s="59">
        <v>41667</v>
      </c>
      <c r="G190" s="56" t="s">
        <v>400</v>
      </c>
      <c r="H190" s="56" t="str">
        <f>VLOOKUP(tblSorties[[#This Row],[IDNom]],tblIDs[#All],2,FALSE)</f>
        <v>Girard</v>
      </c>
      <c r="I190" s="56" t="str">
        <f>VLOOKUP(tblSorties[[#This Row],[IDNom]],tblIDs[#All],3,FALSE)</f>
        <v>Servgene</v>
      </c>
      <c r="J190" s="56" t="str">
        <f>VLOOKUP(tblSorties[[#This Row],[IDNom]],tblIDs[#All],4,FALSE)</f>
        <v xml:space="preserve">Entretien </v>
      </c>
      <c r="K190" s="61" t="str">
        <f>VLOOKUP(tblSorties[[#This Row],[IDNom]],tblIDs[#All],5,FALSE)</f>
        <v>Rez de chaussée + 3 éme bat C</v>
      </c>
    </row>
    <row r="191" spans="1:11" x14ac:dyDescent="0.25">
      <c r="A191" s="56" t="s">
        <v>611</v>
      </c>
      <c r="B191" s="47" t="str">
        <f>VLOOKUP(tblSorties[[#This Row],[Référence]],tblBase[#All],2,FALSE)</f>
        <v>SAC POUBELLES 30L</v>
      </c>
      <c r="C191" s="56">
        <v>3</v>
      </c>
      <c r="D191" s="57">
        <f>VLOOKUP(tblSorties[[#This Row],[Référence]],tblBase[#All],4,FALSE)</f>
        <v>2.4900000000000002</v>
      </c>
      <c r="E191" s="58">
        <f>IFERROR(tblSorties[[#This Row],[Qté]]*tblSorties[[#This Row],[PU]],"nc")</f>
        <v>7.4700000000000006</v>
      </c>
      <c r="F191" s="59">
        <v>41667</v>
      </c>
      <c r="G191" s="56" t="s">
        <v>400</v>
      </c>
      <c r="H191" s="56" t="str">
        <f>VLOOKUP(tblSorties[[#This Row],[IDNom]],tblIDs[#All],2,FALSE)</f>
        <v>Girard</v>
      </c>
      <c r="I191" s="56" t="str">
        <f>VLOOKUP(tblSorties[[#This Row],[IDNom]],tblIDs[#All],3,FALSE)</f>
        <v>Servgene</v>
      </c>
      <c r="J191" s="56" t="str">
        <f>VLOOKUP(tblSorties[[#This Row],[IDNom]],tblIDs[#All],4,FALSE)</f>
        <v xml:space="preserve">Entretien </v>
      </c>
      <c r="K191" s="61" t="str">
        <f>VLOOKUP(tblSorties[[#This Row],[IDNom]],tblIDs[#All],5,FALSE)</f>
        <v>Rez de chaussée + 3 éme bat C</v>
      </c>
    </row>
    <row r="192" spans="1:11" x14ac:dyDescent="0.25">
      <c r="A192" s="56" t="s">
        <v>603</v>
      </c>
      <c r="B192" s="47" t="str">
        <f>VLOOKUP(tblSorties[[#This Row],[Référence]],tblBase[#All],2,FALSE)</f>
        <v>SAC POUBELLES 10L</v>
      </c>
      <c r="C192" s="56">
        <v>2</v>
      </c>
      <c r="D192" s="57">
        <f>VLOOKUP(tblSorties[[#This Row],[Référence]],tblBase[#All],4,FALSE)</f>
        <v>2.69</v>
      </c>
      <c r="E192" s="58">
        <f>IFERROR(tblSorties[[#This Row],[Qté]]*tblSorties[[#This Row],[PU]],"nc")</f>
        <v>5.38</v>
      </c>
      <c r="F192" s="59">
        <v>41667</v>
      </c>
      <c r="G192" s="56" t="s">
        <v>400</v>
      </c>
      <c r="H192" s="56" t="str">
        <f>VLOOKUP(tblSorties[[#This Row],[IDNom]],tblIDs[#All],2,FALSE)</f>
        <v>Girard</v>
      </c>
      <c r="I192" s="56" t="str">
        <f>VLOOKUP(tblSorties[[#This Row],[IDNom]],tblIDs[#All],3,FALSE)</f>
        <v>Servgene</v>
      </c>
      <c r="J192" s="56" t="str">
        <f>VLOOKUP(tblSorties[[#This Row],[IDNom]],tblIDs[#All],4,FALSE)</f>
        <v xml:space="preserve">Entretien </v>
      </c>
      <c r="K192" s="61" t="str">
        <f>VLOOKUP(tblSorties[[#This Row],[IDNom]],tblIDs[#All],5,FALSE)</f>
        <v>Rez de chaussée + 3 éme bat C</v>
      </c>
    </row>
    <row r="193" spans="1:11" x14ac:dyDescent="0.25">
      <c r="A193" s="56">
        <v>3820</v>
      </c>
      <c r="B193" s="47" t="str">
        <f>VLOOKUP(tblSorties[[#This Row],[Référence]],tblBase[#All],2,FALSE)</f>
        <v>DOSETTES</v>
      </c>
      <c r="C193" s="56">
        <v>5</v>
      </c>
      <c r="D193" s="57">
        <f>VLOOKUP(tblSorties[[#This Row],[Référence]],tblBase[#All],4,FALSE)</f>
        <v>7.0000000000000007E-2</v>
      </c>
      <c r="E193" s="58">
        <f>IFERROR(tblSorties[[#This Row],[Qté]]*tblSorties[[#This Row],[PU]],"nc")</f>
        <v>0.35000000000000003</v>
      </c>
      <c r="F193" s="59">
        <v>41667</v>
      </c>
      <c r="G193" s="56" t="s">
        <v>687</v>
      </c>
      <c r="H193" s="56" t="str">
        <f>VLOOKUP(tblSorties[[#This Row],[IDNom]],tblIDs[#All],2,FALSE)</f>
        <v>Devogelaere</v>
      </c>
      <c r="I193" s="56" t="str">
        <f>VLOOKUP(tblSorties[[#This Row],[IDNom]],tblIDs[#All],3,FALSE)</f>
        <v>Servgene</v>
      </c>
      <c r="J193" s="56" t="str">
        <f>VLOOKUP(tblSorties[[#This Row],[IDNom]],tblIDs[#All],4,FALSE)</f>
        <v xml:space="preserve">Entretien </v>
      </c>
      <c r="K193" s="61">
        <f>VLOOKUP(tblSorties[[#This Row],[IDNom]],tblIDs[#All],5,FALSE)</f>
        <v>0</v>
      </c>
    </row>
    <row r="194" spans="1:11" x14ac:dyDescent="0.25">
      <c r="A194" s="56">
        <v>975</v>
      </c>
      <c r="B194" s="47" t="str">
        <f>VLOOKUP(tblSorties[[#This Row],[Référence]],tblBase[#All],2,FALSE)</f>
        <v>AJAX VITRES</v>
      </c>
      <c r="C194" s="56">
        <v>1</v>
      </c>
      <c r="D194" s="57">
        <f>VLOOKUP(tblSorties[[#This Row],[Référence]],tblBase[#All],4,FALSE)</f>
        <v>1.84</v>
      </c>
      <c r="E194" s="58">
        <f>IFERROR(tblSorties[[#This Row],[Qté]]*tblSorties[[#This Row],[PU]],"nc")</f>
        <v>1.84</v>
      </c>
      <c r="F194" s="59">
        <v>41667</v>
      </c>
      <c r="G194" s="56" t="s">
        <v>687</v>
      </c>
      <c r="H194" s="56" t="str">
        <f>VLOOKUP(tblSorties[[#This Row],[IDNom]],tblIDs[#All],2,FALSE)</f>
        <v>Devogelaere</v>
      </c>
      <c r="I194" s="56" t="str">
        <f>VLOOKUP(tblSorties[[#This Row],[IDNom]],tblIDs[#All],3,FALSE)</f>
        <v>Servgene</v>
      </c>
      <c r="J194" s="56" t="str">
        <f>VLOOKUP(tblSorties[[#This Row],[IDNom]],tblIDs[#All],4,FALSE)</f>
        <v xml:space="preserve">Entretien </v>
      </c>
      <c r="K194" s="61">
        <f>VLOOKUP(tblSorties[[#This Row],[IDNom]],tblIDs[#All],5,FALSE)</f>
        <v>0</v>
      </c>
    </row>
    <row r="195" spans="1:11" x14ac:dyDescent="0.25">
      <c r="A195" s="56">
        <v>3902</v>
      </c>
      <c r="B195" s="47" t="str">
        <f>VLOOKUP(tblSorties[[#This Row],[Référence]],tblBase[#All],2,FALSE)</f>
        <v>ULTRA NEUF</v>
      </c>
      <c r="C195" s="56">
        <v>1</v>
      </c>
      <c r="D195" s="57">
        <f>VLOOKUP(tblSorties[[#This Row],[Référence]],tblBase[#All],4,FALSE)</f>
        <v>2.79</v>
      </c>
      <c r="E195" s="58">
        <f>IFERROR(tblSorties[[#This Row],[Qté]]*tblSorties[[#This Row],[PU]],"nc")</f>
        <v>2.79</v>
      </c>
      <c r="F195" s="59">
        <v>41667</v>
      </c>
      <c r="G195" s="56" t="s">
        <v>687</v>
      </c>
      <c r="H195" s="56" t="str">
        <f>VLOOKUP(tblSorties[[#This Row],[IDNom]],tblIDs[#All],2,FALSE)</f>
        <v>Devogelaere</v>
      </c>
      <c r="I195" s="56" t="str">
        <f>VLOOKUP(tblSorties[[#This Row],[IDNom]],tblIDs[#All],3,FALSE)</f>
        <v>Servgene</v>
      </c>
      <c r="J195" s="56" t="str">
        <f>VLOOKUP(tblSorties[[#This Row],[IDNom]],tblIDs[#All],4,FALSE)</f>
        <v xml:space="preserve">Entretien </v>
      </c>
      <c r="K195" s="61">
        <f>VLOOKUP(tblSorties[[#This Row],[IDNom]],tblIDs[#All],5,FALSE)</f>
        <v>0</v>
      </c>
    </row>
    <row r="196" spans="1:11" x14ac:dyDescent="0.25">
      <c r="A196" s="56">
        <v>4091</v>
      </c>
      <c r="B196" s="47" t="str">
        <f>VLOOKUP(tblSorties[[#This Row],[Référence]],tblBase[#All],2,FALSE)</f>
        <v>ULTRA BAC</v>
      </c>
      <c r="C196" s="56">
        <v>2</v>
      </c>
      <c r="D196" s="57">
        <f>VLOOKUP(tblSorties[[#This Row],[Référence]],tblBase[#All],4,FALSE)</f>
        <v>3.71</v>
      </c>
      <c r="E196" s="58">
        <f>IFERROR(tblSorties[[#This Row],[Qté]]*tblSorties[[#This Row],[PU]],"nc")</f>
        <v>7.42</v>
      </c>
      <c r="F196" s="59">
        <v>41667</v>
      </c>
      <c r="G196" s="56" t="s">
        <v>687</v>
      </c>
      <c r="H196" s="56" t="str">
        <f>VLOOKUP(tblSorties[[#This Row],[IDNom]],tblIDs[#All],2,FALSE)</f>
        <v>Devogelaere</v>
      </c>
      <c r="I196" s="56" t="str">
        <f>VLOOKUP(tblSorties[[#This Row],[IDNom]],tblIDs[#All],3,FALSE)</f>
        <v>Servgene</v>
      </c>
      <c r="J196" s="56" t="str">
        <f>VLOOKUP(tblSorties[[#This Row],[IDNom]],tblIDs[#All],4,FALSE)</f>
        <v xml:space="preserve">Entretien </v>
      </c>
      <c r="K196" s="61">
        <f>VLOOKUP(tblSorties[[#This Row],[IDNom]],tblIDs[#All],5,FALSE)</f>
        <v>0</v>
      </c>
    </row>
    <row r="197" spans="1:11" x14ac:dyDescent="0.25">
      <c r="A197" s="56">
        <v>35038</v>
      </c>
      <c r="B197" s="47" t="str">
        <f>VLOOKUP(tblSorties[[#This Row],[Référence]],tblBase[#All],2,FALSE)</f>
        <v>GAZES IMPREGNEES</v>
      </c>
      <c r="C197" s="56">
        <v>1</v>
      </c>
      <c r="D197" s="57">
        <f>VLOOKUP(tblSorties[[#This Row],[Référence]],tblBase[#All],4,FALSE)</f>
        <v>68.66</v>
      </c>
      <c r="E197" s="58">
        <f>IFERROR(tblSorties[[#This Row],[Qté]]*tblSorties[[#This Row],[PU]],"nc")</f>
        <v>68.66</v>
      </c>
      <c r="F197" s="59">
        <v>41667</v>
      </c>
      <c r="G197" s="56" t="s">
        <v>687</v>
      </c>
      <c r="H197" s="56" t="str">
        <f>VLOOKUP(tblSorties[[#This Row],[IDNom]],tblIDs[#All],2,FALSE)</f>
        <v>Devogelaere</v>
      </c>
      <c r="I197" s="56" t="str">
        <f>VLOOKUP(tblSorties[[#This Row],[IDNom]],tblIDs[#All],3,FALSE)</f>
        <v>Servgene</v>
      </c>
      <c r="J197" s="56" t="str">
        <f>VLOOKUP(tblSorties[[#This Row],[IDNom]],tblIDs[#All],4,FALSE)</f>
        <v xml:space="preserve">Entretien </v>
      </c>
      <c r="K197" s="61">
        <f>VLOOKUP(tblSorties[[#This Row],[IDNom]],tblIDs[#All],5,FALSE)</f>
        <v>0</v>
      </c>
    </row>
    <row r="198" spans="1:11" x14ac:dyDescent="0.25">
      <c r="A198" s="56">
        <v>42500</v>
      </c>
      <c r="B198" s="47" t="str">
        <f>VLOOKUP(tblSorties[[#This Row],[Référence]],tblBase[#All],2,FALSE)</f>
        <v>ROULEAU ECO</v>
      </c>
      <c r="C198" s="56">
        <v>4</v>
      </c>
      <c r="D198" s="57">
        <f>VLOOKUP(tblSorties[[#This Row],[Référence]],tblBase[#All],4,FALSE)</f>
        <v>3</v>
      </c>
      <c r="E198" s="58">
        <f>IFERROR(tblSorties[[#This Row],[Qté]]*tblSorties[[#This Row],[PU]],"nc")</f>
        <v>12</v>
      </c>
      <c r="F198" s="59">
        <v>41667</v>
      </c>
      <c r="G198" s="56" t="s">
        <v>687</v>
      </c>
      <c r="H198" s="56" t="str">
        <f>VLOOKUP(tblSorties[[#This Row],[IDNom]],tblIDs[#All],2,FALSE)</f>
        <v>Devogelaere</v>
      </c>
      <c r="I198" s="56" t="str">
        <f>VLOOKUP(tblSorties[[#This Row],[IDNom]],tblIDs[#All],3,FALSE)</f>
        <v>Servgene</v>
      </c>
      <c r="J198" s="56" t="str">
        <f>VLOOKUP(tblSorties[[#This Row],[IDNom]],tblIDs[#All],4,FALSE)</f>
        <v xml:space="preserve">Entretien </v>
      </c>
      <c r="K198" s="61">
        <f>VLOOKUP(tblSorties[[#This Row],[IDNom]],tblIDs[#All],5,FALSE)</f>
        <v>0</v>
      </c>
    </row>
    <row r="199" spans="1:11" x14ac:dyDescent="0.25">
      <c r="A199" s="56" t="s">
        <v>597</v>
      </c>
      <c r="B199" s="47" t="str">
        <f>VLOOKUP(tblSorties[[#This Row],[Référence]],tblBase[#All],2,FALSE)</f>
        <v>SAC POUBELLES 110L</v>
      </c>
      <c r="C199" s="56">
        <v>1</v>
      </c>
      <c r="D199" s="57">
        <f>VLOOKUP(tblSorties[[#This Row],[Référence]],tblBase[#All],4,FALSE)</f>
        <v>4.99</v>
      </c>
      <c r="E199" s="58">
        <f>IFERROR(tblSorties[[#This Row],[Qté]]*tblSorties[[#This Row],[PU]],"nc")</f>
        <v>4.99</v>
      </c>
      <c r="F199" s="59">
        <v>41667</v>
      </c>
      <c r="G199" s="56" t="s">
        <v>687</v>
      </c>
      <c r="H199" s="56" t="str">
        <f>VLOOKUP(tblSorties[[#This Row],[IDNom]],tblIDs[#All],2,FALSE)</f>
        <v>Devogelaere</v>
      </c>
      <c r="I199" s="56" t="str">
        <f>VLOOKUP(tblSorties[[#This Row],[IDNom]],tblIDs[#All],3,FALSE)</f>
        <v>Servgene</v>
      </c>
      <c r="J199" s="56" t="str">
        <f>VLOOKUP(tblSorties[[#This Row],[IDNom]],tblIDs[#All],4,FALSE)</f>
        <v xml:space="preserve">Entretien </v>
      </c>
      <c r="K199" s="61">
        <f>VLOOKUP(tblSorties[[#This Row],[IDNom]],tblIDs[#All],5,FALSE)</f>
        <v>0</v>
      </c>
    </row>
    <row r="200" spans="1:11" x14ac:dyDescent="0.25">
      <c r="A200" s="56" t="s">
        <v>607</v>
      </c>
      <c r="B200" s="47" t="str">
        <f>VLOOKUP(tblSorties[[#This Row],[Référence]],tblBase[#All],2,FALSE)</f>
        <v>SAC POUBELLES 50L</v>
      </c>
      <c r="C200" s="56">
        <v>5</v>
      </c>
      <c r="D200" s="57">
        <f>VLOOKUP(tblSorties[[#This Row],[Référence]],tblBase[#All],4,FALSE)</f>
        <v>2.79</v>
      </c>
      <c r="E200" s="58">
        <f>IFERROR(tblSorties[[#This Row],[Qté]]*tblSorties[[#This Row],[PU]],"nc")</f>
        <v>13.95</v>
      </c>
      <c r="F200" s="59">
        <v>41667</v>
      </c>
      <c r="G200" s="56" t="s">
        <v>687</v>
      </c>
      <c r="H200" s="56" t="str">
        <f>VLOOKUP(tblSorties[[#This Row],[IDNom]],tblIDs[#All],2,FALSE)</f>
        <v>Devogelaere</v>
      </c>
      <c r="I200" s="56" t="str">
        <f>VLOOKUP(tblSorties[[#This Row],[IDNom]],tblIDs[#All],3,FALSE)</f>
        <v>Servgene</v>
      </c>
      <c r="J200" s="56" t="str">
        <f>VLOOKUP(tblSorties[[#This Row],[IDNom]],tblIDs[#All],4,FALSE)</f>
        <v xml:space="preserve">Entretien </v>
      </c>
      <c r="K200" s="61">
        <f>VLOOKUP(tblSorties[[#This Row],[IDNom]],tblIDs[#All],5,FALSE)</f>
        <v>0</v>
      </c>
    </row>
    <row r="201" spans="1:11" x14ac:dyDescent="0.25">
      <c r="A201" s="56" t="s">
        <v>611</v>
      </c>
      <c r="B201" s="47" t="str">
        <f>VLOOKUP(tblSorties[[#This Row],[Référence]],tblBase[#All],2,FALSE)</f>
        <v>SAC POUBELLES 30L</v>
      </c>
      <c r="C201" s="56">
        <v>2</v>
      </c>
      <c r="D201" s="57">
        <f>VLOOKUP(tblSorties[[#This Row],[Référence]],tblBase[#All],4,FALSE)</f>
        <v>2.4900000000000002</v>
      </c>
      <c r="E201" s="58">
        <f>IFERROR(tblSorties[[#This Row],[Qté]]*tblSorties[[#This Row],[PU]],"nc")</f>
        <v>4.9800000000000004</v>
      </c>
      <c r="F201" s="59">
        <v>41667</v>
      </c>
      <c r="G201" s="56" t="s">
        <v>687</v>
      </c>
      <c r="H201" s="56" t="str">
        <f>VLOOKUP(tblSorties[[#This Row],[IDNom]],tblIDs[#All],2,FALSE)</f>
        <v>Devogelaere</v>
      </c>
      <c r="I201" s="56" t="str">
        <f>VLOOKUP(tblSorties[[#This Row],[IDNom]],tblIDs[#All],3,FALSE)</f>
        <v>Servgene</v>
      </c>
      <c r="J201" s="56" t="str">
        <f>VLOOKUP(tblSorties[[#This Row],[IDNom]],tblIDs[#All],4,FALSE)</f>
        <v xml:space="preserve">Entretien </v>
      </c>
      <c r="K201" s="61">
        <f>VLOOKUP(tblSorties[[#This Row],[IDNom]],tblIDs[#All],5,FALSE)</f>
        <v>0</v>
      </c>
    </row>
    <row r="202" spans="1:11" x14ac:dyDescent="0.25">
      <c r="A202" s="56" t="s">
        <v>603</v>
      </c>
      <c r="B202" s="47" t="str">
        <f>VLOOKUP(tblSorties[[#This Row],[Référence]],tblBase[#All],2,FALSE)</f>
        <v>SAC POUBELLES 10L</v>
      </c>
      <c r="C202" s="56">
        <v>1</v>
      </c>
      <c r="D202" s="57">
        <f>VLOOKUP(tblSorties[[#This Row],[Référence]],tblBase[#All],4,FALSE)</f>
        <v>2.69</v>
      </c>
      <c r="E202" s="58">
        <f>IFERROR(tblSorties[[#This Row],[Qté]]*tblSorties[[#This Row],[PU]],"nc")</f>
        <v>2.69</v>
      </c>
      <c r="F202" s="59">
        <v>41667</v>
      </c>
      <c r="G202" s="56" t="s">
        <v>687</v>
      </c>
      <c r="H202" s="56" t="str">
        <f>VLOOKUP(tblSorties[[#This Row],[IDNom]],tblIDs[#All],2,FALSE)</f>
        <v>Devogelaere</v>
      </c>
      <c r="I202" s="56" t="str">
        <f>VLOOKUP(tblSorties[[#This Row],[IDNom]],tblIDs[#All],3,FALSE)</f>
        <v>Servgene</v>
      </c>
      <c r="J202" s="56" t="str">
        <f>VLOOKUP(tblSorties[[#This Row],[IDNom]],tblIDs[#All],4,FALSE)</f>
        <v xml:space="preserve">Entretien </v>
      </c>
      <c r="K202" s="61">
        <f>VLOOKUP(tblSorties[[#This Row],[IDNom]],tblIDs[#All],5,FALSE)</f>
        <v>0</v>
      </c>
    </row>
    <row r="203" spans="1:11" x14ac:dyDescent="0.25">
      <c r="A203" s="56">
        <v>4091</v>
      </c>
      <c r="B203" s="47" t="str">
        <f>VLOOKUP(tblSorties[[#This Row],[Référence]],tblBase[#All],2,FALSE)</f>
        <v>ULTRA BAC</v>
      </c>
      <c r="C203" s="56">
        <v>2</v>
      </c>
      <c r="D203" s="57">
        <f>VLOOKUP(tblSorties[[#This Row],[Référence]],tblBase[#All],4,FALSE)</f>
        <v>3.71</v>
      </c>
      <c r="E203" s="58">
        <f>IFERROR(tblSorties[[#This Row],[Qté]]*tblSorties[[#This Row],[PU]],"nc")</f>
        <v>7.42</v>
      </c>
      <c r="F203" s="59">
        <v>41667</v>
      </c>
      <c r="G203" s="56" t="s">
        <v>454</v>
      </c>
      <c r="H203" s="56" t="str">
        <f>VLOOKUP(tblSorties[[#This Row],[IDNom]],tblIDs[#All],2,FALSE)</f>
        <v>Paindavoine</v>
      </c>
      <c r="I203" s="56" t="str">
        <f>VLOOKUP(tblSorties[[#This Row],[IDNom]],tblIDs[#All],3,FALSE)</f>
        <v>Servgene</v>
      </c>
      <c r="J203" s="56" t="str">
        <f>VLOOKUP(tblSorties[[#This Row],[IDNom]],tblIDs[#All],4,FALSE)</f>
        <v xml:space="preserve">Entretien </v>
      </c>
      <c r="K203" s="61" t="str">
        <f>VLOOKUP(tblSorties[[#This Row],[IDNom]],tblIDs[#All],5,FALSE)</f>
        <v>2,3,4 Bat E</v>
      </c>
    </row>
    <row r="204" spans="1:11" x14ac:dyDescent="0.25">
      <c r="A204" s="56">
        <v>505080</v>
      </c>
      <c r="B204" s="47" t="str">
        <f>VLOOKUP(tblSorties[[#This Row],[Référence]],tblBase[#All],2,FALSE)</f>
        <v>SAVON 800ML</v>
      </c>
      <c r="C204" s="56">
        <v>1</v>
      </c>
      <c r="D204" s="57">
        <f>VLOOKUP(tblSorties[[#This Row],[Référence]],tblBase[#All],4,FALSE)</f>
        <v>3.0579999999999998</v>
      </c>
      <c r="E204" s="58">
        <f>IFERROR(tblSorties[[#This Row],[Qté]]*tblSorties[[#This Row],[PU]],"nc")</f>
        <v>3.0579999999999998</v>
      </c>
      <c r="F204" s="59">
        <v>41667</v>
      </c>
      <c r="G204" s="56" t="s">
        <v>454</v>
      </c>
      <c r="H204" s="56" t="str">
        <f>VLOOKUP(tblSorties[[#This Row],[IDNom]],tblIDs[#All],2,FALSE)</f>
        <v>Paindavoine</v>
      </c>
      <c r="I204" s="56" t="str">
        <f>VLOOKUP(tblSorties[[#This Row],[IDNom]],tblIDs[#All],3,FALSE)</f>
        <v>Servgene</v>
      </c>
      <c r="J204" s="56" t="str">
        <f>VLOOKUP(tblSorties[[#This Row],[IDNom]],tblIDs[#All],4,FALSE)</f>
        <v xml:space="preserve">Entretien </v>
      </c>
      <c r="K204" s="61" t="str">
        <f>VLOOKUP(tblSorties[[#This Row],[IDNom]],tblIDs[#All],5,FALSE)</f>
        <v>2,3,4 Bat E</v>
      </c>
    </row>
    <row r="205" spans="1:11" x14ac:dyDescent="0.25">
      <c r="A205" s="56">
        <v>35038</v>
      </c>
      <c r="B205" s="47" t="str">
        <f>VLOOKUP(tblSorties[[#This Row],[Référence]],tblBase[#All],2,FALSE)</f>
        <v>GAZES IMPREGNEES</v>
      </c>
      <c r="C205" s="56">
        <v>1</v>
      </c>
      <c r="D205" s="57">
        <f>VLOOKUP(tblSorties[[#This Row],[Référence]],tblBase[#All],4,FALSE)</f>
        <v>68.66</v>
      </c>
      <c r="E205" s="58">
        <f>IFERROR(tblSorties[[#This Row],[Qté]]*tblSorties[[#This Row],[PU]],"nc")</f>
        <v>68.66</v>
      </c>
      <c r="F205" s="59">
        <v>41667</v>
      </c>
      <c r="G205" s="56" t="s">
        <v>454</v>
      </c>
      <c r="H205" s="56" t="str">
        <f>VLOOKUP(tblSorties[[#This Row],[IDNom]],tblIDs[#All],2,FALSE)</f>
        <v>Paindavoine</v>
      </c>
      <c r="I205" s="56" t="str">
        <f>VLOOKUP(tblSorties[[#This Row],[IDNom]],tblIDs[#All],3,FALSE)</f>
        <v>Servgene</v>
      </c>
      <c r="J205" s="56" t="str">
        <f>VLOOKUP(tblSorties[[#This Row],[IDNom]],tblIDs[#All],4,FALSE)</f>
        <v xml:space="preserve">Entretien </v>
      </c>
      <c r="K205" s="61" t="str">
        <f>VLOOKUP(tblSorties[[#This Row],[IDNom]],tblIDs[#All],5,FALSE)</f>
        <v>2,3,4 Bat E</v>
      </c>
    </row>
    <row r="206" spans="1:11" x14ac:dyDescent="0.25">
      <c r="A206" s="56" t="s">
        <v>607</v>
      </c>
      <c r="B206" s="47" t="str">
        <f>VLOOKUP(tblSorties[[#This Row],[Référence]],tblBase[#All],2,FALSE)</f>
        <v>SAC POUBELLES 50L</v>
      </c>
      <c r="C206" s="56">
        <v>2</v>
      </c>
      <c r="D206" s="57">
        <f>VLOOKUP(tblSorties[[#This Row],[Référence]],tblBase[#All],4,FALSE)</f>
        <v>2.79</v>
      </c>
      <c r="E206" s="58">
        <f>IFERROR(tblSorties[[#This Row],[Qté]]*tblSorties[[#This Row],[PU]],"nc")</f>
        <v>5.58</v>
      </c>
      <c r="F206" s="59">
        <v>41667</v>
      </c>
      <c r="G206" s="56" t="s">
        <v>454</v>
      </c>
      <c r="H206" s="56" t="str">
        <f>VLOOKUP(tblSorties[[#This Row],[IDNom]],tblIDs[#All],2,FALSE)</f>
        <v>Paindavoine</v>
      </c>
      <c r="I206" s="56" t="str">
        <f>VLOOKUP(tblSorties[[#This Row],[IDNom]],tblIDs[#All],3,FALSE)</f>
        <v>Servgene</v>
      </c>
      <c r="J206" s="56" t="str">
        <f>VLOOKUP(tblSorties[[#This Row],[IDNom]],tblIDs[#All],4,FALSE)</f>
        <v xml:space="preserve">Entretien </v>
      </c>
      <c r="K206" s="61" t="str">
        <f>VLOOKUP(tblSorties[[#This Row],[IDNom]],tblIDs[#All],5,FALSE)</f>
        <v>2,3,4 Bat E</v>
      </c>
    </row>
    <row r="207" spans="1:11" x14ac:dyDescent="0.25">
      <c r="A207" s="56" t="s">
        <v>611</v>
      </c>
      <c r="B207" s="47" t="str">
        <f>VLOOKUP(tblSorties[[#This Row],[Référence]],tblBase[#All],2,FALSE)</f>
        <v>SAC POUBELLES 30L</v>
      </c>
      <c r="C207" s="56">
        <v>1</v>
      </c>
      <c r="D207" s="57">
        <f>VLOOKUP(tblSorties[[#This Row],[Référence]],tblBase[#All],4,FALSE)</f>
        <v>2.4900000000000002</v>
      </c>
      <c r="E207" s="58">
        <f>IFERROR(tblSorties[[#This Row],[Qté]]*tblSorties[[#This Row],[PU]],"nc")</f>
        <v>2.4900000000000002</v>
      </c>
      <c r="F207" s="59">
        <v>41667</v>
      </c>
      <c r="G207" s="56" t="s">
        <v>454</v>
      </c>
      <c r="H207" s="56" t="str">
        <f>VLOOKUP(tblSorties[[#This Row],[IDNom]],tblIDs[#All],2,FALSE)</f>
        <v>Paindavoine</v>
      </c>
      <c r="I207" s="56" t="str">
        <f>VLOOKUP(tblSorties[[#This Row],[IDNom]],tblIDs[#All],3,FALSE)</f>
        <v>Servgene</v>
      </c>
      <c r="J207" s="56" t="str">
        <f>VLOOKUP(tblSorties[[#This Row],[IDNom]],tblIDs[#All],4,FALSE)</f>
        <v xml:space="preserve">Entretien </v>
      </c>
      <c r="K207" s="61" t="str">
        <f>VLOOKUP(tblSorties[[#This Row],[IDNom]],tblIDs[#All],5,FALSE)</f>
        <v>2,3,4 Bat E</v>
      </c>
    </row>
    <row r="208" spans="1:11" x14ac:dyDescent="0.25">
      <c r="A208" s="56">
        <v>257</v>
      </c>
      <c r="B208" s="47" t="str">
        <f>VLOOKUP(tblSorties[[#This Row],[Référence]],tblBase[#All],2,FALSE)</f>
        <v>INTO</v>
      </c>
      <c r="C208" s="56">
        <v>1</v>
      </c>
      <c r="D208" s="57">
        <f>VLOOKUP(tblSorties[[#This Row],[Référence]],tblBase[#All],4,FALSE)</f>
        <v>3.05</v>
      </c>
      <c r="E208" s="58">
        <f>IFERROR(tblSorties[[#This Row],[Qté]]*tblSorties[[#This Row],[PU]],"nc")</f>
        <v>3.05</v>
      </c>
      <c r="F208" s="59">
        <v>41667</v>
      </c>
      <c r="G208" s="56" t="s">
        <v>306</v>
      </c>
      <c r="H208" s="56" t="str">
        <f>VLOOKUP(tblSorties[[#This Row],[IDNom]],tblIDs[#All],2,FALSE)</f>
        <v>Carlier</v>
      </c>
      <c r="I208" s="56" t="str">
        <f>VLOOKUP(tblSorties[[#This Row],[IDNom]],tblIDs[#All],3,FALSE)</f>
        <v>Servgene</v>
      </c>
      <c r="J208" s="56" t="str">
        <f>VLOOKUP(tblSorties[[#This Row],[IDNom]],tblIDs[#All],4,FALSE)</f>
        <v xml:space="preserve">Entretien </v>
      </c>
      <c r="K208" s="61" t="str">
        <f>VLOOKUP(tblSorties[[#This Row],[IDNom]],tblIDs[#All],5,FALSE)</f>
        <v>Admin</v>
      </c>
    </row>
    <row r="209" spans="1:11" x14ac:dyDescent="0.25">
      <c r="A209" s="56">
        <v>130500</v>
      </c>
      <c r="B209" s="47" t="str">
        <f>VLOOKUP(tblSorties[[#This Row],[Référence]],tblBase[#All],2,FALSE)</f>
        <v>PRODUITS VAISSELLE</v>
      </c>
      <c r="C209" s="56">
        <v>2</v>
      </c>
      <c r="D209" s="57">
        <f>VLOOKUP(tblSorties[[#This Row],[Référence]],tblBase[#All],4,FALSE)</f>
        <v>2.63</v>
      </c>
      <c r="E209" s="58">
        <f>IFERROR(tblSorties[[#This Row],[Qté]]*tblSorties[[#This Row],[PU]],"nc")</f>
        <v>5.26</v>
      </c>
      <c r="F209" s="59">
        <v>41667</v>
      </c>
      <c r="G209" s="56" t="s">
        <v>306</v>
      </c>
      <c r="H209" s="56" t="str">
        <f>VLOOKUP(tblSorties[[#This Row],[IDNom]],tblIDs[#All],2,FALSE)</f>
        <v>Carlier</v>
      </c>
      <c r="I209" s="56" t="str">
        <f>VLOOKUP(tblSorties[[#This Row],[IDNom]],tblIDs[#All],3,FALSE)</f>
        <v>Servgene</v>
      </c>
      <c r="J209" s="56" t="str">
        <f>VLOOKUP(tblSorties[[#This Row],[IDNom]],tblIDs[#All],4,FALSE)</f>
        <v xml:space="preserve">Entretien </v>
      </c>
      <c r="K209" s="61" t="str">
        <f>VLOOKUP(tblSorties[[#This Row],[IDNom]],tblIDs[#All],5,FALSE)</f>
        <v>Admin</v>
      </c>
    </row>
    <row r="210" spans="1:11" x14ac:dyDescent="0.25">
      <c r="A210" s="56">
        <v>209</v>
      </c>
      <c r="B210" s="47" t="str">
        <f>VLOOKUP(tblSorties[[#This Row],[Référence]],tblBase[#All],2,FALSE)</f>
        <v>EPONGE A RECURER</v>
      </c>
      <c r="C210" s="56">
        <v>2</v>
      </c>
      <c r="D210" s="57">
        <f>VLOOKUP(tblSorties[[#This Row],[Référence]],tblBase[#All],4,FALSE)</f>
        <v>1.0249999999999999</v>
      </c>
      <c r="E210" s="58">
        <f>IFERROR(tblSorties[[#This Row],[Qté]]*tblSorties[[#This Row],[PU]],"nc")</f>
        <v>2.0499999999999998</v>
      </c>
      <c r="F210" s="59">
        <v>41667</v>
      </c>
      <c r="G210" s="56" t="s">
        <v>306</v>
      </c>
      <c r="H210" s="56" t="str">
        <f>VLOOKUP(tblSorties[[#This Row],[IDNom]],tblIDs[#All],2,FALSE)</f>
        <v>Carlier</v>
      </c>
      <c r="I210" s="56" t="str">
        <f>VLOOKUP(tblSorties[[#This Row],[IDNom]],tblIDs[#All],3,FALSE)</f>
        <v>Servgene</v>
      </c>
      <c r="J210" s="56" t="str">
        <f>VLOOKUP(tblSorties[[#This Row],[IDNom]],tblIDs[#All],4,FALSE)</f>
        <v xml:space="preserve">Entretien </v>
      </c>
      <c r="K210" s="61" t="str">
        <f>VLOOKUP(tblSorties[[#This Row],[IDNom]],tblIDs[#All],5,FALSE)</f>
        <v>Admin</v>
      </c>
    </row>
    <row r="211" spans="1:11" x14ac:dyDescent="0.25">
      <c r="A211" s="56">
        <v>4091</v>
      </c>
      <c r="B211" s="47" t="str">
        <f>VLOOKUP(tblSorties[[#This Row],[Référence]],tblBase[#All],2,FALSE)</f>
        <v>ULTRA BAC</v>
      </c>
      <c r="C211" s="56">
        <v>1</v>
      </c>
      <c r="D211" s="57">
        <f>VLOOKUP(tblSorties[[#This Row],[Référence]],tblBase[#All],4,FALSE)</f>
        <v>3.71</v>
      </c>
      <c r="E211" s="58">
        <f>IFERROR(tblSorties[[#This Row],[Qté]]*tblSorties[[#This Row],[PU]],"nc")</f>
        <v>3.71</v>
      </c>
      <c r="F211" s="59">
        <v>41667</v>
      </c>
      <c r="G211" s="56" t="s">
        <v>306</v>
      </c>
      <c r="H211" s="56" t="str">
        <f>VLOOKUP(tblSorties[[#This Row],[IDNom]],tblIDs[#All],2,FALSE)</f>
        <v>Carlier</v>
      </c>
      <c r="I211" s="56" t="str">
        <f>VLOOKUP(tblSorties[[#This Row],[IDNom]],tblIDs[#All],3,FALSE)</f>
        <v>Servgene</v>
      </c>
      <c r="J211" s="56" t="str">
        <f>VLOOKUP(tblSorties[[#This Row],[IDNom]],tblIDs[#All],4,FALSE)</f>
        <v xml:space="preserve">Entretien </v>
      </c>
      <c r="K211" s="61" t="str">
        <f>VLOOKUP(tblSorties[[#This Row],[IDNom]],tblIDs[#All],5,FALSE)</f>
        <v>Admin</v>
      </c>
    </row>
    <row r="212" spans="1:11" x14ac:dyDescent="0.25">
      <c r="A212" s="56">
        <v>42500</v>
      </c>
      <c r="B212" s="47" t="str">
        <f>VLOOKUP(tblSorties[[#This Row],[Référence]],tblBase[#All],2,FALSE)</f>
        <v>ROULEAU ECO</v>
      </c>
      <c r="C212" s="56">
        <v>5</v>
      </c>
      <c r="D212" s="57">
        <f>VLOOKUP(tblSorties[[#This Row],[Référence]],tblBase[#All],4,FALSE)</f>
        <v>3</v>
      </c>
      <c r="E212" s="58">
        <f>IFERROR(tblSorties[[#This Row],[Qté]]*tblSorties[[#This Row],[PU]],"nc")</f>
        <v>15</v>
      </c>
      <c r="F212" s="59">
        <v>41667</v>
      </c>
      <c r="G212" s="56" t="s">
        <v>306</v>
      </c>
      <c r="H212" s="56" t="str">
        <f>VLOOKUP(tblSorties[[#This Row],[IDNom]],tblIDs[#All],2,FALSE)</f>
        <v>Carlier</v>
      </c>
      <c r="I212" s="56" t="str">
        <f>VLOOKUP(tblSorties[[#This Row],[IDNom]],tblIDs[#All],3,FALSE)</f>
        <v>Servgene</v>
      </c>
      <c r="J212" s="56" t="str">
        <f>VLOOKUP(tblSorties[[#This Row],[IDNom]],tblIDs[#All],4,FALSE)</f>
        <v xml:space="preserve">Entretien </v>
      </c>
      <c r="K212" s="61" t="str">
        <f>VLOOKUP(tblSorties[[#This Row],[IDNom]],tblIDs[#All],5,FALSE)</f>
        <v>Admin</v>
      </c>
    </row>
    <row r="213" spans="1:11" x14ac:dyDescent="0.25">
      <c r="A213" s="56">
        <v>3902</v>
      </c>
      <c r="B213" s="47" t="str">
        <f>VLOOKUP(tblSorties[[#This Row],[Référence]],tblBase[#All],2,FALSE)</f>
        <v>ULTRA NEUF</v>
      </c>
      <c r="C213" s="56">
        <v>1</v>
      </c>
      <c r="D213" s="57">
        <f>VLOOKUP(tblSorties[[#This Row],[Référence]],tblBase[#All],4,FALSE)</f>
        <v>2.79</v>
      </c>
      <c r="E213" s="58">
        <f>IFERROR(tblSorties[[#This Row],[Qté]]*tblSorties[[#This Row],[PU]],"nc")</f>
        <v>2.79</v>
      </c>
      <c r="F213" s="59">
        <v>41667</v>
      </c>
      <c r="G213" s="56" t="s">
        <v>315</v>
      </c>
      <c r="H213" s="56" t="str">
        <f>VLOOKUP(tblSorties[[#This Row],[IDNom]],tblIDs[#All],2,FALSE)</f>
        <v>Chrétien</v>
      </c>
      <c r="I213" s="56" t="str">
        <f>VLOOKUP(tblSorties[[#This Row],[IDNom]],tblIDs[#All],3,FALSE)</f>
        <v>Servgene</v>
      </c>
      <c r="J213" s="56" t="str">
        <f>VLOOKUP(tblSorties[[#This Row],[IDNom]],tblIDs[#All],4,FALSE)</f>
        <v xml:space="preserve">Entretien </v>
      </c>
      <c r="K213" s="61">
        <f>VLOOKUP(tblSorties[[#This Row],[IDNom]],tblIDs[#All],5,FALSE)</f>
        <v>0</v>
      </c>
    </row>
    <row r="214" spans="1:11" x14ac:dyDescent="0.25">
      <c r="A214" s="56">
        <v>4091</v>
      </c>
      <c r="B214" s="47" t="str">
        <f>VLOOKUP(tblSorties[[#This Row],[Référence]],tblBase[#All],2,FALSE)</f>
        <v>ULTRA BAC</v>
      </c>
      <c r="C214" s="56">
        <v>2</v>
      </c>
      <c r="D214" s="57">
        <f>VLOOKUP(tblSorties[[#This Row],[Référence]],tblBase[#All],4,FALSE)</f>
        <v>3.71</v>
      </c>
      <c r="E214" s="58">
        <f>IFERROR(tblSorties[[#This Row],[Qté]]*tblSorties[[#This Row],[PU]],"nc")</f>
        <v>7.42</v>
      </c>
      <c r="F214" s="59">
        <v>41667</v>
      </c>
      <c r="G214" s="56" t="s">
        <v>315</v>
      </c>
      <c r="H214" s="56" t="str">
        <f>VLOOKUP(tblSorties[[#This Row],[IDNom]],tblIDs[#All],2,FALSE)</f>
        <v>Chrétien</v>
      </c>
      <c r="I214" s="56" t="str">
        <f>VLOOKUP(tblSorties[[#This Row],[IDNom]],tblIDs[#All],3,FALSE)</f>
        <v>Servgene</v>
      </c>
      <c r="J214" s="56" t="str">
        <f>VLOOKUP(tblSorties[[#This Row],[IDNom]],tblIDs[#All],4,FALSE)</f>
        <v xml:space="preserve">Entretien </v>
      </c>
      <c r="K214" s="61">
        <f>VLOOKUP(tblSorties[[#This Row],[IDNom]],tblIDs[#All],5,FALSE)</f>
        <v>0</v>
      </c>
    </row>
    <row r="215" spans="1:11" x14ac:dyDescent="0.25">
      <c r="A215" s="56">
        <v>50508</v>
      </c>
      <c r="B215" s="47" t="str">
        <f>VLOOKUP(tblSorties[[#This Row],[Référence]],tblBase[#All],2,FALSE)</f>
        <v>SAVON AMPHOTENE</v>
      </c>
      <c r="C215" s="56">
        <v>2</v>
      </c>
      <c r="D215" s="57">
        <f>VLOOKUP(tblSorties[[#This Row],[Référence]],tblBase[#All],4,FALSE)</f>
        <v>4.6100000000000003</v>
      </c>
      <c r="E215" s="58">
        <f>IFERROR(tblSorties[[#This Row],[Qté]]*tblSorties[[#This Row],[PU]],"nc")</f>
        <v>9.2200000000000006</v>
      </c>
      <c r="F215" s="59">
        <v>41667</v>
      </c>
      <c r="G215" s="56" t="s">
        <v>315</v>
      </c>
      <c r="H215" s="56" t="str">
        <f>VLOOKUP(tblSorties[[#This Row],[IDNom]],tblIDs[#All],2,FALSE)</f>
        <v>Chrétien</v>
      </c>
      <c r="I215" s="56" t="str">
        <f>VLOOKUP(tblSorties[[#This Row],[IDNom]],tblIDs[#All],3,FALSE)</f>
        <v>Servgene</v>
      </c>
      <c r="J215" s="56" t="str">
        <f>VLOOKUP(tblSorties[[#This Row],[IDNom]],tblIDs[#All],4,FALSE)</f>
        <v xml:space="preserve">Entretien </v>
      </c>
      <c r="K215" s="61">
        <f>VLOOKUP(tblSorties[[#This Row],[IDNom]],tblIDs[#All],5,FALSE)</f>
        <v>0</v>
      </c>
    </row>
    <row r="216" spans="1:11" x14ac:dyDescent="0.25">
      <c r="A216" s="56">
        <v>42500</v>
      </c>
      <c r="B216" s="47" t="str">
        <f>VLOOKUP(tblSorties[[#This Row],[Référence]],tblBase[#All],2,FALSE)</f>
        <v>ROULEAU ECO</v>
      </c>
      <c r="C216" s="56">
        <v>6</v>
      </c>
      <c r="D216" s="57">
        <f>VLOOKUP(tblSorties[[#This Row],[Référence]],tblBase[#All],4,FALSE)</f>
        <v>3</v>
      </c>
      <c r="E216" s="58">
        <f>IFERROR(tblSorties[[#This Row],[Qté]]*tblSorties[[#This Row],[PU]],"nc")</f>
        <v>18</v>
      </c>
      <c r="F216" s="59">
        <v>41667</v>
      </c>
      <c r="G216" s="56" t="s">
        <v>315</v>
      </c>
      <c r="H216" s="56" t="str">
        <f>VLOOKUP(tblSorties[[#This Row],[IDNom]],tblIDs[#All],2,FALSE)</f>
        <v>Chrétien</v>
      </c>
      <c r="I216" s="56" t="str">
        <f>VLOOKUP(tblSorties[[#This Row],[IDNom]],tblIDs[#All],3,FALSE)</f>
        <v>Servgene</v>
      </c>
      <c r="J216" s="56" t="str">
        <f>VLOOKUP(tblSorties[[#This Row],[IDNom]],tblIDs[#All],4,FALSE)</f>
        <v xml:space="preserve">Entretien </v>
      </c>
      <c r="K216" s="61">
        <f>VLOOKUP(tblSorties[[#This Row],[IDNom]],tblIDs[#All],5,FALSE)</f>
        <v>0</v>
      </c>
    </row>
    <row r="217" spans="1:11" x14ac:dyDescent="0.25">
      <c r="A217" s="56" t="s">
        <v>607</v>
      </c>
      <c r="B217" s="47" t="str">
        <f>VLOOKUP(tblSorties[[#This Row],[Référence]],tblBase[#All],2,FALSE)</f>
        <v>SAC POUBELLES 50L</v>
      </c>
      <c r="C217" s="56">
        <v>4</v>
      </c>
      <c r="D217" s="57">
        <f>VLOOKUP(tblSorties[[#This Row],[Référence]],tblBase[#All],4,FALSE)</f>
        <v>2.79</v>
      </c>
      <c r="E217" s="58">
        <f>IFERROR(tblSorties[[#This Row],[Qté]]*tblSorties[[#This Row],[PU]],"nc")</f>
        <v>11.16</v>
      </c>
      <c r="F217" s="59">
        <v>41667</v>
      </c>
      <c r="G217" s="56" t="s">
        <v>315</v>
      </c>
      <c r="H217" s="56" t="str">
        <f>VLOOKUP(tblSorties[[#This Row],[IDNom]],tblIDs[#All],2,FALSE)</f>
        <v>Chrétien</v>
      </c>
      <c r="I217" s="56" t="str">
        <f>VLOOKUP(tblSorties[[#This Row],[IDNom]],tblIDs[#All],3,FALSE)</f>
        <v>Servgene</v>
      </c>
      <c r="J217" s="56" t="str">
        <f>VLOOKUP(tblSorties[[#This Row],[IDNom]],tblIDs[#All],4,FALSE)</f>
        <v xml:space="preserve">Entretien </v>
      </c>
      <c r="K217" s="61">
        <f>VLOOKUP(tblSorties[[#This Row],[IDNom]],tblIDs[#All],5,FALSE)</f>
        <v>0</v>
      </c>
    </row>
    <row r="218" spans="1:11" x14ac:dyDescent="0.25">
      <c r="A218" s="56" t="s">
        <v>603</v>
      </c>
      <c r="B218" s="47" t="str">
        <f>VLOOKUP(tblSorties[[#This Row],[Référence]],tblBase[#All],2,FALSE)</f>
        <v>SAC POUBELLES 10L</v>
      </c>
      <c r="C218" s="56">
        <v>1</v>
      </c>
      <c r="D218" s="57">
        <f>VLOOKUP(tblSorties[[#This Row],[Référence]],tblBase[#All],4,FALSE)</f>
        <v>2.69</v>
      </c>
      <c r="E218" s="58">
        <f>IFERROR(tblSorties[[#This Row],[Qté]]*tblSorties[[#This Row],[PU]],"nc")</f>
        <v>2.69</v>
      </c>
      <c r="F218" s="59">
        <v>41667</v>
      </c>
      <c r="G218" s="56" t="s">
        <v>315</v>
      </c>
      <c r="H218" s="56" t="str">
        <f>VLOOKUP(tblSorties[[#This Row],[IDNom]],tblIDs[#All],2,FALSE)</f>
        <v>Chrétien</v>
      </c>
      <c r="I218" s="56" t="str">
        <f>VLOOKUP(tblSorties[[#This Row],[IDNom]],tblIDs[#All],3,FALSE)</f>
        <v>Servgene</v>
      </c>
      <c r="J218" s="56" t="str">
        <f>VLOOKUP(tblSorties[[#This Row],[IDNom]],tblIDs[#All],4,FALSE)</f>
        <v xml:space="preserve">Entretien </v>
      </c>
      <c r="K218" s="61">
        <f>VLOOKUP(tblSorties[[#This Row],[IDNom]],tblIDs[#All],5,FALSE)</f>
        <v>0</v>
      </c>
    </row>
    <row r="219" spans="1:11" x14ac:dyDescent="0.25">
      <c r="A219" s="56">
        <v>10000</v>
      </c>
      <c r="B219" s="47" t="str">
        <f>VLOOKUP(tblSorties[[#This Row],[Référence]],tblBase[#All],2,FALSE)</f>
        <v xml:space="preserve">PAPIER TOILETTE </v>
      </c>
      <c r="C219" s="56">
        <v>112</v>
      </c>
      <c r="D219" s="57">
        <f>VLOOKUP(tblSorties[[#This Row],[Référence]],tblBase[#All],4,FALSE)</f>
        <v>0.2039</v>
      </c>
      <c r="E219" s="58">
        <f>IFERROR(tblSorties[[#This Row],[Qté]]*tblSorties[[#This Row],[PU]],"nc")</f>
        <v>22.8368</v>
      </c>
      <c r="F219" s="59">
        <v>41667</v>
      </c>
      <c r="G219" s="56" t="s">
        <v>292</v>
      </c>
      <c r="H219" s="56" t="str">
        <f>VLOOKUP(tblSorties[[#This Row],[IDNom]],tblIDs[#All],2,FALSE)</f>
        <v>Brégovic</v>
      </c>
      <c r="I219" s="56" t="str">
        <f>VLOOKUP(tblSorties[[#This Row],[IDNom]],tblIDs[#All],3,FALSE)</f>
        <v>Deptecl</v>
      </c>
      <c r="J219" s="56" t="str">
        <f>VLOOKUP(tblSorties[[#This Row],[IDNom]],tblIDs[#All],4,FALSE)</f>
        <v>AGR</v>
      </c>
      <c r="K219" s="61" t="str">
        <f>VLOOKUP(tblSorties[[#This Row],[IDNom]],tblIDs[#All],5,FALSE)</f>
        <v>Résidence</v>
      </c>
    </row>
    <row r="220" spans="1:11" x14ac:dyDescent="0.25">
      <c r="A220" s="56">
        <v>202233</v>
      </c>
      <c r="B220" s="47" t="str">
        <f>VLOOKUP(tblSorties[[#This Row],[Référence]],tblBase[#All],2,FALSE)</f>
        <v>CHEM.3RAB.+ELAST.+ETIQ. MAUVE C.L. 5/10</v>
      </c>
      <c r="C220" s="56">
        <v>2</v>
      </c>
      <c r="D220" s="57">
        <f>VLOOKUP(tblSorties[[#This Row],[Référence]],tblBase[#All],4,FALSE)</f>
        <v>0.88</v>
      </c>
      <c r="E220" s="58">
        <f>IFERROR(tblSorties[[#This Row],[Qté]]*tblSorties[[#This Row],[PU]],"nc")</f>
        <v>1.76</v>
      </c>
      <c r="F220" s="59">
        <v>41667</v>
      </c>
      <c r="G220" s="56" t="s">
        <v>292</v>
      </c>
      <c r="H220" s="56" t="str">
        <f>VLOOKUP(tblSorties[[#This Row],[IDNom]],tblIDs[#All],2,FALSE)</f>
        <v>Brégovic</v>
      </c>
      <c r="I220" s="56" t="str">
        <f>VLOOKUP(tblSorties[[#This Row],[IDNom]],tblIDs[#All],3,FALSE)</f>
        <v>Deptecl</v>
      </c>
      <c r="J220" s="56" t="str">
        <f>VLOOKUP(tblSorties[[#This Row],[IDNom]],tblIDs[#All],4,FALSE)</f>
        <v>AGR</v>
      </c>
      <c r="K220" s="61" t="str">
        <f>VLOOKUP(tblSorties[[#This Row],[IDNom]],tblIDs[#All],5,FALSE)</f>
        <v>Résidence</v>
      </c>
    </row>
    <row r="221" spans="1:11" x14ac:dyDescent="0.25">
      <c r="A221" s="56">
        <v>202235</v>
      </c>
      <c r="B221" s="47" t="str">
        <f>VLOOKUP(tblSorties[[#This Row],[Référence]],tblBase[#All],2,FALSE)</f>
        <v>CHEM.3 RAB.+ELAST.+ETIQ. ROUGE   C.L. 5/10</v>
      </c>
      <c r="C221" s="56">
        <v>2</v>
      </c>
      <c r="D221" s="57">
        <f>VLOOKUP(tblSorties[[#This Row],[Référence]],tblBase[#All],4,FALSE)</f>
        <v>0.88</v>
      </c>
      <c r="E221" s="58">
        <f>IFERROR(tblSorties[[#This Row],[Qté]]*tblSorties[[#This Row],[PU]],"nc")</f>
        <v>1.76</v>
      </c>
      <c r="F221" s="59">
        <v>41667</v>
      </c>
      <c r="G221" s="56" t="s">
        <v>292</v>
      </c>
      <c r="H221" s="56" t="str">
        <f>VLOOKUP(tblSorties[[#This Row],[IDNom]],tblIDs[#All],2,FALSE)</f>
        <v>Brégovic</v>
      </c>
      <c r="I221" s="56" t="str">
        <f>VLOOKUP(tblSorties[[#This Row],[IDNom]],tblIDs[#All],3,FALSE)</f>
        <v>Deptecl</v>
      </c>
      <c r="J221" s="56" t="str">
        <f>VLOOKUP(tblSorties[[#This Row],[IDNom]],tblIDs[#All],4,FALSE)</f>
        <v>AGR</v>
      </c>
      <c r="K221" s="61" t="str">
        <f>VLOOKUP(tblSorties[[#This Row],[IDNom]],tblIDs[#All],5,FALSE)</f>
        <v>Résidence</v>
      </c>
    </row>
    <row r="222" spans="1:11" x14ac:dyDescent="0.25">
      <c r="A222" s="56">
        <v>202248</v>
      </c>
      <c r="B222" s="47" t="str">
        <f>VLOOKUP(tblSorties[[#This Row],[Référence]],tblBase[#All],2,FALSE)</f>
        <v>CHEM.3 RAB.+ELAST.+ETIQ.ORANGE   C.L. 5/10</v>
      </c>
      <c r="C222" s="56">
        <v>2</v>
      </c>
      <c r="D222" s="57">
        <f>VLOOKUP(tblSorties[[#This Row],[Référence]],tblBase[#All],4,FALSE)</f>
        <v>0.88</v>
      </c>
      <c r="E222" s="58">
        <f>IFERROR(tblSorties[[#This Row],[Qté]]*tblSorties[[#This Row],[PU]],"nc")</f>
        <v>1.76</v>
      </c>
      <c r="F222" s="59">
        <v>41667</v>
      </c>
      <c r="G222" s="56" t="s">
        <v>292</v>
      </c>
      <c r="H222" s="56" t="str">
        <f>VLOOKUP(tblSorties[[#This Row],[IDNom]],tblIDs[#All],2,FALSE)</f>
        <v>Brégovic</v>
      </c>
      <c r="I222" s="56" t="str">
        <f>VLOOKUP(tblSorties[[#This Row],[IDNom]],tblIDs[#All],3,FALSE)</f>
        <v>Deptecl</v>
      </c>
      <c r="J222" s="56" t="str">
        <f>VLOOKUP(tblSorties[[#This Row],[IDNom]],tblIDs[#All],4,FALSE)</f>
        <v>AGR</v>
      </c>
      <c r="K222" s="61" t="str">
        <f>VLOOKUP(tblSorties[[#This Row],[IDNom]],tblIDs[#All],5,FALSE)</f>
        <v>Résidence</v>
      </c>
    </row>
    <row r="223" spans="1:11" x14ac:dyDescent="0.25">
      <c r="A223" s="56">
        <v>202230</v>
      </c>
      <c r="B223" s="47" t="str">
        <f>VLOOKUP(tblSorties[[#This Row],[Référence]],tblBase[#All],2,FALSE)</f>
        <v>CHEM.3 RABATS ELAST.EUROFOLIO    BLEU A4 C.L.</v>
      </c>
      <c r="C223" s="56">
        <v>2</v>
      </c>
      <c r="D223" s="57">
        <f>VLOOKUP(tblSorties[[#This Row],[Référence]],tblBase[#All],4,FALSE)</f>
        <v>0.88</v>
      </c>
      <c r="E223" s="58">
        <f>IFERROR(tblSorties[[#This Row],[Qté]]*tblSorties[[#This Row],[PU]],"nc")</f>
        <v>1.76</v>
      </c>
      <c r="F223" s="59">
        <v>41667</v>
      </c>
      <c r="G223" s="56" t="s">
        <v>292</v>
      </c>
      <c r="H223" s="56" t="str">
        <f>VLOOKUP(tblSorties[[#This Row],[IDNom]],tblIDs[#All],2,FALSE)</f>
        <v>Brégovic</v>
      </c>
      <c r="I223" s="56" t="str">
        <f>VLOOKUP(tblSorties[[#This Row],[IDNom]],tblIDs[#All],3,FALSE)</f>
        <v>Deptecl</v>
      </c>
      <c r="J223" s="56" t="str">
        <f>VLOOKUP(tblSorties[[#This Row],[IDNom]],tblIDs[#All],4,FALSE)</f>
        <v>AGR</v>
      </c>
      <c r="K223" s="61" t="str">
        <f>VLOOKUP(tblSorties[[#This Row],[IDNom]],tblIDs[#All],5,FALSE)</f>
        <v>Résidence</v>
      </c>
    </row>
    <row r="224" spans="1:11" x14ac:dyDescent="0.25">
      <c r="A224" s="56">
        <v>202231</v>
      </c>
      <c r="B224" s="47" t="str">
        <f>VLOOKUP(tblSorties[[#This Row],[Référence]],tblBase[#All],2,FALSE)</f>
        <v>CHEM.3 RAB.+ELAST.+ETIQ.VERT     C.L. 5/10</v>
      </c>
      <c r="C224" s="56">
        <v>2</v>
      </c>
      <c r="D224" s="57">
        <f>VLOOKUP(tblSorties[[#This Row],[Référence]],tblBase[#All],4,FALSE)</f>
        <v>0.88</v>
      </c>
      <c r="E224" s="58">
        <f>IFERROR(tblSorties[[#This Row],[Qté]]*tblSorties[[#This Row],[PU]],"nc")</f>
        <v>1.76</v>
      </c>
      <c r="F224" s="59">
        <v>41667</v>
      </c>
      <c r="G224" s="56" t="s">
        <v>292</v>
      </c>
      <c r="H224" s="56" t="str">
        <f>VLOOKUP(tblSorties[[#This Row],[IDNom]],tblIDs[#All],2,FALSE)</f>
        <v>Brégovic</v>
      </c>
      <c r="I224" s="56" t="str">
        <f>VLOOKUP(tblSorties[[#This Row],[IDNom]],tblIDs[#All],3,FALSE)</f>
        <v>Deptecl</v>
      </c>
      <c r="J224" s="56" t="str">
        <f>VLOOKUP(tblSorties[[#This Row],[IDNom]],tblIDs[#All],4,FALSE)</f>
        <v>AGR</v>
      </c>
      <c r="K224" s="61" t="str">
        <f>VLOOKUP(tblSorties[[#This Row],[IDNom]],tblIDs[#All],5,FALSE)</f>
        <v>Résidence</v>
      </c>
    </row>
    <row r="225" spans="1:11" x14ac:dyDescent="0.25">
      <c r="A225" s="56">
        <v>202232</v>
      </c>
      <c r="B225" s="47" t="str">
        <f>VLOOKUP(tblSorties[[#This Row],[Référence]],tblBase[#All],2,FALSE)</f>
        <v>CHEM.RAB.+ELAST.+ETIQ JAUNE</v>
      </c>
      <c r="C225" s="56">
        <v>2</v>
      </c>
      <c r="D225" s="57">
        <f>VLOOKUP(tblSorties[[#This Row],[Référence]],tblBase[#All],4,FALSE)</f>
        <v>0.88</v>
      </c>
      <c r="E225" s="58">
        <f>IFERROR(tblSorties[[#This Row],[Qté]]*tblSorties[[#This Row],[PU]],"nc")</f>
        <v>1.76</v>
      </c>
      <c r="F225" s="59">
        <v>41667</v>
      </c>
      <c r="G225" s="56" t="s">
        <v>292</v>
      </c>
      <c r="H225" s="56" t="str">
        <f>VLOOKUP(tblSorties[[#This Row],[IDNom]],tblIDs[#All],2,FALSE)</f>
        <v>Brégovic</v>
      </c>
      <c r="I225" s="56" t="str">
        <f>VLOOKUP(tblSorties[[#This Row],[IDNom]],tblIDs[#All],3,FALSE)</f>
        <v>Deptecl</v>
      </c>
      <c r="J225" s="56" t="str">
        <f>VLOOKUP(tblSorties[[#This Row],[IDNom]],tblIDs[#All],4,FALSE)</f>
        <v>AGR</v>
      </c>
      <c r="K225" s="61" t="str">
        <f>VLOOKUP(tblSorties[[#This Row],[IDNom]],tblIDs[#All],5,FALSE)</f>
        <v>Résidence</v>
      </c>
    </row>
    <row r="226" spans="1:11" x14ac:dyDescent="0.25">
      <c r="A226" s="56">
        <v>309175</v>
      </c>
      <c r="B226" s="47" t="str">
        <f>VLOOKUP(tblSorties[[#This Row],[Référence]],tblBase[#All],2,FALSE)</f>
        <v>A+B LOT 12 BLOCS REPOSIT.76x76   JAUNE</v>
      </c>
      <c r="C226" s="56">
        <v>12</v>
      </c>
      <c r="D226" s="57">
        <f>VLOOKUP(tblSorties[[#This Row],[Référence]],tblBase[#All],4,FALSE)</f>
        <v>0.16</v>
      </c>
      <c r="E226" s="58">
        <f>IFERROR(tblSorties[[#This Row],[Qté]]*tblSorties[[#This Row],[PU]],"nc")</f>
        <v>1.92</v>
      </c>
      <c r="F226" s="59">
        <v>41667</v>
      </c>
      <c r="G226" s="56" t="s">
        <v>292</v>
      </c>
      <c r="H226" s="56" t="str">
        <f>VLOOKUP(tblSorties[[#This Row],[IDNom]],tblIDs[#All],2,FALSE)</f>
        <v>Brégovic</v>
      </c>
      <c r="I226" s="56" t="str">
        <f>VLOOKUP(tblSorties[[#This Row],[IDNom]],tblIDs[#All],3,FALSE)</f>
        <v>Deptecl</v>
      </c>
      <c r="J226" s="56" t="str">
        <f>VLOOKUP(tblSorties[[#This Row],[IDNom]],tblIDs[#All],4,FALSE)</f>
        <v>AGR</v>
      </c>
      <c r="K226" s="61" t="str">
        <f>VLOOKUP(tblSorties[[#This Row],[IDNom]],tblIDs[#All],5,FALSE)</f>
        <v>Résidence</v>
      </c>
    </row>
    <row r="227" spans="1:11" x14ac:dyDescent="0.25">
      <c r="A227" s="56">
        <v>309174</v>
      </c>
      <c r="B227" s="47" t="str">
        <f>VLOOKUP(tblSorties[[#This Row],[Référence]],tblBase[#All],2,FALSE)</f>
        <v>A+B LOT 12 BLOCS REPOSIT.38x51   JAUNE</v>
      </c>
      <c r="C227" s="56">
        <v>12</v>
      </c>
      <c r="D227" s="57">
        <f>VLOOKUP(tblSorties[[#This Row],[Référence]],tblBase[#All],4,FALSE)</f>
        <v>7.5999999999999998E-2</v>
      </c>
      <c r="E227" s="58">
        <f>IFERROR(tblSorties[[#This Row],[Qté]]*tblSorties[[#This Row],[PU]],"nc")</f>
        <v>0.91199999999999992</v>
      </c>
      <c r="F227" s="59">
        <v>41667</v>
      </c>
      <c r="G227" s="56" t="s">
        <v>292</v>
      </c>
      <c r="H227" s="56" t="str">
        <f>VLOOKUP(tblSorties[[#This Row],[IDNom]],tblIDs[#All],2,FALSE)</f>
        <v>Brégovic</v>
      </c>
      <c r="I227" s="56" t="str">
        <f>VLOOKUP(tblSorties[[#This Row],[IDNom]],tblIDs[#All],3,FALSE)</f>
        <v>Deptecl</v>
      </c>
      <c r="J227" s="56" t="str">
        <f>VLOOKUP(tblSorties[[#This Row],[IDNom]],tblIDs[#All],4,FALSE)</f>
        <v>AGR</v>
      </c>
      <c r="K227" s="61" t="str">
        <f>VLOOKUP(tblSorties[[#This Row],[IDNom]],tblIDs[#All],5,FALSE)</f>
        <v>Résidence</v>
      </c>
    </row>
    <row r="228" spans="1:11" x14ac:dyDescent="0.25">
      <c r="A228" s="56">
        <v>309177</v>
      </c>
      <c r="B228" s="47" t="str">
        <f>VLOOKUP(tblSorties[[#This Row],[Référence]],tblBase[#All],2,FALSE)</f>
        <v>A+B LOT 12 BLOCS REPOSI.76x127   JAUNE</v>
      </c>
      <c r="C228" s="56">
        <v>6</v>
      </c>
      <c r="D228" s="57">
        <f>VLOOKUP(tblSorties[[#This Row],[Référence]],tblBase[#All],4,FALSE)</f>
        <v>0.254</v>
      </c>
      <c r="E228" s="58">
        <f>IFERROR(tblSorties[[#This Row],[Qté]]*tblSorties[[#This Row],[PU]],"nc")</f>
        <v>1.524</v>
      </c>
      <c r="F228" s="59">
        <v>41667</v>
      </c>
      <c r="G228" s="56" t="s">
        <v>292</v>
      </c>
      <c r="H228" s="56" t="str">
        <f>VLOOKUP(tblSorties[[#This Row],[IDNom]],tblIDs[#All],2,FALSE)</f>
        <v>Brégovic</v>
      </c>
      <c r="I228" s="56" t="str">
        <f>VLOOKUP(tblSorties[[#This Row],[IDNom]],tblIDs[#All],3,FALSE)</f>
        <v>Deptecl</v>
      </c>
      <c r="J228" s="56" t="str">
        <f>VLOOKUP(tblSorties[[#This Row],[IDNom]],tblIDs[#All],4,FALSE)</f>
        <v>AGR</v>
      </c>
      <c r="K228" s="61" t="str">
        <f>VLOOKUP(tblSorties[[#This Row],[IDNom]],tblIDs[#All],5,FALSE)</f>
        <v>Résidence</v>
      </c>
    </row>
    <row r="229" spans="1:11" x14ac:dyDescent="0.25">
      <c r="A229" s="56">
        <v>101120</v>
      </c>
      <c r="B229" s="47" t="str">
        <f>VLOOKUP(tblSorties[[#This Row],[Référence]],tblBase[#All],2,FALSE)</f>
        <v>PINCE AGRAFEUSE RAPID</v>
      </c>
      <c r="C229" s="56">
        <v>1</v>
      </c>
      <c r="D229" s="57">
        <f>VLOOKUP(tblSorties[[#This Row],[Référence]],tblBase[#All],4,FALSE)</f>
        <v>10.75</v>
      </c>
      <c r="E229" s="58">
        <f>IFERROR(tblSorties[[#This Row],[Qté]]*tblSorties[[#This Row],[PU]],"nc")</f>
        <v>10.75</v>
      </c>
      <c r="F229" s="59">
        <v>41667</v>
      </c>
      <c r="G229" s="56" t="s">
        <v>292</v>
      </c>
      <c r="H229" s="56" t="str">
        <f>VLOOKUP(tblSorties[[#This Row],[IDNom]],tblIDs[#All],2,FALSE)</f>
        <v>Brégovic</v>
      </c>
      <c r="I229" s="56" t="str">
        <f>VLOOKUP(tblSorties[[#This Row],[IDNom]],tblIDs[#All],3,FALSE)</f>
        <v>Deptecl</v>
      </c>
      <c r="J229" s="56" t="str">
        <f>VLOOKUP(tblSorties[[#This Row],[IDNom]],tblIDs[#All],4,FALSE)</f>
        <v>AGR</v>
      </c>
      <c r="K229" s="61" t="str">
        <f>VLOOKUP(tblSorties[[#This Row],[IDNom]],tblIDs[#All],5,FALSE)</f>
        <v>Résidence</v>
      </c>
    </row>
    <row r="230" spans="1:11" x14ac:dyDescent="0.25">
      <c r="A230" s="56">
        <v>100026</v>
      </c>
      <c r="B230" s="47" t="str">
        <f>VLOOKUP(tblSorties[[#This Row],[Référence]],tblBase[#All],2,FALSE)</f>
        <v>AGRAFES SP19 1/4 5000        BOSTITCH</v>
      </c>
      <c r="C230" s="56">
        <v>1</v>
      </c>
      <c r="D230" s="57">
        <f>VLOOKUP(tblSorties[[#This Row],[Référence]],tblBase[#All],4,FALSE)</f>
        <v>1.48</v>
      </c>
      <c r="E230" s="58">
        <f>IFERROR(tblSorties[[#This Row],[Qté]]*tblSorties[[#This Row],[PU]],"nc")</f>
        <v>1.48</v>
      </c>
      <c r="F230" s="59">
        <v>41667</v>
      </c>
      <c r="G230" s="56" t="s">
        <v>292</v>
      </c>
      <c r="H230" s="56" t="str">
        <f>VLOOKUP(tblSorties[[#This Row],[IDNom]],tblIDs[#All],2,FALSE)</f>
        <v>Brégovic</v>
      </c>
      <c r="I230" s="56" t="str">
        <f>VLOOKUP(tblSorties[[#This Row],[IDNom]],tblIDs[#All],3,FALSE)</f>
        <v>Deptecl</v>
      </c>
      <c r="J230" s="56" t="str">
        <f>VLOOKUP(tblSorties[[#This Row],[IDNom]],tblIDs[#All],4,FALSE)</f>
        <v>AGR</v>
      </c>
      <c r="K230" s="61" t="str">
        <f>VLOOKUP(tblSorties[[#This Row],[IDNom]],tblIDs[#All],5,FALSE)</f>
        <v>Résidence</v>
      </c>
    </row>
    <row r="231" spans="1:11" x14ac:dyDescent="0.25">
      <c r="A231" s="56">
        <v>121401</v>
      </c>
      <c r="B231" s="47" t="str">
        <f>VLOOKUP(tblSorties[[#This Row],[Référence]],tblBase[#All],2,FALSE)</f>
        <v>RUBAN SCOTCH TRANSP.550 19x33</v>
      </c>
      <c r="C231" s="56">
        <v>1</v>
      </c>
      <c r="D231" s="57">
        <f>VLOOKUP(tblSorties[[#This Row],[Référence]],tblBase[#All],4,FALSE)</f>
        <v>0.82</v>
      </c>
      <c r="E231" s="58">
        <f>IFERROR(tblSorties[[#This Row],[Qté]]*tblSorties[[#This Row],[PU]],"nc")</f>
        <v>0.82</v>
      </c>
      <c r="F231" s="59">
        <v>41667</v>
      </c>
      <c r="G231" s="56" t="s">
        <v>292</v>
      </c>
      <c r="H231" s="56" t="str">
        <f>VLOOKUP(tblSorties[[#This Row],[IDNom]],tblIDs[#All],2,FALSE)</f>
        <v>Brégovic</v>
      </c>
      <c r="I231" s="56" t="str">
        <f>VLOOKUP(tblSorties[[#This Row],[IDNom]],tblIDs[#All],3,FALSE)</f>
        <v>Deptecl</v>
      </c>
      <c r="J231" s="56" t="str">
        <f>VLOOKUP(tblSorties[[#This Row],[IDNom]],tblIDs[#All],4,FALSE)</f>
        <v>AGR</v>
      </c>
      <c r="K231" s="61" t="str">
        <f>VLOOKUP(tblSorties[[#This Row],[IDNom]],tblIDs[#All],5,FALSE)</f>
        <v>Résidence</v>
      </c>
    </row>
    <row r="232" spans="1:11" x14ac:dyDescent="0.25">
      <c r="A232" s="56">
        <v>122601</v>
      </c>
      <c r="B232" s="47" t="str">
        <f>VLOOKUP(tblSorties[[#This Row],[Référence]],tblBase[#All],2,FALSE)</f>
        <v>DEVIDOIR ESCARGOT PREMIUM</v>
      </c>
      <c r="C232" s="56">
        <v>1</v>
      </c>
      <c r="D232" s="57">
        <f>VLOOKUP(tblSorties[[#This Row],[Référence]],tblBase[#All],4,FALSE)</f>
        <v>0.35</v>
      </c>
      <c r="E232" s="58">
        <f>IFERROR(tblSorties[[#This Row],[Qté]]*tblSorties[[#This Row],[PU]],"nc")</f>
        <v>0.35</v>
      </c>
      <c r="F232" s="59">
        <v>41667</v>
      </c>
      <c r="G232" s="56" t="s">
        <v>292</v>
      </c>
      <c r="H232" s="56" t="str">
        <f>VLOOKUP(tblSorties[[#This Row],[IDNom]],tblIDs[#All],2,FALSE)</f>
        <v>Brégovic</v>
      </c>
      <c r="I232" s="56" t="str">
        <f>VLOOKUP(tblSorties[[#This Row],[IDNom]],tblIDs[#All],3,FALSE)</f>
        <v>Deptecl</v>
      </c>
      <c r="J232" s="56" t="str">
        <f>VLOOKUP(tblSorties[[#This Row],[IDNom]],tblIDs[#All],4,FALSE)</f>
        <v>AGR</v>
      </c>
      <c r="K232" s="61" t="str">
        <f>VLOOKUP(tblSorties[[#This Row],[IDNom]],tblIDs[#All],5,FALSE)</f>
        <v>Résidence</v>
      </c>
    </row>
    <row r="233" spans="1:11" x14ac:dyDescent="0.25">
      <c r="A233" s="56">
        <v>120525</v>
      </c>
      <c r="B233" s="47" t="str">
        <f>VLOOKUP(tblSorties[[#This Row],[Référence]],tblBase[#All],2,FALSE)</f>
        <v>SURLIGNEUR STABILO BOSS JAUNE</v>
      </c>
      <c r="C233" s="56">
        <v>4</v>
      </c>
      <c r="D233" s="57">
        <f>VLOOKUP(tblSorties[[#This Row],[Référence]],tblBase[#All],4,FALSE)</f>
        <v>0.55000000000000004</v>
      </c>
      <c r="E233" s="58">
        <f>IFERROR(tblSorties[[#This Row],[Qté]]*tblSorties[[#This Row],[PU]],"nc")</f>
        <v>2.2000000000000002</v>
      </c>
      <c r="F233" s="59">
        <v>41667</v>
      </c>
      <c r="G233" s="56" t="s">
        <v>292</v>
      </c>
      <c r="H233" s="56" t="str">
        <f>VLOOKUP(tblSorties[[#This Row],[IDNom]],tblIDs[#All],2,FALSE)</f>
        <v>Brégovic</v>
      </c>
      <c r="I233" s="56" t="str">
        <f>VLOOKUP(tblSorties[[#This Row],[IDNom]],tblIDs[#All],3,FALSE)</f>
        <v>Deptecl</v>
      </c>
      <c r="J233" s="56" t="str">
        <f>VLOOKUP(tblSorties[[#This Row],[IDNom]],tblIDs[#All],4,FALSE)</f>
        <v>AGR</v>
      </c>
      <c r="K233" s="61" t="str">
        <f>VLOOKUP(tblSorties[[#This Row],[IDNom]],tblIDs[#All],5,FALSE)</f>
        <v>Résidence</v>
      </c>
    </row>
    <row r="234" spans="1:11" x14ac:dyDescent="0.25">
      <c r="A234" s="56">
        <v>311521</v>
      </c>
      <c r="B234" s="47" t="str">
        <f>VLOOKUP(tblSorties[[#This Row],[Référence]],tblBase[#All],2,FALSE)</f>
        <v>CAHIER SPIRALE 17x22 100P 5x5    R. 62.402</v>
      </c>
      <c r="C234" s="56">
        <v>1</v>
      </c>
      <c r="D234" s="57">
        <f>VLOOKUP(tblSorties[[#This Row],[Référence]],tblBase[#All],4,FALSE)</f>
        <v>0.65</v>
      </c>
      <c r="E234" s="58">
        <f>IFERROR(tblSorties[[#This Row],[Qté]]*tblSorties[[#This Row],[PU]],"nc")</f>
        <v>0.65</v>
      </c>
      <c r="F234" s="59">
        <v>41667</v>
      </c>
      <c r="G234" s="56" t="s">
        <v>292</v>
      </c>
      <c r="H234" s="56" t="str">
        <f>VLOOKUP(tblSorties[[#This Row],[IDNom]],tblIDs[#All],2,FALSE)</f>
        <v>Brégovic</v>
      </c>
      <c r="I234" s="56" t="str">
        <f>VLOOKUP(tblSorties[[#This Row],[IDNom]],tblIDs[#All],3,FALSE)</f>
        <v>Deptecl</v>
      </c>
      <c r="J234" s="56" t="str">
        <f>VLOOKUP(tblSorties[[#This Row],[IDNom]],tblIDs[#All],4,FALSE)</f>
        <v>AGR</v>
      </c>
      <c r="K234" s="61" t="str">
        <f>VLOOKUP(tblSorties[[#This Row],[IDNom]],tblIDs[#All],5,FALSE)</f>
        <v>Résidence</v>
      </c>
    </row>
    <row r="235" spans="1:11" x14ac:dyDescent="0.25">
      <c r="A235" s="56">
        <v>202233</v>
      </c>
      <c r="B235" s="47" t="str">
        <f>VLOOKUP(tblSorties[[#This Row],[Référence]],tblBase[#All],2,FALSE)</f>
        <v>CHEM.3RAB.+ELAST.+ETIQ. MAUVE C.L. 5/10</v>
      </c>
      <c r="C235" s="56">
        <v>2</v>
      </c>
      <c r="D235" s="57">
        <f>VLOOKUP(tblSorties[[#This Row],[Référence]],tblBase[#All],4,FALSE)</f>
        <v>0.88</v>
      </c>
      <c r="E235" s="58">
        <f>IFERROR(tblSorties[[#This Row],[Qté]]*tblSorties[[#This Row],[PU]],"nc")</f>
        <v>1.76</v>
      </c>
      <c r="F235" s="59">
        <v>41669</v>
      </c>
      <c r="G235" s="56" t="s">
        <v>380</v>
      </c>
      <c r="H235" s="56" t="str">
        <f>VLOOKUP(tblSorties[[#This Row],[IDNom]],tblIDs[#All],2,FALSE)</f>
        <v>Foncez</v>
      </c>
      <c r="I235" s="56" t="str">
        <f>VLOOKUP(tblSorties[[#This Row],[IDNom]],tblIDs[#All],3,FALSE)</f>
        <v>Deptecl</v>
      </c>
      <c r="J235" s="56" t="str">
        <f>VLOOKUP(tblSorties[[#This Row],[IDNom]],tblIDs[#All],4,FALSE)</f>
        <v>Sc/Matiére</v>
      </c>
      <c r="K235" s="61" t="str">
        <f>VLOOKUP(tblSorties[[#This Row],[IDNom]],tblIDs[#All],5,FALSE)</f>
        <v>Chimie</v>
      </c>
    </row>
    <row r="236" spans="1:11" x14ac:dyDescent="0.25">
      <c r="A236" s="56">
        <v>202235</v>
      </c>
      <c r="B236" s="47" t="str">
        <f>VLOOKUP(tblSorties[[#This Row],[Référence]],tblBase[#All],2,FALSE)</f>
        <v>CHEM.3 RAB.+ELAST.+ETIQ. ROUGE   C.L. 5/10</v>
      </c>
      <c r="C236" s="56">
        <v>2</v>
      </c>
      <c r="D236" s="57">
        <f>VLOOKUP(tblSorties[[#This Row],[Référence]],tblBase[#All],4,FALSE)</f>
        <v>0.88</v>
      </c>
      <c r="E236" s="58">
        <f>IFERROR(tblSorties[[#This Row],[Qté]]*tblSorties[[#This Row],[PU]],"nc")</f>
        <v>1.76</v>
      </c>
      <c r="F236" s="59">
        <v>41669</v>
      </c>
      <c r="G236" s="56" t="s">
        <v>380</v>
      </c>
      <c r="H236" s="56" t="str">
        <f>VLOOKUP(tblSorties[[#This Row],[IDNom]],tblIDs[#All],2,FALSE)</f>
        <v>Foncez</v>
      </c>
      <c r="I236" s="56" t="str">
        <f>VLOOKUP(tblSorties[[#This Row],[IDNom]],tblIDs[#All],3,FALSE)</f>
        <v>Deptecl</v>
      </c>
      <c r="J236" s="56" t="str">
        <f>VLOOKUP(tblSorties[[#This Row],[IDNom]],tblIDs[#All],4,FALSE)</f>
        <v>Sc/Matiére</v>
      </c>
      <c r="K236" s="61" t="str">
        <f>VLOOKUP(tblSorties[[#This Row],[IDNom]],tblIDs[#All],5,FALSE)</f>
        <v>Chimie</v>
      </c>
    </row>
    <row r="237" spans="1:11" x14ac:dyDescent="0.25">
      <c r="A237" s="56">
        <v>202248</v>
      </c>
      <c r="B237" s="47" t="str">
        <f>VLOOKUP(tblSorties[[#This Row],[Référence]],tblBase[#All],2,FALSE)</f>
        <v>CHEM.3 RAB.+ELAST.+ETIQ.ORANGE   C.L. 5/10</v>
      </c>
      <c r="C237" s="56">
        <v>2</v>
      </c>
      <c r="D237" s="57">
        <f>VLOOKUP(tblSorties[[#This Row],[Référence]],tblBase[#All],4,FALSE)</f>
        <v>0.88</v>
      </c>
      <c r="E237" s="58">
        <f>IFERROR(tblSorties[[#This Row],[Qté]]*tblSorties[[#This Row],[PU]],"nc")</f>
        <v>1.76</v>
      </c>
      <c r="F237" s="59">
        <v>41669</v>
      </c>
      <c r="G237" s="56" t="s">
        <v>380</v>
      </c>
      <c r="H237" s="56" t="str">
        <f>VLOOKUP(tblSorties[[#This Row],[IDNom]],tblIDs[#All],2,FALSE)</f>
        <v>Foncez</v>
      </c>
      <c r="I237" s="56" t="str">
        <f>VLOOKUP(tblSorties[[#This Row],[IDNom]],tblIDs[#All],3,FALSE)</f>
        <v>Deptecl</v>
      </c>
      <c r="J237" s="56" t="str">
        <f>VLOOKUP(tblSorties[[#This Row],[IDNom]],tblIDs[#All],4,FALSE)</f>
        <v>Sc/Matiére</v>
      </c>
      <c r="K237" s="61" t="str">
        <f>VLOOKUP(tblSorties[[#This Row],[IDNom]],tblIDs[#All],5,FALSE)</f>
        <v>Chimie</v>
      </c>
    </row>
    <row r="238" spans="1:11" x14ac:dyDescent="0.25">
      <c r="A238" s="56">
        <v>202230</v>
      </c>
      <c r="B238" s="47" t="str">
        <f>VLOOKUP(tblSorties[[#This Row],[Référence]],tblBase[#All],2,FALSE)</f>
        <v>CHEM.3 RABATS ELAST.EUROFOLIO    BLEU A4 C.L.</v>
      </c>
      <c r="C238" s="56">
        <v>2</v>
      </c>
      <c r="D238" s="57">
        <f>VLOOKUP(tblSorties[[#This Row],[Référence]],tblBase[#All],4,FALSE)</f>
        <v>0.88</v>
      </c>
      <c r="E238" s="58">
        <f>IFERROR(tblSorties[[#This Row],[Qté]]*tblSorties[[#This Row],[PU]],"nc")</f>
        <v>1.76</v>
      </c>
      <c r="F238" s="59">
        <v>41669</v>
      </c>
      <c r="G238" s="56" t="s">
        <v>380</v>
      </c>
      <c r="H238" s="56" t="str">
        <f>VLOOKUP(tblSorties[[#This Row],[IDNom]],tblIDs[#All],2,FALSE)</f>
        <v>Foncez</v>
      </c>
      <c r="I238" s="56" t="str">
        <f>VLOOKUP(tblSorties[[#This Row],[IDNom]],tblIDs[#All],3,FALSE)</f>
        <v>Deptecl</v>
      </c>
      <c r="J238" s="56" t="str">
        <f>VLOOKUP(tblSorties[[#This Row],[IDNom]],tblIDs[#All],4,FALSE)</f>
        <v>Sc/Matiére</v>
      </c>
      <c r="K238" s="61" t="str">
        <f>VLOOKUP(tblSorties[[#This Row],[IDNom]],tblIDs[#All],5,FALSE)</f>
        <v>Chimie</v>
      </c>
    </row>
    <row r="239" spans="1:11" x14ac:dyDescent="0.25">
      <c r="A239" s="56">
        <v>202231</v>
      </c>
      <c r="B239" s="47" t="str">
        <f>VLOOKUP(tblSorties[[#This Row],[Référence]],tblBase[#All],2,FALSE)</f>
        <v>CHEM.3 RAB.+ELAST.+ETIQ.VERT     C.L. 5/10</v>
      </c>
      <c r="C239" s="56">
        <v>2</v>
      </c>
      <c r="D239" s="57">
        <f>VLOOKUP(tblSorties[[#This Row],[Référence]],tblBase[#All],4,FALSE)</f>
        <v>0.88</v>
      </c>
      <c r="E239" s="58">
        <f>IFERROR(tblSorties[[#This Row],[Qté]]*tblSorties[[#This Row],[PU]],"nc")</f>
        <v>1.76</v>
      </c>
      <c r="F239" s="59">
        <v>41669</v>
      </c>
      <c r="G239" s="56" t="s">
        <v>380</v>
      </c>
      <c r="H239" s="56" t="str">
        <f>VLOOKUP(tblSorties[[#This Row],[IDNom]],tblIDs[#All],2,FALSE)</f>
        <v>Foncez</v>
      </c>
      <c r="I239" s="56" t="str">
        <f>VLOOKUP(tblSorties[[#This Row],[IDNom]],tblIDs[#All],3,FALSE)</f>
        <v>Deptecl</v>
      </c>
      <c r="J239" s="56" t="str">
        <f>VLOOKUP(tblSorties[[#This Row],[IDNom]],tblIDs[#All],4,FALSE)</f>
        <v>Sc/Matiére</v>
      </c>
      <c r="K239" s="61" t="str">
        <f>VLOOKUP(tblSorties[[#This Row],[IDNom]],tblIDs[#All],5,FALSE)</f>
        <v>Chimie</v>
      </c>
    </row>
    <row r="240" spans="1:11" x14ac:dyDescent="0.25">
      <c r="A240" s="56">
        <v>202232</v>
      </c>
      <c r="B240" s="47" t="str">
        <f>VLOOKUP(tblSorties[[#This Row],[Référence]],tblBase[#All],2,FALSE)</f>
        <v>CHEM.RAB.+ELAST.+ETIQ JAUNE</v>
      </c>
      <c r="C240" s="56">
        <v>2</v>
      </c>
      <c r="D240" s="57">
        <f>VLOOKUP(tblSorties[[#This Row],[Référence]],tblBase[#All],4,FALSE)</f>
        <v>0.88</v>
      </c>
      <c r="E240" s="58">
        <f>IFERROR(tblSorties[[#This Row],[Qté]]*tblSorties[[#This Row],[PU]],"nc")</f>
        <v>1.76</v>
      </c>
      <c r="F240" s="59">
        <v>41669</v>
      </c>
      <c r="G240" s="56" t="s">
        <v>380</v>
      </c>
      <c r="H240" s="56" t="str">
        <f>VLOOKUP(tblSorties[[#This Row],[IDNom]],tblIDs[#All],2,FALSE)</f>
        <v>Foncez</v>
      </c>
      <c r="I240" s="56" t="str">
        <f>VLOOKUP(tblSorties[[#This Row],[IDNom]],tblIDs[#All],3,FALSE)</f>
        <v>Deptecl</v>
      </c>
      <c r="J240" s="56" t="str">
        <f>VLOOKUP(tblSorties[[#This Row],[IDNom]],tblIDs[#All],4,FALSE)</f>
        <v>Sc/Matiére</v>
      </c>
      <c r="K240" s="61" t="str">
        <f>VLOOKUP(tblSorties[[#This Row],[IDNom]],tblIDs[#All],5,FALSE)</f>
        <v>Chimie</v>
      </c>
    </row>
    <row r="241" spans="1:11" x14ac:dyDescent="0.25">
      <c r="A241" s="56">
        <v>126403</v>
      </c>
      <c r="B241" s="47" t="str">
        <f>VLOOKUP(tblSorties[[#This Row],[Référence]],tblBase[#All],2,FALSE)</f>
        <v>REGLE PLAST. 1 BISEAU 30cm       GRADUEE</v>
      </c>
      <c r="C241" s="56">
        <v>1</v>
      </c>
      <c r="D241" s="57">
        <f>VLOOKUP(tblSorties[[#This Row],[Référence]],tblBase[#All],4,FALSE)</f>
        <v>0.32</v>
      </c>
      <c r="E241" s="58">
        <f>IFERROR(tblSorties[[#This Row],[Qté]]*tblSorties[[#This Row],[PU]],"nc")</f>
        <v>0.32</v>
      </c>
      <c r="F241" s="59">
        <v>41669</v>
      </c>
      <c r="G241" s="56" t="s">
        <v>380</v>
      </c>
      <c r="H241" s="56" t="str">
        <f>VLOOKUP(tblSorties[[#This Row],[IDNom]],tblIDs[#All],2,FALSE)</f>
        <v>Foncez</v>
      </c>
      <c r="I241" s="56" t="str">
        <f>VLOOKUP(tblSorties[[#This Row],[IDNom]],tblIDs[#All],3,FALSE)</f>
        <v>Deptecl</v>
      </c>
      <c r="J241" s="56" t="str">
        <f>VLOOKUP(tblSorties[[#This Row],[IDNom]],tblIDs[#All],4,FALSE)</f>
        <v>Sc/Matiére</v>
      </c>
      <c r="K241" s="61" t="str">
        <f>VLOOKUP(tblSorties[[#This Row],[IDNom]],tblIDs[#All],5,FALSE)</f>
        <v>Chimie</v>
      </c>
    </row>
    <row r="242" spans="1:11" x14ac:dyDescent="0.25">
      <c r="A242" s="56">
        <v>42500</v>
      </c>
      <c r="B242" s="47" t="str">
        <f>VLOOKUP(tblSorties[[#This Row],[Référence]],tblBase[#All],2,FALSE)</f>
        <v>ROULEAU ECO</v>
      </c>
      <c r="C242" s="56">
        <v>12</v>
      </c>
      <c r="D242" s="57">
        <f>VLOOKUP(tblSorties[[#This Row],[Référence]],tblBase[#All],4,FALSE)</f>
        <v>3</v>
      </c>
      <c r="E242" s="58">
        <f>IFERROR(tblSorties[[#This Row],[Qté]]*tblSorties[[#This Row],[PU]],"nc")</f>
        <v>36</v>
      </c>
      <c r="F242" s="59">
        <v>41669</v>
      </c>
      <c r="G242" s="56" t="s">
        <v>265</v>
      </c>
      <c r="H242" s="56" t="str">
        <f>VLOOKUP(tblSorties[[#This Row],[IDNom]],tblIDs[#All],2,FALSE)</f>
        <v>Apajh</v>
      </c>
      <c r="I242" s="56" t="str">
        <f>VLOOKUP(tblSorties[[#This Row],[IDNom]],tblIDs[#All],3,FALSE)</f>
        <v>Servgene</v>
      </c>
      <c r="J242" s="56" t="str">
        <f>VLOOKUP(tblSorties[[#This Row],[IDNom]],tblIDs[#All],4,FALSE)</f>
        <v xml:space="preserve">Entretien </v>
      </c>
      <c r="K242" s="61" t="str">
        <f>VLOOKUP(tblSorties[[#This Row],[IDNom]],tblIDs[#All],5,FALSE)</f>
        <v>Société nettoyage</v>
      </c>
    </row>
    <row r="243" spans="1:11" x14ac:dyDescent="0.25">
      <c r="A243" s="56">
        <v>311531</v>
      </c>
      <c r="B243" s="47" t="str">
        <f>VLOOKUP(tblSorties[[#This Row],[Référence]],tblBase[#All],2,FALSE)</f>
        <v>CAHIER SPIRALE210x297 100P 5x5   REF.7552</v>
      </c>
      <c r="C243" s="56">
        <v>1</v>
      </c>
      <c r="D243" s="57">
        <f>VLOOKUP(tblSorties[[#This Row],[Référence]],tblBase[#All],4,FALSE)</f>
        <v>1.05</v>
      </c>
      <c r="E243" s="58">
        <f>IFERROR(tblSorties[[#This Row],[Qté]]*tblSorties[[#This Row],[PU]],"nc")</f>
        <v>1.05</v>
      </c>
      <c r="F243" s="59">
        <v>41669</v>
      </c>
      <c r="G243" s="56" t="s">
        <v>284</v>
      </c>
      <c r="H243" s="56" t="str">
        <f>VLOOKUP(tblSorties[[#This Row],[IDNom]],tblIDs[#All],2,FALSE)</f>
        <v>Bourgery</v>
      </c>
      <c r="I243" s="56" t="str">
        <f>VLOOKUP(tblSorties[[#This Row],[IDNom]],tblIDs[#All],3,FALSE)</f>
        <v>Servgene</v>
      </c>
      <c r="J243" s="56" t="str">
        <f>VLOOKUP(tblSorties[[#This Row],[IDNom]],tblIDs[#All],4,FALSE)</f>
        <v>Servfin</v>
      </c>
      <c r="K243" s="61">
        <f>VLOOKUP(tblSorties[[#This Row],[IDNom]],tblIDs[#All],5,FALSE)</f>
        <v>0</v>
      </c>
    </row>
    <row r="244" spans="1:11" x14ac:dyDescent="0.25">
      <c r="A244" s="56">
        <v>120525</v>
      </c>
      <c r="B244" s="47" t="str">
        <f>VLOOKUP(tblSorties[[#This Row],[Référence]],tblBase[#All],2,FALSE)</f>
        <v>SURLIGNEUR STABILO BOSS JAUNE</v>
      </c>
      <c r="C244" s="56">
        <v>1</v>
      </c>
      <c r="D244" s="57">
        <f>VLOOKUP(tblSorties[[#This Row],[Référence]],tblBase[#All],4,FALSE)</f>
        <v>0.55000000000000004</v>
      </c>
      <c r="E244" s="58">
        <f>IFERROR(tblSorties[[#This Row],[Qté]]*tblSorties[[#This Row],[PU]],"nc")</f>
        <v>0.55000000000000004</v>
      </c>
      <c r="F244" s="59">
        <v>41669</v>
      </c>
      <c r="G244" s="56" t="s">
        <v>284</v>
      </c>
      <c r="H244" s="56" t="str">
        <f>VLOOKUP(tblSorties[[#This Row],[IDNom]],tblIDs[#All],2,FALSE)</f>
        <v>Bourgery</v>
      </c>
      <c r="I244" s="56" t="str">
        <f>VLOOKUP(tblSorties[[#This Row],[IDNom]],tblIDs[#All],3,FALSE)</f>
        <v>Servgene</v>
      </c>
      <c r="J244" s="56" t="str">
        <f>VLOOKUP(tblSorties[[#This Row],[IDNom]],tblIDs[#All],4,FALSE)</f>
        <v>Servfin</v>
      </c>
      <c r="K244" s="61">
        <f>VLOOKUP(tblSorties[[#This Row],[IDNom]],tblIDs[#All],5,FALSE)</f>
        <v>0</v>
      </c>
    </row>
    <row r="245" spans="1:11" x14ac:dyDescent="0.25">
      <c r="A245" s="56">
        <v>200253</v>
      </c>
      <c r="B245" s="47" t="str">
        <f>VLOOKUP(tblSorties[[#This Row],[Référence]],tblBase[#All],2,FALSE)</f>
        <v>BTE 100 POCH.PLAST.PERF.LISSE    9/100è A4 11 TROUS</v>
      </c>
      <c r="C245" s="56">
        <v>200</v>
      </c>
      <c r="D245" s="57">
        <f>VLOOKUP(tblSorties[[#This Row],[Référence]],tblBase[#All],4,FALSE)</f>
        <v>5.2999999999999999E-2</v>
      </c>
      <c r="E245" s="58">
        <f>IFERROR(tblSorties[[#This Row],[Qté]]*tblSorties[[#This Row],[PU]],"nc")</f>
        <v>10.6</v>
      </c>
      <c r="F245" s="59">
        <v>41669</v>
      </c>
      <c r="G245" s="56" t="s">
        <v>284</v>
      </c>
      <c r="H245" s="56" t="str">
        <f>VLOOKUP(tblSorties[[#This Row],[IDNom]],tblIDs[#All],2,FALSE)</f>
        <v>Bourgery</v>
      </c>
      <c r="I245" s="56" t="str">
        <f>VLOOKUP(tblSorties[[#This Row],[IDNom]],tblIDs[#All],3,FALSE)</f>
        <v>Servgene</v>
      </c>
      <c r="J245" s="56" t="str">
        <f>VLOOKUP(tblSorties[[#This Row],[IDNom]],tblIDs[#All],4,FALSE)</f>
        <v>Servfin</v>
      </c>
      <c r="K245" s="61">
        <f>VLOOKUP(tblSorties[[#This Row],[IDNom]],tblIDs[#All],5,FALSE)</f>
        <v>0</v>
      </c>
    </row>
    <row r="246" spans="1:11" x14ac:dyDescent="0.25">
      <c r="A246" s="56">
        <v>102755</v>
      </c>
      <c r="B246" s="47" t="str">
        <f>VLOOKUP(tblSorties[[#This Row],[Référence]],tblBase[#All],2,FALSE)</f>
        <v>BTE 100G BRACELET 120x10         BANDE CAOUTCHOUC</v>
      </c>
      <c r="C246" s="56">
        <v>1</v>
      </c>
      <c r="D246" s="57">
        <f>VLOOKUP(tblSorties[[#This Row],[Référence]],tblBase[#All],4,FALSE)</f>
        <v>0.78</v>
      </c>
      <c r="E246" s="58">
        <f>IFERROR(tblSorties[[#This Row],[Qté]]*tblSorties[[#This Row],[PU]],"nc")</f>
        <v>0.78</v>
      </c>
      <c r="F246" s="59">
        <v>41670</v>
      </c>
      <c r="G246" s="56" t="s">
        <v>382</v>
      </c>
      <c r="H246" s="56" t="str">
        <f>VLOOKUP(tblSorties[[#This Row],[IDNom]],tblIDs[#All],2,FALSE)</f>
        <v>Finet</v>
      </c>
      <c r="I246" s="56" t="str">
        <f>VLOOKUP(tblSorties[[#This Row],[IDNom]],tblIDs[#All],3,FALSE)</f>
        <v>Servgene</v>
      </c>
      <c r="J246" s="56" t="str">
        <f>VLOOKUP(tblSorties[[#This Row],[IDNom]],tblIDs[#All],4,FALSE)</f>
        <v>Rh</v>
      </c>
      <c r="K246" s="61">
        <f>VLOOKUP(tblSorties[[#This Row],[IDNom]],tblIDs[#All],5,FALSE)</f>
        <v>0</v>
      </c>
    </row>
    <row r="247" spans="1:11" x14ac:dyDescent="0.25">
      <c r="A247" s="56">
        <v>307201</v>
      </c>
      <c r="B247" s="47" t="str">
        <f>VLOOKUP(tblSorties[[#This Row],[Référence]],tblBase[#All],2,FALSE)</f>
        <v>BLOC NOTE 14,8 X 21 CM</v>
      </c>
      <c r="C247" s="56">
        <v>5</v>
      </c>
      <c r="D247" s="57">
        <f>VLOOKUP(tblSorties[[#This Row],[Référence]],tblBase[#All],4,FALSE)</f>
        <v>0.6</v>
      </c>
      <c r="E247" s="58">
        <f>IFERROR(tblSorties[[#This Row],[Qté]]*tblSorties[[#This Row],[PU]],"nc")</f>
        <v>3</v>
      </c>
      <c r="F247" s="59">
        <v>41670</v>
      </c>
      <c r="G247" s="56" t="s">
        <v>382</v>
      </c>
      <c r="H247" s="56" t="str">
        <f>VLOOKUP(tblSorties[[#This Row],[IDNom]],tblIDs[#All],2,FALSE)</f>
        <v>Finet</v>
      </c>
      <c r="I247" s="56" t="str">
        <f>VLOOKUP(tblSorties[[#This Row],[IDNom]],tblIDs[#All],3,FALSE)</f>
        <v>Servgene</v>
      </c>
      <c r="J247" s="56" t="str">
        <f>VLOOKUP(tblSorties[[#This Row],[IDNom]],tblIDs[#All],4,FALSE)</f>
        <v>Rh</v>
      </c>
      <c r="K247" s="61">
        <f>VLOOKUP(tblSorties[[#This Row],[IDNom]],tblIDs[#All],5,FALSE)</f>
        <v>0</v>
      </c>
    </row>
    <row r="248" spans="1:11" x14ac:dyDescent="0.25">
      <c r="A248" s="56">
        <v>309175</v>
      </c>
      <c r="B248" s="47" t="str">
        <f>VLOOKUP(tblSorties[[#This Row],[Référence]],tblBase[#All],2,FALSE)</f>
        <v>A+B LOT 12 BLOCS REPOSIT.76x76   JAUNE</v>
      </c>
      <c r="C248" s="56">
        <v>6</v>
      </c>
      <c r="D248" s="57">
        <f>VLOOKUP(tblSorties[[#This Row],[Référence]],tblBase[#All],4,FALSE)</f>
        <v>0.16</v>
      </c>
      <c r="E248" s="58">
        <f>IFERROR(tblSorties[[#This Row],[Qté]]*tblSorties[[#This Row],[PU]],"nc")</f>
        <v>0.96</v>
      </c>
      <c r="F248" s="59">
        <v>41670</v>
      </c>
      <c r="G248" s="56" t="s">
        <v>382</v>
      </c>
      <c r="H248" s="56" t="str">
        <f>VLOOKUP(tblSorties[[#This Row],[IDNom]],tblIDs[#All],2,FALSE)</f>
        <v>Finet</v>
      </c>
      <c r="I248" s="56" t="str">
        <f>VLOOKUP(tblSorties[[#This Row],[IDNom]],tblIDs[#All],3,FALSE)</f>
        <v>Servgene</v>
      </c>
      <c r="J248" s="56" t="str">
        <f>VLOOKUP(tblSorties[[#This Row],[IDNom]],tblIDs[#All],4,FALSE)</f>
        <v>Rh</v>
      </c>
      <c r="K248" s="61">
        <f>VLOOKUP(tblSorties[[#This Row],[IDNom]],tblIDs[#All],5,FALSE)</f>
        <v>0</v>
      </c>
    </row>
    <row r="249" spans="1:11" x14ac:dyDescent="0.25">
      <c r="A249" s="56">
        <v>111181</v>
      </c>
      <c r="B249" s="47" t="str">
        <f>VLOOKUP(tblSorties[[#This Row],[Référence]],tblBase[#All],2,FALSE)</f>
        <v>PAPERMATE NOIR</v>
      </c>
      <c r="C249" s="56">
        <v>5</v>
      </c>
      <c r="D249" s="57">
        <f>VLOOKUP(tblSorties[[#This Row],[Référence]],tblBase[#All],4,FALSE)</f>
        <v>1.07</v>
      </c>
      <c r="E249" s="58">
        <f>IFERROR(tblSorties[[#This Row],[Qté]]*tblSorties[[#This Row],[PU]],"nc")</f>
        <v>5.3500000000000005</v>
      </c>
      <c r="F249" s="59">
        <v>41670</v>
      </c>
      <c r="G249" s="56" t="s">
        <v>382</v>
      </c>
      <c r="H249" s="56" t="str">
        <f>VLOOKUP(tblSorties[[#This Row],[IDNom]],tblIDs[#All],2,FALSE)</f>
        <v>Finet</v>
      </c>
      <c r="I249" s="56" t="str">
        <f>VLOOKUP(tblSorties[[#This Row],[IDNom]],tblIDs[#All],3,FALSE)</f>
        <v>Servgene</v>
      </c>
      <c r="J249" s="56" t="str">
        <f>VLOOKUP(tblSorties[[#This Row],[IDNom]],tblIDs[#All],4,FALSE)</f>
        <v>Rh</v>
      </c>
      <c r="K249" s="61">
        <f>VLOOKUP(tblSorties[[#This Row],[IDNom]],tblIDs[#All],5,FALSE)</f>
        <v>0</v>
      </c>
    </row>
    <row r="250" spans="1:11" x14ac:dyDescent="0.25">
      <c r="A250" s="56">
        <v>111180</v>
      </c>
      <c r="B250" s="47" t="str">
        <f>VLOOKUP(tblSorties[[#This Row],[Référence]],tblBase[#All],2,FALSE)</f>
        <v>PAPERMATE BLEU</v>
      </c>
      <c r="C250" s="56">
        <v>5</v>
      </c>
      <c r="D250" s="57">
        <f>VLOOKUP(tblSorties[[#This Row],[Référence]],tblBase[#All],4,FALSE)</f>
        <v>1.07</v>
      </c>
      <c r="E250" s="58">
        <f>IFERROR(tblSorties[[#This Row],[Qté]]*tblSorties[[#This Row],[PU]],"nc")</f>
        <v>5.3500000000000005</v>
      </c>
      <c r="F250" s="59">
        <v>41670</v>
      </c>
      <c r="G250" s="56" t="s">
        <v>382</v>
      </c>
      <c r="H250" s="56" t="str">
        <f>VLOOKUP(tblSorties[[#This Row],[IDNom]],tblIDs[#All],2,FALSE)</f>
        <v>Finet</v>
      </c>
      <c r="I250" s="56" t="str">
        <f>VLOOKUP(tblSorties[[#This Row],[IDNom]],tblIDs[#All],3,FALSE)</f>
        <v>Servgene</v>
      </c>
      <c r="J250" s="56" t="str">
        <f>VLOOKUP(tblSorties[[#This Row],[IDNom]],tblIDs[#All],4,FALSE)</f>
        <v>Rh</v>
      </c>
      <c r="K250" s="61">
        <f>VLOOKUP(tblSorties[[#This Row],[IDNom]],tblIDs[#All],5,FALSE)</f>
        <v>0</v>
      </c>
    </row>
    <row r="251" spans="1:11" x14ac:dyDescent="0.25">
      <c r="A251" s="56">
        <v>117291</v>
      </c>
      <c r="B251" s="47" t="str">
        <f>VLOOKUP(tblSorties[[#This Row],[Référence]],tblBase[#All],2,FALSE)</f>
        <v>STYLO FEUTRE V SIGNPEN NOIR      SW-VSP</v>
      </c>
      <c r="C251" s="56">
        <v>1</v>
      </c>
      <c r="D251" s="57">
        <f>VLOOKUP(tblSorties[[#This Row],[Référence]],tblBase[#All],4,FALSE)</f>
        <v>1.2</v>
      </c>
      <c r="E251" s="58">
        <f>IFERROR(tblSorties[[#This Row],[Qté]]*tblSorties[[#This Row],[PU]],"nc")</f>
        <v>1.2</v>
      </c>
      <c r="F251" s="59">
        <v>41670</v>
      </c>
      <c r="G251" s="56" t="s">
        <v>382</v>
      </c>
      <c r="H251" s="56" t="str">
        <f>VLOOKUP(tblSorties[[#This Row],[IDNom]],tblIDs[#All],2,FALSE)</f>
        <v>Finet</v>
      </c>
      <c r="I251" s="56" t="str">
        <f>VLOOKUP(tblSorties[[#This Row],[IDNom]],tblIDs[#All],3,FALSE)</f>
        <v>Servgene</v>
      </c>
      <c r="J251" s="56" t="str">
        <f>VLOOKUP(tblSorties[[#This Row],[IDNom]],tblIDs[#All],4,FALSE)</f>
        <v>Rh</v>
      </c>
      <c r="K251" s="61">
        <f>VLOOKUP(tblSorties[[#This Row],[IDNom]],tblIDs[#All],5,FALSE)</f>
        <v>0</v>
      </c>
    </row>
    <row r="252" spans="1:11" x14ac:dyDescent="0.25">
      <c r="A252" s="56">
        <v>51210</v>
      </c>
      <c r="B252" s="47" t="str">
        <f>VLOOKUP(tblSorties[[#This Row],[Référence]],tblBase[#All],2,FALSE)</f>
        <v>ENV  GRAND FORMAT SANS FENETRE</v>
      </c>
      <c r="C252" s="56">
        <v>50</v>
      </c>
      <c r="D252" s="57">
        <f>VLOOKUP(tblSorties[[#This Row],[Référence]],tblBase[#All],4,FALSE)</f>
        <v>0.08</v>
      </c>
      <c r="E252" s="58">
        <f>IFERROR(tblSorties[[#This Row],[Qté]]*tblSorties[[#This Row],[PU]],"nc")</f>
        <v>4</v>
      </c>
      <c r="F252" s="59">
        <v>41670</v>
      </c>
      <c r="G252" s="56" t="s">
        <v>382</v>
      </c>
      <c r="H252" s="56" t="str">
        <f>VLOOKUP(tblSorties[[#This Row],[IDNom]],tblIDs[#All],2,FALSE)</f>
        <v>Finet</v>
      </c>
      <c r="I252" s="56" t="str">
        <f>VLOOKUP(tblSorties[[#This Row],[IDNom]],tblIDs[#All],3,FALSE)</f>
        <v>Servgene</v>
      </c>
      <c r="J252" s="56" t="str">
        <f>VLOOKUP(tblSorties[[#This Row],[IDNom]],tblIDs[#All],4,FALSE)</f>
        <v>Rh</v>
      </c>
      <c r="K252" s="61">
        <f>VLOOKUP(tblSorties[[#This Row],[IDNom]],tblIDs[#All],5,FALSE)</f>
        <v>0</v>
      </c>
    </row>
    <row r="253" spans="1:11" x14ac:dyDescent="0.25">
      <c r="A253" s="56">
        <v>62106</v>
      </c>
      <c r="B253" s="47" t="str">
        <f>VLOOKUP(tblSorties[[#This Row],[Référence]],tblBase[#All],2,FALSE)</f>
        <v xml:space="preserve">ENV DEMI FORMAT 162 X229 </v>
      </c>
      <c r="C253" s="56">
        <v>150</v>
      </c>
      <c r="D253" s="57">
        <f>VLOOKUP(tblSorties[[#This Row],[Référence]],tblBase[#All],4,FALSE)</f>
        <v>7.0000000000000007E-2</v>
      </c>
      <c r="E253" s="58">
        <f>IFERROR(tblSorties[[#This Row],[Qté]]*tblSorties[[#This Row],[PU]],"nc")</f>
        <v>10.500000000000002</v>
      </c>
      <c r="F253" s="59">
        <v>41670</v>
      </c>
      <c r="G253" s="56" t="s">
        <v>382</v>
      </c>
      <c r="H253" s="56" t="str">
        <f>VLOOKUP(tblSorties[[#This Row],[IDNom]],tblIDs[#All],2,FALSE)</f>
        <v>Finet</v>
      </c>
      <c r="I253" s="56" t="str">
        <f>VLOOKUP(tblSorties[[#This Row],[IDNom]],tblIDs[#All],3,FALSE)</f>
        <v>Servgene</v>
      </c>
      <c r="J253" s="56" t="str">
        <f>VLOOKUP(tblSorties[[#This Row],[IDNom]],tblIDs[#All],4,FALSE)</f>
        <v>Rh</v>
      </c>
      <c r="K253" s="61">
        <f>VLOOKUP(tblSorties[[#This Row],[IDNom]],tblIDs[#All],5,FALSE)</f>
        <v>0</v>
      </c>
    </row>
    <row r="254" spans="1:11" x14ac:dyDescent="0.25">
      <c r="A254" s="56">
        <v>102116</v>
      </c>
      <c r="B254" s="47" t="str">
        <f>VLOOKUP(tblSorties[[#This Row],[Référence]],tblBase[#All],2,FALSE)</f>
        <v>BTE 1000TROMBONES CHEVRON 32mm</v>
      </c>
      <c r="C254" s="56">
        <v>2</v>
      </c>
      <c r="D254" s="57">
        <f>VLOOKUP(tblSorties[[#This Row],[Référence]],tblBase[#All],4,FALSE)</f>
        <v>1.05</v>
      </c>
      <c r="E254" s="58">
        <f>IFERROR(tblSorties[[#This Row],[Qté]]*tblSorties[[#This Row],[PU]],"nc")</f>
        <v>2.1</v>
      </c>
      <c r="F254" s="59">
        <v>41670</v>
      </c>
      <c r="G254" s="56" t="s">
        <v>231</v>
      </c>
      <c r="H254" s="56" t="str">
        <f>VLOOKUP(tblSorties[[#This Row],[IDNom]],tblIDs[#All],2,FALSE)</f>
        <v>Bounvilay</v>
      </c>
      <c r="I254" s="56" t="str">
        <f>VLOOKUP(tblSorties[[#This Row],[IDNom]],tblIDs[#All],3,FALSE)</f>
        <v>Deptecl</v>
      </c>
      <c r="J254" s="56" t="str">
        <f>VLOOKUP(tblSorties[[#This Row],[IDNom]],tblIDs[#All],4,FALSE)</f>
        <v>EEA</v>
      </c>
      <c r="K254" s="61">
        <f>VLOOKUP(tblSorties[[#This Row],[IDNom]],tblIDs[#All],5,FALSE)</f>
        <v>0</v>
      </c>
    </row>
    <row r="255" spans="1:11" x14ac:dyDescent="0.25">
      <c r="A255" s="56">
        <v>102121</v>
      </c>
      <c r="B255" s="47" t="str">
        <f>VLOOKUP(tblSorties[[#This Row],[Référence]],tblBase[#All],2,FALSE)</f>
        <v>BTE 100 ATTACHES GEANTES 32x40</v>
      </c>
      <c r="C255" s="56">
        <v>1</v>
      </c>
      <c r="D255" s="57">
        <f>VLOOKUP(tblSorties[[#This Row],[Référence]],tblBase[#All],4,FALSE)</f>
        <v>1.6</v>
      </c>
      <c r="E255" s="58">
        <f>IFERROR(tblSorties[[#This Row],[Qté]]*tblSorties[[#This Row],[PU]],"nc")</f>
        <v>1.6</v>
      </c>
      <c r="F255" s="59">
        <v>41670</v>
      </c>
      <c r="G255" s="56" t="s">
        <v>231</v>
      </c>
      <c r="H255" s="56" t="str">
        <f>VLOOKUP(tblSorties[[#This Row],[IDNom]],tblIDs[#All],2,FALSE)</f>
        <v>Bounvilay</v>
      </c>
      <c r="I255" s="56" t="str">
        <f>VLOOKUP(tblSorties[[#This Row],[IDNom]],tblIDs[#All],3,FALSE)</f>
        <v>Deptecl</v>
      </c>
      <c r="J255" s="56" t="str">
        <f>VLOOKUP(tblSorties[[#This Row],[IDNom]],tblIDs[#All],4,FALSE)</f>
        <v>EEA</v>
      </c>
      <c r="K255" s="61">
        <f>VLOOKUP(tblSorties[[#This Row],[IDNom]],tblIDs[#All],5,FALSE)</f>
        <v>0</v>
      </c>
    </row>
    <row r="256" spans="1:11" x14ac:dyDescent="0.25">
      <c r="A256" s="56">
        <v>111101</v>
      </c>
      <c r="B256" s="47" t="str">
        <f>VLOOKUP(tblSorties[[#This Row],[Référence]],tblBase[#All],2,FALSE)</f>
        <v>BIC CRISTAL P.M. BLEU</v>
      </c>
      <c r="C256" s="56">
        <v>5</v>
      </c>
      <c r="D256" s="57">
        <f>VLOOKUP(tblSorties[[#This Row],[Référence]],tblBase[#All],4,FALSE)</f>
        <v>0.15</v>
      </c>
      <c r="E256" s="58">
        <f>IFERROR(tblSorties[[#This Row],[Qté]]*tblSorties[[#This Row],[PU]],"nc")</f>
        <v>0.75</v>
      </c>
      <c r="F256" s="59">
        <v>41670</v>
      </c>
      <c r="G256" s="56" t="s">
        <v>231</v>
      </c>
      <c r="H256" s="56" t="str">
        <f>VLOOKUP(tblSorties[[#This Row],[IDNom]],tblIDs[#All],2,FALSE)</f>
        <v>Bounvilay</v>
      </c>
      <c r="I256" s="56" t="str">
        <f>VLOOKUP(tblSorties[[#This Row],[IDNom]],tblIDs[#All],3,FALSE)</f>
        <v>Deptecl</v>
      </c>
      <c r="J256" s="56" t="str">
        <f>VLOOKUP(tblSorties[[#This Row],[IDNom]],tblIDs[#All],4,FALSE)</f>
        <v>EEA</v>
      </c>
      <c r="K256" s="61">
        <f>VLOOKUP(tblSorties[[#This Row],[IDNom]],tblIDs[#All],5,FALSE)</f>
        <v>0</v>
      </c>
    </row>
    <row r="257" spans="1:11" x14ac:dyDescent="0.25">
      <c r="A257" s="56">
        <v>111102</v>
      </c>
      <c r="B257" s="47" t="str">
        <f>VLOOKUP(tblSorties[[#This Row],[Référence]],tblBase[#All],2,FALSE)</f>
        <v>BIC CRISTAL P.M. NOIR</v>
      </c>
      <c r="C257" s="56">
        <v>5</v>
      </c>
      <c r="D257" s="57">
        <f>VLOOKUP(tblSorties[[#This Row],[Référence]],tblBase[#All],4,FALSE)</f>
        <v>0.15</v>
      </c>
      <c r="E257" s="58">
        <f>IFERROR(tblSorties[[#This Row],[Qté]]*tblSorties[[#This Row],[PU]],"nc")</f>
        <v>0.75</v>
      </c>
      <c r="F257" s="59">
        <v>41670</v>
      </c>
      <c r="G257" s="56" t="s">
        <v>231</v>
      </c>
      <c r="H257" s="56" t="str">
        <f>VLOOKUP(tblSorties[[#This Row],[IDNom]],tblIDs[#All],2,FALSE)</f>
        <v>Bounvilay</v>
      </c>
      <c r="I257" s="56" t="str">
        <f>VLOOKUP(tblSorties[[#This Row],[IDNom]],tblIDs[#All],3,FALSE)</f>
        <v>Deptecl</v>
      </c>
      <c r="J257" s="56" t="str">
        <f>VLOOKUP(tblSorties[[#This Row],[IDNom]],tblIDs[#All],4,FALSE)</f>
        <v>EEA</v>
      </c>
      <c r="K257" s="61">
        <f>VLOOKUP(tblSorties[[#This Row],[IDNom]],tblIDs[#All],5,FALSE)</f>
        <v>0</v>
      </c>
    </row>
    <row r="258" spans="1:11" x14ac:dyDescent="0.25">
      <c r="A258" s="56">
        <v>111104</v>
      </c>
      <c r="B258" s="47" t="str">
        <f>VLOOKUP(tblSorties[[#This Row],[Référence]],tblBase[#All],2,FALSE)</f>
        <v>BIC CRISTAL P.M. VERT</v>
      </c>
      <c r="C258" s="56">
        <v>5</v>
      </c>
      <c r="D258" s="57">
        <f>VLOOKUP(tblSorties[[#This Row],[Référence]],tblBase[#All],4,FALSE)</f>
        <v>0.15</v>
      </c>
      <c r="E258" s="58">
        <f>IFERROR(tblSorties[[#This Row],[Qté]]*tblSorties[[#This Row],[PU]],"nc")</f>
        <v>0.75</v>
      </c>
      <c r="F258" s="59">
        <v>41670</v>
      </c>
      <c r="G258" s="56" t="s">
        <v>231</v>
      </c>
      <c r="H258" s="56" t="str">
        <f>VLOOKUP(tblSorties[[#This Row],[IDNom]],tblIDs[#All],2,FALSE)</f>
        <v>Bounvilay</v>
      </c>
      <c r="I258" s="56" t="str">
        <f>VLOOKUP(tblSorties[[#This Row],[IDNom]],tblIDs[#All],3,FALSE)</f>
        <v>Deptecl</v>
      </c>
      <c r="J258" s="56" t="str">
        <f>VLOOKUP(tblSorties[[#This Row],[IDNom]],tblIDs[#All],4,FALSE)</f>
        <v>EEA</v>
      </c>
      <c r="K258" s="61">
        <f>VLOOKUP(tblSorties[[#This Row],[IDNom]],tblIDs[#All],5,FALSE)</f>
        <v>0</v>
      </c>
    </row>
    <row r="259" spans="1:11" x14ac:dyDescent="0.25">
      <c r="A259" s="56">
        <v>111504</v>
      </c>
      <c r="B259" s="47" t="str">
        <f>VLOOKUP(tblSorties[[#This Row],[Référence]],tblBase[#All],2,FALSE)</f>
        <v>BIC M10 RETRACTABLE P.M. VERT</v>
      </c>
      <c r="C259" s="56">
        <v>5</v>
      </c>
      <c r="D259" s="57">
        <f>VLOOKUP(tblSorties[[#This Row],[Référence]],tblBase[#All],4,FALSE)</f>
        <v>0.41</v>
      </c>
      <c r="E259" s="58">
        <f>IFERROR(tblSorties[[#This Row],[Qté]]*tblSorties[[#This Row],[PU]],"nc")</f>
        <v>2.0499999999999998</v>
      </c>
      <c r="F259" s="59">
        <v>41670</v>
      </c>
      <c r="G259" s="56" t="s">
        <v>231</v>
      </c>
      <c r="H259" s="56" t="str">
        <f>VLOOKUP(tblSorties[[#This Row],[IDNom]],tblIDs[#All],2,FALSE)</f>
        <v>Bounvilay</v>
      </c>
      <c r="I259" s="56" t="str">
        <f>VLOOKUP(tblSorties[[#This Row],[IDNom]],tblIDs[#All],3,FALSE)</f>
        <v>Deptecl</v>
      </c>
      <c r="J259" s="56" t="str">
        <f>VLOOKUP(tblSorties[[#This Row],[IDNom]],tblIDs[#All],4,FALSE)</f>
        <v>EEA</v>
      </c>
      <c r="K259" s="61">
        <f>VLOOKUP(tblSorties[[#This Row],[IDNom]],tblIDs[#All],5,FALSE)</f>
        <v>0</v>
      </c>
    </row>
    <row r="260" spans="1:11" x14ac:dyDescent="0.25">
      <c r="A260" s="56">
        <v>101729</v>
      </c>
      <c r="B260" s="47" t="str">
        <f>VLOOKUP(tblSorties[[#This Row],[Référence]],tblBase[#All],2,FALSE)</f>
        <v>AGRAFES TOT</v>
      </c>
      <c r="C260" s="56">
        <v>2</v>
      </c>
      <c r="D260" s="57">
        <f>VLOOKUP(tblSorties[[#This Row],[Référence]],tblBase[#All],4,FALSE)</f>
        <v>0.59</v>
      </c>
      <c r="E260" s="58">
        <f>IFERROR(tblSorties[[#This Row],[Qté]]*tblSorties[[#This Row],[PU]],"nc")</f>
        <v>1.18</v>
      </c>
      <c r="F260" s="59">
        <v>41670</v>
      </c>
      <c r="G260" s="56" t="s">
        <v>231</v>
      </c>
      <c r="H260" s="56" t="str">
        <f>VLOOKUP(tblSorties[[#This Row],[IDNom]],tblIDs[#All],2,FALSE)</f>
        <v>Bounvilay</v>
      </c>
      <c r="I260" s="56" t="str">
        <f>VLOOKUP(tblSorties[[#This Row],[IDNom]],tblIDs[#All],3,FALSE)</f>
        <v>Deptecl</v>
      </c>
      <c r="J260" s="56" t="str">
        <f>VLOOKUP(tblSorties[[#This Row],[IDNom]],tblIDs[#All],4,FALSE)</f>
        <v>EEA</v>
      </c>
      <c r="K260" s="61">
        <f>VLOOKUP(tblSorties[[#This Row],[IDNom]],tblIDs[#All],5,FALSE)</f>
        <v>0</v>
      </c>
    </row>
    <row r="261" spans="1:11" x14ac:dyDescent="0.25">
      <c r="A261" s="56">
        <v>107505</v>
      </c>
      <c r="B261" s="47" t="str">
        <f>VLOOKUP(tblSorties[[#This Row],[Référence]],tblBase[#All],2,FALSE)</f>
        <v>MINI POCKET MOUSE TIPP-EX 6mm</v>
      </c>
      <c r="C261" s="56">
        <v>2</v>
      </c>
      <c r="D261" s="57">
        <f>VLOOKUP(tblSorties[[#This Row],[Référence]],tblBase[#All],4,FALSE)</f>
        <v>1.1599999999999999</v>
      </c>
      <c r="E261" s="58">
        <f>IFERROR(tblSorties[[#This Row],[Qté]]*tblSorties[[#This Row],[PU]],"nc")</f>
        <v>2.3199999999999998</v>
      </c>
      <c r="F261" s="59">
        <v>41670</v>
      </c>
      <c r="G261" s="56" t="s">
        <v>231</v>
      </c>
      <c r="H261" s="56" t="str">
        <f>VLOOKUP(tblSorties[[#This Row],[IDNom]],tblIDs[#All],2,FALSE)</f>
        <v>Bounvilay</v>
      </c>
      <c r="I261" s="56" t="str">
        <f>VLOOKUP(tblSorties[[#This Row],[IDNom]],tblIDs[#All],3,FALSE)</f>
        <v>Deptecl</v>
      </c>
      <c r="J261" s="56" t="str">
        <f>VLOOKUP(tblSorties[[#This Row],[IDNom]],tblIDs[#All],4,FALSE)</f>
        <v>EEA</v>
      </c>
      <c r="K261" s="61">
        <f>VLOOKUP(tblSorties[[#This Row],[IDNom]],tblIDs[#All],5,FALSE)</f>
        <v>0</v>
      </c>
    </row>
    <row r="262" spans="1:11" x14ac:dyDescent="0.25">
      <c r="A262" s="56">
        <v>101120</v>
      </c>
      <c r="B262" s="47" t="str">
        <f>VLOOKUP(tblSorties[[#This Row],[Référence]],tblBase[#All],2,FALSE)</f>
        <v>PINCE AGRAFEUSE RAPID</v>
      </c>
      <c r="C262" s="56">
        <v>1</v>
      </c>
      <c r="D262" s="57">
        <f>VLOOKUP(tblSorties[[#This Row],[Référence]],tblBase[#All],4,FALSE)</f>
        <v>10.75</v>
      </c>
      <c r="E262" s="58">
        <f>IFERROR(tblSorties[[#This Row],[Qté]]*tblSorties[[#This Row],[PU]],"nc")</f>
        <v>10.75</v>
      </c>
      <c r="F262" s="59">
        <v>41670</v>
      </c>
      <c r="G262" s="56" t="s">
        <v>231</v>
      </c>
      <c r="H262" s="56" t="str">
        <f>VLOOKUP(tblSorties[[#This Row],[IDNom]],tblIDs[#All],2,FALSE)</f>
        <v>Bounvilay</v>
      </c>
      <c r="I262" s="56" t="str">
        <f>VLOOKUP(tblSorties[[#This Row],[IDNom]],tblIDs[#All],3,FALSE)</f>
        <v>Deptecl</v>
      </c>
      <c r="J262" s="56" t="str">
        <f>VLOOKUP(tblSorties[[#This Row],[IDNom]],tblIDs[#All],4,FALSE)</f>
        <v>EEA</v>
      </c>
      <c r="K262" s="61">
        <f>VLOOKUP(tblSorties[[#This Row],[IDNom]],tblIDs[#All],5,FALSE)</f>
        <v>0</v>
      </c>
    </row>
    <row r="263" spans="1:11" x14ac:dyDescent="0.25">
      <c r="A263" s="56">
        <v>207223</v>
      </c>
      <c r="B263" s="47" t="str">
        <f>VLOOKUP(tblSorties[[#This Row],[Référence]],tblBase[#All],2,FALSE)</f>
        <v>JEU 12 INTERC.CARTE FORTE A4+    FORMAT POCH. (245x300)</v>
      </c>
      <c r="C263" s="56">
        <v>2</v>
      </c>
      <c r="D263" s="57">
        <f>VLOOKUP(tblSorties[[#This Row],[Référence]],tblBase[#All],4,FALSE)</f>
        <v>0.44</v>
      </c>
      <c r="E263" s="58">
        <f>IFERROR(tblSorties[[#This Row],[Qté]]*tblSorties[[#This Row],[PU]],"nc")</f>
        <v>0.88</v>
      </c>
      <c r="F263" s="59">
        <v>41670</v>
      </c>
      <c r="G263" s="56" t="s">
        <v>231</v>
      </c>
      <c r="H263" s="56" t="str">
        <f>VLOOKUP(tblSorties[[#This Row],[IDNom]],tblIDs[#All],2,FALSE)</f>
        <v>Bounvilay</v>
      </c>
      <c r="I263" s="56" t="str">
        <f>VLOOKUP(tblSorties[[#This Row],[IDNom]],tblIDs[#All],3,FALSE)</f>
        <v>Deptecl</v>
      </c>
      <c r="J263" s="56" t="str">
        <f>VLOOKUP(tblSorties[[#This Row],[IDNom]],tblIDs[#All],4,FALSE)</f>
        <v>EEA</v>
      </c>
      <c r="K263" s="61">
        <f>VLOOKUP(tblSorties[[#This Row],[IDNom]],tblIDs[#All],5,FALSE)</f>
        <v>0</v>
      </c>
    </row>
    <row r="264" spans="1:11" x14ac:dyDescent="0.25">
      <c r="A264" s="56">
        <v>207202</v>
      </c>
      <c r="B264" s="47" t="str">
        <f>VLOOKUP(tblSorties[[#This Row],[Référence]],tblBase[#All],2,FALSE)</f>
        <v>JEU 12 INTERC. NEUTRES A4 C.L.</v>
      </c>
      <c r="C264" s="56">
        <v>1</v>
      </c>
      <c r="D264" s="57">
        <f>VLOOKUP(tblSorties[[#This Row],[Référence]],tblBase[#All],4,FALSE)</f>
        <v>0.35</v>
      </c>
      <c r="E264" s="58">
        <f>IFERROR(tblSorties[[#This Row],[Qté]]*tblSorties[[#This Row],[PU]],"nc")</f>
        <v>0.35</v>
      </c>
      <c r="F264" s="59">
        <v>41670</v>
      </c>
      <c r="G264" s="56" t="s">
        <v>231</v>
      </c>
      <c r="H264" s="56" t="str">
        <f>VLOOKUP(tblSorties[[#This Row],[IDNom]],tblIDs[#All],2,FALSE)</f>
        <v>Bounvilay</v>
      </c>
      <c r="I264" s="56" t="str">
        <f>VLOOKUP(tblSorties[[#This Row],[IDNom]],tblIDs[#All],3,FALSE)</f>
        <v>Deptecl</v>
      </c>
      <c r="J264" s="56" t="str">
        <f>VLOOKUP(tblSorties[[#This Row],[IDNom]],tblIDs[#All],4,FALSE)</f>
        <v>EEA</v>
      </c>
      <c r="K264" s="61">
        <f>VLOOKUP(tblSorties[[#This Row],[IDNom]],tblIDs[#All],5,FALSE)</f>
        <v>0</v>
      </c>
    </row>
    <row r="265" spans="1:11" x14ac:dyDescent="0.25">
      <c r="A265" s="56">
        <v>121401</v>
      </c>
      <c r="B265" s="47" t="str">
        <f>VLOOKUP(tblSorties[[#This Row],[Référence]],tblBase[#All],2,FALSE)</f>
        <v>RUBAN SCOTCH TRANSP.550 19x33</v>
      </c>
      <c r="C265" s="56">
        <v>2</v>
      </c>
      <c r="D265" s="57">
        <f>VLOOKUP(tblSorties[[#This Row],[Référence]],tblBase[#All],4,FALSE)</f>
        <v>0.82</v>
      </c>
      <c r="E265" s="58">
        <f>IFERROR(tblSorties[[#This Row],[Qté]]*tblSorties[[#This Row],[PU]],"nc")</f>
        <v>1.64</v>
      </c>
      <c r="F265" s="59">
        <v>41670</v>
      </c>
      <c r="G265" s="56" t="s">
        <v>231</v>
      </c>
      <c r="H265" s="56" t="str">
        <f>VLOOKUP(tblSorties[[#This Row],[IDNom]],tblIDs[#All],2,FALSE)</f>
        <v>Bounvilay</v>
      </c>
      <c r="I265" s="56" t="str">
        <f>VLOOKUP(tblSorties[[#This Row],[IDNom]],tblIDs[#All],3,FALSE)</f>
        <v>Deptecl</v>
      </c>
      <c r="J265" s="56" t="str">
        <f>VLOOKUP(tblSorties[[#This Row],[IDNom]],tblIDs[#All],4,FALSE)</f>
        <v>EEA</v>
      </c>
      <c r="K265" s="61">
        <f>VLOOKUP(tblSorties[[#This Row],[IDNom]],tblIDs[#All],5,FALSE)</f>
        <v>0</v>
      </c>
    </row>
    <row r="266" spans="1:11" x14ac:dyDescent="0.25">
      <c r="A266" s="56">
        <v>42500</v>
      </c>
      <c r="B266" s="47" t="str">
        <f>VLOOKUP(tblSorties[[#This Row],[Référence]],tblBase[#All],2,FALSE)</f>
        <v>ROULEAU ECO</v>
      </c>
      <c r="C266" s="56">
        <v>6</v>
      </c>
      <c r="D266" s="57">
        <f>VLOOKUP(tblSorties[[#This Row],[Référence]],tblBase[#All],4,FALSE)</f>
        <v>3</v>
      </c>
      <c r="E266" s="58">
        <f>IFERROR(tblSorties[[#This Row],[Qté]]*tblSorties[[#This Row],[PU]],"nc")</f>
        <v>18</v>
      </c>
      <c r="F266" s="59">
        <v>41673</v>
      </c>
      <c r="G266" s="56" t="s">
        <v>454</v>
      </c>
      <c r="H266" s="56" t="str">
        <f>VLOOKUP(tblSorties[[#This Row],[IDNom]],tblIDs[#All],2,FALSE)</f>
        <v>Paindavoine</v>
      </c>
      <c r="I266" s="56" t="str">
        <f>VLOOKUP(tblSorties[[#This Row],[IDNom]],tblIDs[#All],3,FALSE)</f>
        <v>Servgene</v>
      </c>
      <c r="J266" s="56" t="str">
        <f>VLOOKUP(tblSorties[[#This Row],[IDNom]],tblIDs[#All],4,FALSE)</f>
        <v xml:space="preserve">Entretien </v>
      </c>
      <c r="K266" s="61" t="str">
        <f>VLOOKUP(tblSorties[[#This Row],[IDNom]],tblIDs[#All],5,FALSE)</f>
        <v>2,3,4 Bat E</v>
      </c>
    </row>
    <row r="267" spans="1:11" x14ac:dyDescent="0.25">
      <c r="A267" s="56">
        <v>307202</v>
      </c>
      <c r="B267" s="47" t="str">
        <f>VLOOKUP(tblSorties[[#This Row],[Référence]],tblBase[#All],2,FALSE)</f>
        <v>BLOC NOTE 21X 29,7</v>
      </c>
      <c r="C267" s="56">
        <v>5</v>
      </c>
      <c r="D267" s="57">
        <f>VLOOKUP(tblSorties[[#This Row],[Référence]],tblBase[#All],4,FALSE)</f>
        <v>1.1499999999999999</v>
      </c>
      <c r="E267" s="58">
        <f>IFERROR(tblSorties[[#This Row],[Qté]]*tblSorties[[#This Row],[PU]],"nc")</f>
        <v>5.75</v>
      </c>
      <c r="F267" s="59">
        <v>41673</v>
      </c>
      <c r="G267" s="56" t="s">
        <v>376</v>
      </c>
      <c r="H267" s="56" t="str">
        <f>VLOOKUP(tblSorties[[#This Row],[IDNom]],tblIDs[#All],2,FALSE)</f>
        <v>Fargue</v>
      </c>
      <c r="I267" s="56" t="str">
        <f>VLOOKUP(tblSorties[[#This Row],[IDNom]],tblIDs[#All],3,FALSE)</f>
        <v>Deptecl</v>
      </c>
      <c r="J267" s="56" t="str">
        <f>VLOOKUP(tblSorties[[#This Row],[IDNom]],tblIDs[#All],4,FALSE)</f>
        <v>Ingiénerie</v>
      </c>
      <c r="K267" s="61">
        <f>VLOOKUP(tblSorties[[#This Row],[IDNom]],tblIDs[#All],5,FALSE)</f>
        <v>0</v>
      </c>
    </row>
    <row r="268" spans="1:11" x14ac:dyDescent="0.25">
      <c r="A268" s="56">
        <v>111180</v>
      </c>
      <c r="B268" s="47" t="str">
        <f>VLOOKUP(tblSorties[[#This Row],[Référence]],tblBase[#All],2,FALSE)</f>
        <v>PAPERMATE BLEU</v>
      </c>
      <c r="C268" s="56">
        <v>5</v>
      </c>
      <c r="D268" s="57">
        <f>VLOOKUP(tblSorties[[#This Row],[Référence]],tblBase[#All],4,FALSE)</f>
        <v>1.07</v>
      </c>
      <c r="E268" s="58">
        <f>IFERROR(tblSorties[[#This Row],[Qté]]*tblSorties[[#This Row],[PU]],"nc")</f>
        <v>5.3500000000000005</v>
      </c>
      <c r="F268" s="59">
        <v>41673</v>
      </c>
      <c r="G268" s="56" t="s">
        <v>376</v>
      </c>
      <c r="H268" s="56" t="str">
        <f>VLOOKUP(tblSorties[[#This Row],[IDNom]],tblIDs[#All],2,FALSE)</f>
        <v>Fargue</v>
      </c>
      <c r="I268" s="56" t="str">
        <f>VLOOKUP(tblSorties[[#This Row],[IDNom]],tblIDs[#All],3,FALSE)</f>
        <v>Deptecl</v>
      </c>
      <c r="J268" s="56" t="str">
        <f>VLOOKUP(tblSorties[[#This Row],[IDNom]],tblIDs[#All],4,FALSE)</f>
        <v>Ingiénerie</v>
      </c>
      <c r="K268" s="61">
        <f>VLOOKUP(tblSorties[[#This Row],[IDNom]],tblIDs[#All],5,FALSE)</f>
        <v>0</v>
      </c>
    </row>
    <row r="269" spans="1:11" x14ac:dyDescent="0.25">
      <c r="A269" s="56">
        <v>111181</v>
      </c>
      <c r="B269" s="47" t="str">
        <f>VLOOKUP(tblSorties[[#This Row],[Référence]],tblBase[#All],2,FALSE)</f>
        <v>PAPERMATE NOIR</v>
      </c>
      <c r="C269" s="56">
        <v>5</v>
      </c>
      <c r="D269" s="57">
        <f>VLOOKUP(tblSorties[[#This Row],[Référence]],tblBase[#All],4,FALSE)</f>
        <v>1.07</v>
      </c>
      <c r="E269" s="58">
        <f>IFERROR(tblSorties[[#This Row],[Qté]]*tblSorties[[#This Row],[PU]],"nc")</f>
        <v>5.3500000000000005</v>
      </c>
      <c r="F269" s="59">
        <v>41673</v>
      </c>
      <c r="G269" s="56" t="s">
        <v>376</v>
      </c>
      <c r="H269" s="56" t="str">
        <f>VLOOKUP(tblSorties[[#This Row],[IDNom]],tblIDs[#All],2,FALSE)</f>
        <v>Fargue</v>
      </c>
      <c r="I269" s="56" t="str">
        <f>VLOOKUP(tblSorties[[#This Row],[IDNom]],tblIDs[#All],3,FALSE)</f>
        <v>Deptecl</v>
      </c>
      <c r="J269" s="56" t="str">
        <f>VLOOKUP(tblSorties[[#This Row],[IDNom]],tblIDs[#All],4,FALSE)</f>
        <v>Ingiénerie</v>
      </c>
      <c r="K269" s="61">
        <f>VLOOKUP(tblSorties[[#This Row],[IDNom]],tblIDs[#All],5,FALSE)</f>
        <v>0</v>
      </c>
    </row>
    <row r="270" spans="1:11" x14ac:dyDescent="0.25">
      <c r="A270" s="56">
        <v>120525</v>
      </c>
      <c r="B270" s="47" t="str">
        <f>VLOOKUP(tblSorties[[#This Row],[Référence]],tblBase[#All],2,FALSE)</f>
        <v>SURLIGNEUR STABILO BOSS JAUNE</v>
      </c>
      <c r="C270" s="56">
        <v>2</v>
      </c>
      <c r="D270" s="57">
        <f>VLOOKUP(tblSorties[[#This Row],[Référence]],tblBase[#All],4,FALSE)</f>
        <v>0.55000000000000004</v>
      </c>
      <c r="E270" s="58">
        <f>IFERROR(tblSorties[[#This Row],[Qté]]*tblSorties[[#This Row],[PU]],"nc")</f>
        <v>1.1000000000000001</v>
      </c>
      <c r="F270" s="59">
        <v>41673</v>
      </c>
      <c r="G270" s="56" t="s">
        <v>376</v>
      </c>
      <c r="H270" s="56" t="str">
        <f>VLOOKUP(tblSorties[[#This Row],[IDNom]],tblIDs[#All],2,FALSE)</f>
        <v>Fargue</v>
      </c>
      <c r="I270" s="56" t="str">
        <f>VLOOKUP(tblSorties[[#This Row],[IDNom]],tblIDs[#All],3,FALSE)</f>
        <v>Deptecl</v>
      </c>
      <c r="J270" s="56" t="str">
        <f>VLOOKUP(tblSorties[[#This Row],[IDNom]],tblIDs[#All],4,FALSE)</f>
        <v>Ingiénerie</v>
      </c>
      <c r="K270" s="61">
        <f>VLOOKUP(tblSorties[[#This Row],[IDNom]],tblIDs[#All],5,FALSE)</f>
        <v>0</v>
      </c>
    </row>
    <row r="271" spans="1:11" x14ac:dyDescent="0.25">
      <c r="A271" s="56">
        <v>120521</v>
      </c>
      <c r="B271" s="47" t="str">
        <f>VLOOKUP(tblSorties[[#This Row],[Référence]],tblBase[#All],2,FALSE)</f>
        <v>SURLIGNEUR STABILO BOSS BLEU</v>
      </c>
      <c r="C271" s="56">
        <v>2</v>
      </c>
      <c r="D271" s="57">
        <f>VLOOKUP(tblSorties[[#This Row],[Référence]],tblBase[#All],4,FALSE)</f>
        <v>0.55000000000000004</v>
      </c>
      <c r="E271" s="58">
        <f>IFERROR(tblSorties[[#This Row],[Qté]]*tblSorties[[#This Row],[PU]],"nc")</f>
        <v>1.1000000000000001</v>
      </c>
      <c r="F271" s="59">
        <v>41673</v>
      </c>
      <c r="G271" s="56" t="s">
        <v>376</v>
      </c>
      <c r="H271" s="56" t="str">
        <f>VLOOKUP(tblSorties[[#This Row],[IDNom]],tblIDs[#All],2,FALSE)</f>
        <v>Fargue</v>
      </c>
      <c r="I271" s="56" t="str">
        <f>VLOOKUP(tblSorties[[#This Row],[IDNom]],tblIDs[#All],3,FALSE)</f>
        <v>Deptecl</v>
      </c>
      <c r="J271" s="56" t="str">
        <f>VLOOKUP(tblSorties[[#This Row],[IDNom]],tblIDs[#All],4,FALSE)</f>
        <v>Ingiénerie</v>
      </c>
      <c r="K271" s="61">
        <f>VLOOKUP(tblSorties[[#This Row],[IDNom]],tblIDs[#All],5,FALSE)</f>
        <v>0</v>
      </c>
    </row>
    <row r="272" spans="1:11" x14ac:dyDescent="0.25">
      <c r="A272" s="56">
        <v>120524</v>
      </c>
      <c r="B272" s="47" t="str">
        <f>VLOOKUP(tblSorties[[#This Row],[Référence]],tblBase[#All],2,FALSE)</f>
        <v>SURLIGNEUR STABILO BOSS VERT</v>
      </c>
      <c r="C272" s="56">
        <v>2</v>
      </c>
      <c r="D272" s="57">
        <f>VLOOKUP(tblSorties[[#This Row],[Référence]],tblBase[#All],4,FALSE)</f>
        <v>0.55000000000000004</v>
      </c>
      <c r="E272" s="58">
        <f>IFERROR(tblSorties[[#This Row],[Qté]]*tblSorties[[#This Row],[PU]],"nc")</f>
        <v>1.1000000000000001</v>
      </c>
      <c r="F272" s="59">
        <v>41673</v>
      </c>
      <c r="G272" s="56" t="s">
        <v>376</v>
      </c>
      <c r="H272" s="56" t="str">
        <f>VLOOKUP(tblSorties[[#This Row],[IDNom]],tblIDs[#All],2,FALSE)</f>
        <v>Fargue</v>
      </c>
      <c r="I272" s="56" t="str">
        <f>VLOOKUP(tblSorties[[#This Row],[IDNom]],tblIDs[#All],3,FALSE)</f>
        <v>Deptecl</v>
      </c>
      <c r="J272" s="56" t="str">
        <f>VLOOKUP(tblSorties[[#This Row],[IDNom]],tblIDs[#All],4,FALSE)</f>
        <v>Ingiénerie</v>
      </c>
      <c r="K272" s="61">
        <f>VLOOKUP(tblSorties[[#This Row],[IDNom]],tblIDs[#All],5,FALSE)</f>
        <v>0</v>
      </c>
    </row>
    <row r="273" spans="1:11" x14ac:dyDescent="0.25">
      <c r="A273" s="56">
        <v>120526</v>
      </c>
      <c r="B273" s="47" t="str">
        <f>VLOOKUP(tblSorties[[#This Row],[Référence]],tblBase[#All],2,FALSE)</f>
        <v>SURLIGNEUR STABILO BOSS ORANGE</v>
      </c>
      <c r="C273" s="56">
        <v>2</v>
      </c>
      <c r="D273" s="57">
        <f>VLOOKUP(tblSorties[[#This Row],[Référence]],tblBase[#All],4,FALSE)</f>
        <v>0.55000000000000004</v>
      </c>
      <c r="E273" s="58">
        <f>IFERROR(tblSorties[[#This Row],[Qté]]*tblSorties[[#This Row],[PU]],"nc")</f>
        <v>1.1000000000000001</v>
      </c>
      <c r="F273" s="59">
        <v>41673</v>
      </c>
      <c r="G273" s="56" t="s">
        <v>376</v>
      </c>
      <c r="H273" s="56" t="str">
        <f>VLOOKUP(tblSorties[[#This Row],[IDNom]],tblIDs[#All],2,FALSE)</f>
        <v>Fargue</v>
      </c>
      <c r="I273" s="56" t="str">
        <f>VLOOKUP(tblSorties[[#This Row],[IDNom]],tblIDs[#All],3,FALSE)</f>
        <v>Deptecl</v>
      </c>
      <c r="J273" s="56" t="str">
        <f>VLOOKUP(tblSorties[[#This Row],[IDNom]],tblIDs[#All],4,FALSE)</f>
        <v>Ingiénerie</v>
      </c>
      <c r="K273" s="61">
        <f>VLOOKUP(tblSorties[[#This Row],[IDNom]],tblIDs[#All],5,FALSE)</f>
        <v>0</v>
      </c>
    </row>
    <row r="274" spans="1:11" x14ac:dyDescent="0.25">
      <c r="A274" s="56">
        <v>120527</v>
      </c>
      <c r="B274" s="47" t="str">
        <f>VLOOKUP(tblSorties[[#This Row],[Référence]],tblBase[#All],2,FALSE)</f>
        <v>SURLIGNEUR STABILO BOSS ROSE</v>
      </c>
      <c r="C274" s="56">
        <v>2</v>
      </c>
      <c r="D274" s="57">
        <f>VLOOKUP(tblSorties[[#This Row],[Référence]],tblBase[#All],4,FALSE)</f>
        <v>0.55000000000000004</v>
      </c>
      <c r="E274" s="58">
        <f>IFERROR(tblSorties[[#This Row],[Qté]]*tblSorties[[#This Row],[PU]],"nc")</f>
        <v>1.1000000000000001</v>
      </c>
      <c r="F274" s="59">
        <v>41673</v>
      </c>
      <c r="G274" s="56" t="s">
        <v>376</v>
      </c>
      <c r="H274" s="56" t="str">
        <f>VLOOKUP(tblSorties[[#This Row],[IDNom]],tblIDs[#All],2,FALSE)</f>
        <v>Fargue</v>
      </c>
      <c r="I274" s="56" t="str">
        <f>VLOOKUP(tblSorties[[#This Row],[IDNom]],tblIDs[#All],3,FALSE)</f>
        <v>Deptecl</v>
      </c>
      <c r="J274" s="56" t="str">
        <f>VLOOKUP(tblSorties[[#This Row],[IDNom]],tblIDs[#All],4,FALSE)</f>
        <v>Ingiénerie</v>
      </c>
      <c r="K274" s="61">
        <f>VLOOKUP(tblSorties[[#This Row],[IDNom]],tblIDs[#All],5,FALSE)</f>
        <v>0</v>
      </c>
    </row>
    <row r="275" spans="1:11" x14ac:dyDescent="0.25">
      <c r="A275" s="56">
        <v>121401</v>
      </c>
      <c r="B275" s="47" t="str">
        <f>VLOOKUP(tblSorties[[#This Row],[Référence]],tblBase[#All],2,FALSE)</f>
        <v>RUBAN SCOTCH TRANSP.550 19x33</v>
      </c>
      <c r="C275" s="56">
        <v>2</v>
      </c>
      <c r="D275" s="57">
        <f>VLOOKUP(tblSorties[[#This Row],[Référence]],tblBase[#All],4,FALSE)</f>
        <v>0.82</v>
      </c>
      <c r="E275" s="58">
        <f>IFERROR(tblSorties[[#This Row],[Qté]]*tblSorties[[#This Row],[PU]],"nc")</f>
        <v>1.64</v>
      </c>
      <c r="F275" s="59">
        <v>41673</v>
      </c>
      <c r="G275" s="56" t="s">
        <v>376</v>
      </c>
      <c r="H275" s="56" t="str">
        <f>VLOOKUP(tblSorties[[#This Row],[IDNom]],tblIDs[#All],2,FALSE)</f>
        <v>Fargue</v>
      </c>
      <c r="I275" s="56" t="str">
        <f>VLOOKUP(tblSorties[[#This Row],[IDNom]],tblIDs[#All],3,FALSE)</f>
        <v>Deptecl</v>
      </c>
      <c r="J275" s="56" t="str">
        <f>VLOOKUP(tblSorties[[#This Row],[IDNom]],tblIDs[#All],4,FALSE)</f>
        <v>Ingiénerie</v>
      </c>
      <c r="K275" s="61">
        <f>VLOOKUP(tblSorties[[#This Row],[IDNom]],tblIDs[#All],5,FALSE)</f>
        <v>0</v>
      </c>
    </row>
    <row r="276" spans="1:11" x14ac:dyDescent="0.25">
      <c r="A276" s="56">
        <v>110106</v>
      </c>
      <c r="B276" s="47" t="str">
        <f>VLOOKUP(tblSorties[[#This Row],[Référence]],tblBase[#All],2,FALSE)</f>
        <v>BTE 12 PORTE-MINES 0.7mm BIC     MATIC TRANSL. COL. ASS.</v>
      </c>
      <c r="C276" s="56">
        <v>4</v>
      </c>
      <c r="D276" s="57">
        <f>VLOOKUP(tblSorties[[#This Row],[Référence]],tblBase[#All],4,FALSE)</f>
        <v>0.32900000000000001</v>
      </c>
      <c r="E276" s="58">
        <f>IFERROR(tblSorties[[#This Row],[Qté]]*tblSorties[[#This Row],[PU]],"nc")</f>
        <v>1.3160000000000001</v>
      </c>
      <c r="F276" s="59">
        <v>41673</v>
      </c>
      <c r="G276" s="56" t="s">
        <v>376</v>
      </c>
      <c r="H276" s="56" t="str">
        <f>VLOOKUP(tblSorties[[#This Row],[IDNom]],tblIDs[#All],2,FALSE)</f>
        <v>Fargue</v>
      </c>
      <c r="I276" s="56" t="str">
        <f>VLOOKUP(tblSorties[[#This Row],[IDNom]],tblIDs[#All],3,FALSE)</f>
        <v>Deptecl</v>
      </c>
      <c r="J276" s="56" t="str">
        <f>VLOOKUP(tblSorties[[#This Row],[IDNom]],tblIDs[#All],4,FALSE)</f>
        <v>Ingiénerie</v>
      </c>
      <c r="K276" s="61">
        <f>VLOOKUP(tblSorties[[#This Row],[IDNom]],tblIDs[#All],5,FALSE)</f>
        <v>0</v>
      </c>
    </row>
    <row r="277" spans="1:11" x14ac:dyDescent="0.25">
      <c r="A277" s="56">
        <v>120481</v>
      </c>
      <c r="B277" s="47" t="str">
        <f>VLOOKUP(tblSorties[[#This Row],[Référence]],tblBase[#All],2,FALSE)</f>
        <v>FEUTRE VELLEDA 1741 BLEU PTE     OGIVE MOYENNE</v>
      </c>
      <c r="C277" s="56">
        <v>2</v>
      </c>
      <c r="D277" s="57">
        <f>VLOOKUP(tblSorties[[#This Row],[Référence]],tblBase[#All],4,FALSE)</f>
        <v>0.85</v>
      </c>
      <c r="E277" s="58">
        <f>IFERROR(tblSorties[[#This Row],[Qté]]*tblSorties[[#This Row],[PU]],"nc")</f>
        <v>1.7</v>
      </c>
      <c r="F277" s="59">
        <v>41673</v>
      </c>
      <c r="G277" s="56" t="s">
        <v>376</v>
      </c>
      <c r="H277" s="56" t="str">
        <f>VLOOKUP(tblSorties[[#This Row],[IDNom]],tblIDs[#All],2,FALSE)</f>
        <v>Fargue</v>
      </c>
      <c r="I277" s="56" t="str">
        <f>VLOOKUP(tblSorties[[#This Row],[IDNom]],tblIDs[#All],3,FALSE)</f>
        <v>Deptecl</v>
      </c>
      <c r="J277" s="56" t="str">
        <f>VLOOKUP(tblSorties[[#This Row],[IDNom]],tblIDs[#All],4,FALSE)</f>
        <v>Ingiénerie</v>
      </c>
      <c r="K277" s="61">
        <f>VLOOKUP(tblSorties[[#This Row],[IDNom]],tblIDs[#All],5,FALSE)</f>
        <v>0</v>
      </c>
    </row>
    <row r="278" spans="1:11" x14ac:dyDescent="0.25">
      <c r="A278" s="56">
        <v>120482</v>
      </c>
      <c r="B278" s="47" t="str">
        <f>VLOOKUP(tblSorties[[#This Row],[Référence]],tblBase[#All],2,FALSE)</f>
        <v>FEUTRE VELLEDA 1741 NOIR PTE     OGIVE MOYENNE</v>
      </c>
      <c r="C278" s="56">
        <v>2</v>
      </c>
      <c r="D278" s="57">
        <f>VLOOKUP(tblSorties[[#This Row],[Référence]],tblBase[#All],4,FALSE)</f>
        <v>0.85</v>
      </c>
      <c r="E278" s="58">
        <f>IFERROR(tblSorties[[#This Row],[Qté]]*tblSorties[[#This Row],[PU]],"nc")</f>
        <v>1.7</v>
      </c>
      <c r="F278" s="59">
        <v>41673</v>
      </c>
      <c r="G278" s="56" t="s">
        <v>376</v>
      </c>
      <c r="H278" s="56" t="str">
        <f>VLOOKUP(tblSorties[[#This Row],[IDNom]],tblIDs[#All],2,FALSE)</f>
        <v>Fargue</v>
      </c>
      <c r="I278" s="56" t="str">
        <f>VLOOKUP(tblSorties[[#This Row],[IDNom]],tblIDs[#All],3,FALSE)</f>
        <v>Deptecl</v>
      </c>
      <c r="J278" s="56" t="str">
        <f>VLOOKUP(tblSorties[[#This Row],[IDNom]],tblIDs[#All],4,FALSE)</f>
        <v>Ingiénerie</v>
      </c>
      <c r="K278" s="61">
        <f>VLOOKUP(tblSorties[[#This Row],[IDNom]],tblIDs[#All],5,FALSE)</f>
        <v>0</v>
      </c>
    </row>
    <row r="279" spans="1:11" x14ac:dyDescent="0.25">
      <c r="A279" s="56">
        <v>120483</v>
      </c>
      <c r="B279" s="47" t="str">
        <f>VLOOKUP(tblSorties[[#This Row],[Référence]],tblBase[#All],2,FALSE)</f>
        <v>FEUTRE VELLEDA 1741 ROUGE PTE    OGIVE MOYENNE</v>
      </c>
      <c r="C279" s="56">
        <v>2</v>
      </c>
      <c r="D279" s="57">
        <f>VLOOKUP(tblSorties[[#This Row],[Référence]],tblBase[#All],4,FALSE)</f>
        <v>0.85</v>
      </c>
      <c r="E279" s="58">
        <f>IFERROR(tblSorties[[#This Row],[Qté]]*tblSorties[[#This Row],[PU]],"nc")</f>
        <v>1.7</v>
      </c>
      <c r="F279" s="59">
        <v>41673</v>
      </c>
      <c r="G279" s="56" t="s">
        <v>376</v>
      </c>
      <c r="H279" s="56" t="str">
        <f>VLOOKUP(tblSorties[[#This Row],[IDNom]],tblIDs[#All],2,FALSE)</f>
        <v>Fargue</v>
      </c>
      <c r="I279" s="56" t="str">
        <f>VLOOKUP(tblSorties[[#This Row],[IDNom]],tblIDs[#All],3,FALSE)</f>
        <v>Deptecl</v>
      </c>
      <c r="J279" s="56" t="str">
        <f>VLOOKUP(tblSorties[[#This Row],[IDNom]],tblIDs[#All],4,FALSE)</f>
        <v>Ingiénerie</v>
      </c>
      <c r="K279" s="61">
        <f>VLOOKUP(tblSorties[[#This Row],[IDNom]],tblIDs[#All],5,FALSE)</f>
        <v>0</v>
      </c>
    </row>
    <row r="280" spans="1:11" x14ac:dyDescent="0.25">
      <c r="A280" s="56">
        <v>120484</v>
      </c>
      <c r="B280" s="47" t="str">
        <f>VLOOKUP(tblSorties[[#This Row],[Référence]],tblBase[#All],2,FALSE)</f>
        <v>FEUTRE VELLEDA 1741 VERT PTE     OGIVE MOYENNE</v>
      </c>
      <c r="C280" s="56">
        <v>2</v>
      </c>
      <c r="D280" s="57">
        <f>VLOOKUP(tblSorties[[#This Row],[Référence]],tblBase[#All],4,FALSE)</f>
        <v>0.85</v>
      </c>
      <c r="E280" s="58">
        <f>IFERROR(tblSorties[[#This Row],[Qté]]*tblSorties[[#This Row],[PU]],"nc")</f>
        <v>1.7</v>
      </c>
      <c r="F280" s="59">
        <v>41673</v>
      </c>
      <c r="G280" s="56" t="s">
        <v>376</v>
      </c>
      <c r="H280" s="56" t="str">
        <f>VLOOKUP(tblSorties[[#This Row],[IDNom]],tblIDs[#All],2,FALSE)</f>
        <v>Fargue</v>
      </c>
      <c r="I280" s="56" t="str">
        <f>VLOOKUP(tblSorties[[#This Row],[IDNom]],tblIDs[#All],3,FALSE)</f>
        <v>Deptecl</v>
      </c>
      <c r="J280" s="56" t="str">
        <f>VLOOKUP(tblSorties[[#This Row],[IDNom]],tblIDs[#All],4,FALSE)</f>
        <v>Ingiénerie</v>
      </c>
      <c r="K280" s="61">
        <f>VLOOKUP(tblSorties[[#This Row],[IDNom]],tblIDs[#All],5,FALSE)</f>
        <v>0</v>
      </c>
    </row>
    <row r="281" spans="1:11" x14ac:dyDescent="0.25">
      <c r="A281" s="56">
        <v>51210</v>
      </c>
      <c r="B281" s="47" t="str">
        <f>VLOOKUP(tblSorties[[#This Row],[Référence]],tblBase[#All],2,FALSE)</f>
        <v>ENV  GRAND FORMAT SANS FENETRE</v>
      </c>
      <c r="C281" s="56">
        <v>50</v>
      </c>
      <c r="D281" s="57">
        <f>VLOOKUP(tblSorties[[#This Row],[Référence]],tblBase[#All],4,FALSE)</f>
        <v>0.08</v>
      </c>
      <c r="E281" s="58">
        <f>IFERROR(tblSorties[[#This Row],[Qté]]*tblSorties[[#This Row],[PU]],"nc")</f>
        <v>4</v>
      </c>
      <c r="F281" s="59">
        <v>41673</v>
      </c>
      <c r="G281" s="56" t="s">
        <v>376</v>
      </c>
      <c r="H281" s="56" t="str">
        <f>VLOOKUP(tblSorties[[#This Row],[IDNom]],tblIDs[#All],2,FALSE)</f>
        <v>Fargue</v>
      </c>
      <c r="I281" s="56" t="str">
        <f>VLOOKUP(tblSorties[[#This Row],[IDNom]],tblIDs[#All],3,FALSE)</f>
        <v>Deptecl</v>
      </c>
      <c r="J281" s="56" t="str">
        <f>VLOOKUP(tblSorties[[#This Row],[IDNom]],tblIDs[#All],4,FALSE)</f>
        <v>Ingiénerie</v>
      </c>
      <c r="K281" s="61">
        <f>VLOOKUP(tblSorties[[#This Row],[IDNom]],tblIDs[#All],5,FALSE)</f>
        <v>0</v>
      </c>
    </row>
    <row r="282" spans="1:11" x14ac:dyDescent="0.25">
      <c r="A282" s="56">
        <v>62106</v>
      </c>
      <c r="B282" s="47" t="str">
        <f>VLOOKUP(tblSorties[[#This Row],[Référence]],tblBase[#All],2,FALSE)</f>
        <v xml:space="preserve">ENV DEMI FORMAT 162 X229 </v>
      </c>
      <c r="C282" s="56">
        <v>30</v>
      </c>
      <c r="D282" s="57">
        <f>VLOOKUP(tblSorties[[#This Row],[Référence]],tblBase[#All],4,FALSE)</f>
        <v>7.0000000000000007E-2</v>
      </c>
      <c r="E282" s="58">
        <f>IFERROR(tblSorties[[#This Row],[Qté]]*tblSorties[[#This Row],[PU]],"nc")</f>
        <v>2.1</v>
      </c>
      <c r="F282" s="59">
        <v>41673</v>
      </c>
      <c r="G282" s="56" t="s">
        <v>376</v>
      </c>
      <c r="H282" s="56" t="str">
        <f>VLOOKUP(tblSorties[[#This Row],[IDNom]],tblIDs[#All],2,FALSE)</f>
        <v>Fargue</v>
      </c>
      <c r="I282" s="56" t="str">
        <f>VLOOKUP(tblSorties[[#This Row],[IDNom]],tblIDs[#All],3,FALSE)</f>
        <v>Deptecl</v>
      </c>
      <c r="J282" s="56" t="str">
        <f>VLOOKUP(tblSorties[[#This Row],[IDNom]],tblIDs[#All],4,FALSE)</f>
        <v>Ingiénerie</v>
      </c>
      <c r="K282" s="61">
        <f>VLOOKUP(tblSorties[[#This Row],[IDNom]],tblIDs[#All],5,FALSE)</f>
        <v>0</v>
      </c>
    </row>
    <row r="283" spans="1:11" x14ac:dyDescent="0.25">
      <c r="A283" s="56">
        <v>51210</v>
      </c>
      <c r="B283" s="47" t="str">
        <f>VLOOKUP(tblSorties[[#This Row],[Référence]],tblBase[#All],2,FALSE)</f>
        <v>ENV  GRAND FORMAT SANS FENETRE</v>
      </c>
      <c r="C283" s="56">
        <v>30</v>
      </c>
      <c r="D283" s="57">
        <f>VLOOKUP(tblSorties[[#This Row],[Référence]],tblBase[#All],4,FALSE)</f>
        <v>0.08</v>
      </c>
      <c r="E283" s="58">
        <f>IFERROR(tblSorties[[#This Row],[Qté]]*tblSorties[[#This Row],[PU]],"nc")</f>
        <v>2.4</v>
      </c>
      <c r="F283" s="59">
        <v>41673</v>
      </c>
      <c r="G283" s="56" t="s">
        <v>671</v>
      </c>
      <c r="H283" s="56" t="str">
        <f>VLOOKUP(tblSorties[[#This Row],[IDNom]],tblIDs[#All],2,FALSE)</f>
        <v>EHRHARDT</v>
      </c>
      <c r="I283" s="56" t="str">
        <f>VLOOKUP(tblSorties[[#This Row],[IDNom]],tblIDs[#All],3,FALSE)</f>
        <v>Servgene</v>
      </c>
      <c r="J283" s="56" t="str">
        <f>VLOOKUP(tblSorties[[#This Row],[IDNom]],tblIDs[#All],4,FALSE)</f>
        <v>Eléves</v>
      </c>
      <c r="K283" s="61" t="str">
        <f>VLOOKUP(tblSorties[[#This Row],[IDNom]],tblIDs[#All],5,FALSE)</f>
        <v>Centrale Lille Projet</v>
      </c>
    </row>
    <row r="284" spans="1:11" x14ac:dyDescent="0.25">
      <c r="A284" s="56">
        <v>22201</v>
      </c>
      <c r="B284" s="47" t="str">
        <f>VLOOKUP(tblSorties[[#This Row],[Référence]],tblBase[#All],2,FALSE)</f>
        <v>ENV PF SANS FENETRE</v>
      </c>
      <c r="C284" s="56">
        <v>30</v>
      </c>
      <c r="D284" s="57">
        <f>VLOOKUP(tblSorties[[#This Row],[Référence]],tblBase[#All],4,FALSE)</f>
        <v>0.05</v>
      </c>
      <c r="E284" s="58">
        <f>IFERROR(tblSorties[[#This Row],[Qté]]*tblSorties[[#This Row],[PU]],"nc")</f>
        <v>1.5</v>
      </c>
      <c r="F284" s="59">
        <v>41673</v>
      </c>
      <c r="G284" s="56" t="s">
        <v>671</v>
      </c>
      <c r="H284" s="56" t="str">
        <f>VLOOKUP(tblSorties[[#This Row],[IDNom]],tblIDs[#All],2,FALSE)</f>
        <v>EHRHARDT</v>
      </c>
      <c r="I284" s="56" t="str">
        <f>VLOOKUP(tblSorties[[#This Row],[IDNom]],tblIDs[#All],3,FALSE)</f>
        <v>Servgene</v>
      </c>
      <c r="J284" s="56" t="str">
        <f>VLOOKUP(tblSorties[[#This Row],[IDNom]],tblIDs[#All],4,FALSE)</f>
        <v>Eléves</v>
      </c>
      <c r="K284" s="61" t="str">
        <f>VLOOKUP(tblSorties[[#This Row],[IDNom]],tblIDs[#All],5,FALSE)</f>
        <v>Centrale Lille Projet</v>
      </c>
    </row>
    <row r="285" spans="1:11" x14ac:dyDescent="0.25">
      <c r="A285" s="56">
        <v>200253</v>
      </c>
      <c r="B285" s="47" t="str">
        <f>VLOOKUP(tblSorties[[#This Row],[Référence]],tblBase[#All],2,FALSE)</f>
        <v>BTE 100 POCH.PLAST.PERF.LISSE    9/100è A4 11 TROUS</v>
      </c>
      <c r="C285" s="56">
        <v>100</v>
      </c>
      <c r="D285" s="57">
        <f>VLOOKUP(tblSorties[[#This Row],[Référence]],tblBase[#All],4,FALSE)</f>
        <v>5.2999999999999999E-2</v>
      </c>
      <c r="E285" s="58">
        <f>IFERROR(tblSorties[[#This Row],[Qté]]*tblSorties[[#This Row],[PU]],"nc")</f>
        <v>5.3</v>
      </c>
      <c r="F285" s="59">
        <v>41673</v>
      </c>
      <c r="G285" s="56" t="s">
        <v>671</v>
      </c>
      <c r="H285" s="56" t="str">
        <f>VLOOKUP(tblSorties[[#This Row],[IDNom]],tblIDs[#All],2,FALSE)</f>
        <v>EHRHARDT</v>
      </c>
      <c r="I285" s="56" t="str">
        <f>VLOOKUP(tblSorties[[#This Row],[IDNom]],tblIDs[#All],3,FALSE)</f>
        <v>Servgene</v>
      </c>
      <c r="J285" s="56" t="str">
        <f>VLOOKUP(tblSorties[[#This Row],[IDNom]],tblIDs[#All],4,FALSE)</f>
        <v>Eléves</v>
      </c>
      <c r="K285" s="61" t="str">
        <f>VLOOKUP(tblSorties[[#This Row],[IDNom]],tblIDs[#All],5,FALSE)</f>
        <v>Centrale Lille Projet</v>
      </c>
    </row>
    <row r="286" spans="1:11" x14ac:dyDescent="0.25">
      <c r="A286" s="56">
        <v>1010725</v>
      </c>
      <c r="B286" s="47" t="str">
        <f>VLOOKUP(tblSorties[[#This Row],[Référence]],tblBase[#All],2,FALSE)</f>
        <v>BTE 5000 AGRAFES 24/6</v>
      </c>
      <c r="C286" s="56">
        <v>1</v>
      </c>
      <c r="D286" s="57">
        <f>VLOOKUP(tblSorties[[#This Row],[Référence]],tblBase[#All],4,FALSE)</f>
        <v>1.1299999999999999</v>
      </c>
      <c r="E286" s="58">
        <f>IFERROR(tblSorties[[#This Row],[Qté]]*tblSorties[[#This Row],[PU]],"nc")</f>
        <v>1.1299999999999999</v>
      </c>
      <c r="F286" s="59">
        <v>41673</v>
      </c>
      <c r="G286" s="56" t="s">
        <v>671</v>
      </c>
      <c r="H286" s="56" t="str">
        <f>VLOOKUP(tblSorties[[#This Row],[IDNom]],tblIDs[#All],2,FALSE)</f>
        <v>EHRHARDT</v>
      </c>
      <c r="I286" s="56" t="str">
        <f>VLOOKUP(tblSorties[[#This Row],[IDNom]],tblIDs[#All],3,FALSE)</f>
        <v>Servgene</v>
      </c>
      <c r="J286" s="56" t="str">
        <f>VLOOKUP(tblSorties[[#This Row],[IDNom]],tblIDs[#All],4,FALSE)</f>
        <v>Eléves</v>
      </c>
      <c r="K286" s="61" t="str">
        <f>VLOOKUP(tblSorties[[#This Row],[IDNom]],tblIDs[#All],5,FALSE)</f>
        <v>Centrale Lille Projet</v>
      </c>
    </row>
    <row r="287" spans="1:11" x14ac:dyDescent="0.25">
      <c r="A287" s="56">
        <v>1005010</v>
      </c>
      <c r="B287" s="47" t="str">
        <f>VLOOKUP(tblSorties[[#This Row],[Référence]],tblBase[#All],2,FALSE)</f>
        <v>A+B PAIRE DE CISEAUX 17cm DE BUREAU</v>
      </c>
      <c r="C287" s="56">
        <v>1</v>
      </c>
      <c r="D287" s="57">
        <f>VLOOKUP(tblSorties[[#This Row],[Référence]],tblBase[#All],4,FALSE)</f>
        <v>1.44</v>
      </c>
      <c r="E287" s="58">
        <f>IFERROR(tblSorties[[#This Row],[Qté]]*tblSorties[[#This Row],[PU]],"nc")</f>
        <v>1.44</v>
      </c>
      <c r="F287" s="59">
        <v>41673</v>
      </c>
      <c r="G287" s="56" t="s">
        <v>671</v>
      </c>
      <c r="H287" s="56" t="str">
        <f>VLOOKUP(tblSorties[[#This Row],[IDNom]],tblIDs[#All],2,FALSE)</f>
        <v>EHRHARDT</v>
      </c>
      <c r="I287" s="56" t="str">
        <f>VLOOKUP(tblSorties[[#This Row],[IDNom]],tblIDs[#All],3,FALSE)</f>
        <v>Servgene</v>
      </c>
      <c r="J287" s="56" t="str">
        <f>VLOOKUP(tblSorties[[#This Row],[IDNom]],tblIDs[#All],4,FALSE)</f>
        <v>Eléves</v>
      </c>
      <c r="K287" s="61" t="str">
        <f>VLOOKUP(tblSorties[[#This Row],[IDNom]],tblIDs[#All],5,FALSE)</f>
        <v>Centrale Lille Projet</v>
      </c>
    </row>
    <row r="288" spans="1:11" x14ac:dyDescent="0.25">
      <c r="A288" s="56">
        <v>111102</v>
      </c>
      <c r="B288" s="47" t="str">
        <f>VLOOKUP(tblSorties[[#This Row],[Référence]],tblBase[#All],2,FALSE)</f>
        <v>BIC CRISTAL P.M. NOIR</v>
      </c>
      <c r="C288" s="56">
        <v>10</v>
      </c>
      <c r="D288" s="57">
        <f>VLOOKUP(tblSorties[[#This Row],[Référence]],tblBase[#All],4,FALSE)</f>
        <v>0.15</v>
      </c>
      <c r="E288" s="58">
        <f>IFERROR(tblSorties[[#This Row],[Qté]]*tblSorties[[#This Row],[PU]],"nc")</f>
        <v>1.5</v>
      </c>
      <c r="F288" s="59">
        <v>41673</v>
      </c>
      <c r="G288" s="56" t="s">
        <v>671</v>
      </c>
      <c r="H288" s="56" t="str">
        <f>VLOOKUP(tblSorties[[#This Row],[IDNom]],tblIDs[#All],2,FALSE)</f>
        <v>EHRHARDT</v>
      </c>
      <c r="I288" s="56" t="str">
        <f>VLOOKUP(tblSorties[[#This Row],[IDNom]],tblIDs[#All],3,FALSE)</f>
        <v>Servgene</v>
      </c>
      <c r="J288" s="56" t="str">
        <f>VLOOKUP(tblSorties[[#This Row],[IDNom]],tblIDs[#All],4,FALSE)</f>
        <v>Eléves</v>
      </c>
      <c r="K288" s="61" t="str">
        <f>VLOOKUP(tblSorties[[#This Row],[IDNom]],tblIDs[#All],5,FALSE)</f>
        <v>Centrale Lille Projet</v>
      </c>
    </row>
    <row r="289" spans="1:11" x14ac:dyDescent="0.25">
      <c r="A289" s="56">
        <v>206401</v>
      </c>
      <c r="B289" s="47" t="str">
        <f>VLOOKUP(tblSorties[[#This Row],[Référence]],tblBase[#All],2,FALSE)</f>
        <v>A+B CLASSEUR LEVIER 8cm BLEU     FONCE</v>
      </c>
      <c r="C289" s="56">
        <v>10</v>
      </c>
      <c r="D289" s="57">
        <f>VLOOKUP(tblSorties[[#This Row],[Référence]],tblBase[#All],4,FALSE)</f>
        <v>1.0900000000000001</v>
      </c>
      <c r="E289" s="58">
        <f>IFERROR(tblSorties[[#This Row],[Qté]]*tblSorties[[#This Row],[PU]],"nc")</f>
        <v>10.9</v>
      </c>
      <c r="F289" s="59">
        <v>41673</v>
      </c>
      <c r="G289" s="56" t="s">
        <v>232</v>
      </c>
      <c r="H289" s="56" t="str">
        <f>VLOOKUP(tblSorties[[#This Row],[IDNom]],tblIDs[#All],2,FALSE)</f>
        <v>Stievenard</v>
      </c>
      <c r="I289" s="56" t="str">
        <f>VLOOKUP(tblSorties[[#This Row],[IDNom]],tblIDs[#All],3,FALSE)</f>
        <v>Systinfo-DF</v>
      </c>
      <c r="J289" s="56" t="str">
        <f>VLOOKUP(tblSorties[[#This Row],[IDNom]],tblIDs[#All],4,FALSE)</f>
        <v>Fonctinfo</v>
      </c>
      <c r="K289" s="61">
        <f>VLOOKUP(tblSorties[[#This Row],[IDNom]],tblIDs[#All],5,FALSE)</f>
        <v>0</v>
      </c>
    </row>
    <row r="290" spans="1:11" x14ac:dyDescent="0.25">
      <c r="A290" s="56">
        <v>211112</v>
      </c>
      <c r="B290" s="47" t="str">
        <f>VLOOKUP(tblSorties[[#This Row],[Référence]],tblBase[#All],2,FALSE)</f>
        <v>PT.100 CHEM.ROCK S VERT EMPIRE   220G</v>
      </c>
      <c r="C290" s="56">
        <v>100</v>
      </c>
      <c r="D290" s="57">
        <f>VLOOKUP(tblSorties[[#This Row],[Référence]],tblBase[#All],4,FALSE)</f>
        <v>8.8999999999999996E-2</v>
      </c>
      <c r="E290" s="58">
        <f>IFERROR(tblSorties[[#This Row],[Qté]]*tblSorties[[#This Row],[PU]],"nc")</f>
        <v>8.9</v>
      </c>
      <c r="F290" s="59">
        <v>41674</v>
      </c>
      <c r="G290" s="56" t="s">
        <v>250</v>
      </c>
      <c r="H290" s="56" t="str">
        <f>VLOOKUP(tblSorties[[#This Row],[IDNom]],tblIDs[#All],2,FALSE)</f>
        <v>Mouvaux</v>
      </c>
      <c r="I290" s="56" t="str">
        <f>VLOOKUP(tblSorties[[#This Row],[IDNom]],tblIDs[#All],3,FALSE)</f>
        <v>Deptecl</v>
      </c>
      <c r="J290" s="56" t="str">
        <f>VLOOKUP(tblSorties[[#This Row],[IDNom]],tblIDs[#All],4,FALSE)</f>
        <v>AGR</v>
      </c>
      <c r="K290" s="61">
        <f>VLOOKUP(tblSorties[[#This Row],[IDNom]],tblIDs[#All],5,FALSE)</f>
        <v>0</v>
      </c>
    </row>
    <row r="291" spans="1:11" x14ac:dyDescent="0.25">
      <c r="A291" s="56">
        <v>200253</v>
      </c>
      <c r="B291" s="47" t="str">
        <f>VLOOKUP(tblSorties[[#This Row],[Référence]],tblBase[#All],2,FALSE)</f>
        <v>BTE 100 POCH.PLAST.PERF.LISSE    9/100è A4 11 TROUS</v>
      </c>
      <c r="C291" s="56">
        <v>100</v>
      </c>
      <c r="D291" s="57">
        <f>VLOOKUP(tblSorties[[#This Row],[Référence]],tblBase[#All],4,FALSE)</f>
        <v>5.2999999999999999E-2</v>
      </c>
      <c r="E291" s="58">
        <f>IFERROR(tblSorties[[#This Row],[Qté]]*tblSorties[[#This Row],[PU]],"nc")</f>
        <v>5.3</v>
      </c>
      <c r="F291" s="59">
        <v>41674</v>
      </c>
      <c r="G291" s="56" t="s">
        <v>250</v>
      </c>
      <c r="H291" s="56" t="str">
        <f>VLOOKUP(tblSorties[[#This Row],[IDNom]],tblIDs[#All],2,FALSE)</f>
        <v>Mouvaux</v>
      </c>
      <c r="I291" s="56" t="str">
        <f>VLOOKUP(tblSorties[[#This Row],[IDNom]],tblIDs[#All],3,FALSE)</f>
        <v>Deptecl</v>
      </c>
      <c r="J291" s="56" t="str">
        <f>VLOOKUP(tblSorties[[#This Row],[IDNom]],tblIDs[#All],4,FALSE)</f>
        <v>AGR</v>
      </c>
      <c r="K291" s="61">
        <f>VLOOKUP(tblSorties[[#This Row],[IDNom]],tblIDs[#All],5,FALSE)</f>
        <v>0</v>
      </c>
    </row>
    <row r="292" spans="1:11" x14ac:dyDescent="0.25">
      <c r="A292" s="56">
        <v>202232</v>
      </c>
      <c r="B292" s="47" t="str">
        <f>VLOOKUP(tblSorties[[#This Row],[Référence]],tblBase[#All],2,FALSE)</f>
        <v>CHEM.RAB.+ELAST.+ETIQ JAUNE</v>
      </c>
      <c r="C292" s="56">
        <v>2</v>
      </c>
      <c r="D292" s="57">
        <f>VLOOKUP(tblSorties[[#This Row],[Référence]],tblBase[#All],4,FALSE)</f>
        <v>0.88</v>
      </c>
      <c r="E292" s="58">
        <f>IFERROR(tblSorties[[#This Row],[Qté]]*tblSorties[[#This Row],[PU]],"nc")</f>
        <v>1.76</v>
      </c>
      <c r="F292" s="59">
        <v>41674</v>
      </c>
      <c r="G292" s="56" t="s">
        <v>250</v>
      </c>
      <c r="H292" s="56" t="str">
        <f>VLOOKUP(tblSorties[[#This Row],[IDNom]],tblIDs[#All],2,FALSE)</f>
        <v>Mouvaux</v>
      </c>
      <c r="I292" s="56" t="str">
        <f>VLOOKUP(tblSorties[[#This Row],[IDNom]],tblIDs[#All],3,FALSE)</f>
        <v>Deptecl</v>
      </c>
      <c r="J292" s="56" t="str">
        <f>VLOOKUP(tblSorties[[#This Row],[IDNom]],tblIDs[#All],4,FALSE)</f>
        <v>AGR</v>
      </c>
      <c r="K292" s="61">
        <f>VLOOKUP(tblSorties[[#This Row],[IDNom]],tblIDs[#All],5,FALSE)</f>
        <v>0</v>
      </c>
    </row>
    <row r="293" spans="1:11" x14ac:dyDescent="0.25">
      <c r="A293" s="56">
        <v>202231</v>
      </c>
      <c r="B293" s="47" t="str">
        <f>VLOOKUP(tblSorties[[#This Row],[Référence]],tblBase[#All],2,FALSE)</f>
        <v>CHEM.3 RAB.+ELAST.+ETIQ.VERT     C.L. 5/10</v>
      </c>
      <c r="C293" s="56">
        <v>2</v>
      </c>
      <c r="D293" s="57">
        <f>VLOOKUP(tblSorties[[#This Row],[Référence]],tblBase[#All],4,FALSE)</f>
        <v>0.88</v>
      </c>
      <c r="E293" s="58">
        <f>IFERROR(tblSorties[[#This Row],[Qté]]*tblSorties[[#This Row],[PU]],"nc")</f>
        <v>1.76</v>
      </c>
      <c r="F293" s="59">
        <v>41674</v>
      </c>
      <c r="G293" s="56" t="s">
        <v>250</v>
      </c>
      <c r="H293" s="56" t="str">
        <f>VLOOKUP(tblSorties[[#This Row],[IDNom]],tblIDs[#All],2,FALSE)</f>
        <v>Mouvaux</v>
      </c>
      <c r="I293" s="56" t="str">
        <f>VLOOKUP(tblSorties[[#This Row],[IDNom]],tblIDs[#All],3,FALSE)</f>
        <v>Deptecl</v>
      </c>
      <c r="J293" s="56" t="str">
        <f>VLOOKUP(tblSorties[[#This Row],[IDNom]],tblIDs[#All],4,FALSE)</f>
        <v>AGR</v>
      </c>
      <c r="K293" s="61">
        <f>VLOOKUP(tblSorties[[#This Row],[IDNom]],tblIDs[#All],5,FALSE)</f>
        <v>0</v>
      </c>
    </row>
    <row r="294" spans="1:11" x14ac:dyDescent="0.25">
      <c r="A294" s="56">
        <v>202230</v>
      </c>
      <c r="B294" s="47" t="str">
        <f>VLOOKUP(tblSorties[[#This Row],[Référence]],tblBase[#All],2,FALSE)</f>
        <v>CHEM.3 RABATS ELAST.EUROFOLIO    BLEU A4 C.L.</v>
      </c>
      <c r="C294" s="56">
        <v>2</v>
      </c>
      <c r="D294" s="57">
        <f>VLOOKUP(tblSorties[[#This Row],[Référence]],tblBase[#All],4,FALSE)</f>
        <v>0.88</v>
      </c>
      <c r="E294" s="58">
        <f>IFERROR(tblSorties[[#This Row],[Qté]]*tblSorties[[#This Row],[PU]],"nc")</f>
        <v>1.76</v>
      </c>
      <c r="F294" s="59">
        <v>41674</v>
      </c>
      <c r="G294" s="56" t="s">
        <v>250</v>
      </c>
      <c r="H294" s="56" t="str">
        <f>VLOOKUP(tblSorties[[#This Row],[IDNom]],tblIDs[#All],2,FALSE)</f>
        <v>Mouvaux</v>
      </c>
      <c r="I294" s="56" t="str">
        <f>VLOOKUP(tblSorties[[#This Row],[IDNom]],tblIDs[#All],3,FALSE)</f>
        <v>Deptecl</v>
      </c>
      <c r="J294" s="56" t="str">
        <f>VLOOKUP(tblSorties[[#This Row],[IDNom]],tblIDs[#All],4,FALSE)</f>
        <v>AGR</v>
      </c>
      <c r="K294" s="61">
        <f>VLOOKUP(tblSorties[[#This Row],[IDNom]],tblIDs[#All],5,FALSE)</f>
        <v>0</v>
      </c>
    </row>
    <row r="295" spans="1:11" x14ac:dyDescent="0.25">
      <c r="A295" s="56">
        <v>202239</v>
      </c>
      <c r="B295" s="47" t="str">
        <f>VLOOKUP(tblSorties[[#This Row],[Référence]],tblBase[#All],2,FALSE)</f>
        <v>CHEM.3 RAB.+ELAST.+ETIQ.GRIS     C.L. 5/10</v>
      </c>
      <c r="C295" s="56">
        <v>2</v>
      </c>
      <c r="D295" s="57">
        <f>VLOOKUP(tblSorties[[#This Row],[Référence]],tblBase[#All],4,FALSE)</f>
        <v>0.88</v>
      </c>
      <c r="E295" s="58">
        <f>IFERROR(tblSorties[[#This Row],[Qté]]*tblSorties[[#This Row],[PU]],"nc")</f>
        <v>1.76</v>
      </c>
      <c r="F295" s="59">
        <v>41674</v>
      </c>
      <c r="G295" s="56" t="s">
        <v>250</v>
      </c>
      <c r="H295" s="56" t="str">
        <f>VLOOKUP(tblSorties[[#This Row],[IDNom]],tblIDs[#All],2,FALSE)</f>
        <v>Mouvaux</v>
      </c>
      <c r="I295" s="56" t="str">
        <f>VLOOKUP(tblSorties[[#This Row],[IDNom]],tblIDs[#All],3,FALSE)</f>
        <v>Deptecl</v>
      </c>
      <c r="J295" s="56" t="str">
        <f>VLOOKUP(tblSorties[[#This Row],[IDNom]],tblIDs[#All],4,FALSE)</f>
        <v>AGR</v>
      </c>
      <c r="K295" s="61">
        <f>VLOOKUP(tblSorties[[#This Row],[IDNom]],tblIDs[#All],5,FALSE)</f>
        <v>0</v>
      </c>
    </row>
    <row r="296" spans="1:11" x14ac:dyDescent="0.25">
      <c r="A296" s="56">
        <v>202248</v>
      </c>
      <c r="B296" s="47" t="str">
        <f>VLOOKUP(tblSorties[[#This Row],[Référence]],tblBase[#All],2,FALSE)</f>
        <v>CHEM.3 RAB.+ELAST.+ETIQ.ORANGE   C.L. 5/10</v>
      </c>
      <c r="C296" s="56">
        <v>2</v>
      </c>
      <c r="D296" s="57">
        <f>VLOOKUP(tblSorties[[#This Row],[Référence]],tblBase[#All],4,FALSE)</f>
        <v>0.88</v>
      </c>
      <c r="E296" s="58">
        <f>IFERROR(tblSorties[[#This Row],[Qté]]*tblSorties[[#This Row],[PU]],"nc")</f>
        <v>1.76</v>
      </c>
      <c r="F296" s="59">
        <v>41674</v>
      </c>
      <c r="G296" s="56" t="s">
        <v>250</v>
      </c>
      <c r="H296" s="56" t="str">
        <f>VLOOKUP(tblSorties[[#This Row],[IDNom]],tblIDs[#All],2,FALSE)</f>
        <v>Mouvaux</v>
      </c>
      <c r="I296" s="56" t="str">
        <f>VLOOKUP(tblSorties[[#This Row],[IDNom]],tblIDs[#All],3,FALSE)</f>
        <v>Deptecl</v>
      </c>
      <c r="J296" s="56" t="str">
        <f>VLOOKUP(tblSorties[[#This Row],[IDNom]],tblIDs[#All],4,FALSE)</f>
        <v>AGR</v>
      </c>
      <c r="K296" s="61">
        <f>VLOOKUP(tblSorties[[#This Row],[IDNom]],tblIDs[#All],5,FALSE)</f>
        <v>0</v>
      </c>
    </row>
    <row r="297" spans="1:11" x14ac:dyDescent="0.25">
      <c r="A297" s="56">
        <v>202233</v>
      </c>
      <c r="B297" s="47" t="str">
        <f>VLOOKUP(tblSorties[[#This Row],[Référence]],tblBase[#All],2,FALSE)</f>
        <v>CHEM.3RAB.+ELAST.+ETIQ. MAUVE C.L. 5/10</v>
      </c>
      <c r="C297" s="56">
        <v>2</v>
      </c>
      <c r="D297" s="57">
        <f>VLOOKUP(tblSorties[[#This Row],[Référence]],tblBase[#All],4,FALSE)</f>
        <v>0.88</v>
      </c>
      <c r="E297" s="58">
        <f>IFERROR(tblSorties[[#This Row],[Qté]]*tblSorties[[#This Row],[PU]],"nc")</f>
        <v>1.76</v>
      </c>
      <c r="F297" s="59">
        <v>41674</v>
      </c>
      <c r="G297" s="56" t="s">
        <v>250</v>
      </c>
      <c r="H297" s="56" t="str">
        <f>VLOOKUP(tblSorties[[#This Row],[IDNom]],tblIDs[#All],2,FALSE)</f>
        <v>Mouvaux</v>
      </c>
      <c r="I297" s="56" t="str">
        <f>VLOOKUP(tblSorties[[#This Row],[IDNom]],tblIDs[#All],3,FALSE)</f>
        <v>Deptecl</v>
      </c>
      <c r="J297" s="56" t="str">
        <f>VLOOKUP(tblSorties[[#This Row],[IDNom]],tblIDs[#All],4,FALSE)</f>
        <v>AGR</v>
      </c>
      <c r="K297" s="61">
        <f>VLOOKUP(tblSorties[[#This Row],[IDNom]],tblIDs[#All],5,FALSE)</f>
        <v>0</v>
      </c>
    </row>
    <row r="298" spans="1:11" x14ac:dyDescent="0.25">
      <c r="A298" s="56">
        <v>202235</v>
      </c>
      <c r="B298" s="47" t="str">
        <f>VLOOKUP(tblSorties[[#This Row],[Référence]],tblBase[#All],2,FALSE)</f>
        <v>CHEM.3 RAB.+ELAST.+ETIQ. ROUGE   C.L. 5/10</v>
      </c>
      <c r="C298" s="56">
        <v>2</v>
      </c>
      <c r="D298" s="57">
        <f>VLOOKUP(tblSorties[[#This Row],[Référence]],tblBase[#All],4,FALSE)</f>
        <v>0.88</v>
      </c>
      <c r="E298" s="58">
        <f>IFERROR(tblSorties[[#This Row],[Qté]]*tblSorties[[#This Row],[PU]],"nc")</f>
        <v>1.76</v>
      </c>
      <c r="F298" s="59">
        <v>41674</v>
      </c>
      <c r="G298" s="56" t="s">
        <v>250</v>
      </c>
      <c r="H298" s="56" t="str">
        <f>VLOOKUP(tblSorties[[#This Row],[IDNom]],tblIDs[#All],2,FALSE)</f>
        <v>Mouvaux</v>
      </c>
      <c r="I298" s="56" t="str">
        <f>VLOOKUP(tblSorties[[#This Row],[IDNom]],tblIDs[#All],3,FALSE)</f>
        <v>Deptecl</v>
      </c>
      <c r="J298" s="56" t="str">
        <f>VLOOKUP(tblSorties[[#This Row],[IDNom]],tblIDs[#All],4,FALSE)</f>
        <v>AGR</v>
      </c>
      <c r="K298" s="61">
        <f>VLOOKUP(tblSorties[[#This Row],[IDNom]],tblIDs[#All],5,FALSE)</f>
        <v>0</v>
      </c>
    </row>
    <row r="299" spans="1:11" x14ac:dyDescent="0.25">
      <c r="A299" s="56">
        <v>121101</v>
      </c>
      <c r="B299" s="47" t="str">
        <f>VLOOKUP(tblSorties[[#This Row],[Référence]],tblBase[#All],2,FALSE)</f>
        <v>RUBAN SCOTCH MAGIC 810 19x33</v>
      </c>
      <c r="C299" s="56">
        <v>2</v>
      </c>
      <c r="D299" s="57">
        <f>VLOOKUP(tblSorties[[#This Row],[Référence]],tblBase[#All],4,FALSE)</f>
        <v>1.7</v>
      </c>
      <c r="E299" s="58">
        <f>IFERROR(tblSorties[[#This Row],[Qté]]*tblSorties[[#This Row],[PU]],"nc")</f>
        <v>3.4</v>
      </c>
      <c r="F299" s="59">
        <v>41674</v>
      </c>
      <c r="G299" s="56" t="s">
        <v>250</v>
      </c>
      <c r="H299" s="56" t="str">
        <f>VLOOKUP(tblSorties[[#This Row],[IDNom]],tblIDs[#All],2,FALSE)</f>
        <v>Mouvaux</v>
      </c>
      <c r="I299" s="56" t="str">
        <f>VLOOKUP(tblSorties[[#This Row],[IDNom]],tblIDs[#All],3,FALSE)</f>
        <v>Deptecl</v>
      </c>
      <c r="J299" s="56" t="str">
        <f>VLOOKUP(tblSorties[[#This Row],[IDNom]],tblIDs[#All],4,FALSE)</f>
        <v>AGR</v>
      </c>
      <c r="K299" s="61">
        <f>VLOOKUP(tblSorties[[#This Row],[IDNom]],tblIDs[#All],5,FALSE)</f>
        <v>0</v>
      </c>
    </row>
    <row r="300" spans="1:11" x14ac:dyDescent="0.25">
      <c r="A300" s="56">
        <v>309177</v>
      </c>
      <c r="B300" s="47" t="str">
        <f>VLOOKUP(tblSorties[[#This Row],[Référence]],tblBase[#All],2,FALSE)</f>
        <v>A+B LOT 12 BLOCS REPOSI.76x127   JAUNE</v>
      </c>
      <c r="C300" s="56">
        <v>2</v>
      </c>
      <c r="D300" s="57">
        <f>VLOOKUP(tblSorties[[#This Row],[Référence]],tblBase[#All],4,FALSE)</f>
        <v>0.254</v>
      </c>
      <c r="E300" s="58">
        <f>IFERROR(tblSorties[[#This Row],[Qté]]*tblSorties[[#This Row],[PU]],"nc")</f>
        <v>0.50800000000000001</v>
      </c>
      <c r="F300" s="59">
        <v>41674</v>
      </c>
      <c r="G300" s="56" t="s">
        <v>250</v>
      </c>
      <c r="H300" s="56" t="str">
        <f>VLOOKUP(tblSorties[[#This Row],[IDNom]],tblIDs[#All],2,FALSE)</f>
        <v>Mouvaux</v>
      </c>
      <c r="I300" s="56" t="str">
        <f>VLOOKUP(tblSorties[[#This Row],[IDNom]],tblIDs[#All],3,FALSE)</f>
        <v>Deptecl</v>
      </c>
      <c r="J300" s="56" t="str">
        <f>VLOOKUP(tblSorties[[#This Row],[IDNom]],tblIDs[#All],4,FALSE)</f>
        <v>AGR</v>
      </c>
      <c r="K300" s="61">
        <f>VLOOKUP(tblSorties[[#This Row],[IDNom]],tblIDs[#All],5,FALSE)</f>
        <v>0</v>
      </c>
    </row>
    <row r="301" spans="1:11" x14ac:dyDescent="0.25">
      <c r="A301" s="56">
        <v>309175</v>
      </c>
      <c r="B301" s="47" t="str">
        <f>VLOOKUP(tblSorties[[#This Row],[Référence]],tblBase[#All],2,FALSE)</f>
        <v>A+B LOT 12 BLOCS REPOSIT.76x76   JAUNE</v>
      </c>
      <c r="C301" s="56">
        <v>2</v>
      </c>
      <c r="D301" s="57">
        <f>VLOOKUP(tblSorties[[#This Row],[Référence]],tblBase[#All],4,FALSE)</f>
        <v>0.16</v>
      </c>
      <c r="E301" s="58">
        <f>IFERROR(tblSorties[[#This Row],[Qté]]*tblSorties[[#This Row],[PU]],"nc")</f>
        <v>0.32</v>
      </c>
      <c r="F301" s="59">
        <v>41674</v>
      </c>
      <c r="G301" s="56" t="s">
        <v>250</v>
      </c>
      <c r="H301" s="56" t="str">
        <f>VLOOKUP(tblSorties[[#This Row],[IDNom]],tblIDs[#All],2,FALSE)</f>
        <v>Mouvaux</v>
      </c>
      <c r="I301" s="56" t="str">
        <f>VLOOKUP(tblSorties[[#This Row],[IDNom]],tblIDs[#All],3,FALSE)</f>
        <v>Deptecl</v>
      </c>
      <c r="J301" s="56" t="str">
        <f>VLOOKUP(tblSorties[[#This Row],[IDNom]],tblIDs[#All],4,FALSE)</f>
        <v>AGR</v>
      </c>
      <c r="K301" s="61">
        <f>VLOOKUP(tblSorties[[#This Row],[IDNom]],tblIDs[#All],5,FALSE)</f>
        <v>0</v>
      </c>
    </row>
    <row r="302" spans="1:11" x14ac:dyDescent="0.25">
      <c r="A302" s="56">
        <v>505080</v>
      </c>
      <c r="B302" s="47" t="str">
        <f>VLOOKUP(tblSorties[[#This Row],[Référence]],tblBase[#All],2,FALSE)</f>
        <v>SAVON 800ML</v>
      </c>
      <c r="C302" s="56">
        <v>4</v>
      </c>
      <c r="D302" s="57">
        <f>VLOOKUP(tblSorties[[#This Row],[Référence]],tblBase[#All],4,FALSE)</f>
        <v>3.0579999999999998</v>
      </c>
      <c r="E302" s="58">
        <f>IFERROR(tblSorties[[#This Row],[Qté]]*tblSorties[[#This Row],[PU]],"nc")</f>
        <v>12.231999999999999</v>
      </c>
      <c r="F302" s="59">
        <v>41674</v>
      </c>
      <c r="G302" s="56" t="s">
        <v>223</v>
      </c>
      <c r="H302" s="56" t="str">
        <f>VLOOKUP(tblSorties[[#This Row],[IDNom]],tblIDs[#All],2,FALSE)</f>
        <v>Dubois</v>
      </c>
      <c r="I302" s="56" t="str">
        <f>VLOOKUP(tblSorties[[#This Row],[IDNom]],tblIDs[#All],3,FALSE)</f>
        <v>Deptecl</v>
      </c>
      <c r="J302" s="56" t="str">
        <f>VLOOKUP(tblSorties[[#This Row],[IDNom]],tblIDs[#All],4,FALSE)</f>
        <v>Méca</v>
      </c>
      <c r="K302" s="61" t="str">
        <f>VLOOKUP(tblSorties[[#This Row],[IDNom]],tblIDs[#All],5,FALSE)</f>
        <v>Génie-Civil</v>
      </c>
    </row>
    <row r="303" spans="1:11" x14ac:dyDescent="0.25">
      <c r="A303" s="56">
        <v>107505</v>
      </c>
      <c r="B303" s="47" t="str">
        <f>VLOOKUP(tblSorties[[#This Row],[Référence]],tblBase[#All],2,FALSE)</f>
        <v>MINI POCKET MOUSE TIPP-EX 6mm</v>
      </c>
      <c r="C303" s="56">
        <v>2</v>
      </c>
      <c r="D303" s="57">
        <f>VLOOKUP(tblSorties[[#This Row],[Référence]],tblBase[#All],4,FALSE)</f>
        <v>1.1599999999999999</v>
      </c>
      <c r="E303" s="58">
        <f>IFERROR(tblSorties[[#This Row],[Qté]]*tblSorties[[#This Row],[PU]],"nc")</f>
        <v>2.3199999999999998</v>
      </c>
      <c r="F303" s="59">
        <v>41674</v>
      </c>
      <c r="G303" s="56" t="s">
        <v>663</v>
      </c>
      <c r="H303" s="56" t="str">
        <f>VLOOKUP(tblSorties[[#This Row],[IDNom]],tblIDs[#All],2,FALSE)</f>
        <v>Clèmens</v>
      </c>
      <c r="I303" s="56" t="str">
        <f>VLOOKUP(tblSorties[[#This Row],[IDNom]],tblIDs[#All],3,FALSE)</f>
        <v>Servgene</v>
      </c>
      <c r="J303" s="56" t="str">
        <f>VLOOKUP(tblSorties[[#This Row],[IDNom]],tblIDs[#All],4,FALSE)</f>
        <v>Com</v>
      </c>
      <c r="K303" s="61">
        <f>VLOOKUP(tblSorties[[#This Row],[IDNom]],tblIDs[#All],5,FALSE)</f>
        <v>0</v>
      </c>
    </row>
    <row r="304" spans="1:11" x14ac:dyDescent="0.25">
      <c r="A304" s="56">
        <v>537201</v>
      </c>
      <c r="B304" s="47" t="str">
        <f>VLOOKUP(tblSorties[[#This Row],[Référence]],tblBase[#All],2,FALSE)</f>
        <v>CALCUL, SHARP</v>
      </c>
      <c r="C304" s="56">
        <v>2</v>
      </c>
      <c r="D304" s="57">
        <f>VLOOKUP(tblSorties[[#This Row],[Référence]],tblBase[#All],4,FALSE)</f>
        <v>9.8800000000000008</v>
      </c>
      <c r="E304" s="58">
        <f>IFERROR(tblSorties[[#This Row],[Qté]]*tblSorties[[#This Row],[PU]],"nc")</f>
        <v>19.760000000000002</v>
      </c>
      <c r="F304" s="59">
        <v>41674</v>
      </c>
      <c r="G304" s="56" t="s">
        <v>663</v>
      </c>
      <c r="H304" s="56" t="str">
        <f>VLOOKUP(tblSorties[[#This Row],[IDNom]],tblIDs[#All],2,FALSE)</f>
        <v>Clèmens</v>
      </c>
      <c r="I304" s="56" t="str">
        <f>VLOOKUP(tblSorties[[#This Row],[IDNom]],tblIDs[#All],3,FALSE)</f>
        <v>Servgene</v>
      </c>
      <c r="J304" s="56" t="str">
        <f>VLOOKUP(tblSorties[[#This Row],[IDNom]],tblIDs[#All],4,FALSE)</f>
        <v>Com</v>
      </c>
      <c r="K304" s="61">
        <f>VLOOKUP(tblSorties[[#This Row],[IDNom]],tblIDs[#All],5,FALSE)</f>
        <v>0</v>
      </c>
    </row>
    <row r="305" spans="1:11" x14ac:dyDescent="0.25">
      <c r="A305" s="56">
        <v>102114</v>
      </c>
      <c r="B305" s="47" t="str">
        <f>VLOOKUP(tblSorties[[#This Row],[Référence]],tblBase[#All],2,FALSE)</f>
        <v>BTE 1000TROMBONES CHEVRON 25mm</v>
      </c>
      <c r="C305" s="56">
        <v>2</v>
      </c>
      <c r="D305" s="57">
        <f>VLOOKUP(tblSorties[[#This Row],[Référence]],tblBase[#All],4,FALSE)</f>
        <v>0.79</v>
      </c>
      <c r="E305" s="58">
        <f>IFERROR(tblSorties[[#This Row],[Qté]]*tblSorties[[#This Row],[PU]],"nc")</f>
        <v>1.58</v>
      </c>
      <c r="F305" s="59">
        <v>41674</v>
      </c>
      <c r="G305" s="56" t="s">
        <v>403</v>
      </c>
      <c r="H305" s="56" t="str">
        <f>VLOOKUP(tblSorties[[#This Row],[IDNom]],tblIDs[#All],2,FALSE)</f>
        <v>Herchuelz</v>
      </c>
      <c r="I305" s="56" t="str">
        <f>VLOOKUP(tblSorties[[#This Row],[IDNom]],tblIDs[#All],3,FALSE)</f>
        <v>Dirgen</v>
      </c>
      <c r="J305" s="56" t="str">
        <f>VLOOKUP(tblSorties[[#This Row],[IDNom]],tblIDs[#All],4,FALSE)</f>
        <v>Fonct</v>
      </c>
      <c r="K305" s="61">
        <f>VLOOKUP(tblSorties[[#This Row],[IDNom]],tblIDs[#All],5,FALSE)</f>
        <v>0</v>
      </c>
    </row>
    <row r="306" spans="1:11" x14ac:dyDescent="0.25">
      <c r="A306" s="56">
        <v>1201627</v>
      </c>
      <c r="B306" s="47" t="str">
        <f>VLOOKUP(tblSorties[[#This Row],[Référence]],tblBase[#All],2,FALSE)</f>
        <v>PORTE CHEVALET</v>
      </c>
      <c r="C306" s="56">
        <v>14</v>
      </c>
      <c r="D306" s="57">
        <f>VLOOKUP(tblSorties[[#This Row],[Référence]],tblBase[#All],4,FALSE)</f>
        <v>18</v>
      </c>
      <c r="E306" s="58">
        <f>IFERROR(tblSorties[[#This Row],[Qté]]*tblSorties[[#This Row],[PU]],"nc")</f>
        <v>252</v>
      </c>
      <c r="F306" s="59">
        <v>41674</v>
      </c>
      <c r="G306" s="56" t="s">
        <v>403</v>
      </c>
      <c r="H306" s="56" t="str">
        <f>VLOOKUP(tblSorties[[#This Row],[IDNom]],tblIDs[#All],2,FALSE)</f>
        <v>Herchuelz</v>
      </c>
      <c r="I306" s="56" t="str">
        <f>VLOOKUP(tblSorties[[#This Row],[IDNom]],tblIDs[#All],3,FALSE)</f>
        <v>Dirgen</v>
      </c>
      <c r="J306" s="56" t="str">
        <f>VLOOKUP(tblSorties[[#This Row],[IDNom]],tblIDs[#All],4,FALSE)</f>
        <v>Fonct</v>
      </c>
      <c r="K306" s="61">
        <f>VLOOKUP(tblSorties[[#This Row],[IDNom]],tblIDs[#All],5,FALSE)</f>
        <v>0</v>
      </c>
    </row>
    <row r="307" spans="1:11" x14ac:dyDescent="0.25">
      <c r="A307" s="56">
        <v>1201628</v>
      </c>
      <c r="B307" s="47" t="str">
        <f>VLOOKUP(tblSorties[[#This Row],[Référence]],tblBase[#All],2,FALSE)</f>
        <v>PORTE NOMS CHEVALET</v>
      </c>
      <c r="C307" s="56">
        <v>3</v>
      </c>
      <c r="D307" s="57">
        <f>VLOOKUP(tblSorties[[#This Row],[Référence]],tblBase[#All],4,FALSE)</f>
        <v>16.75</v>
      </c>
      <c r="E307" s="58">
        <f>IFERROR(tblSorties[[#This Row],[Qté]]*tblSorties[[#This Row],[PU]],"nc")</f>
        <v>50.25</v>
      </c>
      <c r="F307" s="59">
        <v>41674</v>
      </c>
      <c r="G307" s="56" t="s">
        <v>403</v>
      </c>
      <c r="H307" s="56" t="str">
        <f>VLOOKUP(tblSorties[[#This Row],[IDNom]],tblIDs[#All],2,FALSE)</f>
        <v>Herchuelz</v>
      </c>
      <c r="I307" s="56" t="str">
        <f>VLOOKUP(tblSorties[[#This Row],[IDNom]],tblIDs[#All],3,FALSE)</f>
        <v>Dirgen</v>
      </c>
      <c r="J307" s="56" t="str">
        <f>VLOOKUP(tblSorties[[#This Row],[IDNom]],tblIDs[#All],4,FALSE)</f>
        <v>Fonct</v>
      </c>
      <c r="K307" s="61">
        <f>VLOOKUP(tblSorties[[#This Row],[IDNom]],tblIDs[#All],5,FALSE)</f>
        <v>0</v>
      </c>
    </row>
    <row r="308" spans="1:11" x14ac:dyDescent="0.25">
      <c r="A308" s="56">
        <v>505080</v>
      </c>
      <c r="B308" s="47" t="str">
        <f>VLOOKUP(tblSorties[[#This Row],[Référence]],tblBase[#All],2,FALSE)</f>
        <v>SAVON 800ML</v>
      </c>
      <c r="C308" s="56">
        <v>4</v>
      </c>
      <c r="D308" s="57">
        <f>VLOOKUP(tblSorties[[#This Row],[Référence]],tblBase[#All],4,FALSE)</f>
        <v>3.0579999999999998</v>
      </c>
      <c r="E308" s="58">
        <f>IFERROR(tblSorties[[#This Row],[Qté]]*tblSorties[[#This Row],[PU]],"nc")</f>
        <v>12.231999999999999</v>
      </c>
      <c r="F308" s="59">
        <v>41676</v>
      </c>
      <c r="G308" s="56" t="s">
        <v>265</v>
      </c>
      <c r="H308" s="56" t="str">
        <f>VLOOKUP(tblSorties[[#This Row],[IDNom]],tblIDs[#All],2,FALSE)</f>
        <v>Apajh</v>
      </c>
      <c r="I308" s="56" t="str">
        <f>VLOOKUP(tblSorties[[#This Row],[IDNom]],tblIDs[#All],3,FALSE)</f>
        <v>Servgene</v>
      </c>
      <c r="J308" s="56" t="str">
        <f>VLOOKUP(tblSorties[[#This Row],[IDNom]],tblIDs[#All],4,FALSE)</f>
        <v xml:space="preserve">Entretien </v>
      </c>
      <c r="K308" s="61" t="str">
        <f>VLOOKUP(tblSorties[[#This Row],[IDNom]],tblIDs[#All],5,FALSE)</f>
        <v>Société nettoyage</v>
      </c>
    </row>
    <row r="309" spans="1:11" x14ac:dyDescent="0.25">
      <c r="A309" s="56">
        <v>110411</v>
      </c>
      <c r="B309" s="47" t="str">
        <f>VLOOKUP(tblSorties[[#This Row],[Référence]],tblBase[#All],2,FALSE)</f>
        <v>BOITE 100 CRAIES BLANCHES</v>
      </c>
      <c r="C309" s="56">
        <v>3</v>
      </c>
      <c r="D309" s="57">
        <f>VLOOKUP(tblSorties[[#This Row],[Référence]],tblBase[#All],4,FALSE)</f>
        <v>2.5</v>
      </c>
      <c r="E309" s="58">
        <f>IFERROR(tblSorties[[#This Row],[Qté]]*tblSorties[[#This Row],[PU]],"nc")</f>
        <v>7.5</v>
      </c>
      <c r="F309" s="59">
        <v>41676</v>
      </c>
      <c r="G309" s="56" t="s">
        <v>265</v>
      </c>
      <c r="H309" s="56" t="str">
        <f>VLOOKUP(tblSorties[[#This Row],[IDNom]],tblIDs[#All],2,FALSE)</f>
        <v>Apajh</v>
      </c>
      <c r="I309" s="56" t="str">
        <f>VLOOKUP(tblSorties[[#This Row],[IDNom]],tblIDs[#All],3,FALSE)</f>
        <v>Servgene</v>
      </c>
      <c r="J309" s="56" t="str">
        <f>VLOOKUP(tblSorties[[#This Row],[IDNom]],tblIDs[#All],4,FALSE)</f>
        <v xml:space="preserve">Entretien </v>
      </c>
      <c r="K309" s="61" t="str">
        <f>VLOOKUP(tblSorties[[#This Row],[IDNom]],tblIDs[#All],5,FALSE)</f>
        <v>Société nettoyage</v>
      </c>
    </row>
    <row r="310" spans="1:11" x14ac:dyDescent="0.25">
      <c r="A310" s="56">
        <v>110412</v>
      </c>
      <c r="B310" s="47" t="str">
        <f>VLOOKUP(tblSorties[[#This Row],[Référence]],tblBase[#All],2,FALSE)</f>
        <v>BOITE 100 CRAIES COUL. ASS.</v>
      </c>
      <c r="C310" s="56">
        <v>3</v>
      </c>
      <c r="D310" s="57">
        <f>VLOOKUP(tblSorties[[#This Row],[Référence]],tblBase[#All],4,FALSE)</f>
        <v>4.5999999999999996</v>
      </c>
      <c r="E310" s="58">
        <f>IFERROR(tblSorties[[#This Row],[Qté]]*tblSorties[[#This Row],[PU]],"nc")</f>
        <v>13.799999999999999</v>
      </c>
      <c r="F310" s="59">
        <v>41676</v>
      </c>
      <c r="G310" s="56" t="s">
        <v>265</v>
      </c>
      <c r="H310" s="56" t="str">
        <f>VLOOKUP(tblSorties[[#This Row],[IDNom]],tblIDs[#All],2,FALSE)</f>
        <v>Apajh</v>
      </c>
      <c r="I310" s="56" t="str">
        <f>VLOOKUP(tblSorties[[#This Row],[IDNom]],tblIDs[#All],3,FALSE)</f>
        <v>Servgene</v>
      </c>
      <c r="J310" s="56" t="str">
        <f>VLOOKUP(tblSorties[[#This Row],[IDNom]],tblIDs[#All],4,FALSE)</f>
        <v xml:space="preserve">Entretien </v>
      </c>
      <c r="K310" s="61" t="str">
        <f>VLOOKUP(tblSorties[[#This Row],[IDNom]],tblIDs[#All],5,FALSE)</f>
        <v>Société nettoyage</v>
      </c>
    </row>
    <row r="311" spans="1:11" x14ac:dyDescent="0.25">
      <c r="A311" s="56">
        <v>121401</v>
      </c>
      <c r="B311" s="47" t="str">
        <f>VLOOKUP(tblSorties[[#This Row],[Référence]],tblBase[#All],2,FALSE)</f>
        <v>RUBAN SCOTCH TRANSP.550 19x33</v>
      </c>
      <c r="C311" s="56">
        <v>3</v>
      </c>
      <c r="D311" s="57">
        <f>VLOOKUP(tblSorties[[#This Row],[Référence]],tblBase[#All],4,FALSE)</f>
        <v>0.82</v>
      </c>
      <c r="E311" s="58">
        <f>IFERROR(tblSorties[[#This Row],[Qté]]*tblSorties[[#This Row],[PU]],"nc")</f>
        <v>2.46</v>
      </c>
      <c r="F311" s="59">
        <v>41676</v>
      </c>
      <c r="G311" s="56" t="s">
        <v>678</v>
      </c>
      <c r="H311" s="56" t="str">
        <f>VLOOKUP(tblSorties[[#This Row],[IDNom]],tblIDs[#All],2,FALSE)</f>
        <v>Haddid</v>
      </c>
      <c r="I311" s="56" t="str">
        <f>VLOOKUP(tblSorties[[#This Row],[IDNom]],tblIDs[#All],3,FALSE)</f>
        <v>Etudes-DF</v>
      </c>
      <c r="J311" s="56" t="str">
        <f>VLOOKUP(tblSorties[[#This Row],[IDNom]],tblIDs[#All],4,FALSE)</f>
        <v>Fonctetudes</v>
      </c>
      <c r="K311" s="61">
        <f>VLOOKUP(tblSorties[[#This Row],[IDNom]],tblIDs[#All],5,FALSE)</f>
        <v>0</v>
      </c>
    </row>
    <row r="312" spans="1:11" x14ac:dyDescent="0.25">
      <c r="A312" s="56">
        <v>122601</v>
      </c>
      <c r="B312" s="47" t="str">
        <f>VLOOKUP(tblSorties[[#This Row],[Référence]],tblBase[#All],2,FALSE)</f>
        <v>DEVIDOIR ESCARGOT PREMIUM</v>
      </c>
      <c r="C312" s="56">
        <v>2</v>
      </c>
      <c r="D312" s="57">
        <f>VLOOKUP(tblSorties[[#This Row],[Référence]],tblBase[#All],4,FALSE)</f>
        <v>0.35</v>
      </c>
      <c r="E312" s="58">
        <f>IFERROR(tblSorties[[#This Row],[Qté]]*tblSorties[[#This Row],[PU]],"nc")</f>
        <v>0.7</v>
      </c>
      <c r="F312" s="59">
        <v>41676</v>
      </c>
      <c r="G312" s="56" t="s">
        <v>678</v>
      </c>
      <c r="H312" s="56" t="str">
        <f>VLOOKUP(tblSorties[[#This Row],[IDNom]],tblIDs[#All],2,FALSE)</f>
        <v>Haddid</v>
      </c>
      <c r="I312" s="56" t="str">
        <f>VLOOKUP(tblSorties[[#This Row],[IDNom]],tblIDs[#All],3,FALSE)</f>
        <v>Etudes-DF</v>
      </c>
      <c r="J312" s="56" t="str">
        <f>VLOOKUP(tblSorties[[#This Row],[IDNom]],tblIDs[#All],4,FALSE)</f>
        <v>Fonctetudes</v>
      </c>
      <c r="K312" s="61">
        <f>VLOOKUP(tblSorties[[#This Row],[IDNom]],tblIDs[#All],5,FALSE)</f>
        <v>0</v>
      </c>
    </row>
    <row r="313" spans="1:11" x14ac:dyDescent="0.25">
      <c r="A313" s="56">
        <v>311221</v>
      </c>
      <c r="B313" s="47" t="str">
        <f>VLOOKUP(tblSorties[[#This Row],[Référence]],tblBase[#All],2,FALSE)</f>
        <v>CAHIER PIQURE 170x220 96P 5x5    R.14.104</v>
      </c>
      <c r="C313" s="56">
        <v>2</v>
      </c>
      <c r="D313" s="57">
        <f>VLOOKUP(tblSorties[[#This Row],[Référence]],tblBase[#All],4,FALSE)</f>
        <v>0.27</v>
      </c>
      <c r="E313" s="58">
        <f>IFERROR(tblSorties[[#This Row],[Qté]]*tblSorties[[#This Row],[PU]],"nc")</f>
        <v>0.54</v>
      </c>
      <c r="F313" s="59">
        <v>41676</v>
      </c>
      <c r="G313" s="56" t="s">
        <v>678</v>
      </c>
      <c r="H313" s="56" t="str">
        <f>VLOOKUP(tblSorties[[#This Row],[IDNom]],tblIDs[#All],2,FALSE)</f>
        <v>Haddid</v>
      </c>
      <c r="I313" s="56" t="str">
        <f>VLOOKUP(tblSorties[[#This Row],[IDNom]],tblIDs[#All],3,FALSE)</f>
        <v>Etudes-DF</v>
      </c>
      <c r="J313" s="56" t="str">
        <f>VLOOKUP(tblSorties[[#This Row],[IDNom]],tblIDs[#All],4,FALSE)</f>
        <v>Fonctetudes</v>
      </c>
      <c r="K313" s="61">
        <f>VLOOKUP(tblSorties[[#This Row],[IDNom]],tblIDs[#All],5,FALSE)</f>
        <v>0</v>
      </c>
    </row>
    <row r="314" spans="1:11" x14ac:dyDescent="0.25">
      <c r="A314" s="56">
        <v>107505</v>
      </c>
      <c r="B314" s="47" t="str">
        <f>VLOOKUP(tblSorties[[#This Row],[Référence]],tblBase[#All],2,FALSE)</f>
        <v>MINI POCKET MOUSE TIPP-EX 6mm</v>
      </c>
      <c r="C314" s="56">
        <v>6</v>
      </c>
      <c r="D314" s="57">
        <f>VLOOKUP(tblSorties[[#This Row],[Référence]],tblBase[#All],4,FALSE)</f>
        <v>1.1599999999999999</v>
      </c>
      <c r="E314" s="58">
        <f>IFERROR(tblSorties[[#This Row],[Qté]]*tblSorties[[#This Row],[PU]],"nc")</f>
        <v>6.9599999999999991</v>
      </c>
      <c r="F314" s="59">
        <v>41676</v>
      </c>
      <c r="G314" s="56" t="s">
        <v>678</v>
      </c>
      <c r="H314" s="56" t="str">
        <f>VLOOKUP(tblSorties[[#This Row],[IDNom]],tblIDs[#All],2,FALSE)</f>
        <v>Haddid</v>
      </c>
      <c r="I314" s="56" t="str">
        <f>VLOOKUP(tblSorties[[#This Row],[IDNom]],tblIDs[#All],3,FALSE)</f>
        <v>Etudes-DF</v>
      </c>
      <c r="J314" s="56" t="str">
        <f>VLOOKUP(tblSorties[[#This Row],[IDNom]],tblIDs[#All],4,FALSE)</f>
        <v>Fonctetudes</v>
      </c>
      <c r="K314" s="61">
        <f>VLOOKUP(tblSorties[[#This Row],[IDNom]],tblIDs[#All],5,FALSE)</f>
        <v>0</v>
      </c>
    </row>
    <row r="315" spans="1:11" x14ac:dyDescent="0.25">
      <c r="A315" s="56">
        <v>118242</v>
      </c>
      <c r="B315" s="47" t="str">
        <f>VLOOKUP(tblSorties[[#This Row],[Référence]],tblBase[#All],2,FALSE)</f>
        <v>FEUTRE STYLIST 188 P.M ROUGE</v>
      </c>
      <c r="C315" s="56">
        <v>2</v>
      </c>
      <c r="D315" s="57">
        <f>VLOOKUP(tblSorties[[#This Row],[Référence]],tblBase[#All],4,FALSE)</f>
        <v>0.65</v>
      </c>
      <c r="E315" s="58">
        <f>IFERROR(tblSorties[[#This Row],[Qté]]*tblSorties[[#This Row],[PU]],"nc")</f>
        <v>1.3</v>
      </c>
      <c r="F315" s="59">
        <v>41676</v>
      </c>
      <c r="G315" s="56" t="s">
        <v>678</v>
      </c>
      <c r="H315" s="56" t="str">
        <f>VLOOKUP(tblSorties[[#This Row],[IDNom]],tblIDs[#All],2,FALSE)</f>
        <v>Haddid</v>
      </c>
      <c r="I315" s="56" t="str">
        <f>VLOOKUP(tblSorties[[#This Row],[IDNom]],tblIDs[#All],3,FALSE)</f>
        <v>Etudes-DF</v>
      </c>
      <c r="J315" s="56" t="str">
        <f>VLOOKUP(tblSorties[[#This Row],[IDNom]],tblIDs[#All],4,FALSE)</f>
        <v>Fonctetudes</v>
      </c>
      <c r="K315" s="61">
        <f>VLOOKUP(tblSorties[[#This Row],[IDNom]],tblIDs[#All],5,FALSE)</f>
        <v>0</v>
      </c>
    </row>
    <row r="316" spans="1:11" x14ac:dyDescent="0.25">
      <c r="A316" s="56">
        <v>534207</v>
      </c>
      <c r="B316" s="47" t="str">
        <f>VLOOKUP(tblSorties[[#This Row],[Référence]],tblBase[#All],2,FALSE)</f>
        <v>FEUTRE PERMANENT 318 NOIR PTE    FINE</v>
      </c>
      <c r="C316" s="56">
        <v>1</v>
      </c>
      <c r="D316" s="57">
        <f>VLOOKUP(tblSorties[[#This Row],[Référence]],tblBase[#All],4,FALSE)</f>
        <v>0.91</v>
      </c>
      <c r="E316" s="58">
        <f>IFERROR(tblSorties[[#This Row],[Qté]]*tblSorties[[#This Row],[PU]],"nc")</f>
        <v>0.91</v>
      </c>
      <c r="F316" s="59">
        <v>41676</v>
      </c>
      <c r="G316" s="56" t="s">
        <v>678</v>
      </c>
      <c r="H316" s="56" t="str">
        <f>VLOOKUP(tblSorties[[#This Row],[IDNom]],tblIDs[#All],2,FALSE)</f>
        <v>Haddid</v>
      </c>
      <c r="I316" s="56" t="str">
        <f>VLOOKUP(tblSorties[[#This Row],[IDNom]],tblIDs[#All],3,FALSE)</f>
        <v>Etudes-DF</v>
      </c>
      <c r="J316" s="56" t="str">
        <f>VLOOKUP(tblSorties[[#This Row],[IDNom]],tblIDs[#All],4,FALSE)</f>
        <v>Fonctetudes</v>
      </c>
      <c r="K316" s="61">
        <f>VLOOKUP(tblSorties[[#This Row],[IDNom]],tblIDs[#All],5,FALSE)</f>
        <v>0</v>
      </c>
    </row>
    <row r="317" spans="1:11" x14ac:dyDescent="0.25">
      <c r="A317" s="56">
        <v>111101</v>
      </c>
      <c r="B317" s="47" t="str">
        <f>VLOOKUP(tblSorties[[#This Row],[Référence]],tblBase[#All],2,FALSE)</f>
        <v>BIC CRISTAL P.M. BLEU</v>
      </c>
      <c r="C317" s="56">
        <v>3</v>
      </c>
      <c r="D317" s="57">
        <f>VLOOKUP(tblSorties[[#This Row],[Référence]],tblBase[#All],4,FALSE)</f>
        <v>0.15</v>
      </c>
      <c r="E317" s="58">
        <f>IFERROR(tblSorties[[#This Row],[Qté]]*tblSorties[[#This Row],[PU]],"nc")</f>
        <v>0.44999999999999996</v>
      </c>
      <c r="F317" s="59">
        <v>41676</v>
      </c>
      <c r="G317" s="56" t="s">
        <v>678</v>
      </c>
      <c r="H317" s="56" t="str">
        <f>VLOOKUP(tblSorties[[#This Row],[IDNom]],tblIDs[#All],2,FALSE)</f>
        <v>Haddid</v>
      </c>
      <c r="I317" s="56" t="str">
        <f>VLOOKUP(tblSorties[[#This Row],[IDNom]],tblIDs[#All],3,FALSE)</f>
        <v>Etudes-DF</v>
      </c>
      <c r="J317" s="56" t="str">
        <f>VLOOKUP(tblSorties[[#This Row],[IDNom]],tblIDs[#All],4,FALSE)</f>
        <v>Fonctetudes</v>
      </c>
      <c r="K317" s="61">
        <f>VLOOKUP(tblSorties[[#This Row],[IDNom]],tblIDs[#All],5,FALSE)</f>
        <v>0</v>
      </c>
    </row>
    <row r="318" spans="1:11" x14ac:dyDescent="0.25">
      <c r="A318" s="56">
        <v>111102</v>
      </c>
      <c r="B318" s="47" t="str">
        <f>VLOOKUP(tblSorties[[#This Row],[Référence]],tblBase[#All],2,FALSE)</f>
        <v>BIC CRISTAL P.M. NOIR</v>
      </c>
      <c r="C318" s="56">
        <v>1</v>
      </c>
      <c r="D318" s="57">
        <f>VLOOKUP(tblSorties[[#This Row],[Référence]],tblBase[#All],4,FALSE)</f>
        <v>0.15</v>
      </c>
      <c r="E318" s="58">
        <f>IFERROR(tblSorties[[#This Row],[Qté]]*tblSorties[[#This Row],[PU]],"nc")</f>
        <v>0.15</v>
      </c>
      <c r="F318" s="59">
        <v>41676</v>
      </c>
      <c r="G318" s="56" t="s">
        <v>678</v>
      </c>
      <c r="H318" s="56" t="str">
        <f>VLOOKUP(tblSorties[[#This Row],[IDNom]],tblIDs[#All],2,FALSE)</f>
        <v>Haddid</v>
      </c>
      <c r="I318" s="56" t="str">
        <f>VLOOKUP(tblSorties[[#This Row],[IDNom]],tblIDs[#All],3,FALSE)</f>
        <v>Etudes-DF</v>
      </c>
      <c r="J318" s="56" t="str">
        <f>VLOOKUP(tblSorties[[#This Row],[IDNom]],tblIDs[#All],4,FALSE)</f>
        <v>Fonctetudes</v>
      </c>
      <c r="K318" s="61">
        <f>VLOOKUP(tblSorties[[#This Row],[IDNom]],tblIDs[#All],5,FALSE)</f>
        <v>0</v>
      </c>
    </row>
    <row r="319" spans="1:11" x14ac:dyDescent="0.25">
      <c r="A319" s="56">
        <v>111103</v>
      </c>
      <c r="B319" s="47" t="str">
        <f>VLOOKUP(tblSorties[[#This Row],[Référence]],tblBase[#All],2,FALSE)</f>
        <v>BIC CRISTAL P.M. ROUGE</v>
      </c>
      <c r="C319" s="56">
        <v>1</v>
      </c>
      <c r="D319" s="57">
        <f>VLOOKUP(tblSorties[[#This Row],[Référence]],tblBase[#All],4,FALSE)</f>
        <v>0.15</v>
      </c>
      <c r="E319" s="58">
        <f>IFERROR(tblSorties[[#This Row],[Qté]]*tblSorties[[#This Row],[PU]],"nc")</f>
        <v>0.15</v>
      </c>
      <c r="F319" s="59">
        <v>41676</v>
      </c>
      <c r="G319" s="56" t="s">
        <v>678</v>
      </c>
      <c r="H319" s="56" t="str">
        <f>VLOOKUP(tblSorties[[#This Row],[IDNom]],tblIDs[#All],2,FALSE)</f>
        <v>Haddid</v>
      </c>
      <c r="I319" s="56" t="str">
        <f>VLOOKUP(tblSorties[[#This Row],[IDNom]],tblIDs[#All],3,FALSE)</f>
        <v>Etudes-DF</v>
      </c>
      <c r="J319" s="56" t="str">
        <f>VLOOKUP(tblSorties[[#This Row],[IDNom]],tblIDs[#All],4,FALSE)</f>
        <v>Fonctetudes</v>
      </c>
      <c r="K319" s="61">
        <f>VLOOKUP(tblSorties[[#This Row],[IDNom]],tblIDs[#All],5,FALSE)</f>
        <v>0</v>
      </c>
    </row>
    <row r="320" spans="1:11" x14ac:dyDescent="0.25">
      <c r="A320" s="56">
        <v>208561</v>
      </c>
      <c r="B320" s="47" t="str">
        <f>VLOOKUP(tblSorties[[#This Row],[Référence]],tblBase[#All],2,FALSE)</f>
        <v>CLASSEUR POLYPRO 4 ANN.30mm BLEU DUR</v>
      </c>
      <c r="C320" s="56">
        <v>1</v>
      </c>
      <c r="D320" s="57">
        <f>VLOOKUP(tblSorties[[#This Row],[Référence]],tblBase[#All],4,FALSE)</f>
        <v>0.78</v>
      </c>
      <c r="E320" s="58">
        <f>IFERROR(tblSorties[[#This Row],[Qté]]*tblSorties[[#This Row],[PU]],"nc")</f>
        <v>0.78</v>
      </c>
      <c r="F320" s="59">
        <v>41676</v>
      </c>
      <c r="G320" s="56" t="s">
        <v>332</v>
      </c>
      <c r="H320" s="56" t="str">
        <f>VLOOKUP(tblSorties[[#This Row],[IDNom]],tblIDs[#All],2,FALSE)</f>
        <v>Daubercies</v>
      </c>
      <c r="I320" s="56" t="str">
        <f>VLOOKUP(tblSorties[[#This Row],[IDNom]],tblIDs[#All],3,FALSE)</f>
        <v>Systinfo-DF</v>
      </c>
      <c r="J320" s="56" t="str">
        <f>VLOOKUP(tblSorties[[#This Row],[IDNom]],tblIDs[#All],4,FALSE)</f>
        <v>Fonctinfo</v>
      </c>
      <c r="K320" s="61">
        <f>VLOOKUP(tblSorties[[#This Row],[IDNom]],tblIDs[#All],5,FALSE)</f>
        <v>0</v>
      </c>
    </row>
    <row r="321" spans="1:11" x14ac:dyDescent="0.25">
      <c r="A321" s="56">
        <v>200253</v>
      </c>
      <c r="B321" s="47" t="str">
        <f>VLOOKUP(tblSorties[[#This Row],[Référence]],tblBase[#All],2,FALSE)</f>
        <v>BTE 100 POCH.PLAST.PERF.LISSE    9/100è A4 11 TROUS</v>
      </c>
      <c r="C321" s="56">
        <v>100</v>
      </c>
      <c r="D321" s="57">
        <f>VLOOKUP(tblSorties[[#This Row],[Référence]],tblBase[#All],4,FALSE)</f>
        <v>5.2999999999999999E-2</v>
      </c>
      <c r="E321" s="58">
        <f>IFERROR(tblSorties[[#This Row],[Qté]]*tblSorties[[#This Row],[PU]],"nc")</f>
        <v>5.3</v>
      </c>
      <c r="F321" s="59">
        <v>41676</v>
      </c>
      <c r="G321" s="56" t="s">
        <v>332</v>
      </c>
      <c r="H321" s="56" t="str">
        <f>VLOOKUP(tblSorties[[#This Row],[IDNom]],tblIDs[#All],2,FALSE)</f>
        <v>Daubercies</v>
      </c>
      <c r="I321" s="56" t="str">
        <f>VLOOKUP(tblSorties[[#This Row],[IDNom]],tblIDs[#All],3,FALSE)</f>
        <v>Systinfo-DF</v>
      </c>
      <c r="J321" s="56" t="str">
        <f>VLOOKUP(tblSorties[[#This Row],[IDNom]],tblIDs[#All],4,FALSE)</f>
        <v>Fonctinfo</v>
      </c>
      <c r="K321" s="61">
        <f>VLOOKUP(tblSorties[[#This Row],[IDNom]],tblIDs[#All],5,FALSE)</f>
        <v>0</v>
      </c>
    </row>
    <row r="322" spans="1:11" x14ac:dyDescent="0.25">
      <c r="A322" s="56">
        <v>207223</v>
      </c>
      <c r="B322" s="47" t="str">
        <f>VLOOKUP(tblSorties[[#This Row],[Référence]],tblBase[#All],2,FALSE)</f>
        <v>JEU 12 INTERC.CARTE FORTE A4+    FORMAT POCH. (245x300)</v>
      </c>
      <c r="C322" s="56">
        <v>1</v>
      </c>
      <c r="D322" s="57">
        <f>VLOOKUP(tblSorties[[#This Row],[Référence]],tblBase[#All],4,FALSE)</f>
        <v>0.44</v>
      </c>
      <c r="E322" s="58">
        <f>IFERROR(tblSorties[[#This Row],[Qté]]*tblSorties[[#This Row],[PU]],"nc")</f>
        <v>0.44</v>
      </c>
      <c r="F322" s="59">
        <v>41676</v>
      </c>
      <c r="G322" s="56" t="s">
        <v>332</v>
      </c>
      <c r="H322" s="56" t="str">
        <f>VLOOKUP(tblSorties[[#This Row],[IDNom]],tblIDs[#All],2,FALSE)</f>
        <v>Daubercies</v>
      </c>
      <c r="I322" s="56" t="str">
        <f>VLOOKUP(tblSorties[[#This Row],[IDNom]],tblIDs[#All],3,FALSE)</f>
        <v>Systinfo-DF</v>
      </c>
      <c r="J322" s="56" t="str">
        <f>VLOOKUP(tblSorties[[#This Row],[IDNom]],tblIDs[#All],4,FALSE)</f>
        <v>Fonctinfo</v>
      </c>
      <c r="K322" s="61">
        <f>VLOOKUP(tblSorties[[#This Row],[IDNom]],tblIDs[#All],5,FALSE)</f>
        <v>0</v>
      </c>
    </row>
    <row r="323" spans="1:11" x14ac:dyDescent="0.25">
      <c r="A323" s="56">
        <v>200253</v>
      </c>
      <c r="B323" s="47" t="str">
        <f>VLOOKUP(tblSorties[[#This Row],[Référence]],tblBase[#All],2,FALSE)</f>
        <v>BTE 100 POCH.PLAST.PERF.LISSE    9/100è A4 11 TROUS</v>
      </c>
      <c r="C323" s="56">
        <v>200</v>
      </c>
      <c r="D323" s="57">
        <f>VLOOKUP(tblSorties[[#This Row],[Référence]],tblBase[#All],4,FALSE)</f>
        <v>5.2999999999999999E-2</v>
      </c>
      <c r="E323" s="58">
        <f>IFERROR(tblSorties[[#This Row],[Qté]]*tblSorties[[#This Row],[PU]],"nc")</f>
        <v>10.6</v>
      </c>
      <c r="F323" s="59">
        <v>41676</v>
      </c>
      <c r="G323" s="56" t="s">
        <v>460</v>
      </c>
      <c r="H323" s="56" t="str">
        <f>VLOOKUP(tblSorties[[#This Row],[IDNom]],tblIDs[#All],2,FALSE)</f>
        <v>Pinto</v>
      </c>
      <c r="I323" s="56" t="str">
        <f>VLOOKUP(tblSorties[[#This Row],[IDNom]],tblIDs[#All],3,FALSE)</f>
        <v>Servgene</v>
      </c>
      <c r="J323" s="56" t="str">
        <f>VLOOKUP(tblSorties[[#This Row],[IDNom]],tblIDs[#All],4,FALSE)</f>
        <v>Servfin</v>
      </c>
      <c r="K323" s="61">
        <f>VLOOKUP(tblSorties[[#This Row],[IDNom]],tblIDs[#All],5,FALSE)</f>
        <v>0</v>
      </c>
    </row>
    <row r="324" spans="1:11" x14ac:dyDescent="0.25">
      <c r="A324" s="56">
        <v>213440</v>
      </c>
      <c r="B324" s="47" t="str">
        <f>VLOOKUP(tblSorties[[#This Row],[Référence]],tblBase[#All],2,FALSE)</f>
        <v>PROTEGE-DOCUMENT  80VUES NOIR</v>
      </c>
      <c r="C324" s="56">
        <v>1</v>
      </c>
      <c r="D324" s="57">
        <f>VLOOKUP(tblSorties[[#This Row],[Référence]],tblBase[#All],4,FALSE)</f>
        <v>9.94</v>
      </c>
      <c r="E324" s="58">
        <f>IFERROR(tblSorties[[#This Row],[Qté]]*tblSorties[[#This Row],[PU]],"nc")</f>
        <v>9.94</v>
      </c>
      <c r="F324" s="59">
        <v>41676</v>
      </c>
      <c r="G324" s="56" t="s">
        <v>460</v>
      </c>
      <c r="H324" s="56" t="str">
        <f>VLOOKUP(tblSorties[[#This Row],[IDNom]],tblIDs[#All],2,FALSE)</f>
        <v>Pinto</v>
      </c>
      <c r="I324" s="56" t="str">
        <f>VLOOKUP(tblSorties[[#This Row],[IDNom]],tblIDs[#All],3,FALSE)</f>
        <v>Servgene</v>
      </c>
      <c r="J324" s="56" t="str">
        <f>VLOOKUP(tblSorties[[#This Row],[IDNom]],tblIDs[#All],4,FALSE)</f>
        <v>Servfin</v>
      </c>
      <c r="K324" s="61">
        <f>VLOOKUP(tblSorties[[#This Row],[IDNom]],tblIDs[#All],5,FALSE)</f>
        <v>0</v>
      </c>
    </row>
    <row r="325" spans="1:11" x14ac:dyDescent="0.25">
      <c r="A325" s="56">
        <v>111103</v>
      </c>
      <c r="B325" s="47" t="str">
        <f>VLOOKUP(tblSorties[[#This Row],[Référence]],tblBase[#All],2,FALSE)</f>
        <v>BIC CRISTAL P.M. ROUGE</v>
      </c>
      <c r="C325" s="56">
        <v>1</v>
      </c>
      <c r="D325" s="57">
        <f>VLOOKUP(tblSorties[[#This Row],[Référence]],tblBase[#All],4,FALSE)</f>
        <v>0.15</v>
      </c>
      <c r="E325" s="58">
        <f>IFERROR(tblSorties[[#This Row],[Qté]]*tblSorties[[#This Row],[PU]],"nc")</f>
        <v>0.15</v>
      </c>
      <c r="F325" s="59">
        <v>41677</v>
      </c>
      <c r="G325" s="56" t="s">
        <v>380</v>
      </c>
      <c r="H325" s="56" t="str">
        <f>VLOOKUP(tblSorties[[#This Row],[IDNom]],tblIDs[#All],2,FALSE)</f>
        <v>Foncez</v>
      </c>
      <c r="I325" s="56" t="str">
        <f>VLOOKUP(tblSorties[[#This Row],[IDNom]],tblIDs[#All],3,FALSE)</f>
        <v>Deptecl</v>
      </c>
      <c r="J325" s="56" t="str">
        <f>VLOOKUP(tblSorties[[#This Row],[IDNom]],tblIDs[#All],4,FALSE)</f>
        <v>Sc/Matiére</v>
      </c>
      <c r="K325" s="61" t="str">
        <f>VLOOKUP(tblSorties[[#This Row],[IDNom]],tblIDs[#All],5,FALSE)</f>
        <v>Chimie</v>
      </c>
    </row>
    <row r="326" spans="1:11" x14ac:dyDescent="0.25">
      <c r="A326" s="56">
        <v>207223</v>
      </c>
      <c r="B326" s="47" t="str">
        <f>VLOOKUP(tblSorties[[#This Row],[Référence]],tblBase[#All],2,FALSE)</f>
        <v>JEU 12 INTERC.CARTE FORTE A4+    FORMAT POCH. (245x300)</v>
      </c>
      <c r="C326" s="56">
        <v>1</v>
      </c>
      <c r="D326" s="57">
        <f>VLOOKUP(tblSorties[[#This Row],[Référence]],tblBase[#All],4,FALSE)</f>
        <v>0.44</v>
      </c>
      <c r="E326" s="58">
        <f>IFERROR(tblSorties[[#This Row],[Qté]]*tblSorties[[#This Row],[PU]],"nc")</f>
        <v>0.44</v>
      </c>
      <c r="F326" s="59">
        <v>41677</v>
      </c>
      <c r="G326" s="56" t="s">
        <v>380</v>
      </c>
      <c r="H326" s="56" t="str">
        <f>VLOOKUP(tblSorties[[#This Row],[IDNom]],tblIDs[#All],2,FALSE)</f>
        <v>Foncez</v>
      </c>
      <c r="I326" s="56" t="str">
        <f>VLOOKUP(tblSorties[[#This Row],[IDNom]],tblIDs[#All],3,FALSE)</f>
        <v>Deptecl</v>
      </c>
      <c r="J326" s="56" t="str">
        <f>VLOOKUP(tblSorties[[#This Row],[IDNom]],tblIDs[#All],4,FALSE)</f>
        <v>Sc/Matiére</v>
      </c>
      <c r="K326" s="61" t="str">
        <f>VLOOKUP(tblSorties[[#This Row],[IDNom]],tblIDs[#All],5,FALSE)</f>
        <v>Chimie</v>
      </c>
    </row>
    <row r="327" spans="1:11" x14ac:dyDescent="0.25">
      <c r="A327" s="56">
        <v>202233</v>
      </c>
      <c r="B327" s="47" t="str">
        <f>VLOOKUP(tblSorties[[#This Row],[Référence]],tblBase[#All],2,FALSE)</f>
        <v>CHEM.3RAB.+ELAST.+ETIQ. MAUVE C.L. 5/10</v>
      </c>
      <c r="C327" s="56">
        <v>2</v>
      </c>
      <c r="D327" s="57">
        <f>VLOOKUP(tblSorties[[#This Row],[Référence]],tblBase[#All],4,FALSE)</f>
        <v>0.88</v>
      </c>
      <c r="E327" s="58">
        <f>IFERROR(tblSorties[[#This Row],[Qté]]*tblSorties[[#This Row],[PU]],"nc")</f>
        <v>1.76</v>
      </c>
      <c r="F327" s="59">
        <v>41680</v>
      </c>
      <c r="G327" s="56" t="s">
        <v>351</v>
      </c>
      <c r="H327" s="56" t="str">
        <f>VLOOKUP(tblSorties[[#This Row],[IDNom]],tblIDs[#All],2,FALSE)</f>
        <v xml:space="preserve">Desseyn </v>
      </c>
      <c r="I327" s="56" t="str">
        <f>VLOOKUP(tblSorties[[#This Row],[IDNom]],tblIDs[#All],3,FALSE)</f>
        <v>Deptecl</v>
      </c>
      <c r="J327" s="56" t="str">
        <f>VLOOKUP(tblSorties[[#This Row],[IDNom]],tblIDs[#All],4,FALSE)</f>
        <v>Méca</v>
      </c>
      <c r="K327" s="61" t="str">
        <f>VLOOKUP(tblSorties[[#This Row],[IDNom]],tblIDs[#All],5,FALSE)</f>
        <v>Génie-Civil</v>
      </c>
    </row>
    <row r="328" spans="1:11" x14ac:dyDescent="0.25">
      <c r="A328" s="56">
        <v>202248</v>
      </c>
      <c r="B328" s="47" t="str">
        <f>VLOOKUP(tblSorties[[#This Row],[Référence]],tblBase[#All],2,FALSE)</f>
        <v>CHEM.3 RAB.+ELAST.+ETIQ.ORANGE   C.L. 5/10</v>
      </c>
      <c r="C328" s="56">
        <v>2</v>
      </c>
      <c r="D328" s="57">
        <f>VLOOKUP(tblSorties[[#This Row],[Référence]],tblBase[#All],4,FALSE)</f>
        <v>0.88</v>
      </c>
      <c r="E328" s="58">
        <f>IFERROR(tblSorties[[#This Row],[Qté]]*tblSorties[[#This Row],[PU]],"nc")</f>
        <v>1.76</v>
      </c>
      <c r="F328" s="59">
        <v>41680</v>
      </c>
      <c r="G328" s="56" t="s">
        <v>351</v>
      </c>
      <c r="H328" s="56" t="str">
        <f>VLOOKUP(tblSorties[[#This Row],[IDNom]],tblIDs[#All],2,FALSE)</f>
        <v xml:space="preserve">Desseyn </v>
      </c>
      <c r="I328" s="56" t="str">
        <f>VLOOKUP(tblSorties[[#This Row],[IDNom]],tblIDs[#All],3,FALSE)</f>
        <v>Deptecl</v>
      </c>
      <c r="J328" s="56" t="str">
        <f>VLOOKUP(tblSorties[[#This Row],[IDNom]],tblIDs[#All],4,FALSE)</f>
        <v>Méca</v>
      </c>
      <c r="K328" s="61" t="str">
        <f>VLOOKUP(tblSorties[[#This Row],[IDNom]],tblIDs[#All],5,FALSE)</f>
        <v>Génie-Civil</v>
      </c>
    </row>
    <row r="329" spans="1:11" x14ac:dyDescent="0.25">
      <c r="A329" s="56">
        <v>202235</v>
      </c>
      <c r="B329" s="47" t="str">
        <f>VLOOKUP(tblSorties[[#This Row],[Référence]],tblBase[#All],2,FALSE)</f>
        <v>CHEM.3 RAB.+ELAST.+ETIQ. ROUGE   C.L. 5/10</v>
      </c>
      <c r="C329" s="56">
        <v>2</v>
      </c>
      <c r="D329" s="57">
        <f>VLOOKUP(tblSorties[[#This Row],[Référence]],tblBase[#All],4,FALSE)</f>
        <v>0.88</v>
      </c>
      <c r="E329" s="58">
        <f>IFERROR(tblSorties[[#This Row],[Qté]]*tblSorties[[#This Row],[PU]],"nc")</f>
        <v>1.76</v>
      </c>
      <c r="F329" s="59">
        <v>41680</v>
      </c>
      <c r="G329" s="56" t="s">
        <v>351</v>
      </c>
      <c r="H329" s="56" t="str">
        <f>VLOOKUP(tblSorties[[#This Row],[IDNom]],tblIDs[#All],2,FALSE)</f>
        <v xml:space="preserve">Desseyn </v>
      </c>
      <c r="I329" s="56" t="str">
        <f>VLOOKUP(tblSorties[[#This Row],[IDNom]],tblIDs[#All],3,FALSE)</f>
        <v>Deptecl</v>
      </c>
      <c r="J329" s="56" t="str">
        <f>VLOOKUP(tblSorties[[#This Row],[IDNom]],tblIDs[#All],4,FALSE)</f>
        <v>Méca</v>
      </c>
      <c r="K329" s="61" t="str">
        <f>VLOOKUP(tblSorties[[#This Row],[IDNom]],tblIDs[#All],5,FALSE)</f>
        <v>Génie-Civil</v>
      </c>
    </row>
    <row r="330" spans="1:11" x14ac:dyDescent="0.25">
      <c r="A330" s="56">
        <v>202239</v>
      </c>
      <c r="B330" s="47" t="str">
        <f>VLOOKUP(tblSorties[[#This Row],[Référence]],tblBase[#All],2,FALSE)</f>
        <v>CHEM.3 RAB.+ELAST.+ETIQ.GRIS     C.L. 5/10</v>
      </c>
      <c r="C330" s="56">
        <v>2</v>
      </c>
      <c r="D330" s="57">
        <f>VLOOKUP(tblSorties[[#This Row],[Référence]],tblBase[#All],4,FALSE)</f>
        <v>0.88</v>
      </c>
      <c r="E330" s="58">
        <f>IFERROR(tblSorties[[#This Row],[Qté]]*tblSorties[[#This Row],[PU]],"nc")</f>
        <v>1.76</v>
      </c>
      <c r="F330" s="59">
        <v>41680</v>
      </c>
      <c r="G330" s="56" t="s">
        <v>351</v>
      </c>
      <c r="H330" s="56" t="str">
        <f>VLOOKUP(tblSorties[[#This Row],[IDNom]],tblIDs[#All],2,FALSE)</f>
        <v xml:space="preserve">Desseyn </v>
      </c>
      <c r="I330" s="56" t="str">
        <f>VLOOKUP(tblSorties[[#This Row],[IDNom]],tblIDs[#All],3,FALSE)</f>
        <v>Deptecl</v>
      </c>
      <c r="J330" s="56" t="str">
        <f>VLOOKUP(tblSorties[[#This Row],[IDNom]],tblIDs[#All],4,FALSE)</f>
        <v>Méca</v>
      </c>
      <c r="K330" s="61" t="str">
        <f>VLOOKUP(tblSorties[[#This Row],[IDNom]],tblIDs[#All],5,FALSE)</f>
        <v>Génie-Civil</v>
      </c>
    </row>
    <row r="331" spans="1:11" x14ac:dyDescent="0.25">
      <c r="A331" s="56">
        <v>202230</v>
      </c>
      <c r="B331" s="47" t="str">
        <f>VLOOKUP(tblSorties[[#This Row],[Référence]],tblBase[#All],2,FALSE)</f>
        <v>CHEM.3 RABATS ELAST.EUROFOLIO    BLEU A4 C.L.</v>
      </c>
      <c r="C331" s="56">
        <v>2</v>
      </c>
      <c r="D331" s="57">
        <f>VLOOKUP(tblSorties[[#This Row],[Référence]],tblBase[#All],4,FALSE)</f>
        <v>0.88</v>
      </c>
      <c r="E331" s="58">
        <f>IFERROR(tblSorties[[#This Row],[Qté]]*tblSorties[[#This Row],[PU]],"nc")</f>
        <v>1.76</v>
      </c>
      <c r="F331" s="59">
        <v>41680</v>
      </c>
      <c r="G331" s="56" t="s">
        <v>351</v>
      </c>
      <c r="H331" s="56" t="str">
        <f>VLOOKUP(tblSorties[[#This Row],[IDNom]],tblIDs[#All],2,FALSE)</f>
        <v xml:space="preserve">Desseyn </v>
      </c>
      <c r="I331" s="56" t="str">
        <f>VLOOKUP(tblSorties[[#This Row],[IDNom]],tblIDs[#All],3,FALSE)</f>
        <v>Deptecl</v>
      </c>
      <c r="J331" s="56" t="str">
        <f>VLOOKUP(tblSorties[[#This Row],[IDNom]],tblIDs[#All],4,FALSE)</f>
        <v>Méca</v>
      </c>
      <c r="K331" s="61" t="str">
        <f>VLOOKUP(tblSorties[[#This Row],[IDNom]],tblIDs[#All],5,FALSE)</f>
        <v>Génie-Civil</v>
      </c>
    </row>
    <row r="332" spans="1:11" x14ac:dyDescent="0.25">
      <c r="A332" s="56">
        <v>202231</v>
      </c>
      <c r="B332" s="47" t="str">
        <f>VLOOKUP(tblSorties[[#This Row],[Référence]],tblBase[#All],2,FALSE)</f>
        <v>CHEM.3 RAB.+ELAST.+ETIQ.VERT     C.L. 5/10</v>
      </c>
      <c r="C332" s="56">
        <v>2</v>
      </c>
      <c r="D332" s="57">
        <f>VLOOKUP(tblSorties[[#This Row],[Référence]],tblBase[#All],4,FALSE)</f>
        <v>0.88</v>
      </c>
      <c r="E332" s="58">
        <f>IFERROR(tblSorties[[#This Row],[Qté]]*tblSorties[[#This Row],[PU]],"nc")</f>
        <v>1.76</v>
      </c>
      <c r="F332" s="59">
        <v>41680</v>
      </c>
      <c r="G332" s="56" t="s">
        <v>351</v>
      </c>
      <c r="H332" s="56" t="str">
        <f>VLOOKUP(tblSorties[[#This Row],[IDNom]],tblIDs[#All],2,FALSE)</f>
        <v xml:space="preserve">Desseyn </v>
      </c>
      <c r="I332" s="56" t="str">
        <f>VLOOKUP(tblSorties[[#This Row],[IDNom]],tblIDs[#All],3,FALSE)</f>
        <v>Deptecl</v>
      </c>
      <c r="J332" s="56" t="str">
        <f>VLOOKUP(tblSorties[[#This Row],[IDNom]],tblIDs[#All],4,FALSE)</f>
        <v>Méca</v>
      </c>
      <c r="K332" s="61" t="str">
        <f>VLOOKUP(tblSorties[[#This Row],[IDNom]],tblIDs[#All],5,FALSE)</f>
        <v>Génie-Civil</v>
      </c>
    </row>
    <row r="333" spans="1:11" x14ac:dyDescent="0.25">
      <c r="A333" s="56">
        <v>202232</v>
      </c>
      <c r="B333" s="47" t="str">
        <f>VLOOKUP(tblSorties[[#This Row],[Référence]],tblBase[#All],2,FALSE)</f>
        <v>CHEM.RAB.+ELAST.+ETIQ JAUNE</v>
      </c>
      <c r="C333" s="56">
        <v>2</v>
      </c>
      <c r="D333" s="57">
        <f>VLOOKUP(tblSorties[[#This Row],[Référence]],tblBase[#All],4,FALSE)</f>
        <v>0.88</v>
      </c>
      <c r="E333" s="58">
        <f>IFERROR(tblSorties[[#This Row],[Qté]]*tblSorties[[#This Row],[PU]],"nc")</f>
        <v>1.76</v>
      </c>
      <c r="F333" s="59">
        <v>41680</v>
      </c>
      <c r="G333" s="56" t="s">
        <v>351</v>
      </c>
      <c r="H333" s="56" t="str">
        <f>VLOOKUP(tblSorties[[#This Row],[IDNom]],tblIDs[#All],2,FALSE)</f>
        <v xml:space="preserve">Desseyn </v>
      </c>
      <c r="I333" s="56" t="str">
        <f>VLOOKUP(tblSorties[[#This Row],[IDNom]],tblIDs[#All],3,FALSE)</f>
        <v>Deptecl</v>
      </c>
      <c r="J333" s="56" t="str">
        <f>VLOOKUP(tblSorties[[#This Row],[IDNom]],tblIDs[#All],4,FALSE)</f>
        <v>Méca</v>
      </c>
      <c r="K333" s="61" t="str">
        <f>VLOOKUP(tblSorties[[#This Row],[IDNom]],tblIDs[#All],5,FALSE)</f>
        <v>Génie-Civil</v>
      </c>
    </row>
    <row r="334" spans="1:11" x14ac:dyDescent="0.25">
      <c r="A334" s="56">
        <v>105221</v>
      </c>
      <c r="B334" s="47" t="str">
        <f>VLOOKUP(tblSorties[[#This Row],[Référence]],tblBase[#All],2,FALSE)</f>
        <v>ETUI 10 LAMES CUTTER  9mm</v>
      </c>
      <c r="C334" s="56">
        <v>2</v>
      </c>
      <c r="D334" s="57">
        <f>VLOOKUP(tblSorties[[#This Row],[Référence]],tblBase[#All],4,FALSE)</f>
        <v>0.7</v>
      </c>
      <c r="E334" s="58">
        <f>IFERROR(tblSorties[[#This Row],[Qté]]*tblSorties[[#This Row],[PU]],"nc")</f>
        <v>1.4</v>
      </c>
      <c r="F334" s="59">
        <v>41680</v>
      </c>
      <c r="G334" s="56" t="s">
        <v>351</v>
      </c>
      <c r="H334" s="56" t="str">
        <f>VLOOKUP(tblSorties[[#This Row],[IDNom]],tblIDs[#All],2,FALSE)</f>
        <v xml:space="preserve">Desseyn </v>
      </c>
      <c r="I334" s="56" t="str">
        <f>VLOOKUP(tblSorties[[#This Row],[IDNom]],tblIDs[#All],3,FALSE)</f>
        <v>Deptecl</v>
      </c>
      <c r="J334" s="56" t="str">
        <f>VLOOKUP(tblSorties[[#This Row],[IDNom]],tblIDs[#All],4,FALSE)</f>
        <v>Méca</v>
      </c>
      <c r="K334" s="61" t="str">
        <f>VLOOKUP(tblSorties[[#This Row],[IDNom]],tblIDs[#All],5,FALSE)</f>
        <v>Génie-Civil</v>
      </c>
    </row>
    <row r="335" spans="1:11" x14ac:dyDescent="0.25">
      <c r="A335" s="56">
        <v>125703</v>
      </c>
      <c r="B335" s="47" t="str">
        <f>VLOOKUP(tblSorties[[#This Row],[Référence]],tblBase[#All],2,FALSE)</f>
        <v>ETIQUETTE ADRESSE</v>
      </c>
      <c r="C335" s="56">
        <v>1</v>
      </c>
      <c r="D335" s="57">
        <f>VLOOKUP(tblSorties[[#This Row],[Référence]],tblBase[#All],4,FALSE)</f>
        <v>49.66</v>
      </c>
      <c r="E335" s="58">
        <f>IFERROR(tblSorties[[#This Row],[Qté]]*tblSorties[[#This Row],[PU]],"nc")</f>
        <v>49.66</v>
      </c>
      <c r="F335" s="59">
        <v>41680</v>
      </c>
      <c r="G335" s="56" t="s">
        <v>351</v>
      </c>
      <c r="H335" s="56" t="str">
        <f>VLOOKUP(tblSorties[[#This Row],[IDNom]],tblIDs[#All],2,FALSE)</f>
        <v xml:space="preserve">Desseyn </v>
      </c>
      <c r="I335" s="56" t="str">
        <f>VLOOKUP(tblSorties[[#This Row],[IDNom]],tblIDs[#All],3,FALSE)</f>
        <v>Deptecl</v>
      </c>
      <c r="J335" s="56" t="str">
        <f>VLOOKUP(tblSorties[[#This Row],[IDNom]],tblIDs[#All],4,FALSE)</f>
        <v>Méca</v>
      </c>
      <c r="K335" s="61" t="str">
        <f>VLOOKUP(tblSorties[[#This Row],[IDNom]],tblIDs[#All],5,FALSE)</f>
        <v>Génie-Civil</v>
      </c>
    </row>
    <row r="336" spans="1:11" x14ac:dyDescent="0.25">
      <c r="A336" s="56">
        <v>533382</v>
      </c>
      <c r="B336" s="47" t="str">
        <f>VLOOKUP(tblSorties[[#This Row],[Référence]],tblBase[#All],2,FALSE)</f>
        <v>BTE 50 TRANSP.P/IMP.JET ENCRE    A4 100µ</v>
      </c>
      <c r="C336" s="56">
        <v>1</v>
      </c>
      <c r="D336" s="57">
        <f>VLOOKUP(tblSorties[[#This Row],[Référence]],tblBase[#All],4,FALSE)</f>
        <v>14</v>
      </c>
      <c r="E336" s="58">
        <f>IFERROR(tblSorties[[#This Row],[Qté]]*tblSorties[[#This Row],[PU]],"nc")</f>
        <v>14</v>
      </c>
      <c r="F336" s="59">
        <v>41680</v>
      </c>
      <c r="G336" s="56" t="s">
        <v>351</v>
      </c>
      <c r="H336" s="56" t="str">
        <f>VLOOKUP(tblSorties[[#This Row],[IDNom]],tblIDs[#All],2,FALSE)</f>
        <v xml:space="preserve">Desseyn </v>
      </c>
      <c r="I336" s="56" t="str">
        <f>VLOOKUP(tblSorties[[#This Row],[IDNom]],tblIDs[#All],3,FALSE)</f>
        <v>Deptecl</v>
      </c>
      <c r="J336" s="56" t="str">
        <f>VLOOKUP(tblSorties[[#This Row],[IDNom]],tblIDs[#All],4,FALSE)</f>
        <v>Méca</v>
      </c>
      <c r="K336" s="61" t="str">
        <f>VLOOKUP(tblSorties[[#This Row],[IDNom]],tblIDs[#All],5,FALSE)</f>
        <v>Génie-Civil</v>
      </c>
    </row>
    <row r="337" spans="1:11" x14ac:dyDescent="0.25">
      <c r="A337" s="56">
        <v>207223</v>
      </c>
      <c r="B337" s="47" t="str">
        <f>VLOOKUP(tblSorties[[#This Row],[Référence]],tblBase[#All],2,FALSE)</f>
        <v>JEU 12 INTERC.CARTE FORTE A4+    FORMAT POCH. (245x300)</v>
      </c>
      <c r="C337" s="56">
        <v>2</v>
      </c>
      <c r="D337" s="57">
        <f>VLOOKUP(tblSorties[[#This Row],[Référence]],tblBase[#All],4,FALSE)</f>
        <v>0.44</v>
      </c>
      <c r="E337" s="58">
        <f>IFERROR(tblSorties[[#This Row],[Qté]]*tblSorties[[#This Row],[PU]],"nc")</f>
        <v>0.88</v>
      </c>
      <c r="F337" s="59">
        <v>41680</v>
      </c>
      <c r="G337" s="56" t="s">
        <v>351</v>
      </c>
      <c r="H337" s="56" t="str">
        <f>VLOOKUP(tblSorties[[#This Row],[IDNom]],tblIDs[#All],2,FALSE)</f>
        <v xml:space="preserve">Desseyn </v>
      </c>
      <c r="I337" s="56" t="str">
        <f>VLOOKUP(tblSorties[[#This Row],[IDNom]],tblIDs[#All],3,FALSE)</f>
        <v>Deptecl</v>
      </c>
      <c r="J337" s="56" t="str">
        <f>VLOOKUP(tblSorties[[#This Row],[IDNom]],tblIDs[#All],4,FALSE)</f>
        <v>Méca</v>
      </c>
      <c r="K337" s="61" t="str">
        <f>VLOOKUP(tblSorties[[#This Row],[IDNom]],tblIDs[#All],5,FALSE)</f>
        <v>Génie-Civil</v>
      </c>
    </row>
    <row r="338" spans="1:11" x14ac:dyDescent="0.25">
      <c r="A338" s="56">
        <v>120521</v>
      </c>
      <c r="B338" s="47" t="str">
        <f>VLOOKUP(tblSorties[[#This Row],[Référence]],tblBase[#All],2,FALSE)</f>
        <v>SURLIGNEUR STABILO BOSS BLEU</v>
      </c>
      <c r="C338" s="56">
        <v>1</v>
      </c>
      <c r="D338" s="57">
        <f>VLOOKUP(tblSorties[[#This Row],[Référence]],tblBase[#All],4,FALSE)</f>
        <v>0.55000000000000004</v>
      </c>
      <c r="E338" s="58">
        <f>IFERROR(tblSorties[[#This Row],[Qté]]*tblSorties[[#This Row],[PU]],"nc")</f>
        <v>0.55000000000000004</v>
      </c>
      <c r="F338" s="59">
        <v>41680</v>
      </c>
      <c r="G338" s="56" t="s">
        <v>351</v>
      </c>
      <c r="H338" s="56" t="str">
        <f>VLOOKUP(tblSorties[[#This Row],[IDNom]],tblIDs[#All],2,FALSE)</f>
        <v xml:space="preserve">Desseyn </v>
      </c>
      <c r="I338" s="56" t="str">
        <f>VLOOKUP(tblSorties[[#This Row],[IDNom]],tblIDs[#All],3,FALSE)</f>
        <v>Deptecl</v>
      </c>
      <c r="J338" s="56" t="str">
        <f>VLOOKUP(tblSorties[[#This Row],[IDNom]],tblIDs[#All],4,FALSE)</f>
        <v>Méca</v>
      </c>
      <c r="K338" s="61" t="str">
        <f>VLOOKUP(tblSorties[[#This Row],[IDNom]],tblIDs[#All],5,FALSE)</f>
        <v>Génie-Civil</v>
      </c>
    </row>
    <row r="339" spans="1:11" x14ac:dyDescent="0.25">
      <c r="A339" s="56">
        <v>120525</v>
      </c>
      <c r="B339" s="47" t="str">
        <f>VLOOKUP(tblSorties[[#This Row],[Référence]],tblBase[#All],2,FALSE)</f>
        <v>SURLIGNEUR STABILO BOSS JAUNE</v>
      </c>
      <c r="C339" s="56">
        <v>1</v>
      </c>
      <c r="D339" s="57">
        <f>VLOOKUP(tblSorties[[#This Row],[Référence]],tblBase[#All],4,FALSE)</f>
        <v>0.55000000000000004</v>
      </c>
      <c r="E339" s="58">
        <f>IFERROR(tblSorties[[#This Row],[Qté]]*tblSorties[[#This Row],[PU]],"nc")</f>
        <v>0.55000000000000004</v>
      </c>
      <c r="F339" s="59">
        <v>41680</v>
      </c>
      <c r="G339" s="56" t="s">
        <v>351</v>
      </c>
      <c r="H339" s="56" t="str">
        <f>VLOOKUP(tblSorties[[#This Row],[IDNom]],tblIDs[#All],2,FALSE)</f>
        <v xml:space="preserve">Desseyn </v>
      </c>
      <c r="I339" s="56" t="str">
        <f>VLOOKUP(tblSorties[[#This Row],[IDNom]],tblIDs[#All],3,FALSE)</f>
        <v>Deptecl</v>
      </c>
      <c r="J339" s="56" t="str">
        <f>VLOOKUP(tblSorties[[#This Row],[IDNom]],tblIDs[#All],4,FALSE)</f>
        <v>Méca</v>
      </c>
      <c r="K339" s="61" t="str">
        <f>VLOOKUP(tblSorties[[#This Row],[IDNom]],tblIDs[#All],5,FALSE)</f>
        <v>Génie-Civil</v>
      </c>
    </row>
    <row r="340" spans="1:11" x14ac:dyDescent="0.25">
      <c r="A340" s="56">
        <v>120481</v>
      </c>
      <c r="B340" s="47" t="str">
        <f>VLOOKUP(tblSorties[[#This Row],[Référence]],tblBase[#All],2,FALSE)</f>
        <v>FEUTRE VELLEDA 1741 BLEU PTE     OGIVE MOYENNE</v>
      </c>
      <c r="C340" s="56">
        <v>2</v>
      </c>
      <c r="D340" s="57">
        <f>VLOOKUP(tblSorties[[#This Row],[Référence]],tblBase[#All],4,FALSE)</f>
        <v>0.85</v>
      </c>
      <c r="E340" s="58">
        <f>IFERROR(tblSorties[[#This Row],[Qté]]*tblSorties[[#This Row],[PU]],"nc")</f>
        <v>1.7</v>
      </c>
      <c r="F340" s="59">
        <v>41681</v>
      </c>
      <c r="G340" s="56" t="s">
        <v>497</v>
      </c>
      <c r="H340" s="56" t="str">
        <f>VLOOKUP(tblSorties[[#This Row],[IDNom]],tblIDs[#All],2,FALSE)</f>
        <v>Tatem</v>
      </c>
      <c r="I340" s="56" t="str">
        <f>VLOOKUP(tblSorties[[#This Row],[IDNom]],tblIDs[#All],3,FALSE)</f>
        <v>Servgene</v>
      </c>
      <c r="J340" s="56" t="str">
        <f>VLOOKUP(tblSorties[[#This Row],[IDNom]],tblIDs[#All],4,FALSE)</f>
        <v>Rh</v>
      </c>
      <c r="K340" s="56"/>
    </row>
    <row r="341" spans="1:11" x14ac:dyDescent="0.25">
      <c r="A341" s="56">
        <v>120482</v>
      </c>
      <c r="B341" s="47" t="str">
        <f>VLOOKUP(tblSorties[[#This Row],[Référence]],tblBase[#All],2,FALSE)</f>
        <v>FEUTRE VELLEDA 1741 NOIR PTE     OGIVE MOYENNE</v>
      </c>
      <c r="C341" s="56">
        <v>2</v>
      </c>
      <c r="D341" s="57">
        <f>VLOOKUP(tblSorties[[#This Row],[Référence]],tblBase[#All],4,FALSE)</f>
        <v>0.85</v>
      </c>
      <c r="E341" s="58">
        <f>IFERROR(tblSorties[[#This Row],[Qté]]*tblSorties[[#This Row],[PU]],"nc")</f>
        <v>1.7</v>
      </c>
      <c r="F341" s="59">
        <v>41681</v>
      </c>
      <c r="G341" s="56" t="s">
        <v>497</v>
      </c>
      <c r="H341" s="56" t="str">
        <f>VLOOKUP(tblSorties[[#This Row],[IDNom]],tblIDs[#All],2,FALSE)</f>
        <v>Tatem</v>
      </c>
      <c r="I341" s="56" t="str">
        <f>VLOOKUP(tblSorties[[#This Row],[IDNom]],tblIDs[#All],3,FALSE)</f>
        <v>Servgene</v>
      </c>
      <c r="J341" s="56" t="str">
        <f>VLOOKUP(tblSorties[[#This Row],[IDNom]],tblIDs[#All],4,FALSE)</f>
        <v>Rh</v>
      </c>
      <c r="K341" s="56"/>
    </row>
    <row r="342" spans="1:11" x14ac:dyDescent="0.25">
      <c r="A342" s="56">
        <v>120483</v>
      </c>
      <c r="B342" s="47" t="str">
        <f>VLOOKUP(tblSorties[[#This Row],[Référence]],tblBase[#All],2,FALSE)</f>
        <v>FEUTRE VELLEDA 1741 ROUGE PTE    OGIVE MOYENNE</v>
      </c>
      <c r="C342" s="56">
        <v>2</v>
      </c>
      <c r="D342" s="57">
        <f>VLOOKUP(tblSorties[[#This Row],[Référence]],tblBase[#All],4,FALSE)</f>
        <v>0.85</v>
      </c>
      <c r="E342" s="58">
        <f>IFERROR(tblSorties[[#This Row],[Qté]]*tblSorties[[#This Row],[PU]],"nc")</f>
        <v>1.7</v>
      </c>
      <c r="F342" s="59">
        <v>41681</v>
      </c>
      <c r="G342" s="56" t="s">
        <v>497</v>
      </c>
      <c r="H342" s="56" t="str">
        <f>VLOOKUP(tblSorties[[#This Row],[IDNom]],tblIDs[#All],2,FALSE)</f>
        <v>Tatem</v>
      </c>
      <c r="I342" s="56" t="str">
        <f>VLOOKUP(tblSorties[[#This Row],[IDNom]],tblIDs[#All],3,FALSE)</f>
        <v>Servgene</v>
      </c>
      <c r="J342" s="56" t="str">
        <f>VLOOKUP(tblSorties[[#This Row],[IDNom]],tblIDs[#All],4,FALSE)</f>
        <v>Rh</v>
      </c>
      <c r="K342" s="56"/>
    </row>
    <row r="343" spans="1:11" x14ac:dyDescent="0.25">
      <c r="A343" s="56">
        <v>120484</v>
      </c>
      <c r="B343" s="47" t="str">
        <f>VLOOKUP(tblSorties[[#This Row],[Référence]],tblBase[#All],2,FALSE)</f>
        <v>FEUTRE VELLEDA 1741 VERT PTE     OGIVE MOYENNE</v>
      </c>
      <c r="C343" s="56">
        <v>2</v>
      </c>
      <c r="D343" s="57">
        <f>VLOOKUP(tblSorties[[#This Row],[Référence]],tblBase[#All],4,FALSE)</f>
        <v>0.85</v>
      </c>
      <c r="E343" s="58">
        <f>IFERROR(tblSorties[[#This Row],[Qté]]*tblSorties[[#This Row],[PU]],"nc")</f>
        <v>1.7</v>
      </c>
      <c r="F343" s="59">
        <v>41681</v>
      </c>
      <c r="G343" s="56" t="s">
        <v>497</v>
      </c>
      <c r="H343" s="56" t="str">
        <f>VLOOKUP(tblSorties[[#This Row],[IDNom]],tblIDs[#All],2,FALSE)</f>
        <v>Tatem</v>
      </c>
      <c r="I343" s="56" t="str">
        <f>VLOOKUP(tblSorties[[#This Row],[IDNom]],tblIDs[#All],3,FALSE)</f>
        <v>Servgene</v>
      </c>
      <c r="J343" s="56" t="str">
        <f>VLOOKUP(tblSorties[[#This Row],[IDNom]],tblIDs[#All],4,FALSE)</f>
        <v>Rh</v>
      </c>
      <c r="K343" s="56"/>
    </row>
    <row r="344" spans="1:11" x14ac:dyDescent="0.25">
      <c r="A344" s="56">
        <v>102114</v>
      </c>
      <c r="B344" s="47" t="str">
        <f>VLOOKUP(tblSorties[[#This Row],[Référence]],tblBase[#All],2,FALSE)</f>
        <v>BTE 1000TROMBONES CHEVRON 25mm</v>
      </c>
      <c r="C344" s="56">
        <v>2</v>
      </c>
      <c r="D344" s="57">
        <f>VLOOKUP(tblSorties[[#This Row],[Référence]],tblBase[#All],4,FALSE)</f>
        <v>0.79</v>
      </c>
      <c r="E344" s="58">
        <f>IFERROR(tblSorties[[#This Row],[Qté]]*tblSorties[[#This Row],[PU]],"nc")</f>
        <v>1.58</v>
      </c>
      <c r="F344" s="59">
        <v>41681</v>
      </c>
      <c r="G344" s="56" t="s">
        <v>497</v>
      </c>
      <c r="H344" s="56" t="str">
        <f>VLOOKUP(tblSorties[[#This Row],[IDNom]],tblIDs[#All],2,FALSE)</f>
        <v>Tatem</v>
      </c>
      <c r="I344" s="56" t="str">
        <f>VLOOKUP(tblSorties[[#This Row],[IDNom]],tblIDs[#All],3,FALSE)</f>
        <v>Servgene</v>
      </c>
      <c r="J344" s="56" t="str">
        <f>VLOOKUP(tblSorties[[#This Row],[IDNom]],tblIDs[#All],4,FALSE)</f>
        <v>Rh</v>
      </c>
      <c r="K344" s="56"/>
    </row>
    <row r="345" spans="1:11" x14ac:dyDescent="0.25">
      <c r="A345" s="56">
        <v>102116</v>
      </c>
      <c r="B345" s="47" t="str">
        <f>VLOOKUP(tblSorties[[#This Row],[Référence]],tblBase[#All],2,FALSE)</f>
        <v>BTE 1000TROMBONES CHEVRON 32mm</v>
      </c>
      <c r="C345" s="56">
        <v>2</v>
      </c>
      <c r="D345" s="57">
        <f>VLOOKUP(tblSorties[[#This Row],[Référence]],tblBase[#All],4,FALSE)</f>
        <v>1.05</v>
      </c>
      <c r="E345" s="58">
        <f>IFERROR(tblSorties[[#This Row],[Qté]]*tblSorties[[#This Row],[PU]],"nc")</f>
        <v>2.1</v>
      </c>
      <c r="F345" s="59">
        <v>41681</v>
      </c>
      <c r="G345" s="56" t="s">
        <v>497</v>
      </c>
      <c r="H345" s="56" t="str">
        <f>VLOOKUP(tblSorties[[#This Row],[IDNom]],tblIDs[#All],2,FALSE)</f>
        <v>Tatem</v>
      </c>
      <c r="I345" s="56" t="str">
        <f>VLOOKUP(tblSorties[[#This Row],[IDNom]],tblIDs[#All],3,FALSE)</f>
        <v>Servgene</v>
      </c>
      <c r="J345" s="56" t="str">
        <f>VLOOKUP(tblSorties[[#This Row],[IDNom]],tblIDs[#All],4,FALSE)</f>
        <v>Rh</v>
      </c>
      <c r="K345" s="56"/>
    </row>
    <row r="346" spans="1:11" x14ac:dyDescent="0.25">
      <c r="A346" s="56">
        <v>311221</v>
      </c>
      <c r="B346" s="47" t="str">
        <f>VLOOKUP(tblSorties[[#This Row],[Référence]],tblBase[#All],2,FALSE)</f>
        <v>CAHIER PIQURE 170x220 96P 5x5    R.14.104</v>
      </c>
      <c r="C346" s="56">
        <v>1</v>
      </c>
      <c r="D346" s="57">
        <f>VLOOKUP(tblSorties[[#This Row],[Référence]],tblBase[#All],4,FALSE)</f>
        <v>0.27</v>
      </c>
      <c r="E346" s="58">
        <f>IFERROR(tblSorties[[#This Row],[Qté]]*tblSorties[[#This Row],[PU]],"nc")</f>
        <v>0.27</v>
      </c>
      <c r="F346" s="59">
        <v>41681</v>
      </c>
      <c r="G346" s="56" t="s">
        <v>497</v>
      </c>
      <c r="H346" s="56" t="str">
        <f>VLOOKUP(tblSorties[[#This Row],[IDNom]],tblIDs[#All],2,FALSE)</f>
        <v>Tatem</v>
      </c>
      <c r="I346" s="56" t="str">
        <f>VLOOKUP(tblSorties[[#This Row],[IDNom]],tblIDs[#All],3,FALSE)</f>
        <v>Servgene</v>
      </c>
      <c r="J346" s="56" t="str">
        <f>VLOOKUP(tblSorties[[#This Row],[IDNom]],tblIDs[#All],4,FALSE)</f>
        <v>Rh</v>
      </c>
      <c r="K346" s="56"/>
    </row>
    <row r="347" spans="1:11" x14ac:dyDescent="0.25">
      <c r="A347" s="56">
        <v>122601</v>
      </c>
      <c r="B347" s="47" t="str">
        <f>VLOOKUP(tblSorties[[#This Row],[Référence]],tblBase[#All],2,FALSE)</f>
        <v>DEVIDOIR ESCARGOT PREMIUM</v>
      </c>
      <c r="C347" s="56">
        <v>3</v>
      </c>
      <c r="D347" s="57">
        <f>VLOOKUP(tblSorties[[#This Row],[Référence]],tblBase[#All],4,FALSE)</f>
        <v>0.35</v>
      </c>
      <c r="E347" s="58">
        <f>IFERROR(tblSorties[[#This Row],[Qté]]*tblSorties[[#This Row],[PU]],"nc")</f>
        <v>1.0499999999999998</v>
      </c>
      <c r="F347" s="59">
        <v>41681</v>
      </c>
      <c r="G347" s="56" t="s">
        <v>497</v>
      </c>
      <c r="H347" s="56" t="str">
        <f>VLOOKUP(tblSorties[[#This Row],[IDNom]],tblIDs[#All],2,FALSE)</f>
        <v>Tatem</v>
      </c>
      <c r="I347" s="56" t="str">
        <f>VLOOKUP(tblSorties[[#This Row],[IDNom]],tblIDs[#All],3,FALSE)</f>
        <v>Servgene</v>
      </c>
      <c r="J347" s="56" t="str">
        <f>VLOOKUP(tblSorties[[#This Row],[IDNom]],tblIDs[#All],4,FALSE)</f>
        <v>Rh</v>
      </c>
      <c r="K347" s="56"/>
    </row>
    <row r="348" spans="1:11" x14ac:dyDescent="0.25">
      <c r="A348" s="56">
        <v>121401</v>
      </c>
      <c r="B348" s="47" t="str">
        <f>VLOOKUP(tblSorties[[#This Row],[Référence]],tblBase[#All],2,FALSE)</f>
        <v>RUBAN SCOTCH TRANSP.550 19x33</v>
      </c>
      <c r="C348" s="56">
        <v>3</v>
      </c>
      <c r="D348" s="57">
        <f>VLOOKUP(tblSorties[[#This Row],[Référence]],tblBase[#All],4,FALSE)</f>
        <v>0.82</v>
      </c>
      <c r="E348" s="58">
        <f>IFERROR(tblSorties[[#This Row],[Qté]]*tblSorties[[#This Row],[PU]],"nc")</f>
        <v>2.46</v>
      </c>
      <c r="F348" s="59">
        <v>41681</v>
      </c>
      <c r="G348" s="56" t="s">
        <v>497</v>
      </c>
      <c r="H348" s="56" t="str">
        <f>VLOOKUP(tblSorties[[#This Row],[IDNom]],tblIDs[#All],2,FALSE)</f>
        <v>Tatem</v>
      </c>
      <c r="I348" s="56" t="str">
        <f>VLOOKUP(tblSorties[[#This Row],[IDNom]],tblIDs[#All],3,FALSE)</f>
        <v>Servgene</v>
      </c>
      <c r="J348" s="56" t="str">
        <f>VLOOKUP(tblSorties[[#This Row],[IDNom]],tblIDs[#All],4,FALSE)</f>
        <v>Rh</v>
      </c>
      <c r="K348" s="56"/>
    </row>
    <row r="349" spans="1:11" x14ac:dyDescent="0.25">
      <c r="A349" s="56">
        <v>105211</v>
      </c>
      <c r="B349" s="47" t="str">
        <f>VLOOKUP(tblSorties[[#This Row],[Référence]],tblBase[#All],2,FALSE)</f>
        <v>CUTTER PLASTIQUE 9mm (0139)</v>
      </c>
      <c r="C349" s="56">
        <v>1</v>
      </c>
      <c r="D349" s="57">
        <f>VLOOKUP(tblSorties[[#This Row],[Référence]],tblBase[#All],4,FALSE)</f>
        <v>0.7</v>
      </c>
      <c r="E349" s="58">
        <f>IFERROR(tblSorties[[#This Row],[Qté]]*tblSorties[[#This Row],[PU]],"nc")</f>
        <v>0.7</v>
      </c>
      <c r="F349" s="59">
        <v>41681</v>
      </c>
      <c r="G349" s="56" t="s">
        <v>497</v>
      </c>
      <c r="H349" s="56" t="str">
        <f>VLOOKUP(tblSorties[[#This Row],[IDNom]],tblIDs[#All],2,FALSE)</f>
        <v>Tatem</v>
      </c>
      <c r="I349" s="56" t="str">
        <f>VLOOKUP(tblSorties[[#This Row],[IDNom]],tblIDs[#All],3,FALSE)</f>
        <v>Servgene</v>
      </c>
      <c r="J349" s="56" t="str">
        <f>VLOOKUP(tblSorties[[#This Row],[IDNom]],tblIDs[#All],4,FALSE)</f>
        <v>Rh</v>
      </c>
      <c r="K349" s="56"/>
    </row>
    <row r="350" spans="1:11" x14ac:dyDescent="0.25">
      <c r="A350" s="56">
        <v>107204</v>
      </c>
      <c r="B350" s="47" t="str">
        <f>VLOOKUP(tblSorties[[#This Row],[Référence]],tblBase[#All],2,FALSE)</f>
        <v>FLACON CORRECTEUR RAPID TIPPEX   APPLICATEUR MOUSSE 20ml</v>
      </c>
      <c r="C350" s="56">
        <v>1</v>
      </c>
      <c r="D350" s="57">
        <f>VLOOKUP(tblSorties[[#This Row],[Référence]],tblBase[#All],4,FALSE)</f>
        <v>1.1599999999999999</v>
      </c>
      <c r="E350" s="58">
        <f>IFERROR(tblSorties[[#This Row],[Qté]]*tblSorties[[#This Row],[PU]],"nc")</f>
        <v>1.1599999999999999</v>
      </c>
      <c r="F350" s="59">
        <v>41681</v>
      </c>
      <c r="G350" s="56" t="s">
        <v>497</v>
      </c>
      <c r="H350" s="56" t="str">
        <f>VLOOKUP(tblSorties[[#This Row],[IDNom]],tblIDs[#All],2,FALSE)</f>
        <v>Tatem</v>
      </c>
      <c r="I350" s="56" t="str">
        <f>VLOOKUP(tblSorties[[#This Row],[IDNom]],tblIDs[#All],3,FALSE)</f>
        <v>Servgene</v>
      </c>
      <c r="J350" s="56" t="str">
        <f>VLOOKUP(tblSorties[[#This Row],[IDNom]],tblIDs[#All],4,FALSE)</f>
        <v>Rh</v>
      </c>
      <c r="K350" s="56"/>
    </row>
    <row r="351" spans="1:11" x14ac:dyDescent="0.25">
      <c r="A351" s="56">
        <v>107505</v>
      </c>
      <c r="B351" s="47" t="str">
        <f>VLOOKUP(tblSorties[[#This Row],[Référence]],tblBase[#All],2,FALSE)</f>
        <v>MINI POCKET MOUSE TIPP-EX 6mm</v>
      </c>
      <c r="C351" s="56">
        <v>3</v>
      </c>
      <c r="D351" s="57">
        <f>VLOOKUP(tblSorties[[#This Row],[Référence]],tblBase[#All],4,FALSE)</f>
        <v>1.1599999999999999</v>
      </c>
      <c r="E351" s="58">
        <f>IFERROR(tblSorties[[#This Row],[Qté]]*tblSorties[[#This Row],[PU]],"nc")</f>
        <v>3.4799999999999995</v>
      </c>
      <c r="F351" s="59">
        <v>41681</v>
      </c>
      <c r="G351" s="56" t="s">
        <v>497</v>
      </c>
      <c r="H351" s="56" t="str">
        <f>VLOOKUP(tblSorties[[#This Row],[IDNom]],tblIDs[#All],2,FALSE)</f>
        <v>Tatem</v>
      </c>
      <c r="I351" s="56" t="str">
        <f>VLOOKUP(tblSorties[[#This Row],[IDNom]],tblIDs[#All],3,FALSE)</f>
        <v>Servgene</v>
      </c>
      <c r="J351" s="56" t="str">
        <f>VLOOKUP(tblSorties[[#This Row],[IDNom]],tblIDs[#All],4,FALSE)</f>
        <v>Rh</v>
      </c>
      <c r="K351" s="56"/>
    </row>
    <row r="352" spans="1:11" x14ac:dyDescent="0.25">
      <c r="A352" s="56">
        <v>123011</v>
      </c>
      <c r="B352" s="47" t="str">
        <f>VLOOKUP(tblSorties[[#This Row],[Référence]],tblBase[#All],2,FALSE)</f>
        <v>STICK DE COLLE UHU  8gr</v>
      </c>
      <c r="C352" s="56">
        <v>2</v>
      </c>
      <c r="D352" s="57">
        <f>VLOOKUP(tblSorties[[#This Row],[Référence]],tblBase[#All],4,FALSE)</f>
        <v>0.46</v>
      </c>
      <c r="E352" s="58">
        <f>IFERROR(tblSorties[[#This Row],[Qté]]*tblSorties[[#This Row],[PU]],"nc")</f>
        <v>0.92</v>
      </c>
      <c r="F352" s="59">
        <v>41681</v>
      </c>
      <c r="G352" s="56" t="s">
        <v>497</v>
      </c>
      <c r="H352" s="56" t="str">
        <f>VLOOKUP(tblSorties[[#This Row],[IDNom]],tblIDs[#All],2,FALSE)</f>
        <v>Tatem</v>
      </c>
      <c r="I352" s="56" t="str">
        <f>VLOOKUP(tblSorties[[#This Row],[IDNom]],tblIDs[#All],3,FALSE)</f>
        <v>Servgene</v>
      </c>
      <c r="J352" s="56" t="str">
        <f>VLOOKUP(tblSorties[[#This Row],[IDNom]],tblIDs[#All],4,FALSE)</f>
        <v>Rh</v>
      </c>
      <c r="K352" s="56"/>
    </row>
    <row r="353" spans="1:11" x14ac:dyDescent="0.25">
      <c r="A353" s="56">
        <v>51210</v>
      </c>
      <c r="B353" s="47" t="str">
        <f>VLOOKUP(tblSorties[[#This Row],[Référence]],tblBase[#All],2,FALSE)</f>
        <v>ENV  GRAND FORMAT SANS FENETRE</v>
      </c>
      <c r="C353" s="56">
        <v>50</v>
      </c>
      <c r="D353" s="57">
        <f>VLOOKUP(tblSorties[[#This Row],[Référence]],tblBase[#All],4,FALSE)</f>
        <v>0.08</v>
      </c>
      <c r="E353" s="58">
        <f>IFERROR(tblSorties[[#This Row],[Qté]]*tblSorties[[#This Row],[PU]],"nc")</f>
        <v>4</v>
      </c>
      <c r="F353" s="59">
        <v>41681</v>
      </c>
      <c r="G353" s="56" t="s">
        <v>497</v>
      </c>
      <c r="H353" s="56" t="str">
        <f>VLOOKUP(tblSorties[[#This Row],[IDNom]],tblIDs[#All],2,FALSE)</f>
        <v>Tatem</v>
      </c>
      <c r="I353" s="56" t="str">
        <f>VLOOKUP(tblSorties[[#This Row],[IDNom]],tblIDs[#All],3,FALSE)</f>
        <v>Servgene</v>
      </c>
      <c r="J353" s="56" t="str">
        <f>VLOOKUP(tblSorties[[#This Row],[IDNom]],tblIDs[#All],4,FALSE)</f>
        <v>Rh</v>
      </c>
      <c r="K353" s="56"/>
    </row>
    <row r="354" spans="1:11" x14ac:dyDescent="0.25">
      <c r="A354" s="56">
        <v>78211</v>
      </c>
      <c r="B354" s="47" t="str">
        <f>VLOOKUP(tblSorties[[#This Row],[Référence]],tblBase[#All],2,FALSE)</f>
        <v>ENV A SOUFFLET</v>
      </c>
      <c r="C354" s="56">
        <v>30</v>
      </c>
      <c r="D354" s="57">
        <f>VLOOKUP(tblSorties[[#This Row],[Référence]],tblBase[#All],4,FALSE)</f>
        <v>0.47</v>
      </c>
      <c r="E354" s="58">
        <f>IFERROR(tblSorties[[#This Row],[Qté]]*tblSorties[[#This Row],[PU]],"nc")</f>
        <v>14.1</v>
      </c>
      <c r="F354" s="59">
        <v>41681</v>
      </c>
      <c r="G354" s="56" t="s">
        <v>497</v>
      </c>
      <c r="H354" s="56" t="str">
        <f>VLOOKUP(tblSorties[[#This Row],[IDNom]],tblIDs[#All],2,FALSE)</f>
        <v>Tatem</v>
      </c>
      <c r="I354" s="56" t="str">
        <f>VLOOKUP(tblSorties[[#This Row],[IDNom]],tblIDs[#All],3,FALSE)</f>
        <v>Servgene</v>
      </c>
      <c r="J354" s="56" t="str">
        <f>VLOOKUP(tblSorties[[#This Row],[IDNom]],tblIDs[#All],4,FALSE)</f>
        <v>Rh</v>
      </c>
      <c r="K354" s="56"/>
    </row>
    <row r="355" spans="1:11" x14ac:dyDescent="0.25">
      <c r="A355" s="56">
        <v>62106</v>
      </c>
      <c r="B355" s="47" t="str">
        <f>VLOOKUP(tblSorties[[#This Row],[Référence]],tblBase[#All],2,FALSE)</f>
        <v xml:space="preserve">ENV DEMI FORMAT 162 X229 </v>
      </c>
      <c r="C355" s="56">
        <v>50</v>
      </c>
      <c r="D355" s="57">
        <f>VLOOKUP(tblSorties[[#This Row],[Référence]],tblBase[#All],4,FALSE)</f>
        <v>7.0000000000000007E-2</v>
      </c>
      <c r="E355" s="58">
        <f>IFERROR(tblSorties[[#This Row],[Qté]]*tblSorties[[#This Row],[PU]],"nc")</f>
        <v>3.5000000000000004</v>
      </c>
      <c r="F355" s="59">
        <v>41681</v>
      </c>
      <c r="G355" s="56" t="s">
        <v>497</v>
      </c>
      <c r="H355" s="56" t="str">
        <f>VLOOKUP(tblSorties[[#This Row],[IDNom]],tblIDs[#All],2,FALSE)</f>
        <v>Tatem</v>
      </c>
      <c r="I355" s="56" t="str">
        <f>VLOOKUP(tblSorties[[#This Row],[IDNom]],tblIDs[#All],3,FALSE)</f>
        <v>Servgene</v>
      </c>
      <c r="J355" s="56" t="str">
        <f>VLOOKUP(tblSorties[[#This Row],[IDNom]],tblIDs[#All],4,FALSE)</f>
        <v>Rh</v>
      </c>
      <c r="K355" s="56"/>
    </row>
    <row r="356" spans="1:11" x14ac:dyDescent="0.25">
      <c r="A356" s="56">
        <v>123011</v>
      </c>
      <c r="B356" s="47" t="str">
        <f>VLOOKUP(tblSorties[[#This Row],[Référence]],tblBase[#All],2,FALSE)</f>
        <v>STICK DE COLLE UHU  8gr</v>
      </c>
      <c r="C356" s="56">
        <v>3</v>
      </c>
      <c r="D356" s="57">
        <f>VLOOKUP(tblSorties[[#This Row],[Référence]],tblBase[#All],4,FALSE)</f>
        <v>0.46</v>
      </c>
      <c r="E356" s="58">
        <f>IFERROR(tblSorties[[#This Row],[Qté]]*tblSorties[[#This Row],[PU]],"nc")</f>
        <v>1.3800000000000001</v>
      </c>
      <c r="F356" s="59">
        <v>41681</v>
      </c>
      <c r="G356" s="56" t="s">
        <v>497</v>
      </c>
      <c r="H356" s="56" t="str">
        <f>VLOOKUP(tblSorties[[#This Row],[IDNom]],tblIDs[#All],2,FALSE)</f>
        <v>Tatem</v>
      </c>
      <c r="I356" s="56" t="str">
        <f>VLOOKUP(tblSorties[[#This Row],[IDNom]],tblIDs[#All],3,FALSE)</f>
        <v>Servgene</v>
      </c>
      <c r="J356" s="56" t="str">
        <f>VLOOKUP(tblSorties[[#This Row],[IDNom]],tblIDs[#All],4,FALSE)</f>
        <v>Rh</v>
      </c>
      <c r="K356" s="56"/>
    </row>
    <row r="357" spans="1:11" x14ac:dyDescent="0.25">
      <c r="A357" s="56">
        <v>111102</v>
      </c>
      <c r="B357" s="47" t="str">
        <f>VLOOKUP(tblSorties[[#This Row],[Référence]],tblBase[#All],2,FALSE)</f>
        <v>BIC CRISTAL P.M. NOIR</v>
      </c>
      <c r="C357" s="56">
        <v>4</v>
      </c>
      <c r="D357" s="57">
        <f>VLOOKUP(tblSorties[[#This Row],[Référence]],tblBase[#All],4,FALSE)</f>
        <v>0.15</v>
      </c>
      <c r="E357" s="58">
        <f>IFERROR(tblSorties[[#This Row],[Qté]]*tblSorties[[#This Row],[PU]],"nc")</f>
        <v>0.6</v>
      </c>
      <c r="F357" s="59">
        <v>41681</v>
      </c>
      <c r="G357" s="56" t="s">
        <v>497</v>
      </c>
      <c r="H357" s="56" t="str">
        <f>VLOOKUP(tblSorties[[#This Row],[IDNom]],tblIDs[#All],2,FALSE)</f>
        <v>Tatem</v>
      </c>
      <c r="I357" s="56" t="str">
        <f>VLOOKUP(tblSorties[[#This Row],[IDNom]],tblIDs[#All],3,FALSE)</f>
        <v>Servgene</v>
      </c>
      <c r="J357" s="56" t="str">
        <f>VLOOKUP(tblSorties[[#This Row],[IDNom]],tblIDs[#All],4,FALSE)</f>
        <v>Rh</v>
      </c>
      <c r="K357" s="56"/>
    </row>
    <row r="358" spans="1:11" x14ac:dyDescent="0.25">
      <c r="A358" s="56">
        <v>110106</v>
      </c>
      <c r="B358" s="47" t="str">
        <f>VLOOKUP(tblSorties[[#This Row],[Référence]],tblBase[#All],2,FALSE)</f>
        <v>BTE 12 PORTE-MINES 0.7mm BIC     MATIC TRANSL. COL. ASS.</v>
      </c>
      <c r="C358" s="56">
        <v>4</v>
      </c>
      <c r="D358" s="57">
        <f>VLOOKUP(tblSorties[[#This Row],[Référence]],tblBase[#All],4,FALSE)</f>
        <v>0.32900000000000001</v>
      </c>
      <c r="E358" s="58">
        <f>IFERROR(tblSorties[[#This Row],[Qté]]*tblSorties[[#This Row],[PU]],"nc")</f>
        <v>1.3160000000000001</v>
      </c>
      <c r="F358" s="59">
        <v>41681</v>
      </c>
      <c r="G358" s="56" t="s">
        <v>497</v>
      </c>
      <c r="H358" s="56" t="str">
        <f>VLOOKUP(tblSorties[[#This Row],[IDNom]],tblIDs[#All],2,FALSE)</f>
        <v>Tatem</v>
      </c>
      <c r="I358" s="56" t="str">
        <f>VLOOKUP(tblSorties[[#This Row],[IDNom]],tblIDs[#All],3,FALSE)</f>
        <v>Servgene</v>
      </c>
      <c r="J358" s="56" t="str">
        <f>VLOOKUP(tblSorties[[#This Row],[IDNom]],tblIDs[#All],4,FALSE)</f>
        <v>Rh</v>
      </c>
      <c r="K358" s="56"/>
    </row>
    <row r="359" spans="1:11" x14ac:dyDescent="0.25">
      <c r="A359" s="56">
        <v>110292</v>
      </c>
      <c r="B359" s="47" t="str">
        <f>VLOOKUP(tblSorties[[#This Row],[Référence]],tblBase[#All],2,FALSE)</f>
        <v>BTE 12 CRAYONS PAPIER HB 0290</v>
      </c>
      <c r="C359" s="56">
        <v>4</v>
      </c>
      <c r="D359" s="57">
        <f>VLOOKUP(tblSorties[[#This Row],[Référence]],tblBase[#All],4,FALSE)</f>
        <v>1</v>
      </c>
      <c r="E359" s="58">
        <f>IFERROR(tblSorties[[#This Row],[Qté]]*tblSorties[[#This Row],[PU]],"nc")</f>
        <v>4</v>
      </c>
      <c r="F359" s="59">
        <v>41681</v>
      </c>
      <c r="G359" s="56" t="s">
        <v>497</v>
      </c>
      <c r="H359" s="56" t="str">
        <f>VLOOKUP(tblSorties[[#This Row],[IDNom]],tblIDs[#All],2,FALSE)</f>
        <v>Tatem</v>
      </c>
      <c r="I359" s="56" t="str">
        <f>VLOOKUP(tblSorties[[#This Row],[IDNom]],tblIDs[#All],3,FALSE)</f>
        <v>Servgene</v>
      </c>
      <c r="J359" s="56" t="str">
        <f>VLOOKUP(tblSorties[[#This Row],[IDNom]],tblIDs[#All],4,FALSE)</f>
        <v>Rh</v>
      </c>
      <c r="K359" s="56"/>
    </row>
    <row r="360" spans="1:11" x14ac:dyDescent="0.25">
      <c r="A360" s="56">
        <v>307201</v>
      </c>
      <c r="B360" s="47" t="str">
        <f>VLOOKUP(tblSorties[[#This Row],[Référence]],tblBase[#All],2,FALSE)</f>
        <v>BLOC NOTE 14,8 X 21 CM</v>
      </c>
      <c r="C360" s="56">
        <v>1</v>
      </c>
      <c r="D360" s="57">
        <f>VLOOKUP(tblSorties[[#This Row],[Référence]],tblBase[#All],4,FALSE)</f>
        <v>0.6</v>
      </c>
      <c r="E360" s="58">
        <f>IFERROR(tblSorties[[#This Row],[Qté]]*tblSorties[[#This Row],[PU]],"nc")</f>
        <v>0.6</v>
      </c>
      <c r="F360" s="59">
        <v>41681</v>
      </c>
      <c r="G360" s="56" t="s">
        <v>292</v>
      </c>
      <c r="H360" s="56" t="str">
        <f>VLOOKUP(tblSorties[[#This Row],[IDNom]],tblIDs[#All],2,FALSE)</f>
        <v>Brégovic</v>
      </c>
      <c r="I360" s="56" t="str">
        <f>VLOOKUP(tblSorties[[#This Row],[IDNom]],tblIDs[#All],3,FALSE)</f>
        <v>Deptecl</v>
      </c>
      <c r="J360" s="56" t="str">
        <f>VLOOKUP(tblSorties[[#This Row],[IDNom]],tblIDs[#All],4,FALSE)</f>
        <v>AGR</v>
      </c>
      <c r="K360" s="56"/>
    </row>
    <row r="361" spans="1:11" x14ac:dyDescent="0.25">
      <c r="A361" s="56">
        <v>111102</v>
      </c>
      <c r="B361" s="47" t="str">
        <f>VLOOKUP(tblSorties[[#This Row],[Référence]],tblBase[#All],2,FALSE)</f>
        <v>BIC CRISTAL P.M. NOIR</v>
      </c>
      <c r="C361" s="56">
        <v>6</v>
      </c>
      <c r="D361" s="57">
        <f>VLOOKUP(tblSorties[[#This Row],[Référence]],tblBase[#All],4,FALSE)</f>
        <v>0.15</v>
      </c>
      <c r="E361" s="58">
        <f>IFERROR(tblSorties[[#This Row],[Qté]]*tblSorties[[#This Row],[PU]],"nc")</f>
        <v>0.89999999999999991</v>
      </c>
      <c r="F361" s="59">
        <v>41681</v>
      </c>
      <c r="G361" s="56" t="s">
        <v>292</v>
      </c>
      <c r="H361" s="56" t="str">
        <f>VLOOKUP(tblSorties[[#This Row],[IDNom]],tblIDs[#All],2,FALSE)</f>
        <v>Brégovic</v>
      </c>
      <c r="I361" s="56" t="str">
        <f>VLOOKUP(tblSorties[[#This Row],[IDNom]],tblIDs[#All],3,FALSE)</f>
        <v>Deptecl</v>
      </c>
      <c r="J361" s="56" t="str">
        <f>VLOOKUP(tblSorties[[#This Row],[IDNom]],tblIDs[#All],4,FALSE)</f>
        <v>AGR</v>
      </c>
      <c r="K361" s="56"/>
    </row>
    <row r="362" spans="1:11" x14ac:dyDescent="0.25">
      <c r="A362" s="56">
        <v>120481</v>
      </c>
      <c r="B362" s="47" t="str">
        <f>VLOOKUP(tblSorties[[#This Row],[Référence]],tblBase[#All],2,FALSE)</f>
        <v>FEUTRE VELLEDA 1741 BLEU PTE     OGIVE MOYENNE</v>
      </c>
      <c r="C362" s="56">
        <v>3</v>
      </c>
      <c r="D362" s="57">
        <f>VLOOKUP(tblSorties[[#This Row],[Référence]],tblBase[#All],4,FALSE)</f>
        <v>0.85</v>
      </c>
      <c r="E362" s="58">
        <f>IFERROR(tblSorties[[#This Row],[Qté]]*tblSorties[[#This Row],[PU]],"nc")</f>
        <v>2.5499999999999998</v>
      </c>
      <c r="F362" s="59">
        <v>41681</v>
      </c>
      <c r="G362" s="56" t="s">
        <v>235</v>
      </c>
      <c r="H362" s="56" t="str">
        <f>VLOOKUP(tblSorties[[#This Row],[IDNom]],tblIDs[#All],2,FALSE)</f>
        <v>Delepaut</v>
      </c>
      <c r="I362" s="56" t="str">
        <f>VLOOKUP(tblSorties[[#This Row],[IDNom]],tblIDs[#All],3,FALSE)</f>
        <v>Deptecl</v>
      </c>
      <c r="J362" s="56" t="str">
        <f>VLOOKUP(tblSorties[[#This Row],[IDNom]],tblIDs[#All],4,FALSE)</f>
        <v>Méca</v>
      </c>
      <c r="K362" s="56"/>
    </row>
    <row r="363" spans="1:11" x14ac:dyDescent="0.25">
      <c r="A363" s="56">
        <v>120482</v>
      </c>
      <c r="B363" s="47" t="str">
        <f>VLOOKUP(tblSorties[[#This Row],[Référence]],tblBase[#All],2,FALSE)</f>
        <v>FEUTRE VELLEDA 1741 NOIR PTE     OGIVE MOYENNE</v>
      </c>
      <c r="C363" s="56">
        <v>3</v>
      </c>
      <c r="D363" s="57">
        <f>VLOOKUP(tblSorties[[#This Row],[Référence]],tblBase[#All],4,FALSE)</f>
        <v>0.85</v>
      </c>
      <c r="E363" s="58">
        <f>IFERROR(tblSorties[[#This Row],[Qté]]*tblSorties[[#This Row],[PU]],"nc")</f>
        <v>2.5499999999999998</v>
      </c>
      <c r="F363" s="59">
        <v>41681</v>
      </c>
      <c r="G363" s="56" t="s">
        <v>235</v>
      </c>
      <c r="H363" s="56" t="str">
        <f>VLOOKUP(tblSorties[[#This Row],[IDNom]],tblIDs[#All],2,FALSE)</f>
        <v>Delepaut</v>
      </c>
      <c r="I363" s="56" t="str">
        <f>VLOOKUP(tblSorties[[#This Row],[IDNom]],tblIDs[#All],3,FALSE)</f>
        <v>Deptecl</v>
      </c>
      <c r="J363" s="56" t="str">
        <f>VLOOKUP(tblSorties[[#This Row],[IDNom]],tblIDs[#All],4,FALSE)</f>
        <v>Méca</v>
      </c>
      <c r="K363" s="56"/>
    </row>
    <row r="364" spans="1:11" x14ac:dyDescent="0.25">
      <c r="A364" s="56">
        <v>120483</v>
      </c>
      <c r="B364" s="47" t="str">
        <f>VLOOKUP(tblSorties[[#This Row],[Référence]],tblBase[#All],2,FALSE)</f>
        <v>FEUTRE VELLEDA 1741 ROUGE PTE    OGIVE MOYENNE</v>
      </c>
      <c r="C364" s="56">
        <v>3</v>
      </c>
      <c r="D364" s="57">
        <f>VLOOKUP(tblSorties[[#This Row],[Référence]],tblBase[#All],4,FALSE)</f>
        <v>0.85</v>
      </c>
      <c r="E364" s="58">
        <f>IFERROR(tblSorties[[#This Row],[Qté]]*tblSorties[[#This Row],[PU]],"nc")</f>
        <v>2.5499999999999998</v>
      </c>
      <c r="F364" s="59">
        <v>41681</v>
      </c>
      <c r="G364" s="56" t="s">
        <v>235</v>
      </c>
      <c r="H364" s="56" t="str">
        <f>VLOOKUP(tblSorties[[#This Row],[IDNom]],tblIDs[#All],2,FALSE)</f>
        <v>Delepaut</v>
      </c>
      <c r="I364" s="56" t="str">
        <f>VLOOKUP(tblSorties[[#This Row],[IDNom]],tblIDs[#All],3,FALSE)</f>
        <v>Deptecl</v>
      </c>
      <c r="J364" s="56" t="str">
        <f>VLOOKUP(tblSorties[[#This Row],[IDNom]],tblIDs[#All],4,FALSE)</f>
        <v>Méca</v>
      </c>
      <c r="K364" s="56"/>
    </row>
    <row r="365" spans="1:11" x14ac:dyDescent="0.25">
      <c r="A365" s="56">
        <v>120484</v>
      </c>
      <c r="B365" s="47" t="str">
        <f>VLOOKUP(tblSorties[[#This Row],[Référence]],tblBase[#All],2,FALSE)</f>
        <v>FEUTRE VELLEDA 1741 VERT PTE     OGIVE MOYENNE</v>
      </c>
      <c r="C365" s="56">
        <v>3</v>
      </c>
      <c r="D365" s="57">
        <f>VLOOKUP(tblSorties[[#This Row],[Référence]],tblBase[#All],4,FALSE)</f>
        <v>0.85</v>
      </c>
      <c r="E365" s="58">
        <f>IFERROR(tblSorties[[#This Row],[Qté]]*tblSorties[[#This Row],[PU]],"nc")</f>
        <v>2.5499999999999998</v>
      </c>
      <c r="F365" s="59">
        <v>41681</v>
      </c>
      <c r="G365" s="56" t="s">
        <v>235</v>
      </c>
      <c r="H365" s="56" t="str">
        <f>VLOOKUP(tblSorties[[#This Row],[IDNom]],tblIDs[#All],2,FALSE)</f>
        <v>Delepaut</v>
      </c>
      <c r="I365" s="56" t="str">
        <f>VLOOKUP(tblSorties[[#This Row],[IDNom]],tblIDs[#All],3,FALSE)</f>
        <v>Deptecl</v>
      </c>
      <c r="J365" s="56" t="str">
        <f>VLOOKUP(tblSorties[[#This Row],[IDNom]],tblIDs[#All],4,FALSE)</f>
        <v>Méca</v>
      </c>
      <c r="K365" s="56"/>
    </row>
    <row r="366" spans="1:11" x14ac:dyDescent="0.25">
      <c r="A366" s="56">
        <v>213420</v>
      </c>
      <c r="B366" s="47" t="str">
        <f>VLOOKUP(tblSorties[[#This Row],[Référence]],tblBase[#All],2,FALSE)</f>
        <v>PROTEGE-DOCUMENT  40VUES NOIR</v>
      </c>
      <c r="C366" s="56">
        <v>4</v>
      </c>
      <c r="D366" s="57">
        <f>VLOOKUP(tblSorties[[#This Row],[Référence]],tblBase[#All],4,FALSE)</f>
        <v>6.12</v>
      </c>
      <c r="E366" s="58">
        <f>IFERROR(tblSorties[[#This Row],[Qté]]*tblSorties[[#This Row],[PU]],"nc")</f>
        <v>24.48</v>
      </c>
      <c r="F366" s="59">
        <v>41681</v>
      </c>
      <c r="G366" s="56" t="s">
        <v>235</v>
      </c>
      <c r="H366" s="56" t="str">
        <f>VLOOKUP(tblSorties[[#This Row],[IDNom]],tblIDs[#All],2,FALSE)</f>
        <v>Delepaut</v>
      </c>
      <c r="I366" s="56" t="str">
        <f>VLOOKUP(tblSorties[[#This Row],[IDNom]],tblIDs[#All],3,FALSE)</f>
        <v>Deptecl</v>
      </c>
      <c r="J366" s="56" t="str">
        <f>VLOOKUP(tblSorties[[#This Row],[IDNom]],tblIDs[#All],4,FALSE)</f>
        <v>Méca</v>
      </c>
      <c r="K366" s="56"/>
    </row>
    <row r="367" spans="1:11" x14ac:dyDescent="0.25">
      <c r="A367" s="56">
        <v>112712</v>
      </c>
      <c r="B367" s="47" t="str">
        <f>VLOOKUP(tblSorties[[#This Row],[Référence]],tblBase[#All],2,FALSE)</f>
        <v>STYLO BILLE S/SOCLE R.982 NOIR   AVEC CHAINETTE</v>
      </c>
      <c r="C367" s="56">
        <v>2</v>
      </c>
      <c r="D367" s="57">
        <f>VLOOKUP(tblSorties[[#This Row],[Référence]],tblBase[#All],4,FALSE)</f>
        <v>7</v>
      </c>
      <c r="E367" s="58">
        <f>IFERROR(tblSorties[[#This Row],[Qté]]*tblSorties[[#This Row],[PU]],"nc")</f>
        <v>14</v>
      </c>
      <c r="F367" s="59">
        <v>41681</v>
      </c>
      <c r="G367" s="56" t="s">
        <v>235</v>
      </c>
      <c r="H367" s="56" t="str">
        <f>VLOOKUP(tblSorties[[#This Row],[IDNom]],tblIDs[#All],2,FALSE)</f>
        <v>Delepaut</v>
      </c>
      <c r="I367" s="56" t="str">
        <f>VLOOKUP(tblSorties[[#This Row],[IDNom]],tblIDs[#All],3,FALSE)</f>
        <v>Deptecl</v>
      </c>
      <c r="J367" s="56" t="str">
        <f>VLOOKUP(tblSorties[[#This Row],[IDNom]],tblIDs[#All],4,FALSE)</f>
        <v>Méca</v>
      </c>
      <c r="K367" s="56"/>
    </row>
    <row r="368" spans="1:11" x14ac:dyDescent="0.25">
      <c r="A368" s="56">
        <v>118240</v>
      </c>
      <c r="B368" s="47" t="str">
        <f>VLOOKUP(tblSorties[[#This Row],[Référence]],tblBase[#All],2,FALSE)</f>
        <v>FEUTRE STYLIST 188 P.M BLEU</v>
      </c>
      <c r="C368" s="56">
        <v>4</v>
      </c>
      <c r="D368" s="57">
        <f>VLOOKUP(tblSorties[[#This Row],[Référence]],tblBase[#All],4,FALSE)</f>
        <v>0.65</v>
      </c>
      <c r="E368" s="58">
        <f>IFERROR(tblSorties[[#This Row],[Qté]]*tblSorties[[#This Row],[PU]],"nc")</f>
        <v>2.6</v>
      </c>
      <c r="F368" s="59">
        <v>41681</v>
      </c>
      <c r="G368" s="56" t="s">
        <v>235</v>
      </c>
      <c r="H368" s="56" t="str">
        <f>VLOOKUP(tblSorties[[#This Row],[IDNom]],tblIDs[#All],2,FALSE)</f>
        <v>Delepaut</v>
      </c>
      <c r="I368" s="56" t="str">
        <f>VLOOKUP(tblSorties[[#This Row],[IDNom]],tblIDs[#All],3,FALSE)</f>
        <v>Deptecl</v>
      </c>
      <c r="J368" s="56" t="str">
        <f>VLOOKUP(tblSorties[[#This Row],[IDNom]],tblIDs[#All],4,FALSE)</f>
        <v>Méca</v>
      </c>
      <c r="K368" s="56"/>
    </row>
    <row r="369" spans="1:11" x14ac:dyDescent="0.25">
      <c r="A369" s="56">
        <v>118241</v>
      </c>
      <c r="B369" s="47" t="str">
        <f>VLOOKUP(tblSorties[[#This Row],[Référence]],tblBase[#All],2,FALSE)</f>
        <v>FEUTRE STYLIST 188 P.M NOIR</v>
      </c>
      <c r="C369" s="56">
        <v>4</v>
      </c>
      <c r="D369" s="57">
        <f>VLOOKUP(tblSorties[[#This Row],[Référence]],tblBase[#All],4,FALSE)</f>
        <v>0.65</v>
      </c>
      <c r="E369" s="58">
        <f>IFERROR(tblSorties[[#This Row],[Qté]]*tblSorties[[#This Row],[PU]],"nc")</f>
        <v>2.6</v>
      </c>
      <c r="F369" s="59">
        <v>41681</v>
      </c>
      <c r="G369" s="56" t="s">
        <v>235</v>
      </c>
      <c r="H369" s="56" t="str">
        <f>VLOOKUP(tblSorties[[#This Row],[IDNom]],tblIDs[#All],2,FALSE)</f>
        <v>Delepaut</v>
      </c>
      <c r="I369" s="56" t="str">
        <f>VLOOKUP(tblSorties[[#This Row],[IDNom]],tblIDs[#All],3,FALSE)</f>
        <v>Deptecl</v>
      </c>
      <c r="J369" s="56" t="str">
        <f>VLOOKUP(tblSorties[[#This Row],[IDNom]],tblIDs[#All],4,FALSE)</f>
        <v>Méca</v>
      </c>
      <c r="K369" s="56"/>
    </row>
    <row r="370" spans="1:11" x14ac:dyDescent="0.25">
      <c r="A370" s="56">
        <v>118243</v>
      </c>
      <c r="B370" s="47" t="str">
        <f>VLOOKUP(tblSorties[[#This Row],[Référence]],tblBase[#All],2,FALSE)</f>
        <v>FEUTRE STYLIST 188 P.M VERT</v>
      </c>
      <c r="C370" s="56">
        <v>4</v>
      </c>
      <c r="D370" s="57">
        <f>VLOOKUP(tblSorties[[#This Row],[Référence]],tblBase[#All],4,FALSE)</f>
        <v>0.65</v>
      </c>
      <c r="E370" s="58">
        <f>IFERROR(tblSorties[[#This Row],[Qté]]*tblSorties[[#This Row],[PU]],"nc")</f>
        <v>2.6</v>
      </c>
      <c r="F370" s="59">
        <v>41681</v>
      </c>
      <c r="G370" s="56" t="s">
        <v>235</v>
      </c>
      <c r="H370" s="56" t="str">
        <f>VLOOKUP(tblSorties[[#This Row],[IDNom]],tblIDs[#All],2,FALSE)</f>
        <v>Delepaut</v>
      </c>
      <c r="I370" s="56" t="str">
        <f>VLOOKUP(tblSorties[[#This Row],[IDNom]],tblIDs[#All],3,FALSE)</f>
        <v>Deptecl</v>
      </c>
      <c r="J370" s="56" t="str">
        <f>VLOOKUP(tblSorties[[#This Row],[IDNom]],tblIDs[#All],4,FALSE)</f>
        <v>Méca</v>
      </c>
      <c r="K370" s="56"/>
    </row>
    <row r="371" spans="1:11" x14ac:dyDescent="0.25">
      <c r="A371" s="56">
        <v>107505</v>
      </c>
      <c r="B371" s="47" t="str">
        <f>VLOOKUP(tblSorties[[#This Row],[Référence]],tblBase[#All],2,FALSE)</f>
        <v>MINI POCKET MOUSE TIPP-EX 6mm</v>
      </c>
      <c r="C371" s="56">
        <v>4</v>
      </c>
      <c r="D371" s="57">
        <f>VLOOKUP(tblSorties[[#This Row],[Référence]],tblBase[#All],4,FALSE)</f>
        <v>1.1599999999999999</v>
      </c>
      <c r="E371" s="58">
        <f>IFERROR(tblSorties[[#This Row],[Qté]]*tblSorties[[#This Row],[PU]],"nc")</f>
        <v>4.6399999999999997</v>
      </c>
      <c r="F371" s="59">
        <v>41681</v>
      </c>
      <c r="G371" s="56" t="s">
        <v>235</v>
      </c>
      <c r="H371" s="56" t="str">
        <f>VLOOKUP(tblSorties[[#This Row],[IDNom]],tblIDs[#All],2,FALSE)</f>
        <v>Delepaut</v>
      </c>
      <c r="I371" s="56" t="str">
        <f>VLOOKUP(tblSorties[[#This Row],[IDNom]],tblIDs[#All],3,FALSE)</f>
        <v>Deptecl</v>
      </c>
      <c r="J371" s="56" t="str">
        <f>VLOOKUP(tblSorties[[#This Row],[IDNom]],tblIDs[#All],4,FALSE)</f>
        <v>Méca</v>
      </c>
      <c r="K371" s="56"/>
    </row>
    <row r="372" spans="1:11" x14ac:dyDescent="0.25">
      <c r="A372" s="56">
        <v>309177</v>
      </c>
      <c r="B372" s="47" t="str">
        <f>VLOOKUP(tblSorties[[#This Row],[Référence]],tblBase[#All],2,FALSE)</f>
        <v>A+B LOT 12 BLOCS REPOSI.76x127   JAUNE</v>
      </c>
      <c r="C372" s="56">
        <v>2</v>
      </c>
      <c r="D372" s="57">
        <f>VLOOKUP(tblSorties[[#This Row],[Référence]],tblBase[#All],4,FALSE)</f>
        <v>0.254</v>
      </c>
      <c r="E372" s="58">
        <f>IFERROR(tblSorties[[#This Row],[Qté]]*tblSorties[[#This Row],[PU]],"nc")</f>
        <v>0.50800000000000001</v>
      </c>
      <c r="F372" s="59">
        <v>41681</v>
      </c>
      <c r="G372" s="56" t="s">
        <v>235</v>
      </c>
      <c r="H372" s="56" t="str">
        <f>VLOOKUP(tblSorties[[#This Row],[IDNom]],tblIDs[#All],2,FALSE)</f>
        <v>Delepaut</v>
      </c>
      <c r="I372" s="56" t="str">
        <f>VLOOKUP(tblSorties[[#This Row],[IDNom]],tblIDs[#All],3,FALSE)</f>
        <v>Deptecl</v>
      </c>
      <c r="J372" s="56" t="str">
        <f>VLOOKUP(tblSorties[[#This Row],[IDNom]],tblIDs[#All],4,FALSE)</f>
        <v>Méca</v>
      </c>
      <c r="K372" s="56"/>
    </row>
    <row r="373" spans="1:11" x14ac:dyDescent="0.25">
      <c r="A373" s="56">
        <v>211127</v>
      </c>
      <c r="B373" s="47" t="str">
        <f>VLOOKUP(tblSorties[[#This Row],[Référence]],tblBase[#All],2,FALSE)</f>
        <v>PQT 100 S/CHEM.ROCK S VIOLINE 80G</v>
      </c>
      <c r="C373" s="56">
        <v>10</v>
      </c>
      <c r="D373" s="57">
        <f>VLOOKUP(tblSorties[[#This Row],[Référence]],tblBase[#All],4,FALSE)</f>
        <v>4.0500000000000001E-2</v>
      </c>
      <c r="E373" s="58">
        <f>IFERROR(tblSorties[[#This Row],[Qté]]*tblSorties[[#This Row],[PU]],"nc")</f>
        <v>0.40500000000000003</v>
      </c>
      <c r="F373" s="59">
        <v>41681</v>
      </c>
      <c r="G373" s="56" t="s">
        <v>235</v>
      </c>
      <c r="H373" s="56" t="str">
        <f>VLOOKUP(tblSorties[[#This Row],[IDNom]],tblIDs[#All],2,FALSE)</f>
        <v>Delepaut</v>
      </c>
      <c r="I373" s="56" t="str">
        <f>VLOOKUP(tblSorties[[#This Row],[IDNom]],tblIDs[#All],3,FALSE)</f>
        <v>Deptecl</v>
      </c>
      <c r="J373" s="56" t="str">
        <f>VLOOKUP(tblSorties[[#This Row],[IDNom]],tblIDs[#All],4,FALSE)</f>
        <v>Méca</v>
      </c>
      <c r="K373" s="56"/>
    </row>
    <row r="374" spans="1:11" x14ac:dyDescent="0.25">
      <c r="A374" s="56">
        <v>211128</v>
      </c>
      <c r="B374" s="47" t="str">
        <f>VLOOKUP(tblSorties[[#This Row],[Référence]],tblBase[#All],2,FALSE)</f>
        <v>PQT 100 S/CHEM.ROCK S ROSE VIF 80G</v>
      </c>
      <c r="C374" s="56">
        <v>10</v>
      </c>
      <c r="D374" s="57">
        <f>VLOOKUP(tblSorties[[#This Row],[Référence]],tblBase[#All],4,FALSE)</f>
        <v>4.0500000000000001E-2</v>
      </c>
      <c r="E374" s="58">
        <f>IFERROR(tblSorties[[#This Row],[Qté]]*tblSorties[[#This Row],[PU]],"nc")</f>
        <v>0.40500000000000003</v>
      </c>
      <c r="F374" s="59">
        <v>41681</v>
      </c>
      <c r="G374" s="56" t="s">
        <v>235</v>
      </c>
      <c r="H374" s="56" t="str">
        <f>VLOOKUP(tblSorties[[#This Row],[IDNom]],tblIDs[#All],2,FALSE)</f>
        <v>Delepaut</v>
      </c>
      <c r="I374" s="56" t="str">
        <f>VLOOKUP(tblSorties[[#This Row],[IDNom]],tblIDs[#All],3,FALSE)</f>
        <v>Deptecl</v>
      </c>
      <c r="J374" s="56" t="str">
        <f>VLOOKUP(tblSorties[[#This Row],[IDNom]],tblIDs[#All],4,FALSE)</f>
        <v>Méca</v>
      </c>
      <c r="K374" s="56"/>
    </row>
    <row r="375" spans="1:11" x14ac:dyDescent="0.25">
      <c r="A375" s="56">
        <v>211123</v>
      </c>
      <c r="B375" s="47" t="str">
        <f>VLOOKUP(tblSorties[[#This Row],[Référence]],tblBase[#All],2,FALSE)</f>
        <v>PQT 100 S/CHEM.ROCK S CITRON     80G</v>
      </c>
      <c r="C375" s="56">
        <v>10</v>
      </c>
      <c r="D375" s="57">
        <f>VLOOKUP(tblSorties[[#This Row],[Référence]],tblBase[#All],4,FALSE)</f>
        <v>4.0500000000000001E-2</v>
      </c>
      <c r="E375" s="58">
        <f>IFERROR(tblSorties[[#This Row],[Qté]]*tblSorties[[#This Row],[PU]],"nc")</f>
        <v>0.40500000000000003</v>
      </c>
      <c r="F375" s="59">
        <v>41681</v>
      </c>
      <c r="G375" s="56" t="s">
        <v>235</v>
      </c>
      <c r="H375" s="56" t="str">
        <f>VLOOKUP(tblSorties[[#This Row],[IDNom]],tblIDs[#All],2,FALSE)</f>
        <v>Delepaut</v>
      </c>
      <c r="I375" s="56" t="str">
        <f>VLOOKUP(tblSorties[[#This Row],[IDNom]],tblIDs[#All],3,FALSE)</f>
        <v>Deptecl</v>
      </c>
      <c r="J375" s="56" t="str">
        <f>VLOOKUP(tblSorties[[#This Row],[IDNom]],tblIDs[#All],4,FALSE)</f>
        <v>Méca</v>
      </c>
      <c r="K375" s="56"/>
    </row>
    <row r="376" spans="1:11" x14ac:dyDescent="0.25">
      <c r="A376" s="56">
        <v>211121</v>
      </c>
      <c r="B376" s="47" t="str">
        <f>VLOOKUP(tblSorties[[#This Row],[Référence]],tblBase[#All],2,FALSE)</f>
        <v>PQT 100 S/CHEM.ROCK S BLEU ROY   80G</v>
      </c>
      <c r="C376" s="56">
        <v>10</v>
      </c>
      <c r="D376" s="57">
        <f>VLOOKUP(tblSorties[[#This Row],[Référence]],tblBase[#All],4,FALSE)</f>
        <v>4.0500000000000001E-2</v>
      </c>
      <c r="E376" s="58">
        <f>IFERROR(tblSorties[[#This Row],[Qté]]*tblSorties[[#This Row],[PU]],"nc")</f>
        <v>0.40500000000000003</v>
      </c>
      <c r="F376" s="59">
        <v>41681</v>
      </c>
      <c r="G376" s="56" t="s">
        <v>235</v>
      </c>
      <c r="H376" s="56" t="str">
        <f>VLOOKUP(tblSorties[[#This Row],[IDNom]],tblIDs[#All],2,FALSE)</f>
        <v>Delepaut</v>
      </c>
      <c r="I376" s="56" t="str">
        <f>VLOOKUP(tblSorties[[#This Row],[IDNom]],tblIDs[#All],3,FALSE)</f>
        <v>Deptecl</v>
      </c>
      <c r="J376" s="56" t="str">
        <f>VLOOKUP(tblSorties[[#This Row],[IDNom]],tblIDs[#All],4,FALSE)</f>
        <v>Méca</v>
      </c>
      <c r="K376" s="56"/>
    </row>
    <row r="377" spans="1:11" x14ac:dyDescent="0.25">
      <c r="A377" s="56">
        <v>211124</v>
      </c>
      <c r="B377" s="47" t="str">
        <f>VLOOKUP(tblSorties[[#This Row],[Référence]],tblBase[#All],2,FALSE)</f>
        <v>PQT 100 S/CHEM.ROCK S RGE TURC 80G</v>
      </c>
      <c r="C377" s="56">
        <v>10</v>
      </c>
      <c r="D377" s="57">
        <f>VLOOKUP(tblSorties[[#This Row],[Référence]],tblBase[#All],4,FALSE)</f>
        <v>4.0500000000000001E-2</v>
      </c>
      <c r="E377" s="58">
        <f>IFERROR(tblSorties[[#This Row],[Qté]]*tblSorties[[#This Row],[PU]],"nc")</f>
        <v>0.40500000000000003</v>
      </c>
      <c r="F377" s="59">
        <v>41681</v>
      </c>
      <c r="G377" s="56" t="s">
        <v>235</v>
      </c>
      <c r="H377" s="56" t="str">
        <f>VLOOKUP(tblSorties[[#This Row],[IDNom]],tblIDs[#All],2,FALSE)</f>
        <v>Delepaut</v>
      </c>
      <c r="I377" s="56" t="str">
        <f>VLOOKUP(tblSorties[[#This Row],[IDNom]],tblIDs[#All],3,FALSE)</f>
        <v>Deptecl</v>
      </c>
      <c r="J377" s="56" t="str">
        <f>VLOOKUP(tblSorties[[#This Row],[IDNom]],tblIDs[#All],4,FALSE)</f>
        <v>Méca</v>
      </c>
      <c r="K377" s="56"/>
    </row>
    <row r="378" spans="1:11" x14ac:dyDescent="0.25">
      <c r="A378" s="56">
        <v>211126</v>
      </c>
      <c r="B378" s="47" t="str">
        <f>VLOOKUP(tblSorties[[#This Row],[Référence]],tblBase[#All],2,FALSE)</f>
        <v>PQT 100 S/CHEM.ROCK S OCRE 80</v>
      </c>
      <c r="C378" s="56">
        <v>10</v>
      </c>
      <c r="D378" s="57">
        <f>VLOOKUP(tblSorties[[#This Row],[Référence]],tblBase[#All],4,FALSE)</f>
        <v>4.0500000000000001E-2</v>
      </c>
      <c r="E378" s="58">
        <f>IFERROR(tblSorties[[#This Row],[Qté]]*tblSorties[[#This Row],[PU]],"nc")</f>
        <v>0.40500000000000003</v>
      </c>
      <c r="F378" s="59">
        <v>41681</v>
      </c>
      <c r="G378" s="56" t="s">
        <v>235</v>
      </c>
      <c r="H378" s="56" t="str">
        <f>VLOOKUP(tblSorties[[#This Row],[IDNom]],tblIDs[#All],2,FALSE)</f>
        <v>Delepaut</v>
      </c>
      <c r="I378" s="56" t="str">
        <f>VLOOKUP(tblSorties[[#This Row],[IDNom]],tblIDs[#All],3,FALSE)</f>
        <v>Deptecl</v>
      </c>
      <c r="J378" s="56" t="str">
        <f>VLOOKUP(tblSorties[[#This Row],[IDNom]],tblIDs[#All],4,FALSE)</f>
        <v>Méca</v>
      </c>
      <c r="K378" s="56"/>
    </row>
    <row r="379" spans="1:11" x14ac:dyDescent="0.25">
      <c r="A379" s="56">
        <v>211112</v>
      </c>
      <c r="B379" s="47" t="str">
        <f>VLOOKUP(tblSorties[[#This Row],[Référence]],tblBase[#All],2,FALSE)</f>
        <v>PT.100 CHEM.ROCK S VERT EMPIRE   220G</v>
      </c>
      <c r="C379" s="56">
        <v>5</v>
      </c>
      <c r="D379" s="57">
        <f>VLOOKUP(tblSorties[[#This Row],[Référence]],tblBase[#All],4,FALSE)</f>
        <v>8.8999999999999996E-2</v>
      </c>
      <c r="E379" s="58">
        <f>IFERROR(tblSorties[[#This Row],[Qté]]*tblSorties[[#This Row],[PU]],"nc")</f>
        <v>0.44499999999999995</v>
      </c>
      <c r="F379" s="59">
        <v>41681</v>
      </c>
      <c r="G379" s="56" t="s">
        <v>235</v>
      </c>
      <c r="H379" s="56" t="str">
        <f>VLOOKUP(tblSorties[[#This Row],[IDNom]],tblIDs[#All],2,FALSE)</f>
        <v>Delepaut</v>
      </c>
      <c r="I379" s="56" t="str">
        <f>VLOOKUP(tblSorties[[#This Row],[IDNom]],tblIDs[#All],3,FALSE)</f>
        <v>Deptecl</v>
      </c>
      <c r="J379" s="56" t="str">
        <f>VLOOKUP(tblSorties[[#This Row],[IDNom]],tblIDs[#All],4,FALSE)</f>
        <v>Méca</v>
      </c>
      <c r="K379" s="56"/>
    </row>
    <row r="380" spans="1:11" x14ac:dyDescent="0.25">
      <c r="A380" s="56">
        <v>211103</v>
      </c>
      <c r="B380" s="47" t="str">
        <f>VLOOKUP(tblSorties[[#This Row],[Référence]],tblBase[#All],2,FALSE)</f>
        <v>PT.100 CHEM.ROCK S CITRON 220G</v>
      </c>
      <c r="C380" s="56">
        <v>5</v>
      </c>
      <c r="D380" s="57">
        <f>VLOOKUP(tblSorties[[#This Row],[Référence]],tblBase[#All],4,FALSE)</f>
        <v>8.8999999999999996E-2</v>
      </c>
      <c r="E380" s="58">
        <f>IFERROR(tblSorties[[#This Row],[Qté]]*tblSorties[[#This Row],[PU]],"nc")</f>
        <v>0.44499999999999995</v>
      </c>
      <c r="F380" s="59">
        <v>41681</v>
      </c>
      <c r="G380" s="56" t="s">
        <v>235</v>
      </c>
      <c r="H380" s="56" t="str">
        <f>VLOOKUP(tblSorties[[#This Row],[IDNom]],tblIDs[#All],2,FALSE)</f>
        <v>Delepaut</v>
      </c>
      <c r="I380" s="56" t="str">
        <f>VLOOKUP(tblSorties[[#This Row],[IDNom]],tblIDs[#All],3,FALSE)</f>
        <v>Deptecl</v>
      </c>
      <c r="J380" s="56" t="str">
        <f>VLOOKUP(tblSorties[[#This Row],[IDNom]],tblIDs[#All],4,FALSE)</f>
        <v>Méca</v>
      </c>
      <c r="K380" s="56"/>
    </row>
    <row r="381" spans="1:11" x14ac:dyDescent="0.25">
      <c r="A381" s="56">
        <v>211113</v>
      </c>
      <c r="B381" s="47" t="str">
        <f>VLOOKUP(tblSorties[[#This Row],[Référence]],tblBase[#All],2,FALSE)</f>
        <v>PT.100 CHEM.ROCK S GRIS 220G</v>
      </c>
      <c r="C381" s="56">
        <v>5</v>
      </c>
      <c r="D381" s="57">
        <f>VLOOKUP(tblSorties[[#This Row],[Référence]],tblBase[#All],4,FALSE)</f>
        <v>8.8999999999999996E-2</v>
      </c>
      <c r="E381" s="58">
        <f>IFERROR(tblSorties[[#This Row],[Qté]]*tblSorties[[#This Row],[PU]],"nc")</f>
        <v>0.44499999999999995</v>
      </c>
      <c r="F381" s="59">
        <v>41681</v>
      </c>
      <c r="G381" s="56" t="s">
        <v>235</v>
      </c>
      <c r="H381" s="56" t="str">
        <f>VLOOKUP(tblSorties[[#This Row],[IDNom]],tblIDs[#All],2,FALSE)</f>
        <v>Delepaut</v>
      </c>
      <c r="I381" s="56" t="str">
        <f>VLOOKUP(tblSorties[[#This Row],[IDNom]],tblIDs[#All],3,FALSE)</f>
        <v>Deptecl</v>
      </c>
      <c r="J381" s="56" t="str">
        <f>VLOOKUP(tblSorties[[#This Row],[IDNom]],tblIDs[#All],4,FALSE)</f>
        <v>Méca</v>
      </c>
      <c r="K381" s="56"/>
    </row>
    <row r="382" spans="1:11" x14ac:dyDescent="0.25">
      <c r="A382" s="56">
        <v>211106</v>
      </c>
      <c r="B382" s="47" t="str">
        <f>VLOOKUP(tblSorties[[#This Row],[Référence]],tblBase[#All],2,FALSE)</f>
        <v>PT.100 CHEM.ROCK S ORANGE/OCRE  220G</v>
      </c>
      <c r="C382" s="56">
        <v>5</v>
      </c>
      <c r="D382" s="57">
        <f>VLOOKUP(tblSorties[[#This Row],[Référence]],tblBase[#All],4,FALSE)</f>
        <v>8.8999999999999996E-2</v>
      </c>
      <c r="E382" s="58">
        <f>IFERROR(tblSorties[[#This Row],[Qté]]*tblSorties[[#This Row],[PU]],"nc")</f>
        <v>0.44499999999999995</v>
      </c>
      <c r="F382" s="59">
        <v>41681</v>
      </c>
      <c r="G382" s="56" t="s">
        <v>235</v>
      </c>
      <c r="H382" s="56" t="str">
        <f>VLOOKUP(tblSorties[[#This Row],[IDNom]],tblIDs[#All],2,FALSE)</f>
        <v>Delepaut</v>
      </c>
      <c r="I382" s="56" t="str">
        <f>VLOOKUP(tblSorties[[#This Row],[IDNom]],tblIDs[#All],3,FALSE)</f>
        <v>Deptecl</v>
      </c>
      <c r="J382" s="56" t="str">
        <f>VLOOKUP(tblSorties[[#This Row],[IDNom]],tblIDs[#All],4,FALSE)</f>
        <v>Méca</v>
      </c>
      <c r="K382" s="56"/>
    </row>
    <row r="383" spans="1:11" x14ac:dyDescent="0.25">
      <c r="A383" s="56">
        <v>211104</v>
      </c>
      <c r="B383" s="47" t="str">
        <f>VLOOKUP(tblSorties[[#This Row],[Référence]],tblBase[#All],2,FALSE)</f>
        <v>PT.100 CHEM ROCK S ROUGE TURC   220GR</v>
      </c>
      <c r="C383" s="56">
        <v>5</v>
      </c>
      <c r="D383" s="57">
        <f>VLOOKUP(tblSorties[[#This Row],[Référence]],tblBase[#All],4,FALSE)</f>
        <v>8.8999999999999996E-2</v>
      </c>
      <c r="E383" s="58">
        <f>IFERROR(tblSorties[[#This Row],[Qté]]*tblSorties[[#This Row],[PU]],"nc")</f>
        <v>0.44499999999999995</v>
      </c>
      <c r="F383" s="59">
        <v>41681</v>
      </c>
      <c r="G383" s="56" t="s">
        <v>235</v>
      </c>
      <c r="H383" s="56" t="str">
        <f>VLOOKUP(tblSorties[[#This Row],[IDNom]],tblIDs[#All],2,FALSE)</f>
        <v>Delepaut</v>
      </c>
      <c r="I383" s="56" t="str">
        <f>VLOOKUP(tblSorties[[#This Row],[IDNom]],tblIDs[#All],3,FALSE)</f>
        <v>Deptecl</v>
      </c>
      <c r="J383" s="56" t="str">
        <f>VLOOKUP(tblSorties[[#This Row],[IDNom]],tblIDs[#All],4,FALSE)</f>
        <v>Méca</v>
      </c>
      <c r="K383" s="56"/>
    </row>
    <row r="384" spans="1:11" x14ac:dyDescent="0.25">
      <c r="A384" s="56">
        <v>211107</v>
      </c>
      <c r="B384" s="47" t="str">
        <f>VLOOKUP(tblSorties[[#This Row],[Référence]],tblBase[#All],2,FALSE)</f>
        <v>PT.100 CHEM ROCK S VIOLINE      220 GR</v>
      </c>
      <c r="C384" s="56">
        <v>5</v>
      </c>
      <c r="D384" s="57">
        <f>VLOOKUP(tblSorties[[#This Row],[Référence]],tblBase[#All],4,FALSE)</f>
        <v>8.8999999999999996E-2</v>
      </c>
      <c r="E384" s="58">
        <f>IFERROR(tblSorties[[#This Row],[Qté]]*tblSorties[[#This Row],[PU]],"nc")</f>
        <v>0.44499999999999995</v>
      </c>
      <c r="F384" s="59">
        <v>41681</v>
      </c>
      <c r="G384" s="56" t="s">
        <v>235</v>
      </c>
      <c r="H384" s="56" t="str">
        <f>VLOOKUP(tblSorties[[#This Row],[IDNom]],tblIDs[#All],2,FALSE)</f>
        <v>Delepaut</v>
      </c>
      <c r="I384" s="56" t="str">
        <f>VLOOKUP(tblSorties[[#This Row],[IDNom]],tblIDs[#All],3,FALSE)</f>
        <v>Deptecl</v>
      </c>
      <c r="J384" s="56" t="str">
        <f>VLOOKUP(tblSorties[[#This Row],[IDNom]],tblIDs[#All],4,FALSE)</f>
        <v>Méca</v>
      </c>
      <c r="K384" s="56"/>
    </row>
    <row r="385" spans="1:11" x14ac:dyDescent="0.25">
      <c r="A385" s="56">
        <v>211108</v>
      </c>
      <c r="B385" s="47" t="str">
        <f>VLOOKUP(tblSorties[[#This Row],[Référence]],tblBase[#All],2,FALSE)</f>
        <v>PT.100 CHEM.ROCK S ROSE VIF     220GR</v>
      </c>
      <c r="C385" s="56">
        <v>5</v>
      </c>
      <c r="D385" s="57">
        <f>VLOOKUP(tblSorties[[#This Row],[Référence]],tblBase[#All],4,FALSE)</f>
        <v>8.8999999999999996E-2</v>
      </c>
      <c r="E385" s="58">
        <f>IFERROR(tblSorties[[#This Row],[Qté]]*tblSorties[[#This Row],[PU]],"nc")</f>
        <v>0.44499999999999995</v>
      </c>
      <c r="F385" s="59">
        <v>41681</v>
      </c>
      <c r="G385" s="56" t="s">
        <v>235</v>
      </c>
      <c r="H385" s="56" t="str">
        <f>VLOOKUP(tblSorties[[#This Row],[IDNom]],tblIDs[#All],2,FALSE)</f>
        <v>Delepaut</v>
      </c>
      <c r="I385" s="56" t="str">
        <f>VLOOKUP(tblSorties[[#This Row],[IDNom]],tblIDs[#All],3,FALSE)</f>
        <v>Deptecl</v>
      </c>
      <c r="J385" s="56" t="str">
        <f>VLOOKUP(tblSorties[[#This Row],[IDNom]],tblIDs[#All],4,FALSE)</f>
        <v>Méca</v>
      </c>
      <c r="K385" s="56"/>
    </row>
    <row r="386" spans="1:11" x14ac:dyDescent="0.25">
      <c r="A386" s="56">
        <v>211101</v>
      </c>
      <c r="B386" s="47" t="str">
        <f>VLOOKUP(tblSorties[[#This Row],[Référence]],tblBase[#All],2,FALSE)</f>
        <v>PT.100 CHEM.ROCK S BLEU ROY     220GR</v>
      </c>
      <c r="C386" s="56">
        <v>5</v>
      </c>
      <c r="D386" s="57">
        <f>VLOOKUP(tblSorties[[#This Row],[Référence]],tblBase[#All],4,FALSE)</f>
        <v>8.8999999999999996E-2</v>
      </c>
      <c r="E386" s="58">
        <f>IFERROR(tblSorties[[#This Row],[Qté]]*tblSorties[[#This Row],[PU]],"nc")</f>
        <v>0.44499999999999995</v>
      </c>
      <c r="F386" s="59">
        <v>41681</v>
      </c>
      <c r="G386" s="56" t="s">
        <v>235</v>
      </c>
      <c r="H386" s="56" t="str">
        <f>VLOOKUP(tblSorties[[#This Row],[IDNom]],tblIDs[#All],2,FALSE)</f>
        <v>Delepaut</v>
      </c>
      <c r="I386" s="56" t="str">
        <f>VLOOKUP(tblSorties[[#This Row],[IDNom]],tblIDs[#All],3,FALSE)</f>
        <v>Deptecl</v>
      </c>
      <c r="J386" s="56" t="str">
        <f>VLOOKUP(tblSorties[[#This Row],[IDNom]],tblIDs[#All],4,FALSE)</f>
        <v>Méca</v>
      </c>
      <c r="K386" s="56"/>
    </row>
    <row r="387" spans="1:11" x14ac:dyDescent="0.25">
      <c r="A387" s="56">
        <v>42500</v>
      </c>
      <c r="B387" s="47" t="str">
        <f>VLOOKUP(tblSorties[[#This Row],[Référence]],tblBase[#All],2,FALSE)</f>
        <v>ROULEAU ECO</v>
      </c>
      <c r="C387" s="56">
        <v>3</v>
      </c>
      <c r="D387" s="57">
        <f>VLOOKUP(tblSorties[[#This Row],[Référence]],tblBase[#All],4,FALSE)</f>
        <v>3</v>
      </c>
      <c r="E387" s="58">
        <f>IFERROR(tblSorties[[#This Row],[Qté]]*tblSorties[[#This Row],[PU]],"nc")</f>
        <v>9</v>
      </c>
      <c r="F387" s="59">
        <v>41681</v>
      </c>
      <c r="G387" s="56" t="s">
        <v>400</v>
      </c>
      <c r="H387" s="56" t="str">
        <f>VLOOKUP(tblSorties[[#This Row],[IDNom]],tblIDs[#All],2,FALSE)</f>
        <v>Girard</v>
      </c>
      <c r="I387" s="56" t="str">
        <f>VLOOKUP(tblSorties[[#This Row],[IDNom]],tblIDs[#All],3,FALSE)</f>
        <v>Servgene</v>
      </c>
      <c r="J387" s="56" t="str">
        <f>VLOOKUP(tblSorties[[#This Row],[IDNom]],tblIDs[#All],4,FALSE)</f>
        <v xml:space="preserve">Entretien </v>
      </c>
      <c r="K387" s="56"/>
    </row>
    <row r="388" spans="1:11" x14ac:dyDescent="0.25">
      <c r="A388" s="56">
        <v>107505</v>
      </c>
      <c r="B388" s="47" t="str">
        <f>VLOOKUP(tblSorties[[#This Row],[Référence]],tblBase[#All],2,FALSE)</f>
        <v>MINI POCKET MOUSE TIPP-EX 6mm</v>
      </c>
      <c r="C388" s="56">
        <v>1</v>
      </c>
      <c r="D388" s="57">
        <f>VLOOKUP(tblSorties[[#This Row],[Référence]],tblBase[#All],4,FALSE)</f>
        <v>1.1599999999999999</v>
      </c>
      <c r="E388" s="58">
        <f>IFERROR(tblSorties[[#This Row],[Qté]]*tblSorties[[#This Row],[PU]],"nc")</f>
        <v>1.1599999999999999</v>
      </c>
      <c r="F388" s="59">
        <v>41683</v>
      </c>
      <c r="G388" s="56" t="s">
        <v>351</v>
      </c>
      <c r="H388" s="56" t="str">
        <f>VLOOKUP(tblSorties[[#This Row],[IDNom]],tblIDs[#All],2,FALSE)</f>
        <v xml:space="preserve">Desseyn </v>
      </c>
      <c r="I388" s="56" t="str">
        <f>VLOOKUP(tblSorties[[#This Row],[IDNom]],tblIDs[#All],3,FALSE)</f>
        <v>Deptecl</v>
      </c>
      <c r="J388" s="56" t="str">
        <f>VLOOKUP(tblSorties[[#This Row],[IDNom]],tblIDs[#All],4,FALSE)</f>
        <v>Méca</v>
      </c>
      <c r="K388" s="56"/>
    </row>
    <row r="389" spans="1:11" x14ac:dyDescent="0.25">
      <c r="A389" s="56">
        <v>107204</v>
      </c>
      <c r="B389" s="47" t="str">
        <f>VLOOKUP(tblSorties[[#This Row],[Référence]],tblBase[#All],2,FALSE)</f>
        <v>FLACON CORRECTEUR RAPID TIPPEX   APPLICATEUR MOUSSE 20ml</v>
      </c>
      <c r="C389" s="56">
        <v>1</v>
      </c>
      <c r="D389" s="57">
        <f>VLOOKUP(tblSorties[[#This Row],[Référence]],tblBase[#All],4,FALSE)</f>
        <v>1.1599999999999999</v>
      </c>
      <c r="E389" s="58">
        <f>IFERROR(tblSorties[[#This Row],[Qté]]*tblSorties[[#This Row],[PU]],"nc")</f>
        <v>1.1599999999999999</v>
      </c>
      <c r="F389" s="59">
        <v>41683</v>
      </c>
      <c r="G389" s="56" t="s">
        <v>351</v>
      </c>
      <c r="H389" s="56" t="str">
        <f>VLOOKUP(tblSorties[[#This Row],[IDNom]],tblIDs[#All],2,FALSE)</f>
        <v xml:space="preserve">Desseyn </v>
      </c>
      <c r="I389" s="56" t="str">
        <f>VLOOKUP(tblSorties[[#This Row],[IDNom]],tblIDs[#All],3,FALSE)</f>
        <v>Deptecl</v>
      </c>
      <c r="J389" s="56" t="str">
        <f>VLOOKUP(tblSorties[[#This Row],[IDNom]],tblIDs[#All],4,FALSE)</f>
        <v>Méca</v>
      </c>
      <c r="K389" s="56"/>
    </row>
    <row r="390" spans="1:11" x14ac:dyDescent="0.25">
      <c r="A390" s="56">
        <v>118240</v>
      </c>
      <c r="B390" s="47" t="str">
        <f>VLOOKUP(tblSorties[[#This Row],[Référence]],tblBase[#All],2,FALSE)</f>
        <v>FEUTRE STYLIST 188 P.M BLEU</v>
      </c>
      <c r="C390" s="56">
        <v>2</v>
      </c>
      <c r="D390" s="57">
        <f>VLOOKUP(tblSorties[[#This Row],[Référence]],tblBase[#All],4,FALSE)</f>
        <v>0.65</v>
      </c>
      <c r="E390" s="58">
        <f>IFERROR(tblSorties[[#This Row],[Qté]]*tblSorties[[#This Row],[PU]],"nc")</f>
        <v>1.3</v>
      </c>
      <c r="F390" s="59">
        <v>41683</v>
      </c>
      <c r="G390" s="56" t="s">
        <v>351</v>
      </c>
      <c r="H390" s="56" t="str">
        <f>VLOOKUP(tblSorties[[#This Row],[IDNom]],tblIDs[#All],2,FALSE)</f>
        <v xml:space="preserve">Desseyn </v>
      </c>
      <c r="I390" s="56" t="str">
        <f>VLOOKUP(tblSorties[[#This Row],[IDNom]],tblIDs[#All],3,FALSE)</f>
        <v>Deptecl</v>
      </c>
      <c r="J390" s="56" t="str">
        <f>VLOOKUP(tblSorties[[#This Row],[IDNom]],tblIDs[#All],4,FALSE)</f>
        <v>Méca</v>
      </c>
      <c r="K390" s="56"/>
    </row>
    <row r="391" spans="1:11" x14ac:dyDescent="0.25">
      <c r="A391" s="56">
        <v>118241</v>
      </c>
      <c r="B391" s="47" t="str">
        <f>VLOOKUP(tblSorties[[#This Row],[Référence]],tblBase[#All],2,FALSE)</f>
        <v>FEUTRE STYLIST 188 P.M NOIR</v>
      </c>
      <c r="C391" s="56">
        <v>2</v>
      </c>
      <c r="D391" s="57">
        <f>VLOOKUP(tblSorties[[#This Row],[Référence]],tblBase[#All],4,FALSE)</f>
        <v>0.65</v>
      </c>
      <c r="E391" s="58">
        <f>IFERROR(tblSorties[[#This Row],[Qté]]*tblSorties[[#This Row],[PU]],"nc")</f>
        <v>1.3</v>
      </c>
      <c r="F391" s="59">
        <v>41683</v>
      </c>
      <c r="G391" s="56" t="s">
        <v>351</v>
      </c>
      <c r="H391" s="56" t="str">
        <f>VLOOKUP(tblSorties[[#This Row],[IDNom]],tblIDs[#All],2,FALSE)</f>
        <v xml:space="preserve">Desseyn </v>
      </c>
      <c r="I391" s="56" t="str">
        <f>VLOOKUP(tblSorties[[#This Row],[IDNom]],tblIDs[#All],3,FALSE)</f>
        <v>Deptecl</v>
      </c>
      <c r="J391" s="56" t="str">
        <f>VLOOKUP(tblSorties[[#This Row],[IDNom]],tblIDs[#All],4,FALSE)</f>
        <v>Méca</v>
      </c>
      <c r="K391" s="56"/>
    </row>
    <row r="392" spans="1:11" x14ac:dyDescent="0.25">
      <c r="A392" s="56">
        <v>118242</v>
      </c>
      <c r="B392" s="47" t="str">
        <f>VLOOKUP(tblSorties[[#This Row],[Référence]],tblBase[#All],2,FALSE)</f>
        <v>FEUTRE STYLIST 188 P.M ROUGE</v>
      </c>
      <c r="C392" s="56">
        <v>1</v>
      </c>
      <c r="D392" s="57">
        <f>VLOOKUP(tblSorties[[#This Row],[Référence]],tblBase[#All],4,FALSE)</f>
        <v>0.65</v>
      </c>
      <c r="E392" s="58">
        <f>IFERROR(tblSorties[[#This Row],[Qté]]*tblSorties[[#This Row],[PU]],"nc")</f>
        <v>0.65</v>
      </c>
      <c r="F392" s="59">
        <v>41683</v>
      </c>
      <c r="G392" s="56" t="s">
        <v>351</v>
      </c>
      <c r="H392" s="56" t="str">
        <f>VLOOKUP(tblSorties[[#This Row],[IDNom]],tblIDs[#All],2,FALSE)</f>
        <v xml:space="preserve">Desseyn </v>
      </c>
      <c r="I392" s="56" t="str">
        <f>VLOOKUP(tblSorties[[#This Row],[IDNom]],tblIDs[#All],3,FALSE)</f>
        <v>Deptecl</v>
      </c>
      <c r="J392" s="56" t="str">
        <f>VLOOKUP(tblSorties[[#This Row],[IDNom]],tblIDs[#All],4,FALSE)</f>
        <v>Méca</v>
      </c>
      <c r="K392" s="56"/>
    </row>
    <row r="393" spans="1:11" x14ac:dyDescent="0.25">
      <c r="A393" s="56">
        <v>200253</v>
      </c>
      <c r="B393" s="47" t="str">
        <f>VLOOKUP(tblSorties[[#This Row],[Référence]],tblBase[#All],2,FALSE)</f>
        <v>BTE 100 POCH.PLAST.PERF.LISSE    9/100è A4 11 TROUS</v>
      </c>
      <c r="C393" s="56">
        <v>200</v>
      </c>
      <c r="D393" s="57">
        <f>VLOOKUP(tblSorties[[#This Row],[Référence]],tblBase[#All],4,FALSE)</f>
        <v>5.2999999999999999E-2</v>
      </c>
      <c r="E393" s="58">
        <f>IFERROR(tblSorties[[#This Row],[Qté]]*tblSorties[[#This Row],[PU]],"nc")</f>
        <v>10.6</v>
      </c>
      <c r="F393" s="59">
        <v>41683</v>
      </c>
      <c r="G393" s="56" t="s">
        <v>351</v>
      </c>
      <c r="H393" s="56" t="str">
        <f>VLOOKUP(tblSorties[[#This Row],[IDNom]],tblIDs[#All],2,FALSE)</f>
        <v xml:space="preserve">Desseyn </v>
      </c>
      <c r="I393" s="56" t="str">
        <f>VLOOKUP(tblSorties[[#This Row],[IDNom]],tblIDs[#All],3,FALSE)</f>
        <v>Deptecl</v>
      </c>
      <c r="J393" s="56" t="str">
        <f>VLOOKUP(tblSorties[[#This Row],[IDNom]],tblIDs[#All],4,FALSE)</f>
        <v>Méca</v>
      </c>
      <c r="K393" s="56"/>
    </row>
    <row r="394" spans="1:11" x14ac:dyDescent="0.25">
      <c r="A394" s="56">
        <v>111101</v>
      </c>
      <c r="B394" s="47" t="str">
        <f>VLOOKUP(tblSorties[[#This Row],[Référence]],tblBase[#All],2,FALSE)</f>
        <v>BIC CRISTAL P.M. BLEU</v>
      </c>
      <c r="C394" s="56">
        <v>2</v>
      </c>
      <c r="D394" s="57">
        <f>VLOOKUP(tblSorties[[#This Row],[Référence]],tblBase[#All],4,FALSE)</f>
        <v>0.15</v>
      </c>
      <c r="E394" s="58">
        <f>IFERROR(tblSorties[[#This Row],[Qté]]*tblSorties[[#This Row],[PU]],"nc")</f>
        <v>0.3</v>
      </c>
      <c r="F394" s="59">
        <v>41683</v>
      </c>
      <c r="G394" s="56" t="s">
        <v>351</v>
      </c>
      <c r="H394" s="56" t="str">
        <f>VLOOKUP(tblSorties[[#This Row],[IDNom]],tblIDs[#All],2,FALSE)</f>
        <v xml:space="preserve">Desseyn </v>
      </c>
      <c r="I394" s="56" t="str">
        <f>VLOOKUP(tblSorties[[#This Row],[IDNom]],tblIDs[#All],3,FALSE)</f>
        <v>Deptecl</v>
      </c>
      <c r="J394" s="56" t="str">
        <f>VLOOKUP(tblSorties[[#This Row],[IDNom]],tblIDs[#All],4,FALSE)</f>
        <v>Méca</v>
      </c>
      <c r="K394" s="56"/>
    </row>
    <row r="395" spans="1:11" x14ac:dyDescent="0.25">
      <c r="A395" s="56">
        <v>111102</v>
      </c>
      <c r="B395" s="47" t="str">
        <f>VLOOKUP(tblSorties[[#This Row],[Référence]],tblBase[#All],2,FALSE)</f>
        <v>BIC CRISTAL P.M. NOIR</v>
      </c>
      <c r="C395" s="56">
        <v>2</v>
      </c>
      <c r="D395" s="57">
        <f>VLOOKUP(tblSorties[[#This Row],[Référence]],tblBase[#All],4,FALSE)</f>
        <v>0.15</v>
      </c>
      <c r="E395" s="58">
        <f>IFERROR(tblSorties[[#This Row],[Qté]]*tblSorties[[#This Row],[PU]],"nc")</f>
        <v>0.3</v>
      </c>
      <c r="F395" s="59">
        <v>41683</v>
      </c>
      <c r="G395" s="56" t="s">
        <v>351</v>
      </c>
      <c r="H395" s="56" t="str">
        <f>VLOOKUP(tblSorties[[#This Row],[IDNom]],tblIDs[#All],2,FALSE)</f>
        <v xml:space="preserve">Desseyn </v>
      </c>
      <c r="I395" s="56" t="str">
        <f>VLOOKUP(tblSorties[[#This Row],[IDNom]],tblIDs[#All],3,FALSE)</f>
        <v>Deptecl</v>
      </c>
      <c r="J395" s="56" t="str">
        <f>VLOOKUP(tblSorties[[#This Row],[IDNom]],tblIDs[#All],4,FALSE)</f>
        <v>Méca</v>
      </c>
      <c r="K395" s="56"/>
    </row>
    <row r="396" spans="1:11" x14ac:dyDescent="0.25">
      <c r="A396" s="56">
        <v>111103</v>
      </c>
      <c r="B396" s="47" t="str">
        <f>VLOOKUP(tblSorties[[#This Row],[Référence]],tblBase[#All],2,FALSE)</f>
        <v>BIC CRISTAL P.M. ROUGE</v>
      </c>
      <c r="C396" s="56">
        <v>2</v>
      </c>
      <c r="D396" s="57">
        <f>VLOOKUP(tblSorties[[#This Row],[Référence]],tblBase[#All],4,FALSE)</f>
        <v>0.15</v>
      </c>
      <c r="E396" s="58">
        <f>IFERROR(tblSorties[[#This Row],[Qté]]*tblSorties[[#This Row],[PU]],"nc")</f>
        <v>0.3</v>
      </c>
      <c r="F396" s="59">
        <v>41683</v>
      </c>
      <c r="G396" s="56" t="s">
        <v>351</v>
      </c>
      <c r="H396" s="56" t="str">
        <f>VLOOKUP(tblSorties[[#This Row],[IDNom]],tblIDs[#All],2,FALSE)</f>
        <v xml:space="preserve">Desseyn </v>
      </c>
      <c r="I396" s="56" t="str">
        <f>VLOOKUP(tblSorties[[#This Row],[IDNom]],tblIDs[#All],3,FALSE)</f>
        <v>Deptecl</v>
      </c>
      <c r="J396" s="56" t="str">
        <f>VLOOKUP(tblSorties[[#This Row],[IDNom]],tblIDs[#All],4,FALSE)</f>
        <v>Méca</v>
      </c>
      <c r="K396" s="56"/>
    </row>
    <row r="397" spans="1:11" x14ac:dyDescent="0.25">
      <c r="A397" s="56">
        <v>111504</v>
      </c>
      <c r="B397" s="47" t="str">
        <f>VLOOKUP(tblSorties[[#This Row],[Référence]],tblBase[#All],2,FALSE)</f>
        <v>BIC M10 RETRACTABLE P.M. VERT</v>
      </c>
      <c r="C397" s="56">
        <v>2</v>
      </c>
      <c r="D397" s="57">
        <f>VLOOKUP(tblSorties[[#This Row],[Référence]],tblBase[#All],4,FALSE)</f>
        <v>0.41</v>
      </c>
      <c r="E397" s="58">
        <f>IFERROR(tblSorties[[#This Row],[Qté]]*tblSorties[[#This Row],[PU]],"nc")</f>
        <v>0.82</v>
      </c>
      <c r="F397" s="59">
        <v>41683</v>
      </c>
      <c r="G397" s="56" t="s">
        <v>351</v>
      </c>
      <c r="H397" s="56" t="str">
        <f>VLOOKUP(tblSorties[[#This Row],[IDNom]],tblIDs[#All],2,FALSE)</f>
        <v xml:space="preserve">Desseyn </v>
      </c>
      <c r="I397" s="56" t="str">
        <f>VLOOKUP(tblSorties[[#This Row],[IDNom]],tblIDs[#All],3,FALSE)</f>
        <v>Deptecl</v>
      </c>
      <c r="J397" s="56" t="str">
        <f>VLOOKUP(tblSorties[[#This Row],[IDNom]],tblIDs[#All],4,FALSE)</f>
        <v>Méca</v>
      </c>
      <c r="K397" s="56"/>
    </row>
    <row r="398" spans="1:11" x14ac:dyDescent="0.25">
      <c r="A398" s="56">
        <v>111502</v>
      </c>
      <c r="B398" s="47" t="str">
        <f>VLOOKUP(tblSorties[[#This Row],[Référence]],tblBase[#All],2,FALSE)</f>
        <v>BIC M10 RETRACTABLE P.M. NOIR</v>
      </c>
      <c r="C398" s="56">
        <v>2</v>
      </c>
      <c r="D398" s="57">
        <f>VLOOKUP(tblSorties[[#This Row],[Référence]],tblBase[#All],4,FALSE)</f>
        <v>0.41</v>
      </c>
      <c r="E398" s="58">
        <f>IFERROR(tblSorties[[#This Row],[Qté]]*tblSorties[[#This Row],[PU]],"nc")</f>
        <v>0.82</v>
      </c>
      <c r="F398" s="59">
        <v>41683</v>
      </c>
      <c r="G398" s="56" t="s">
        <v>351</v>
      </c>
      <c r="H398" s="56" t="str">
        <f>VLOOKUP(tblSorties[[#This Row],[IDNom]],tblIDs[#All],2,FALSE)</f>
        <v xml:space="preserve">Desseyn </v>
      </c>
      <c r="I398" s="56" t="str">
        <f>VLOOKUP(tblSorties[[#This Row],[IDNom]],tblIDs[#All],3,FALSE)</f>
        <v>Deptecl</v>
      </c>
      <c r="J398" s="56" t="str">
        <f>VLOOKUP(tblSorties[[#This Row],[IDNom]],tblIDs[#All],4,FALSE)</f>
        <v>Méca</v>
      </c>
      <c r="K398" s="56"/>
    </row>
    <row r="399" spans="1:11" x14ac:dyDescent="0.25">
      <c r="A399" s="56">
        <v>111503</v>
      </c>
      <c r="B399" s="47" t="str">
        <f>VLOOKUP(tblSorties[[#This Row],[Référence]],tblBase[#All],2,FALSE)</f>
        <v>BIC M10 RETRACTABLE P.M. ROUGE</v>
      </c>
      <c r="C399" s="56">
        <v>1</v>
      </c>
      <c r="D399" s="57">
        <f>VLOOKUP(tblSorties[[#This Row],[Référence]],tblBase[#All],4,FALSE)</f>
        <v>0.41</v>
      </c>
      <c r="E399" s="58">
        <f>IFERROR(tblSorties[[#This Row],[Qté]]*tblSorties[[#This Row],[PU]],"nc")</f>
        <v>0.41</v>
      </c>
      <c r="F399" s="59">
        <v>41683</v>
      </c>
      <c r="G399" s="56" t="s">
        <v>351</v>
      </c>
      <c r="H399" s="56" t="str">
        <f>VLOOKUP(tblSorties[[#This Row],[IDNom]],tblIDs[#All],2,FALSE)</f>
        <v xml:space="preserve">Desseyn </v>
      </c>
      <c r="I399" s="56" t="str">
        <f>VLOOKUP(tblSorties[[#This Row],[IDNom]],tblIDs[#All],3,FALSE)</f>
        <v>Deptecl</v>
      </c>
      <c r="J399" s="56" t="str">
        <f>VLOOKUP(tblSorties[[#This Row],[IDNom]],tblIDs[#All],4,FALSE)</f>
        <v>Méca</v>
      </c>
      <c r="K399" s="56"/>
    </row>
    <row r="400" spans="1:11" x14ac:dyDescent="0.25">
      <c r="A400" s="56">
        <v>110106</v>
      </c>
      <c r="B400" s="47" t="str">
        <f>VLOOKUP(tblSorties[[#This Row],[Référence]],tblBase[#All],2,FALSE)</f>
        <v>BTE 12 PORTE-MINES 0.7mm BIC     MATIC TRANSL. COL. ASS.</v>
      </c>
      <c r="C400" s="56">
        <v>4</v>
      </c>
      <c r="D400" s="57">
        <f>VLOOKUP(tblSorties[[#This Row],[Référence]],tblBase[#All],4,FALSE)</f>
        <v>0.32900000000000001</v>
      </c>
      <c r="E400" s="58">
        <f>IFERROR(tblSorties[[#This Row],[Qté]]*tblSorties[[#This Row],[PU]],"nc")</f>
        <v>1.3160000000000001</v>
      </c>
      <c r="F400" s="59">
        <v>41683</v>
      </c>
      <c r="G400" s="56" t="s">
        <v>351</v>
      </c>
      <c r="H400" s="56" t="str">
        <f>VLOOKUP(tblSorties[[#This Row],[IDNom]],tblIDs[#All],2,FALSE)</f>
        <v xml:space="preserve">Desseyn </v>
      </c>
      <c r="I400" s="56" t="str">
        <f>VLOOKUP(tblSorties[[#This Row],[IDNom]],tblIDs[#All],3,FALSE)</f>
        <v>Deptecl</v>
      </c>
      <c r="J400" s="56" t="str">
        <f>VLOOKUP(tblSorties[[#This Row],[IDNom]],tblIDs[#All],4,FALSE)</f>
        <v>Méca</v>
      </c>
      <c r="K400" s="56"/>
    </row>
    <row r="401" spans="1:11" x14ac:dyDescent="0.25">
      <c r="A401" s="56">
        <v>534207</v>
      </c>
      <c r="B401" s="47" t="str">
        <f>VLOOKUP(tblSorties[[#This Row],[Référence]],tblBase[#All],2,FALSE)</f>
        <v>FEUTRE PERMANENT 318 NOIR PTE    FINE</v>
      </c>
      <c r="C401" s="56">
        <v>2</v>
      </c>
      <c r="D401" s="57">
        <f>VLOOKUP(tblSorties[[#This Row],[Référence]],tblBase[#All],4,FALSE)</f>
        <v>0.91</v>
      </c>
      <c r="E401" s="58">
        <f>IFERROR(tblSorties[[#This Row],[Qté]]*tblSorties[[#This Row],[PU]],"nc")</f>
        <v>1.82</v>
      </c>
      <c r="F401" s="59">
        <v>41683</v>
      </c>
      <c r="G401" s="56" t="s">
        <v>351</v>
      </c>
      <c r="H401" s="56" t="str">
        <f>VLOOKUP(tblSorties[[#This Row],[IDNom]],tblIDs[#All],2,FALSE)</f>
        <v xml:space="preserve">Desseyn </v>
      </c>
      <c r="I401" s="56" t="str">
        <f>VLOOKUP(tblSorties[[#This Row],[IDNom]],tblIDs[#All],3,FALSE)</f>
        <v>Deptecl</v>
      </c>
      <c r="J401" s="56" t="str">
        <f>VLOOKUP(tblSorties[[#This Row],[IDNom]],tblIDs[#All],4,FALSE)</f>
        <v>Méca</v>
      </c>
      <c r="K401" s="56"/>
    </row>
    <row r="402" spans="1:11" x14ac:dyDescent="0.25">
      <c r="A402" s="56">
        <v>534202</v>
      </c>
      <c r="B402" s="47" t="str">
        <f>VLOOKUP(tblSorties[[#This Row],[Référence]],tblBase[#All],2,FALSE)</f>
        <v>FEUTRE PERMANENT 318 BLEU PTE    FINE</v>
      </c>
      <c r="C402" s="56">
        <v>2</v>
      </c>
      <c r="D402" s="57">
        <f>VLOOKUP(tblSorties[[#This Row],[Référence]],tblBase[#All],4,FALSE)</f>
        <v>0.91</v>
      </c>
      <c r="E402" s="58">
        <f>IFERROR(tblSorties[[#This Row],[Qté]]*tblSorties[[#This Row],[PU]],"nc")</f>
        <v>1.82</v>
      </c>
      <c r="F402" s="59">
        <v>41683</v>
      </c>
      <c r="G402" s="56" t="s">
        <v>351</v>
      </c>
      <c r="H402" s="56" t="str">
        <f>VLOOKUP(tblSorties[[#This Row],[IDNom]],tblIDs[#All],2,FALSE)</f>
        <v xml:space="preserve">Desseyn </v>
      </c>
      <c r="I402" s="56" t="str">
        <f>VLOOKUP(tblSorties[[#This Row],[IDNom]],tblIDs[#All],3,FALSE)</f>
        <v>Deptecl</v>
      </c>
      <c r="J402" s="56" t="str">
        <f>VLOOKUP(tblSorties[[#This Row],[IDNom]],tblIDs[#All],4,FALSE)</f>
        <v>Méca</v>
      </c>
      <c r="K402" s="56"/>
    </row>
    <row r="403" spans="1:11" x14ac:dyDescent="0.25">
      <c r="A403" s="56">
        <v>211157</v>
      </c>
      <c r="B403" s="47" t="str">
        <f>VLOOKUP(tblSorties[[#This Row],[Référence]],tblBase[#All],2,FALSE)</f>
        <v>PQ 100 S/CHEM.ROCK S VERT EMP. 80GR</v>
      </c>
      <c r="C403" s="56">
        <v>10</v>
      </c>
      <c r="D403" s="57">
        <f>VLOOKUP(tblSorties[[#This Row],[Référence]],tblBase[#All],4,FALSE)</f>
        <v>4.0500000000000001E-2</v>
      </c>
      <c r="E403" s="58">
        <f>IFERROR(tblSorties[[#This Row],[Qté]]*tblSorties[[#This Row],[PU]],"nc")</f>
        <v>0.40500000000000003</v>
      </c>
      <c r="F403" s="59">
        <v>41683</v>
      </c>
      <c r="G403" s="56" t="s">
        <v>351</v>
      </c>
      <c r="H403" s="56" t="str">
        <f>VLOOKUP(tblSorties[[#This Row],[IDNom]],tblIDs[#All],2,FALSE)</f>
        <v xml:space="preserve">Desseyn </v>
      </c>
      <c r="I403" s="56" t="str">
        <f>VLOOKUP(tblSorties[[#This Row],[IDNom]],tblIDs[#All],3,FALSE)</f>
        <v>Deptecl</v>
      </c>
      <c r="J403" s="56" t="str">
        <f>VLOOKUP(tblSorties[[#This Row],[IDNom]],tblIDs[#All],4,FALSE)</f>
        <v>Méca</v>
      </c>
      <c r="K403" s="56"/>
    </row>
    <row r="404" spans="1:11" x14ac:dyDescent="0.25">
      <c r="A404" s="56">
        <v>211121</v>
      </c>
      <c r="B404" s="47" t="str">
        <f>VLOOKUP(tblSorties[[#This Row],[Référence]],tblBase[#All],2,FALSE)</f>
        <v>PQT 100 S/CHEM.ROCK S BLEU ROY   80G</v>
      </c>
      <c r="C404" s="56">
        <v>10</v>
      </c>
      <c r="D404" s="57">
        <f>VLOOKUP(tblSorties[[#This Row],[Référence]],tblBase[#All],4,FALSE)</f>
        <v>4.0500000000000001E-2</v>
      </c>
      <c r="E404" s="58">
        <f>IFERROR(tblSorties[[#This Row],[Qté]]*tblSorties[[#This Row],[PU]],"nc")</f>
        <v>0.40500000000000003</v>
      </c>
      <c r="F404" s="59">
        <v>41683</v>
      </c>
      <c r="G404" s="56" t="s">
        <v>351</v>
      </c>
      <c r="H404" s="56" t="str">
        <f>VLOOKUP(tblSorties[[#This Row],[IDNom]],tblIDs[#All],2,FALSE)</f>
        <v xml:space="preserve">Desseyn </v>
      </c>
      <c r="I404" s="56" t="str">
        <f>VLOOKUP(tblSorties[[#This Row],[IDNom]],tblIDs[#All],3,FALSE)</f>
        <v>Deptecl</v>
      </c>
      <c r="J404" s="56" t="str">
        <f>VLOOKUP(tblSorties[[#This Row],[IDNom]],tblIDs[#All],4,FALSE)</f>
        <v>Méca</v>
      </c>
      <c r="K404" s="56"/>
    </row>
    <row r="405" spans="1:11" x14ac:dyDescent="0.25">
      <c r="A405" s="56">
        <v>211127</v>
      </c>
      <c r="B405" s="47" t="str">
        <f>VLOOKUP(tblSorties[[#This Row],[Référence]],tblBase[#All],2,FALSE)</f>
        <v>PQT 100 S/CHEM.ROCK S VIOLINE 80G</v>
      </c>
      <c r="C405" s="56">
        <v>10</v>
      </c>
      <c r="D405" s="57">
        <f>VLOOKUP(tblSorties[[#This Row],[Référence]],tblBase[#All],4,FALSE)</f>
        <v>4.0500000000000001E-2</v>
      </c>
      <c r="E405" s="58">
        <f>IFERROR(tblSorties[[#This Row],[Qté]]*tblSorties[[#This Row],[PU]],"nc")</f>
        <v>0.40500000000000003</v>
      </c>
      <c r="F405" s="59">
        <v>41683</v>
      </c>
      <c r="G405" s="56" t="s">
        <v>351</v>
      </c>
      <c r="H405" s="56" t="str">
        <f>VLOOKUP(tblSorties[[#This Row],[IDNom]],tblIDs[#All],2,FALSE)</f>
        <v xml:space="preserve">Desseyn </v>
      </c>
      <c r="I405" s="56" t="str">
        <f>VLOOKUP(tblSorties[[#This Row],[IDNom]],tblIDs[#All],3,FALSE)</f>
        <v>Deptecl</v>
      </c>
      <c r="J405" s="56" t="str">
        <f>VLOOKUP(tblSorties[[#This Row],[IDNom]],tblIDs[#All],4,FALSE)</f>
        <v>Méca</v>
      </c>
      <c r="K405" s="56"/>
    </row>
    <row r="406" spans="1:11" x14ac:dyDescent="0.25">
      <c r="A406" s="56">
        <v>211121</v>
      </c>
      <c r="B406" s="47" t="str">
        <f>VLOOKUP(tblSorties[[#This Row],[Référence]],tblBase[#All],2,FALSE)</f>
        <v>PQT 100 S/CHEM.ROCK S BLEU ROY   80G</v>
      </c>
      <c r="C406" s="56">
        <v>10</v>
      </c>
      <c r="D406" s="57">
        <f>VLOOKUP(tblSorties[[#This Row],[Référence]],tblBase[#All],4,FALSE)</f>
        <v>4.0500000000000001E-2</v>
      </c>
      <c r="E406" s="58">
        <f>IFERROR(tblSorties[[#This Row],[Qté]]*tblSorties[[#This Row],[PU]],"nc")</f>
        <v>0.40500000000000003</v>
      </c>
      <c r="F406" s="59">
        <v>41683</v>
      </c>
      <c r="G406" s="56" t="s">
        <v>351</v>
      </c>
      <c r="H406" s="56" t="str">
        <f>VLOOKUP(tblSorties[[#This Row],[IDNom]],tblIDs[#All],2,FALSE)</f>
        <v xml:space="preserve">Desseyn </v>
      </c>
      <c r="I406" s="56" t="str">
        <f>VLOOKUP(tblSorties[[#This Row],[IDNom]],tblIDs[#All],3,FALSE)</f>
        <v>Deptecl</v>
      </c>
      <c r="J406" s="56" t="str">
        <f>VLOOKUP(tblSorties[[#This Row],[IDNom]],tblIDs[#All],4,FALSE)</f>
        <v>Méca</v>
      </c>
      <c r="K406" s="56"/>
    </row>
    <row r="407" spans="1:11" x14ac:dyDescent="0.25">
      <c r="A407" s="56">
        <v>211123</v>
      </c>
      <c r="B407" s="47" t="str">
        <f>VLOOKUP(tblSorties[[#This Row],[Référence]],tblBase[#All],2,FALSE)</f>
        <v>PQT 100 S/CHEM.ROCK S CITRON     80G</v>
      </c>
      <c r="C407" s="56">
        <v>10</v>
      </c>
      <c r="D407" s="57">
        <f>VLOOKUP(tblSorties[[#This Row],[Référence]],tblBase[#All],4,FALSE)</f>
        <v>4.0500000000000001E-2</v>
      </c>
      <c r="E407" s="58">
        <f>IFERROR(tblSorties[[#This Row],[Qté]]*tblSorties[[#This Row],[PU]],"nc")</f>
        <v>0.40500000000000003</v>
      </c>
      <c r="F407" s="59">
        <v>41683</v>
      </c>
      <c r="G407" s="56" t="s">
        <v>351</v>
      </c>
      <c r="H407" s="56" t="str">
        <f>VLOOKUP(tblSorties[[#This Row],[IDNom]],tblIDs[#All],2,FALSE)</f>
        <v xml:space="preserve">Desseyn </v>
      </c>
      <c r="I407" s="56" t="str">
        <f>VLOOKUP(tblSorties[[#This Row],[IDNom]],tblIDs[#All],3,FALSE)</f>
        <v>Deptecl</v>
      </c>
      <c r="J407" s="56" t="str">
        <f>VLOOKUP(tblSorties[[#This Row],[IDNom]],tblIDs[#All],4,FALSE)</f>
        <v>Méca</v>
      </c>
      <c r="K407" s="56"/>
    </row>
    <row r="408" spans="1:11" x14ac:dyDescent="0.25">
      <c r="A408" s="56">
        <v>211126</v>
      </c>
      <c r="B408" s="47" t="str">
        <f>VLOOKUP(tblSorties[[#This Row],[Référence]],tblBase[#All],2,FALSE)</f>
        <v>PQT 100 S/CHEM.ROCK S OCRE 80</v>
      </c>
      <c r="C408" s="56">
        <v>10</v>
      </c>
      <c r="D408" s="57">
        <f>VLOOKUP(tblSorties[[#This Row],[Référence]],tblBase[#All],4,FALSE)</f>
        <v>4.0500000000000001E-2</v>
      </c>
      <c r="E408" s="58">
        <f>IFERROR(tblSorties[[#This Row],[Qté]]*tblSorties[[#This Row],[PU]],"nc")</f>
        <v>0.40500000000000003</v>
      </c>
      <c r="F408" s="59">
        <v>41683</v>
      </c>
      <c r="G408" s="56" t="s">
        <v>351</v>
      </c>
      <c r="H408" s="56" t="str">
        <f>VLOOKUP(tblSorties[[#This Row],[IDNom]],tblIDs[#All],2,FALSE)</f>
        <v xml:space="preserve">Desseyn </v>
      </c>
      <c r="I408" s="56" t="str">
        <f>VLOOKUP(tblSorties[[#This Row],[IDNom]],tblIDs[#All],3,FALSE)</f>
        <v>Deptecl</v>
      </c>
      <c r="J408" s="56" t="str">
        <f>VLOOKUP(tblSorties[[#This Row],[IDNom]],tblIDs[#All],4,FALSE)</f>
        <v>Méca</v>
      </c>
      <c r="K408" s="56"/>
    </row>
    <row r="409" spans="1:11" x14ac:dyDescent="0.25">
      <c r="A409" s="56">
        <v>211124</v>
      </c>
      <c r="B409" s="47" t="str">
        <f>VLOOKUP(tblSorties[[#This Row],[Référence]],tblBase[#All],2,FALSE)</f>
        <v>PQT 100 S/CHEM.ROCK S RGE TURC 80G</v>
      </c>
      <c r="C409" s="56">
        <v>10</v>
      </c>
      <c r="D409" s="57">
        <f>VLOOKUP(tblSorties[[#This Row],[Référence]],tblBase[#All],4,FALSE)</f>
        <v>4.0500000000000001E-2</v>
      </c>
      <c r="E409" s="58">
        <f>IFERROR(tblSorties[[#This Row],[Qté]]*tblSorties[[#This Row],[PU]],"nc")</f>
        <v>0.40500000000000003</v>
      </c>
      <c r="F409" s="59">
        <v>41683</v>
      </c>
      <c r="G409" s="56" t="s">
        <v>351</v>
      </c>
      <c r="H409" s="56" t="str">
        <f>VLOOKUP(tblSorties[[#This Row],[IDNom]],tblIDs[#All],2,FALSE)</f>
        <v xml:space="preserve">Desseyn </v>
      </c>
      <c r="I409" s="56" t="str">
        <f>VLOOKUP(tblSorties[[#This Row],[IDNom]],tblIDs[#All],3,FALSE)</f>
        <v>Deptecl</v>
      </c>
      <c r="J409" s="56" t="str">
        <f>VLOOKUP(tblSorties[[#This Row],[IDNom]],tblIDs[#All],4,FALSE)</f>
        <v>Méca</v>
      </c>
      <c r="K409" s="56"/>
    </row>
    <row r="410" spans="1:11" x14ac:dyDescent="0.25">
      <c r="A410" s="56">
        <v>311221</v>
      </c>
      <c r="B410" s="47" t="str">
        <f>VLOOKUP(tblSorties[[#This Row],[Référence]],tblBase[#All],2,FALSE)</f>
        <v>CAHIER PIQURE 170x220 96P 5x5    R.14.104</v>
      </c>
      <c r="C410" s="56">
        <v>10</v>
      </c>
      <c r="D410" s="57">
        <f>VLOOKUP(tblSorties[[#This Row],[Référence]],tblBase[#All],4,FALSE)</f>
        <v>0.27</v>
      </c>
      <c r="E410" s="58">
        <f>IFERROR(tblSorties[[#This Row],[Qté]]*tblSorties[[#This Row],[PU]],"nc")</f>
        <v>2.7</v>
      </c>
      <c r="F410" s="59">
        <v>41683</v>
      </c>
      <c r="G410" s="56" t="s">
        <v>351</v>
      </c>
      <c r="H410" s="56" t="str">
        <f>VLOOKUP(tblSorties[[#This Row],[IDNom]],tblIDs[#All],2,FALSE)</f>
        <v xml:space="preserve">Desseyn </v>
      </c>
      <c r="I410" s="56" t="str">
        <f>VLOOKUP(tblSorties[[#This Row],[IDNom]],tblIDs[#All],3,FALSE)</f>
        <v>Deptecl</v>
      </c>
      <c r="J410" s="56" t="str">
        <f>VLOOKUP(tblSorties[[#This Row],[IDNom]],tblIDs[#All],4,FALSE)</f>
        <v>Méca</v>
      </c>
      <c r="K410" s="56"/>
    </row>
    <row r="411" spans="1:11" x14ac:dyDescent="0.25">
      <c r="A411" s="56">
        <v>202232</v>
      </c>
      <c r="B411" s="47" t="str">
        <f>VLOOKUP(tblSorties[[#This Row],[Référence]],tblBase[#All],2,FALSE)</f>
        <v>CHEM.RAB.+ELAST.+ETIQ JAUNE</v>
      </c>
      <c r="C411" s="56">
        <v>5</v>
      </c>
      <c r="D411" s="57">
        <f>VLOOKUP(tblSorties[[#This Row],[Référence]],tblBase[#All],4,FALSE)</f>
        <v>0.88</v>
      </c>
      <c r="E411" s="58">
        <f>IFERROR(tblSorties[[#This Row],[Qté]]*tblSorties[[#This Row],[PU]],"nc")</f>
        <v>4.4000000000000004</v>
      </c>
      <c r="F411" s="59">
        <v>41683</v>
      </c>
      <c r="G411" s="56" t="s">
        <v>351</v>
      </c>
      <c r="H411" s="56" t="str">
        <f>VLOOKUP(tblSorties[[#This Row],[IDNom]],tblIDs[#All],2,FALSE)</f>
        <v xml:space="preserve">Desseyn </v>
      </c>
      <c r="I411" s="56" t="str">
        <f>VLOOKUP(tblSorties[[#This Row],[IDNom]],tblIDs[#All],3,FALSE)</f>
        <v>Deptecl</v>
      </c>
      <c r="J411" s="56" t="str">
        <f>VLOOKUP(tblSorties[[#This Row],[IDNom]],tblIDs[#All],4,FALSE)</f>
        <v>Méca</v>
      </c>
      <c r="K411" s="56"/>
    </row>
    <row r="412" spans="1:11" x14ac:dyDescent="0.25">
      <c r="A412" s="56">
        <v>202231</v>
      </c>
      <c r="B412" s="47" t="str">
        <f>VLOOKUP(tblSorties[[#This Row],[Référence]],tblBase[#All],2,FALSE)</f>
        <v>CHEM.3 RAB.+ELAST.+ETIQ.VERT     C.L. 5/10</v>
      </c>
      <c r="C412" s="56">
        <v>5</v>
      </c>
      <c r="D412" s="57">
        <f>VLOOKUP(tblSorties[[#This Row],[Référence]],tblBase[#All],4,FALSE)</f>
        <v>0.88</v>
      </c>
      <c r="E412" s="58">
        <f>IFERROR(tblSorties[[#This Row],[Qté]]*tblSorties[[#This Row],[PU]],"nc")</f>
        <v>4.4000000000000004</v>
      </c>
      <c r="F412" s="59">
        <v>41683</v>
      </c>
      <c r="G412" s="56" t="s">
        <v>351</v>
      </c>
      <c r="H412" s="56" t="str">
        <f>VLOOKUP(tblSorties[[#This Row],[IDNom]],tblIDs[#All],2,FALSE)</f>
        <v xml:space="preserve">Desseyn </v>
      </c>
      <c r="I412" s="56" t="str">
        <f>VLOOKUP(tblSorties[[#This Row],[IDNom]],tblIDs[#All],3,FALSE)</f>
        <v>Deptecl</v>
      </c>
      <c r="J412" s="56" t="str">
        <f>VLOOKUP(tblSorties[[#This Row],[IDNom]],tblIDs[#All],4,FALSE)</f>
        <v>Méca</v>
      </c>
      <c r="K412" s="56"/>
    </row>
    <row r="413" spans="1:11" x14ac:dyDescent="0.25">
      <c r="A413" s="56">
        <v>202230</v>
      </c>
      <c r="B413" s="47" t="str">
        <f>VLOOKUP(tblSorties[[#This Row],[Référence]],tblBase[#All],2,FALSE)</f>
        <v>CHEM.3 RABATS ELAST.EUROFOLIO    BLEU A4 C.L.</v>
      </c>
      <c r="C413" s="56">
        <v>5</v>
      </c>
      <c r="D413" s="57">
        <f>VLOOKUP(tblSorties[[#This Row],[Référence]],tblBase[#All],4,FALSE)</f>
        <v>0.88</v>
      </c>
      <c r="E413" s="58">
        <f>IFERROR(tblSorties[[#This Row],[Qté]]*tblSorties[[#This Row],[PU]],"nc")</f>
        <v>4.4000000000000004</v>
      </c>
      <c r="F413" s="59">
        <v>41683</v>
      </c>
      <c r="G413" s="56" t="s">
        <v>351</v>
      </c>
      <c r="H413" s="56" t="str">
        <f>VLOOKUP(tblSorties[[#This Row],[IDNom]],tblIDs[#All],2,FALSE)</f>
        <v xml:space="preserve">Desseyn </v>
      </c>
      <c r="I413" s="56" t="str">
        <f>VLOOKUP(tblSorties[[#This Row],[IDNom]],tblIDs[#All],3,FALSE)</f>
        <v>Deptecl</v>
      </c>
      <c r="J413" s="56" t="str">
        <f>VLOOKUP(tblSorties[[#This Row],[IDNom]],tblIDs[#All],4,FALSE)</f>
        <v>Méca</v>
      </c>
      <c r="K413" s="56"/>
    </row>
    <row r="414" spans="1:11" x14ac:dyDescent="0.25">
      <c r="A414" s="56">
        <v>202248</v>
      </c>
      <c r="B414" s="47" t="str">
        <f>VLOOKUP(tblSorties[[#This Row],[Référence]],tblBase[#All],2,FALSE)</f>
        <v>CHEM.3 RAB.+ELAST.+ETIQ.ORANGE   C.L. 5/10</v>
      </c>
      <c r="C414" s="56">
        <v>5</v>
      </c>
      <c r="D414" s="57">
        <f>VLOOKUP(tblSorties[[#This Row],[Référence]],tblBase[#All],4,FALSE)</f>
        <v>0.88</v>
      </c>
      <c r="E414" s="58">
        <f>IFERROR(tblSorties[[#This Row],[Qté]]*tblSorties[[#This Row],[PU]],"nc")</f>
        <v>4.4000000000000004</v>
      </c>
      <c r="F414" s="59">
        <v>41683</v>
      </c>
      <c r="G414" s="56" t="s">
        <v>351</v>
      </c>
      <c r="H414" s="56" t="str">
        <f>VLOOKUP(tblSorties[[#This Row],[IDNom]],tblIDs[#All],2,FALSE)</f>
        <v xml:space="preserve">Desseyn </v>
      </c>
      <c r="I414" s="56" t="str">
        <f>VLOOKUP(tblSorties[[#This Row],[IDNom]],tblIDs[#All],3,FALSE)</f>
        <v>Deptecl</v>
      </c>
      <c r="J414" s="56" t="str">
        <f>VLOOKUP(tblSorties[[#This Row],[IDNom]],tblIDs[#All],4,FALSE)</f>
        <v>Méca</v>
      </c>
      <c r="K414" s="56"/>
    </row>
    <row r="415" spans="1:11" x14ac:dyDescent="0.25">
      <c r="A415" s="56">
        <v>208562</v>
      </c>
      <c r="B415" s="47" t="str">
        <f>VLOOKUP(tblSorties[[#This Row],[Référence]],tblBase[#All],2,FALSE)</f>
        <v>CLASSEUR POLYPRO 4 ANN.30mm NOIR DUR</v>
      </c>
      <c r="C415" s="56">
        <v>1</v>
      </c>
      <c r="D415" s="57">
        <f>VLOOKUP(tblSorties[[#This Row],[Référence]],tblBase[#All],4,FALSE)</f>
        <v>0.78</v>
      </c>
      <c r="E415" s="58">
        <f>IFERROR(tblSorties[[#This Row],[Qté]]*tblSorties[[#This Row],[PU]],"nc")</f>
        <v>0.78</v>
      </c>
      <c r="F415" s="59">
        <v>41683</v>
      </c>
      <c r="G415" s="56" t="s">
        <v>351</v>
      </c>
      <c r="H415" s="56" t="str">
        <f>VLOOKUP(tblSorties[[#This Row],[IDNom]],tblIDs[#All],2,FALSE)</f>
        <v xml:space="preserve">Desseyn </v>
      </c>
      <c r="I415" s="56" t="str">
        <f>VLOOKUP(tblSorties[[#This Row],[IDNom]],tblIDs[#All],3,FALSE)</f>
        <v>Deptecl</v>
      </c>
      <c r="J415" s="56" t="str">
        <f>VLOOKUP(tblSorties[[#This Row],[IDNom]],tblIDs[#All],4,FALSE)</f>
        <v>Méca</v>
      </c>
      <c r="K415" s="56"/>
    </row>
    <row r="416" spans="1:11" x14ac:dyDescent="0.25">
      <c r="A416" s="56">
        <v>208561</v>
      </c>
      <c r="B416" s="47" t="str">
        <f>VLOOKUP(tblSorties[[#This Row],[Référence]],tblBase[#All],2,FALSE)</f>
        <v>CLASSEUR POLYPRO 4 ANN.30mm BLEU DUR</v>
      </c>
      <c r="C416" s="56">
        <v>1</v>
      </c>
      <c r="D416" s="57">
        <f>VLOOKUP(tblSorties[[#This Row],[Référence]],tblBase[#All],4,FALSE)</f>
        <v>0.78</v>
      </c>
      <c r="E416" s="58">
        <f>IFERROR(tblSorties[[#This Row],[Qté]]*tblSorties[[#This Row],[PU]],"nc")</f>
        <v>0.78</v>
      </c>
      <c r="F416" s="59">
        <v>41683</v>
      </c>
      <c r="G416" s="56" t="s">
        <v>351</v>
      </c>
      <c r="H416" s="56" t="str">
        <f>VLOOKUP(tblSorties[[#This Row],[IDNom]],tblIDs[#All],2,FALSE)</f>
        <v xml:space="preserve">Desseyn </v>
      </c>
      <c r="I416" s="56" t="str">
        <f>VLOOKUP(tblSorties[[#This Row],[IDNom]],tblIDs[#All],3,FALSE)</f>
        <v>Deptecl</v>
      </c>
      <c r="J416" s="56" t="str">
        <f>VLOOKUP(tblSorties[[#This Row],[IDNom]],tblIDs[#All],4,FALSE)</f>
        <v>Méca</v>
      </c>
      <c r="K416" s="56"/>
    </row>
    <row r="417" spans="1:11" x14ac:dyDescent="0.25">
      <c r="A417" s="56">
        <v>208563</v>
      </c>
      <c r="B417" s="47" t="str">
        <f>VLOOKUP(tblSorties[[#This Row],[Référence]],tblBase[#All],2,FALSE)</f>
        <v>CLASSEUR POLYPRO 4 ANN.30mm ROUGE DUR</v>
      </c>
      <c r="C417" s="56">
        <v>1</v>
      </c>
      <c r="D417" s="57">
        <f>VLOOKUP(tblSorties[[#This Row],[Référence]],tblBase[#All],4,FALSE)</f>
        <v>0.78</v>
      </c>
      <c r="E417" s="58">
        <f>IFERROR(tblSorties[[#This Row],[Qté]]*tblSorties[[#This Row],[PU]],"nc")</f>
        <v>0.78</v>
      </c>
      <c r="F417" s="59">
        <v>41683</v>
      </c>
      <c r="G417" s="56" t="s">
        <v>351</v>
      </c>
      <c r="H417" s="56" t="str">
        <f>VLOOKUP(tblSorties[[#This Row],[IDNom]],tblIDs[#All],2,FALSE)</f>
        <v xml:space="preserve">Desseyn </v>
      </c>
      <c r="I417" s="56" t="str">
        <f>VLOOKUP(tblSorties[[#This Row],[IDNom]],tblIDs[#All],3,FALSE)</f>
        <v>Deptecl</v>
      </c>
      <c r="J417" s="56" t="str">
        <f>VLOOKUP(tblSorties[[#This Row],[IDNom]],tblIDs[#All],4,FALSE)</f>
        <v>Méca</v>
      </c>
      <c r="K417" s="56"/>
    </row>
    <row r="418" spans="1:11" x14ac:dyDescent="0.25">
      <c r="A418" s="56">
        <v>206404</v>
      </c>
      <c r="B418" s="47" t="str">
        <f>VLOOKUP(tblSorties[[#This Row],[Référence]],tblBase[#All],2,FALSE)</f>
        <v>A+B CLASSEUR LEVIER 8cm VERT FONCE</v>
      </c>
      <c r="C418" s="56">
        <v>1</v>
      </c>
      <c r="D418" s="57">
        <f>VLOOKUP(tblSorties[[#This Row],[Référence]],tblBase[#All],4,FALSE)</f>
        <v>1.0900000000000001</v>
      </c>
      <c r="E418" s="58">
        <f>IFERROR(tblSorties[[#This Row],[Qté]]*tblSorties[[#This Row],[PU]],"nc")</f>
        <v>1.0900000000000001</v>
      </c>
      <c r="F418" s="59">
        <v>41683</v>
      </c>
      <c r="G418" s="56" t="s">
        <v>351</v>
      </c>
      <c r="H418" s="56" t="str">
        <f>VLOOKUP(tblSorties[[#This Row],[IDNom]],tblIDs[#All],2,FALSE)</f>
        <v xml:space="preserve">Desseyn </v>
      </c>
      <c r="I418" s="56" t="str">
        <f>VLOOKUP(tblSorties[[#This Row],[IDNom]],tblIDs[#All],3,FALSE)</f>
        <v>Deptecl</v>
      </c>
      <c r="J418" s="56" t="str">
        <f>VLOOKUP(tblSorties[[#This Row],[IDNom]],tblIDs[#All],4,FALSE)</f>
        <v>Méca</v>
      </c>
      <c r="K418" s="56"/>
    </row>
    <row r="419" spans="1:11" x14ac:dyDescent="0.25">
      <c r="A419" s="56">
        <v>206401</v>
      </c>
      <c r="B419" s="47" t="str">
        <f>VLOOKUP(tblSorties[[#This Row],[Référence]],tblBase[#All],2,FALSE)</f>
        <v>A+B CLASSEUR LEVIER 8cm BLEU     FONCE</v>
      </c>
      <c r="C419" s="56">
        <v>1</v>
      </c>
      <c r="D419" s="57">
        <f>VLOOKUP(tblSorties[[#This Row],[Référence]],tblBase[#All],4,FALSE)</f>
        <v>1.0900000000000001</v>
      </c>
      <c r="E419" s="58">
        <f>IFERROR(tblSorties[[#This Row],[Qté]]*tblSorties[[#This Row],[PU]],"nc")</f>
        <v>1.0900000000000001</v>
      </c>
      <c r="F419" s="59">
        <v>41683</v>
      </c>
      <c r="G419" s="56" t="s">
        <v>351</v>
      </c>
      <c r="H419" s="56" t="str">
        <f>VLOOKUP(tblSorties[[#This Row],[IDNom]],tblIDs[#All],2,FALSE)</f>
        <v xml:space="preserve">Desseyn </v>
      </c>
      <c r="I419" s="56" t="str">
        <f>VLOOKUP(tblSorties[[#This Row],[IDNom]],tblIDs[#All],3,FALSE)</f>
        <v>Deptecl</v>
      </c>
      <c r="J419" s="56" t="str">
        <f>VLOOKUP(tblSorties[[#This Row],[IDNom]],tblIDs[#All],4,FALSE)</f>
        <v>Méca</v>
      </c>
      <c r="K419" s="56"/>
    </row>
    <row r="420" spans="1:11" x14ac:dyDescent="0.25">
      <c r="A420" s="56">
        <v>206418</v>
      </c>
      <c r="B420" s="47" t="str">
        <f>VLOOKUP(tblSorties[[#This Row],[Référence]],tblBase[#All],2,FALSE)</f>
        <v>A+B CLASSEUR LEVIER 8cm NOIR</v>
      </c>
      <c r="C420" s="56">
        <v>1</v>
      </c>
      <c r="D420" s="57">
        <f>VLOOKUP(tblSorties[[#This Row],[Référence]],tblBase[#All],4,FALSE)</f>
        <v>1.0900000000000001</v>
      </c>
      <c r="E420" s="58">
        <f>IFERROR(tblSorties[[#This Row],[Qté]]*tblSorties[[#This Row],[PU]],"nc")</f>
        <v>1.0900000000000001</v>
      </c>
      <c r="F420" s="59">
        <v>41683</v>
      </c>
      <c r="G420" s="56" t="s">
        <v>351</v>
      </c>
      <c r="H420" s="56" t="str">
        <f>VLOOKUP(tblSorties[[#This Row],[IDNom]],tblIDs[#All],2,FALSE)</f>
        <v xml:space="preserve">Desseyn </v>
      </c>
      <c r="I420" s="56" t="str">
        <f>VLOOKUP(tblSorties[[#This Row],[IDNom]],tblIDs[#All],3,FALSE)</f>
        <v>Deptecl</v>
      </c>
      <c r="J420" s="56" t="str">
        <f>VLOOKUP(tblSorties[[#This Row],[IDNom]],tblIDs[#All],4,FALSE)</f>
        <v>Méca</v>
      </c>
      <c r="K420" s="56"/>
    </row>
    <row r="421" spans="1:11" x14ac:dyDescent="0.25">
      <c r="A421" s="56">
        <v>200253</v>
      </c>
      <c r="B421" s="47" t="str">
        <f>VLOOKUP(tblSorties[[#This Row],[Référence]],tblBase[#All],2,FALSE)</f>
        <v>BTE 100 POCH.PLAST.PERF.LISSE    9/100è A4 11 TROUS</v>
      </c>
      <c r="C421" s="56">
        <v>200</v>
      </c>
      <c r="D421" s="57">
        <f>VLOOKUP(tblSorties[[#This Row],[Référence]],tblBase[#All],4,FALSE)</f>
        <v>5.2999999999999999E-2</v>
      </c>
      <c r="E421" s="58">
        <f>IFERROR(tblSorties[[#This Row],[Qté]]*tblSorties[[#This Row],[PU]],"nc")</f>
        <v>10.6</v>
      </c>
      <c r="F421" s="59">
        <v>41683</v>
      </c>
      <c r="G421" s="56" t="s">
        <v>351</v>
      </c>
      <c r="H421" s="56" t="str">
        <f>VLOOKUP(tblSorties[[#This Row],[IDNom]],tblIDs[#All],2,FALSE)</f>
        <v xml:space="preserve">Desseyn </v>
      </c>
      <c r="I421" s="56" t="str">
        <f>VLOOKUP(tblSorties[[#This Row],[IDNom]],tblIDs[#All],3,FALSE)</f>
        <v>Deptecl</v>
      </c>
      <c r="J421" s="56" t="str">
        <f>VLOOKUP(tblSorties[[#This Row],[IDNom]],tblIDs[#All],4,FALSE)</f>
        <v>Méca</v>
      </c>
      <c r="K421" s="56"/>
    </row>
    <row r="422" spans="1:11" x14ac:dyDescent="0.25">
      <c r="A422" s="56">
        <v>211104</v>
      </c>
      <c r="B422" s="47" t="str">
        <f>VLOOKUP(tblSorties[[#This Row],[Référence]],tblBase[#All],2,FALSE)</f>
        <v>PT.100 CHEM ROCK S ROUGE TURC   220GR</v>
      </c>
      <c r="C422" s="56">
        <v>50</v>
      </c>
      <c r="D422" s="57">
        <f>VLOOKUP(tblSorties[[#This Row],[Référence]],tblBase[#All],4,FALSE)</f>
        <v>8.8999999999999996E-2</v>
      </c>
      <c r="E422" s="58">
        <f>IFERROR(tblSorties[[#This Row],[Qté]]*tblSorties[[#This Row],[PU]],"nc")</f>
        <v>4.45</v>
      </c>
      <c r="F422" s="59">
        <v>41683</v>
      </c>
      <c r="G422" s="56" t="s">
        <v>351</v>
      </c>
      <c r="H422" s="56" t="str">
        <f>VLOOKUP(tblSorties[[#This Row],[IDNom]],tblIDs[#All],2,FALSE)</f>
        <v xml:space="preserve">Desseyn </v>
      </c>
      <c r="I422" s="56" t="str">
        <f>VLOOKUP(tblSorties[[#This Row],[IDNom]],tblIDs[#All],3,FALSE)</f>
        <v>Deptecl</v>
      </c>
      <c r="J422" s="56" t="str">
        <f>VLOOKUP(tblSorties[[#This Row],[IDNom]],tblIDs[#All],4,FALSE)</f>
        <v>Méca</v>
      </c>
      <c r="K422" s="56"/>
    </row>
    <row r="423" spans="1:11" x14ac:dyDescent="0.25">
      <c r="A423" s="56">
        <v>211107</v>
      </c>
      <c r="B423" s="47" t="str">
        <f>VLOOKUP(tblSorties[[#This Row],[Référence]],tblBase[#All],2,FALSE)</f>
        <v>PT.100 CHEM ROCK S VIOLINE      220 GR</v>
      </c>
      <c r="C423" s="56">
        <v>25</v>
      </c>
      <c r="D423" s="57">
        <f>VLOOKUP(tblSorties[[#This Row],[Référence]],tblBase[#All],4,FALSE)</f>
        <v>8.8999999999999996E-2</v>
      </c>
      <c r="E423" s="58">
        <f>IFERROR(tblSorties[[#This Row],[Qté]]*tblSorties[[#This Row],[PU]],"nc")</f>
        <v>2.2250000000000001</v>
      </c>
      <c r="F423" s="59">
        <v>41683</v>
      </c>
      <c r="G423" s="56" t="s">
        <v>351</v>
      </c>
      <c r="H423" s="56" t="str">
        <f>VLOOKUP(tblSorties[[#This Row],[IDNom]],tblIDs[#All],2,FALSE)</f>
        <v xml:space="preserve">Desseyn </v>
      </c>
      <c r="I423" s="56" t="str">
        <f>VLOOKUP(tblSorties[[#This Row],[IDNom]],tblIDs[#All],3,FALSE)</f>
        <v>Deptecl</v>
      </c>
      <c r="J423" s="56" t="str">
        <f>VLOOKUP(tblSorties[[#This Row],[IDNom]],tblIDs[#All],4,FALSE)</f>
        <v>Méca</v>
      </c>
      <c r="K423" s="56"/>
    </row>
    <row r="424" spans="1:11" x14ac:dyDescent="0.25">
      <c r="A424" s="56">
        <v>211101</v>
      </c>
      <c r="B424" s="47" t="str">
        <f>VLOOKUP(tblSorties[[#This Row],[Référence]],tblBase[#All],2,FALSE)</f>
        <v>PT.100 CHEM.ROCK S BLEU ROY     220GR</v>
      </c>
      <c r="C424" s="56">
        <v>25</v>
      </c>
      <c r="D424" s="57">
        <f>VLOOKUP(tblSorties[[#This Row],[Référence]],tblBase[#All],4,FALSE)</f>
        <v>8.8999999999999996E-2</v>
      </c>
      <c r="E424" s="58">
        <f>IFERROR(tblSorties[[#This Row],[Qté]]*tblSorties[[#This Row],[PU]],"nc")</f>
        <v>2.2250000000000001</v>
      </c>
      <c r="F424" s="59">
        <v>41683</v>
      </c>
      <c r="G424" s="56" t="s">
        <v>351</v>
      </c>
      <c r="H424" s="56" t="str">
        <f>VLOOKUP(tblSorties[[#This Row],[IDNom]],tblIDs[#All],2,FALSE)</f>
        <v xml:space="preserve">Desseyn </v>
      </c>
      <c r="I424" s="56" t="str">
        <f>VLOOKUP(tblSorties[[#This Row],[IDNom]],tblIDs[#All],3,FALSE)</f>
        <v>Deptecl</v>
      </c>
      <c r="J424" s="56" t="str">
        <f>VLOOKUP(tblSorties[[#This Row],[IDNom]],tblIDs[#All],4,FALSE)</f>
        <v>Méca</v>
      </c>
      <c r="K424" s="56"/>
    </row>
    <row r="425" spans="1:11" x14ac:dyDescent="0.25">
      <c r="A425" s="56">
        <v>307201</v>
      </c>
      <c r="B425" s="47" t="str">
        <f>VLOOKUP(tblSorties[[#This Row],[Référence]],tblBase[#All],2,FALSE)</f>
        <v>BLOC NOTE 14,8 X 21 CM</v>
      </c>
      <c r="C425" s="56">
        <v>2</v>
      </c>
      <c r="D425" s="57">
        <f>VLOOKUP(tblSorties[[#This Row],[Référence]],tblBase[#All],4,FALSE)</f>
        <v>0.6</v>
      </c>
      <c r="E425" s="58">
        <f>IFERROR(tblSorties[[#This Row],[Qté]]*tblSorties[[#This Row],[PU]],"nc")</f>
        <v>1.2</v>
      </c>
      <c r="F425" s="59">
        <v>41683</v>
      </c>
      <c r="G425" s="56" t="s">
        <v>351</v>
      </c>
      <c r="H425" s="56" t="str">
        <f>VLOOKUP(tblSorties[[#This Row],[IDNom]],tblIDs[#All],2,FALSE)</f>
        <v xml:space="preserve">Desseyn </v>
      </c>
      <c r="I425" s="56" t="str">
        <f>VLOOKUP(tblSorties[[#This Row],[IDNom]],tblIDs[#All],3,FALSE)</f>
        <v>Deptecl</v>
      </c>
      <c r="J425" s="56" t="str">
        <f>VLOOKUP(tblSorties[[#This Row],[IDNom]],tblIDs[#All],4,FALSE)</f>
        <v>Méca</v>
      </c>
      <c r="K425" s="56"/>
    </row>
    <row r="426" spans="1:11" x14ac:dyDescent="0.25">
      <c r="A426" s="56">
        <v>311161</v>
      </c>
      <c r="B426" s="47" t="str">
        <f>VLOOKUP(tblSorties[[#This Row],[Référence]],tblBase[#All],2,FALSE)</f>
        <v>REPERT.SPIRALE 90x140  7090-04   180P 5x5</v>
      </c>
      <c r="C426" s="56">
        <v>2</v>
      </c>
      <c r="D426" s="57">
        <f>VLOOKUP(tblSorties[[#This Row],[Référence]],tblBase[#All],4,FALSE)</f>
        <v>1.85</v>
      </c>
      <c r="E426" s="58">
        <f>IFERROR(tblSorties[[#This Row],[Qté]]*tblSorties[[#This Row],[PU]],"nc")</f>
        <v>3.7</v>
      </c>
      <c r="F426" s="59">
        <v>41683</v>
      </c>
      <c r="G426" s="56" t="s">
        <v>351</v>
      </c>
      <c r="H426" s="56" t="str">
        <f>VLOOKUP(tblSorties[[#This Row],[IDNom]],tblIDs[#All],2,FALSE)</f>
        <v xml:space="preserve">Desseyn </v>
      </c>
      <c r="I426" s="56" t="str">
        <f>VLOOKUP(tblSorties[[#This Row],[IDNom]],tblIDs[#All],3,FALSE)</f>
        <v>Deptecl</v>
      </c>
      <c r="J426" s="56" t="str">
        <f>VLOOKUP(tblSorties[[#This Row],[IDNom]],tblIDs[#All],4,FALSE)</f>
        <v>Méca</v>
      </c>
      <c r="K426" s="56"/>
    </row>
    <row r="427" spans="1:11" x14ac:dyDescent="0.25">
      <c r="A427" s="56">
        <v>111102</v>
      </c>
      <c r="B427" s="47" t="str">
        <f>VLOOKUP(tblSorties[[#This Row],[Référence]],tblBase[#All],2,FALSE)</f>
        <v>BIC CRISTAL P.M. NOIR</v>
      </c>
      <c r="C427" s="56">
        <v>5</v>
      </c>
      <c r="D427" s="57">
        <f>VLOOKUP(tblSorties[[#This Row],[Référence]],tblBase[#All],4,FALSE)</f>
        <v>0.15</v>
      </c>
      <c r="E427" s="58">
        <f>IFERROR(tblSorties[[#This Row],[Qté]]*tblSorties[[#This Row],[PU]],"nc")</f>
        <v>0.75</v>
      </c>
      <c r="F427" s="59">
        <v>41683</v>
      </c>
      <c r="G427" s="56" t="s">
        <v>351</v>
      </c>
      <c r="H427" s="56" t="str">
        <f>VLOOKUP(tblSorties[[#This Row],[IDNom]],tblIDs[#All],2,FALSE)</f>
        <v xml:space="preserve">Desseyn </v>
      </c>
      <c r="I427" s="56" t="str">
        <f>VLOOKUP(tblSorties[[#This Row],[IDNom]],tblIDs[#All],3,FALSE)</f>
        <v>Deptecl</v>
      </c>
      <c r="J427" s="56" t="str">
        <f>VLOOKUP(tblSorties[[#This Row],[IDNom]],tblIDs[#All],4,FALSE)</f>
        <v>Méca</v>
      </c>
      <c r="K427" s="56"/>
    </row>
    <row r="428" spans="1:11" x14ac:dyDescent="0.25">
      <c r="A428" s="56">
        <v>111101</v>
      </c>
      <c r="B428" s="47" t="str">
        <f>VLOOKUP(tblSorties[[#This Row],[Référence]],tblBase[#All],2,FALSE)</f>
        <v>BIC CRISTAL P.M. BLEU</v>
      </c>
      <c r="C428" s="56">
        <v>5</v>
      </c>
      <c r="D428" s="57">
        <f>VLOOKUP(tblSorties[[#This Row],[Référence]],tblBase[#All],4,FALSE)</f>
        <v>0.15</v>
      </c>
      <c r="E428" s="58">
        <f>IFERROR(tblSorties[[#This Row],[Qté]]*tblSorties[[#This Row],[PU]],"nc")</f>
        <v>0.75</v>
      </c>
      <c r="F428" s="59">
        <v>41683</v>
      </c>
      <c r="G428" s="56" t="s">
        <v>351</v>
      </c>
      <c r="H428" s="56" t="str">
        <f>VLOOKUP(tblSorties[[#This Row],[IDNom]],tblIDs[#All],2,FALSE)</f>
        <v xml:space="preserve">Desseyn </v>
      </c>
      <c r="I428" s="56" t="str">
        <f>VLOOKUP(tblSorties[[#This Row],[IDNom]],tblIDs[#All],3,FALSE)</f>
        <v>Deptecl</v>
      </c>
      <c r="J428" s="56" t="str">
        <f>VLOOKUP(tblSorties[[#This Row],[IDNom]],tblIDs[#All],4,FALSE)</f>
        <v>Méca</v>
      </c>
      <c r="K428" s="56"/>
    </row>
    <row r="429" spans="1:11" x14ac:dyDescent="0.25">
      <c r="A429" s="56">
        <v>111103</v>
      </c>
      <c r="B429" s="47" t="str">
        <f>VLOOKUP(tblSorties[[#This Row],[Référence]],tblBase[#All],2,FALSE)</f>
        <v>BIC CRISTAL P.M. ROUGE</v>
      </c>
      <c r="C429" s="56">
        <v>5</v>
      </c>
      <c r="D429" s="57">
        <f>VLOOKUP(tblSorties[[#This Row],[Référence]],tblBase[#All],4,FALSE)</f>
        <v>0.15</v>
      </c>
      <c r="E429" s="58">
        <f>IFERROR(tblSorties[[#This Row],[Qté]]*tblSorties[[#This Row],[PU]],"nc")</f>
        <v>0.75</v>
      </c>
      <c r="F429" s="59">
        <v>41683</v>
      </c>
      <c r="G429" s="56" t="s">
        <v>351</v>
      </c>
      <c r="H429" s="56" t="str">
        <f>VLOOKUP(tblSorties[[#This Row],[IDNom]],tblIDs[#All],2,FALSE)</f>
        <v xml:space="preserve">Desseyn </v>
      </c>
      <c r="I429" s="56" t="str">
        <f>VLOOKUP(tblSorties[[#This Row],[IDNom]],tblIDs[#All],3,FALSE)</f>
        <v>Deptecl</v>
      </c>
      <c r="J429" s="56" t="str">
        <f>VLOOKUP(tblSorties[[#This Row],[IDNom]],tblIDs[#All],4,FALSE)</f>
        <v>Méca</v>
      </c>
      <c r="K429" s="56"/>
    </row>
    <row r="430" spans="1:11" x14ac:dyDescent="0.25">
      <c r="A430" s="56">
        <v>110106</v>
      </c>
      <c r="B430" s="47" t="str">
        <f>VLOOKUP(tblSorties[[#This Row],[Référence]],tblBase[#All],2,FALSE)</f>
        <v>BTE 12 PORTE-MINES 0.7mm BIC     MATIC TRANSL. COL. ASS.</v>
      </c>
      <c r="C430" s="56">
        <v>5</v>
      </c>
      <c r="D430" s="57">
        <f>VLOOKUP(tblSorties[[#This Row],[Référence]],tblBase[#All],4,FALSE)</f>
        <v>0.32900000000000001</v>
      </c>
      <c r="E430" s="58">
        <f>IFERROR(tblSorties[[#This Row],[Qté]]*tblSorties[[#This Row],[PU]],"nc")</f>
        <v>1.645</v>
      </c>
      <c r="F430" s="59">
        <v>41683</v>
      </c>
      <c r="G430" s="56" t="s">
        <v>351</v>
      </c>
      <c r="H430" s="56" t="str">
        <f>VLOOKUP(tblSorties[[#This Row],[IDNom]],tblIDs[#All],2,FALSE)</f>
        <v xml:space="preserve">Desseyn </v>
      </c>
      <c r="I430" s="56" t="str">
        <f>VLOOKUP(tblSorties[[#This Row],[IDNom]],tblIDs[#All],3,FALSE)</f>
        <v>Deptecl</v>
      </c>
      <c r="J430" s="56" t="str">
        <f>VLOOKUP(tblSorties[[#This Row],[IDNom]],tblIDs[#All],4,FALSE)</f>
        <v>Méca</v>
      </c>
      <c r="K430" s="56"/>
    </row>
    <row r="431" spans="1:11" x14ac:dyDescent="0.25">
      <c r="A431" s="56">
        <v>111504</v>
      </c>
      <c r="B431" s="47" t="str">
        <f>VLOOKUP(tblSorties[[#This Row],[Référence]],tblBase[#All],2,FALSE)</f>
        <v>BIC M10 RETRACTABLE P.M. VERT</v>
      </c>
      <c r="C431" s="56">
        <v>5</v>
      </c>
      <c r="D431" s="57">
        <f>VLOOKUP(tblSorties[[#This Row],[Référence]],tblBase[#All],4,FALSE)</f>
        <v>0.41</v>
      </c>
      <c r="E431" s="58">
        <f>IFERROR(tblSorties[[#This Row],[Qté]]*tblSorties[[#This Row],[PU]],"nc")</f>
        <v>2.0499999999999998</v>
      </c>
      <c r="F431" s="59">
        <v>41683</v>
      </c>
      <c r="G431" s="56" t="s">
        <v>351</v>
      </c>
      <c r="H431" s="56" t="str">
        <f>VLOOKUP(tblSorties[[#This Row],[IDNom]],tblIDs[#All],2,FALSE)</f>
        <v xml:space="preserve">Desseyn </v>
      </c>
      <c r="I431" s="56" t="str">
        <f>VLOOKUP(tblSorties[[#This Row],[IDNom]],tblIDs[#All],3,FALSE)</f>
        <v>Deptecl</v>
      </c>
      <c r="J431" s="56" t="str">
        <f>VLOOKUP(tblSorties[[#This Row],[IDNom]],tblIDs[#All],4,FALSE)</f>
        <v>Méca</v>
      </c>
      <c r="K431" s="56"/>
    </row>
    <row r="432" spans="1:11" x14ac:dyDescent="0.25">
      <c r="A432" s="56">
        <v>204117</v>
      </c>
      <c r="B432" s="47" t="str">
        <f>VLOOKUP(tblSorties[[#This Row],[Référence]],tblBase[#All],2,FALSE)</f>
        <v>A+B LOT 50 BTES ARCHIVE DOS 20   BLANC</v>
      </c>
      <c r="C432" s="56">
        <v>13</v>
      </c>
      <c r="D432" s="57">
        <f>VLOOKUP(tblSorties[[#This Row],[Référence]],tblBase[#All],4,FALSE)</f>
        <v>0.78</v>
      </c>
      <c r="E432" s="58">
        <f>IFERROR(tblSorties[[#This Row],[Qté]]*tblSorties[[#This Row],[PU]],"nc")</f>
        <v>10.14</v>
      </c>
      <c r="F432" s="59">
        <v>41683</v>
      </c>
      <c r="G432" s="56" t="s">
        <v>342</v>
      </c>
      <c r="H432" s="56" t="str">
        <f>VLOOKUP(tblSorties[[#This Row],[IDNom]],tblIDs[#All],2,FALSE)</f>
        <v>Dekimpe</v>
      </c>
      <c r="I432" s="56" t="str">
        <f>VLOOKUP(tblSorties[[#This Row],[IDNom]],tblIDs[#All],3,FALSE)</f>
        <v>Servgene</v>
      </c>
      <c r="J432" s="56" t="str">
        <f>VLOOKUP(tblSorties[[#This Row],[IDNom]],tblIDs[#All],4,FALSE)</f>
        <v>Servfin</v>
      </c>
      <c r="K432" s="56"/>
    </row>
    <row r="433" spans="1:11" x14ac:dyDescent="0.25">
      <c r="A433" s="56">
        <v>204116</v>
      </c>
      <c r="B433" s="47" t="str">
        <f>VLOOKUP(tblSorties[[#This Row],[Référence]],tblBase[#All],2,FALSE)</f>
        <v>A+B LOT 50 BTES ARCHIVE DOS 15   BLANC</v>
      </c>
      <c r="C433" s="56">
        <v>10</v>
      </c>
      <c r="D433" s="57">
        <f>VLOOKUP(tblSorties[[#This Row],[Référence]],tblBase[#All],4,FALSE)</f>
        <v>0.56000000000000005</v>
      </c>
      <c r="E433" s="58">
        <f>IFERROR(tblSorties[[#This Row],[Qté]]*tblSorties[[#This Row],[PU]],"nc")</f>
        <v>5.6000000000000005</v>
      </c>
      <c r="F433" s="59">
        <v>41683</v>
      </c>
      <c r="G433" s="56" t="s">
        <v>342</v>
      </c>
      <c r="H433" s="56" t="str">
        <f>VLOOKUP(tblSorties[[#This Row],[IDNom]],tblIDs[#All],2,FALSE)</f>
        <v>Dekimpe</v>
      </c>
      <c r="I433" s="56" t="str">
        <f>VLOOKUP(tblSorties[[#This Row],[IDNom]],tblIDs[#All],3,FALSE)</f>
        <v>Servgene</v>
      </c>
      <c r="J433" s="56" t="str">
        <f>VLOOKUP(tblSorties[[#This Row],[IDNom]],tblIDs[#All],4,FALSE)</f>
        <v>Servfin</v>
      </c>
      <c r="K433" s="56"/>
    </row>
    <row r="434" spans="1:11" x14ac:dyDescent="0.25">
      <c r="A434" s="56">
        <v>102116</v>
      </c>
      <c r="B434" s="47" t="str">
        <f>VLOOKUP(tblSorties[[#This Row],[Référence]],tblBase[#All],2,FALSE)</f>
        <v>BTE 1000TROMBONES CHEVRON 32mm</v>
      </c>
      <c r="C434" s="56">
        <v>2</v>
      </c>
      <c r="D434" s="57">
        <f>VLOOKUP(tblSorties[[#This Row],[Référence]],tblBase[#All],4,FALSE)</f>
        <v>1.05</v>
      </c>
      <c r="E434" s="58">
        <f>IFERROR(tblSorties[[#This Row],[Qté]]*tblSorties[[#This Row],[PU]],"nc")</f>
        <v>2.1</v>
      </c>
      <c r="F434" s="59">
        <v>41683</v>
      </c>
      <c r="G434" s="56" t="s">
        <v>342</v>
      </c>
      <c r="H434" s="56" t="str">
        <f>VLOOKUP(tblSorties[[#This Row],[IDNom]],tblIDs[#All],2,FALSE)</f>
        <v>Dekimpe</v>
      </c>
      <c r="I434" s="56" t="str">
        <f>VLOOKUP(tblSorties[[#This Row],[IDNom]],tblIDs[#All],3,FALSE)</f>
        <v>Servgene</v>
      </c>
      <c r="J434" s="56" t="str">
        <f>VLOOKUP(tblSorties[[#This Row],[IDNom]],tblIDs[#All],4,FALSE)</f>
        <v>Servfin</v>
      </c>
      <c r="K434" s="56"/>
    </row>
    <row r="435" spans="1:11" x14ac:dyDescent="0.25">
      <c r="A435" s="56">
        <v>309174</v>
      </c>
      <c r="B435" s="47" t="str">
        <f>VLOOKUP(tblSorties[[#This Row],[Référence]],tblBase[#All],2,FALSE)</f>
        <v>A+B LOT 12 BLOCS REPOSIT.38x51   JAUNE</v>
      </c>
      <c r="C435" s="56">
        <v>12</v>
      </c>
      <c r="D435" s="57">
        <f>VLOOKUP(tblSorties[[#This Row],[Référence]],tblBase[#All],4,FALSE)</f>
        <v>7.5999999999999998E-2</v>
      </c>
      <c r="E435" s="58">
        <f>IFERROR(tblSorties[[#This Row],[Qté]]*tblSorties[[#This Row],[PU]],"nc")</f>
        <v>0.91199999999999992</v>
      </c>
      <c r="F435" s="59">
        <v>41683</v>
      </c>
      <c r="G435" s="56" t="s">
        <v>342</v>
      </c>
      <c r="H435" s="56" t="str">
        <f>VLOOKUP(tblSorties[[#This Row],[IDNom]],tblIDs[#All],2,FALSE)</f>
        <v>Dekimpe</v>
      </c>
      <c r="I435" s="56" t="str">
        <f>VLOOKUP(tblSorties[[#This Row],[IDNom]],tblIDs[#All],3,FALSE)</f>
        <v>Servgene</v>
      </c>
      <c r="J435" s="56" t="str">
        <f>VLOOKUP(tblSorties[[#This Row],[IDNom]],tblIDs[#All],4,FALSE)</f>
        <v>Servfin</v>
      </c>
      <c r="K435" s="56"/>
    </row>
    <row r="436" spans="1:11" x14ac:dyDescent="0.25">
      <c r="A436" s="56">
        <v>206418</v>
      </c>
      <c r="B436" s="47" t="str">
        <f>VLOOKUP(tblSorties[[#This Row],[Référence]],tblBase[#All],2,FALSE)</f>
        <v>A+B CLASSEUR LEVIER 8cm NOIR</v>
      </c>
      <c r="C436" s="56">
        <v>1</v>
      </c>
      <c r="D436" s="57">
        <f>VLOOKUP(tblSorties[[#This Row],[Référence]],tblBase[#All],4,FALSE)</f>
        <v>1.0900000000000001</v>
      </c>
      <c r="E436" s="58">
        <f>IFERROR(tblSorties[[#This Row],[Qté]]*tblSorties[[#This Row],[PU]],"nc")</f>
        <v>1.0900000000000001</v>
      </c>
      <c r="F436" s="59">
        <v>41683</v>
      </c>
      <c r="G436" s="56" t="s">
        <v>342</v>
      </c>
      <c r="H436" s="56" t="str">
        <f>VLOOKUP(tblSorties[[#This Row],[IDNom]],tblIDs[#All],2,FALSE)</f>
        <v>Dekimpe</v>
      </c>
      <c r="I436" s="56" t="str">
        <f>VLOOKUP(tblSorties[[#This Row],[IDNom]],tblIDs[#All],3,FALSE)</f>
        <v>Servgene</v>
      </c>
      <c r="J436" s="56" t="str">
        <f>VLOOKUP(tblSorties[[#This Row],[IDNom]],tblIDs[#All],4,FALSE)</f>
        <v>Servfin</v>
      </c>
      <c r="K436" s="56"/>
    </row>
    <row r="437" spans="1:11" x14ac:dyDescent="0.25">
      <c r="A437" s="56">
        <v>206403</v>
      </c>
      <c r="B437" s="47" t="str">
        <f>VLOOKUP(tblSorties[[#This Row],[Référence]],tblBase[#All],2,FALSE)</f>
        <v>A+B CLASSEUR LEVIER 8cm ROUGE</v>
      </c>
      <c r="C437" s="56">
        <v>1</v>
      </c>
      <c r="D437" s="57">
        <f>VLOOKUP(tblSorties[[#This Row],[Référence]],tblBase[#All],4,FALSE)</f>
        <v>1.0900000000000001</v>
      </c>
      <c r="E437" s="58">
        <f>IFERROR(tblSorties[[#This Row],[Qté]]*tblSorties[[#This Row],[PU]],"nc")</f>
        <v>1.0900000000000001</v>
      </c>
      <c r="F437" s="59">
        <v>41683</v>
      </c>
      <c r="G437" s="56" t="s">
        <v>342</v>
      </c>
      <c r="H437" s="56" t="str">
        <f>VLOOKUP(tblSorties[[#This Row],[IDNom]],tblIDs[#All],2,FALSE)</f>
        <v>Dekimpe</v>
      </c>
      <c r="I437" s="56" t="str">
        <f>VLOOKUP(tblSorties[[#This Row],[IDNom]],tblIDs[#All],3,FALSE)</f>
        <v>Servgene</v>
      </c>
      <c r="J437" s="56" t="str">
        <f>VLOOKUP(tblSorties[[#This Row],[IDNom]],tblIDs[#All],4,FALSE)</f>
        <v>Servfin</v>
      </c>
      <c r="K437" s="56"/>
    </row>
    <row r="438" spans="1:11" x14ac:dyDescent="0.25">
      <c r="A438" s="56">
        <v>203116</v>
      </c>
      <c r="B438" s="47" t="str">
        <f>VLOOKUP(tblSorties[[#This Row],[Référence]],tblBase[#All],2,FALSE)</f>
        <v>CHEMISE A SANGLE BORDEAUX DOS    TOILE</v>
      </c>
      <c r="C438" s="56">
        <v>1</v>
      </c>
      <c r="D438" s="57">
        <f>VLOOKUP(tblSorties[[#This Row],[Référence]],tblBase[#All],4,FALSE)</f>
        <v>0.95</v>
      </c>
      <c r="E438" s="58">
        <f>IFERROR(tblSorties[[#This Row],[Qté]]*tblSorties[[#This Row],[PU]],"nc")</f>
        <v>0.95</v>
      </c>
      <c r="F438" s="59">
        <v>41683</v>
      </c>
      <c r="G438" s="56" t="s">
        <v>342</v>
      </c>
      <c r="H438" s="56" t="str">
        <f>VLOOKUP(tblSorties[[#This Row],[IDNom]],tblIDs[#All],2,FALSE)</f>
        <v>Dekimpe</v>
      </c>
      <c r="I438" s="56" t="str">
        <f>VLOOKUP(tblSorties[[#This Row],[IDNom]],tblIDs[#All],3,FALSE)</f>
        <v>Servgene</v>
      </c>
      <c r="J438" s="56" t="str">
        <f>VLOOKUP(tblSorties[[#This Row],[IDNom]],tblIDs[#All],4,FALSE)</f>
        <v>Servfin</v>
      </c>
      <c r="K438" s="56"/>
    </row>
    <row r="439" spans="1:11" x14ac:dyDescent="0.25">
      <c r="A439" s="56">
        <v>203108</v>
      </c>
      <c r="B439" s="47" t="str">
        <f>VLOOKUP(tblSorties[[#This Row],[Référence]],tblBase[#All],2,FALSE)</f>
        <v>CHEMISE A SANGLE GRIS DOS        TOILE</v>
      </c>
      <c r="C439" s="56">
        <v>1</v>
      </c>
      <c r="D439" s="57">
        <f>VLOOKUP(tblSorties[[#This Row],[Référence]],tblBase[#All],4,FALSE)</f>
        <v>0.95</v>
      </c>
      <c r="E439" s="58">
        <f>IFERROR(tblSorties[[#This Row],[Qté]]*tblSorties[[#This Row],[PU]],"nc")</f>
        <v>0.95</v>
      </c>
      <c r="F439" s="59">
        <v>41683</v>
      </c>
      <c r="G439" s="56" t="s">
        <v>342</v>
      </c>
      <c r="H439" s="56" t="str">
        <f>VLOOKUP(tblSorties[[#This Row],[IDNom]],tblIDs[#All],2,FALSE)</f>
        <v>Dekimpe</v>
      </c>
      <c r="I439" s="56" t="str">
        <f>VLOOKUP(tblSorties[[#This Row],[IDNom]],tblIDs[#All],3,FALSE)</f>
        <v>Servgene</v>
      </c>
      <c r="J439" s="56" t="str">
        <f>VLOOKUP(tblSorties[[#This Row],[IDNom]],tblIDs[#All],4,FALSE)</f>
        <v>Servfin</v>
      </c>
      <c r="K439" s="56"/>
    </row>
    <row r="440" spans="1:11" x14ac:dyDescent="0.25">
      <c r="A440" s="56">
        <v>203119</v>
      </c>
      <c r="B440" s="47" t="str">
        <f>VLOOKUP(tblSorties[[#This Row],[Référence]],tblBase[#All],2,FALSE)</f>
        <v>CHEMISE A SANGLE VERT FONCE      DOS TOILE</v>
      </c>
      <c r="C440" s="56">
        <v>1</v>
      </c>
      <c r="D440" s="57">
        <f>VLOOKUP(tblSorties[[#This Row],[Référence]],tblBase[#All],4,FALSE)</f>
        <v>0.95</v>
      </c>
      <c r="E440" s="58">
        <f>IFERROR(tblSorties[[#This Row],[Qté]]*tblSorties[[#This Row],[PU]],"nc")</f>
        <v>0.95</v>
      </c>
      <c r="F440" s="59">
        <v>41683</v>
      </c>
      <c r="G440" s="56" t="s">
        <v>342</v>
      </c>
      <c r="H440" s="56" t="str">
        <f>VLOOKUP(tblSorties[[#This Row],[IDNom]],tblIDs[#All],2,FALSE)</f>
        <v>Dekimpe</v>
      </c>
      <c r="I440" s="56" t="str">
        <f>VLOOKUP(tblSorties[[#This Row],[IDNom]],tblIDs[#All],3,FALSE)</f>
        <v>Servgene</v>
      </c>
      <c r="J440" s="56" t="str">
        <f>VLOOKUP(tblSorties[[#This Row],[IDNom]],tblIDs[#All],4,FALSE)</f>
        <v>Servfin</v>
      </c>
      <c r="K440" s="56"/>
    </row>
    <row r="441" spans="1:11" x14ac:dyDescent="0.25">
      <c r="A441" s="56">
        <v>203105</v>
      </c>
      <c r="B441" s="47" t="str">
        <f>VLOOKUP(tblSorties[[#This Row],[Référence]],tblBase[#All],2,FALSE)</f>
        <v>CHEMISE A SANGLE ORANGE DOS      TOILE</v>
      </c>
      <c r="C441" s="56">
        <v>1</v>
      </c>
      <c r="D441" s="57">
        <f>VLOOKUP(tblSorties[[#This Row],[Référence]],tblBase[#All],4,FALSE)</f>
        <v>0.95</v>
      </c>
      <c r="E441" s="58">
        <f>IFERROR(tblSorties[[#This Row],[Qté]]*tblSorties[[#This Row],[PU]],"nc")</f>
        <v>0.95</v>
      </c>
      <c r="F441" s="59">
        <v>41683</v>
      </c>
      <c r="G441" s="56" t="s">
        <v>342</v>
      </c>
      <c r="H441" s="56" t="str">
        <f>VLOOKUP(tblSorties[[#This Row],[IDNom]],tblIDs[#All],2,FALSE)</f>
        <v>Dekimpe</v>
      </c>
      <c r="I441" s="56" t="str">
        <f>VLOOKUP(tblSorties[[#This Row],[IDNom]],tblIDs[#All],3,FALSE)</f>
        <v>Servgene</v>
      </c>
      <c r="J441" s="56" t="str">
        <f>VLOOKUP(tblSorties[[#This Row],[IDNom]],tblIDs[#All],4,FALSE)</f>
        <v>Servfin</v>
      </c>
      <c r="K441" s="56"/>
    </row>
    <row r="442" spans="1:11" x14ac:dyDescent="0.25">
      <c r="A442" s="56">
        <v>203101</v>
      </c>
      <c r="B442" s="47" t="str">
        <f>VLOOKUP(tblSorties[[#This Row],[Référence]],tblBase[#All],2,FALSE)</f>
        <v>CHEMISE A SANGLE MARINE DOS      TOILE</v>
      </c>
      <c r="C442" s="56">
        <v>1</v>
      </c>
      <c r="D442" s="57">
        <f>VLOOKUP(tblSorties[[#This Row],[Référence]],tblBase[#All],4,FALSE)</f>
        <v>0.95</v>
      </c>
      <c r="E442" s="58">
        <f>IFERROR(tblSorties[[#This Row],[Qté]]*tblSorties[[#This Row],[PU]],"nc")</f>
        <v>0.95</v>
      </c>
      <c r="F442" s="59">
        <v>41683</v>
      </c>
      <c r="G442" s="56" t="s">
        <v>342</v>
      </c>
      <c r="H442" s="56" t="str">
        <f>VLOOKUP(tblSorties[[#This Row],[IDNom]],tblIDs[#All],2,FALSE)</f>
        <v>Dekimpe</v>
      </c>
      <c r="I442" s="56" t="str">
        <f>VLOOKUP(tblSorties[[#This Row],[IDNom]],tblIDs[#All],3,FALSE)</f>
        <v>Servgene</v>
      </c>
      <c r="J442" s="56" t="str">
        <f>VLOOKUP(tblSorties[[#This Row],[IDNom]],tblIDs[#All],4,FALSE)</f>
        <v>Servfin</v>
      </c>
      <c r="K442" s="56"/>
    </row>
    <row r="443" spans="1:11" x14ac:dyDescent="0.25">
      <c r="A443" s="56">
        <v>211112</v>
      </c>
      <c r="B443" s="47" t="str">
        <f>VLOOKUP(tblSorties[[#This Row],[Référence]],tblBase[#All],2,FALSE)</f>
        <v>PT.100 CHEM.ROCK S VERT EMPIRE   220G</v>
      </c>
      <c r="C443" s="56">
        <v>100</v>
      </c>
      <c r="D443" s="57">
        <f>VLOOKUP(tblSorties[[#This Row],[Référence]],tblBase[#All],4,FALSE)</f>
        <v>8.8999999999999996E-2</v>
      </c>
      <c r="E443" s="58">
        <f>IFERROR(tblSorties[[#This Row],[Qté]]*tblSorties[[#This Row],[PU]],"nc")</f>
        <v>8.9</v>
      </c>
      <c r="F443" s="59">
        <v>41683</v>
      </c>
      <c r="G443" s="56" t="s">
        <v>342</v>
      </c>
      <c r="H443" s="56" t="str">
        <f>VLOOKUP(tblSorties[[#This Row],[IDNom]],tblIDs[#All],2,FALSE)</f>
        <v>Dekimpe</v>
      </c>
      <c r="I443" s="56" t="str">
        <f>VLOOKUP(tblSorties[[#This Row],[IDNom]],tblIDs[#All],3,FALSE)</f>
        <v>Servgene</v>
      </c>
      <c r="J443" s="56" t="str">
        <f>VLOOKUP(tblSorties[[#This Row],[IDNom]],tblIDs[#All],4,FALSE)</f>
        <v>Servfin</v>
      </c>
      <c r="K443" s="56"/>
    </row>
    <row r="444" spans="1:11" x14ac:dyDescent="0.25">
      <c r="A444" s="56">
        <v>211128</v>
      </c>
      <c r="B444" s="47" t="str">
        <f>VLOOKUP(tblSorties[[#This Row],[Référence]],tblBase[#All],2,FALSE)</f>
        <v>PQT 100 S/CHEM.ROCK S ROSE VIF 80G</v>
      </c>
      <c r="C444" s="56">
        <v>100</v>
      </c>
      <c r="D444" s="57">
        <f>VLOOKUP(tblSorties[[#This Row],[Référence]],tblBase[#All],4,FALSE)</f>
        <v>4.0500000000000001E-2</v>
      </c>
      <c r="E444" s="58">
        <f>IFERROR(tblSorties[[#This Row],[Qté]]*tblSorties[[#This Row],[PU]],"nc")</f>
        <v>4.05</v>
      </c>
      <c r="F444" s="59">
        <v>41683</v>
      </c>
      <c r="G444" s="56" t="s">
        <v>342</v>
      </c>
      <c r="H444" s="56" t="str">
        <f>VLOOKUP(tblSorties[[#This Row],[IDNom]],tblIDs[#All],2,FALSE)</f>
        <v>Dekimpe</v>
      </c>
      <c r="I444" s="56" t="str">
        <f>VLOOKUP(tblSorties[[#This Row],[IDNom]],tblIDs[#All],3,FALSE)</f>
        <v>Servgene</v>
      </c>
      <c r="J444" s="56" t="str">
        <f>VLOOKUP(tblSorties[[#This Row],[IDNom]],tblIDs[#All],4,FALSE)</f>
        <v>Servfin</v>
      </c>
      <c r="K444" s="56"/>
    </row>
    <row r="445" spans="1:11" x14ac:dyDescent="0.25">
      <c r="A445" s="56">
        <v>42500</v>
      </c>
      <c r="B445" s="47" t="str">
        <f>VLOOKUP(tblSorties[[#This Row],[Référence]],tblBase[#All],2,FALSE)</f>
        <v>ROULEAU ECO</v>
      </c>
      <c r="C445" s="56">
        <v>12</v>
      </c>
      <c r="D445" s="57">
        <f>VLOOKUP(tblSorties[[#This Row],[Référence]],tblBase[#All],4,FALSE)</f>
        <v>3</v>
      </c>
      <c r="E445" s="58">
        <f>IFERROR(tblSorties[[#This Row],[Qté]]*tblSorties[[#This Row],[PU]],"nc")</f>
        <v>36</v>
      </c>
      <c r="F445" s="59">
        <v>41683</v>
      </c>
      <c r="G445" s="56" t="s">
        <v>265</v>
      </c>
      <c r="H445" s="56" t="str">
        <f>VLOOKUP(tblSorties[[#This Row],[IDNom]],tblIDs[#All],2,FALSE)</f>
        <v>Apajh</v>
      </c>
      <c r="I445" s="56" t="str">
        <f>VLOOKUP(tblSorties[[#This Row],[IDNom]],tblIDs[#All],3,FALSE)</f>
        <v>Servgene</v>
      </c>
      <c r="J445" s="56" t="str">
        <f>VLOOKUP(tblSorties[[#This Row],[IDNom]],tblIDs[#All],4,FALSE)</f>
        <v xml:space="preserve">Entretien </v>
      </c>
      <c r="K445" s="56"/>
    </row>
    <row r="446" spans="1:11" x14ac:dyDescent="0.25">
      <c r="A446" s="56">
        <v>121401</v>
      </c>
      <c r="B446" s="47" t="str">
        <f>VLOOKUP(tblSorties[[#This Row],[Référence]],tblBase[#All],2,FALSE)</f>
        <v>RUBAN SCOTCH TRANSP.550 19x33</v>
      </c>
      <c r="C446" s="56">
        <v>1</v>
      </c>
      <c r="D446" s="57">
        <f>VLOOKUP(tblSorties[[#This Row],[Référence]],tblBase[#All],4,FALSE)</f>
        <v>0.82</v>
      </c>
      <c r="E446" s="58">
        <f>IFERROR(tblSorties[[#This Row],[Qté]]*tblSorties[[#This Row],[PU]],"nc")</f>
        <v>0.82</v>
      </c>
      <c r="F446" s="59">
        <v>41683</v>
      </c>
      <c r="G446" s="56" t="s">
        <v>376</v>
      </c>
      <c r="H446" s="56" t="str">
        <f>VLOOKUP(tblSorties[[#This Row],[IDNom]],tblIDs[#All],2,FALSE)</f>
        <v>Fargue</v>
      </c>
      <c r="I446" s="56" t="str">
        <f>VLOOKUP(tblSorties[[#This Row],[IDNom]],tblIDs[#All],3,FALSE)</f>
        <v>Deptecl</v>
      </c>
      <c r="J446" s="56" t="str">
        <f>VLOOKUP(tblSorties[[#This Row],[IDNom]],tblIDs[#All],4,FALSE)</f>
        <v>Ingiénerie</v>
      </c>
      <c r="K446" s="56"/>
    </row>
    <row r="447" spans="1:11" x14ac:dyDescent="0.25">
      <c r="A447" s="56">
        <v>122601</v>
      </c>
      <c r="B447" s="47" t="str">
        <f>VLOOKUP(tblSorties[[#This Row],[Référence]],tblBase[#All],2,FALSE)</f>
        <v>DEVIDOIR ESCARGOT PREMIUM</v>
      </c>
      <c r="C447" s="56">
        <v>1</v>
      </c>
      <c r="D447" s="57">
        <f>VLOOKUP(tblSorties[[#This Row],[Référence]],tblBase[#All],4,FALSE)</f>
        <v>0.35</v>
      </c>
      <c r="E447" s="58">
        <f>IFERROR(tblSorties[[#This Row],[Qté]]*tblSorties[[#This Row],[PU]],"nc")</f>
        <v>0.35</v>
      </c>
      <c r="F447" s="59">
        <v>41683</v>
      </c>
      <c r="G447" s="56" t="s">
        <v>376</v>
      </c>
      <c r="H447" s="56" t="str">
        <f>VLOOKUP(tblSorties[[#This Row],[IDNom]],tblIDs[#All],2,FALSE)</f>
        <v>Fargue</v>
      </c>
      <c r="I447" s="56" t="str">
        <f>VLOOKUP(tblSorties[[#This Row],[IDNom]],tblIDs[#All],3,FALSE)</f>
        <v>Deptecl</v>
      </c>
      <c r="J447" s="56" t="str">
        <f>VLOOKUP(tblSorties[[#This Row],[IDNom]],tblIDs[#All],4,FALSE)</f>
        <v>Ingiénerie</v>
      </c>
      <c r="K447" s="56"/>
    </row>
    <row r="448" spans="1:11" x14ac:dyDescent="0.25">
      <c r="A448" s="56">
        <v>200331</v>
      </c>
      <c r="B448" s="47" t="str">
        <f>VLOOKUP(tblSorties[[#This Row],[Référence]],tblBase[#All],2,FALSE)</f>
        <v>SACH.50 POCH.COIN INCOLORE A4    GRAINE POLYPRO 12/100è</v>
      </c>
      <c r="C448" s="56">
        <v>40</v>
      </c>
      <c r="D448" s="57">
        <f>VLOOKUP(tblSorties[[#This Row],[Référence]],tblBase[#All],4,FALSE)</f>
        <v>0.14000000000000001</v>
      </c>
      <c r="E448" s="58">
        <f>IFERROR(tblSorties[[#This Row],[Qté]]*tblSorties[[#This Row],[PU]],"nc")</f>
        <v>5.6000000000000005</v>
      </c>
      <c r="F448" s="59">
        <v>41683</v>
      </c>
      <c r="G448" s="56" t="s">
        <v>473</v>
      </c>
      <c r="H448" s="56" t="str">
        <f>VLOOKUP(tblSorties[[#This Row],[IDNom]],tblIDs[#All],2,FALSE)</f>
        <v>Riviére</v>
      </c>
      <c r="I448" s="56" t="str">
        <f>VLOOKUP(tblSorties[[#This Row],[IDNom]],tblIDs[#All],3,FALSE)</f>
        <v>Deptecl</v>
      </c>
      <c r="J448" s="56" t="str">
        <f>VLOOKUP(tblSorties[[#This Row],[IDNom]],tblIDs[#All],4,FALSE)</f>
        <v>AGR</v>
      </c>
      <c r="K448" s="56"/>
    </row>
    <row r="449" spans="1:11" x14ac:dyDescent="0.25">
      <c r="A449" s="56">
        <v>1302105</v>
      </c>
      <c r="B449" s="47" t="str">
        <f>VLOOKUP(tblSorties[[#This Row],[Référence]],tblBase[#All],2,FALSE)</f>
        <v>A+B BLOC CUBE 76x76 NEON ASS.    320FLES</v>
      </c>
      <c r="C449" s="56">
        <v>1</v>
      </c>
      <c r="D449" s="57">
        <f>VLOOKUP(tblSorties[[#This Row],[Référence]],tblBase[#All],4,FALSE)</f>
        <v>1.6</v>
      </c>
      <c r="E449" s="58">
        <f>IFERROR(tblSorties[[#This Row],[Qté]]*tblSorties[[#This Row],[PU]],"nc")</f>
        <v>1.6</v>
      </c>
      <c r="F449" s="59">
        <v>41684</v>
      </c>
      <c r="G449" s="56" t="s">
        <v>227</v>
      </c>
      <c r="H449" s="56" t="str">
        <f>VLOOKUP(tblSorties[[#This Row],[IDNom]],tblIDs[#All],2,FALSE)</f>
        <v>Gueroui</v>
      </c>
      <c r="I449" s="56" t="str">
        <f>VLOOKUP(tblSorties[[#This Row],[IDNom]],tblIDs[#All],3,FALSE)</f>
        <v>Deptecl</v>
      </c>
      <c r="J449" s="56" t="str">
        <f>VLOOKUP(tblSorties[[#This Row],[IDNom]],tblIDs[#All],4,FALSE)</f>
        <v>Sc/Matiére</v>
      </c>
      <c r="K449" s="56"/>
    </row>
    <row r="450" spans="1:11" x14ac:dyDescent="0.25">
      <c r="A450" s="56">
        <v>309175</v>
      </c>
      <c r="B450" s="47" t="str">
        <f>VLOOKUP(tblSorties[[#This Row],[Référence]],tblBase[#All],2,FALSE)</f>
        <v>A+B LOT 12 BLOCS REPOSIT.76x76   JAUNE</v>
      </c>
      <c r="C450" s="56">
        <v>4</v>
      </c>
      <c r="D450" s="57">
        <f>VLOOKUP(tblSorties[[#This Row],[Référence]],tblBase[#All],4,FALSE)</f>
        <v>0.16</v>
      </c>
      <c r="E450" s="58">
        <f>IFERROR(tblSorties[[#This Row],[Qté]]*tblSorties[[#This Row],[PU]],"nc")</f>
        <v>0.64</v>
      </c>
      <c r="F450" s="59">
        <v>41684</v>
      </c>
      <c r="G450" s="56" t="s">
        <v>227</v>
      </c>
      <c r="H450" s="56" t="str">
        <f>VLOOKUP(tblSorties[[#This Row],[IDNom]],tblIDs[#All],2,FALSE)</f>
        <v>Gueroui</v>
      </c>
      <c r="I450" s="56" t="str">
        <f>VLOOKUP(tblSorties[[#This Row],[IDNom]],tblIDs[#All],3,FALSE)</f>
        <v>Deptecl</v>
      </c>
      <c r="J450" s="56" t="str">
        <f>VLOOKUP(tblSorties[[#This Row],[IDNom]],tblIDs[#All],4,FALSE)</f>
        <v>Sc/Matiére</v>
      </c>
      <c r="K450" s="56"/>
    </row>
    <row r="451" spans="1:11" x14ac:dyDescent="0.25">
      <c r="A451" s="56">
        <v>311533</v>
      </c>
      <c r="B451" s="47" t="str">
        <f>VLOOKUP(tblSorties[[#This Row],[Référence]],tblBase[#All],2,FALSE)</f>
        <v>CAHIER SPIRALE210x297 180P 5x5   R.64.405</v>
      </c>
      <c r="C451" s="56">
        <v>1</v>
      </c>
      <c r="D451" s="57">
        <f>VLOOKUP(tblSorties[[#This Row],[Référence]],tblBase[#All],4,FALSE)</f>
        <v>1.48</v>
      </c>
      <c r="E451" s="58">
        <f>IFERROR(tblSorties[[#This Row],[Qté]]*tblSorties[[#This Row],[PU]],"nc")</f>
        <v>1.48</v>
      </c>
      <c r="F451" s="59">
        <v>41684</v>
      </c>
      <c r="G451" s="56" t="s">
        <v>227</v>
      </c>
      <c r="H451" s="56" t="str">
        <f>VLOOKUP(tblSorties[[#This Row],[IDNom]],tblIDs[#All],2,FALSE)</f>
        <v>Gueroui</v>
      </c>
      <c r="I451" s="56" t="str">
        <f>VLOOKUP(tblSorties[[#This Row],[IDNom]],tblIDs[#All],3,FALSE)</f>
        <v>Deptecl</v>
      </c>
      <c r="J451" s="56" t="str">
        <f>VLOOKUP(tblSorties[[#This Row],[IDNom]],tblIDs[#All],4,FALSE)</f>
        <v>Sc/Matiére</v>
      </c>
      <c r="K451" s="56"/>
    </row>
    <row r="452" spans="1:11" x14ac:dyDescent="0.25">
      <c r="A452" s="56">
        <v>118240</v>
      </c>
      <c r="B452" s="47" t="str">
        <f>VLOOKUP(tblSorties[[#This Row],[Référence]],tblBase[#All],2,FALSE)</f>
        <v>FEUTRE STYLIST 188 P.M BLEU</v>
      </c>
      <c r="C452" s="56">
        <v>2</v>
      </c>
      <c r="D452" s="57">
        <f>VLOOKUP(tblSorties[[#This Row],[Référence]],tblBase[#All],4,FALSE)</f>
        <v>0.65</v>
      </c>
      <c r="E452" s="58">
        <f>IFERROR(tblSorties[[#This Row],[Qté]]*tblSorties[[#This Row],[PU]],"nc")</f>
        <v>1.3</v>
      </c>
      <c r="F452" s="59">
        <v>41684</v>
      </c>
      <c r="G452" s="56" t="s">
        <v>227</v>
      </c>
      <c r="H452" s="56" t="str">
        <f>VLOOKUP(tblSorties[[#This Row],[IDNom]],tblIDs[#All],2,FALSE)</f>
        <v>Gueroui</v>
      </c>
      <c r="I452" s="56" t="str">
        <f>VLOOKUP(tblSorties[[#This Row],[IDNom]],tblIDs[#All],3,FALSE)</f>
        <v>Deptecl</v>
      </c>
      <c r="J452" s="56" t="str">
        <f>VLOOKUP(tblSorties[[#This Row],[IDNom]],tblIDs[#All],4,FALSE)</f>
        <v>Sc/Matiére</v>
      </c>
      <c r="K452" s="56"/>
    </row>
    <row r="453" spans="1:11" x14ac:dyDescent="0.25">
      <c r="A453" s="56">
        <v>118241</v>
      </c>
      <c r="B453" s="47" t="str">
        <f>VLOOKUP(tblSorties[[#This Row],[Référence]],tblBase[#All],2,FALSE)</f>
        <v>FEUTRE STYLIST 188 P.M NOIR</v>
      </c>
      <c r="C453" s="56">
        <v>2</v>
      </c>
      <c r="D453" s="57">
        <f>VLOOKUP(tblSorties[[#This Row],[Référence]],tblBase[#All],4,FALSE)</f>
        <v>0.65</v>
      </c>
      <c r="E453" s="58">
        <f>IFERROR(tblSorties[[#This Row],[Qté]]*tblSorties[[#This Row],[PU]],"nc")</f>
        <v>1.3</v>
      </c>
      <c r="F453" s="59">
        <v>41684</v>
      </c>
      <c r="G453" s="56" t="s">
        <v>227</v>
      </c>
      <c r="H453" s="56" t="str">
        <f>VLOOKUP(tblSorties[[#This Row],[IDNom]],tblIDs[#All],2,FALSE)</f>
        <v>Gueroui</v>
      </c>
      <c r="I453" s="56" t="str">
        <f>VLOOKUP(tblSorties[[#This Row],[IDNom]],tblIDs[#All],3,FALSE)</f>
        <v>Deptecl</v>
      </c>
      <c r="J453" s="56" t="str">
        <f>VLOOKUP(tblSorties[[#This Row],[IDNom]],tblIDs[#All],4,FALSE)</f>
        <v>Sc/Matiére</v>
      </c>
      <c r="K453" s="56"/>
    </row>
    <row r="454" spans="1:11" x14ac:dyDescent="0.25">
      <c r="A454" s="56">
        <v>118242</v>
      </c>
      <c r="B454" s="47" t="str">
        <f>VLOOKUP(tblSorties[[#This Row],[Référence]],tblBase[#All],2,FALSE)</f>
        <v>FEUTRE STYLIST 188 P.M ROUGE</v>
      </c>
      <c r="C454" s="56">
        <v>2</v>
      </c>
      <c r="D454" s="57">
        <f>VLOOKUP(tblSorties[[#This Row],[Référence]],tblBase[#All],4,FALSE)</f>
        <v>0.65</v>
      </c>
      <c r="E454" s="58">
        <f>IFERROR(tblSorties[[#This Row],[Qté]]*tblSorties[[#This Row],[PU]],"nc")</f>
        <v>1.3</v>
      </c>
      <c r="F454" s="59">
        <v>41684</v>
      </c>
      <c r="G454" s="56" t="s">
        <v>227</v>
      </c>
      <c r="H454" s="56" t="str">
        <f>VLOOKUP(tblSorties[[#This Row],[IDNom]],tblIDs[#All],2,FALSE)</f>
        <v>Gueroui</v>
      </c>
      <c r="I454" s="56" t="str">
        <f>VLOOKUP(tblSorties[[#This Row],[IDNom]],tblIDs[#All],3,FALSE)</f>
        <v>Deptecl</v>
      </c>
      <c r="J454" s="56" t="str">
        <f>VLOOKUP(tblSorties[[#This Row],[IDNom]],tblIDs[#All],4,FALSE)</f>
        <v>Sc/Matiére</v>
      </c>
      <c r="K454" s="56"/>
    </row>
    <row r="455" spans="1:11" x14ac:dyDescent="0.25">
      <c r="A455" s="56">
        <v>118243</v>
      </c>
      <c r="B455" s="47" t="str">
        <f>VLOOKUP(tblSorties[[#This Row],[Référence]],tblBase[#All],2,FALSE)</f>
        <v>FEUTRE STYLIST 188 P.M VERT</v>
      </c>
      <c r="C455" s="56">
        <v>2</v>
      </c>
      <c r="D455" s="57">
        <f>VLOOKUP(tblSorties[[#This Row],[Référence]],tblBase[#All],4,FALSE)</f>
        <v>0.65</v>
      </c>
      <c r="E455" s="58">
        <f>IFERROR(tblSorties[[#This Row],[Qté]]*tblSorties[[#This Row],[PU]],"nc")</f>
        <v>1.3</v>
      </c>
      <c r="F455" s="59">
        <v>41684</v>
      </c>
      <c r="G455" s="56" t="s">
        <v>227</v>
      </c>
      <c r="H455" s="56" t="str">
        <f>VLOOKUP(tblSorties[[#This Row],[IDNom]],tblIDs[#All],2,FALSE)</f>
        <v>Gueroui</v>
      </c>
      <c r="I455" s="56" t="str">
        <f>VLOOKUP(tblSorties[[#This Row],[IDNom]],tblIDs[#All],3,FALSE)</f>
        <v>Deptecl</v>
      </c>
      <c r="J455" s="56" t="str">
        <f>VLOOKUP(tblSorties[[#This Row],[IDNom]],tblIDs[#All],4,FALSE)</f>
        <v>Sc/Matiére</v>
      </c>
      <c r="K455" s="56"/>
    </row>
    <row r="456" spans="1:11" x14ac:dyDescent="0.25">
      <c r="A456" s="56">
        <v>110106</v>
      </c>
      <c r="B456" s="47" t="str">
        <f>VLOOKUP(tblSorties[[#This Row],[Référence]],tblBase[#All],2,FALSE)</f>
        <v>BTE 12 PORTE-MINES 0.7mm BIC     MATIC TRANSL. COL. ASS.</v>
      </c>
      <c r="C456" s="56">
        <v>6</v>
      </c>
      <c r="D456" s="57">
        <f>VLOOKUP(tblSorties[[#This Row],[Référence]],tblBase[#All],4,FALSE)</f>
        <v>0.32900000000000001</v>
      </c>
      <c r="E456" s="58">
        <f>IFERROR(tblSorties[[#This Row],[Qté]]*tblSorties[[#This Row],[PU]],"nc")</f>
        <v>1.9740000000000002</v>
      </c>
      <c r="F456" s="59">
        <v>41684</v>
      </c>
      <c r="G456" s="56" t="s">
        <v>227</v>
      </c>
      <c r="H456" s="56" t="str">
        <f>VLOOKUP(tblSorties[[#This Row],[IDNom]],tblIDs[#All],2,FALSE)</f>
        <v>Gueroui</v>
      </c>
      <c r="I456" s="56" t="str">
        <f>VLOOKUP(tblSorties[[#This Row],[IDNom]],tblIDs[#All],3,FALSE)</f>
        <v>Deptecl</v>
      </c>
      <c r="J456" s="56" t="str">
        <f>VLOOKUP(tblSorties[[#This Row],[IDNom]],tblIDs[#All],4,FALSE)</f>
        <v>Sc/Matiére</v>
      </c>
      <c r="K456" s="56"/>
    </row>
    <row r="457" spans="1:11" x14ac:dyDescent="0.25">
      <c r="A457" s="56">
        <v>110292</v>
      </c>
      <c r="B457" s="47" t="str">
        <f>VLOOKUP(tblSorties[[#This Row],[Référence]],tblBase[#All],2,FALSE)</f>
        <v>BTE 12 CRAYONS PAPIER HB 0290</v>
      </c>
      <c r="C457" s="56">
        <v>6</v>
      </c>
      <c r="D457" s="57">
        <f>VLOOKUP(tblSorties[[#This Row],[Référence]],tblBase[#All],4,FALSE)</f>
        <v>1</v>
      </c>
      <c r="E457" s="58">
        <f>IFERROR(tblSorties[[#This Row],[Qté]]*tblSorties[[#This Row],[PU]],"nc")</f>
        <v>6</v>
      </c>
      <c r="F457" s="59">
        <v>41684</v>
      </c>
      <c r="G457" s="56" t="s">
        <v>227</v>
      </c>
      <c r="H457" s="56" t="str">
        <f>VLOOKUP(tblSorties[[#This Row],[IDNom]],tblIDs[#All],2,FALSE)</f>
        <v>Gueroui</v>
      </c>
      <c r="I457" s="56" t="str">
        <f>VLOOKUP(tblSorties[[#This Row],[IDNom]],tblIDs[#All],3,FALSE)</f>
        <v>Deptecl</v>
      </c>
      <c r="J457" s="56" t="str">
        <f>VLOOKUP(tblSorties[[#This Row],[IDNom]],tblIDs[#All],4,FALSE)</f>
        <v>Sc/Matiére</v>
      </c>
      <c r="K457" s="56"/>
    </row>
    <row r="458" spans="1:11" x14ac:dyDescent="0.25">
      <c r="A458" s="56">
        <v>121401</v>
      </c>
      <c r="B458" s="47" t="str">
        <f>VLOOKUP(tblSorties[[#This Row],[Référence]],tblBase[#All],2,FALSE)</f>
        <v>RUBAN SCOTCH TRANSP.550 19x33</v>
      </c>
      <c r="C458" s="56">
        <v>4</v>
      </c>
      <c r="D458" s="57">
        <f>VLOOKUP(tblSorties[[#This Row],[Référence]],tblBase[#All],4,FALSE)</f>
        <v>0.82</v>
      </c>
      <c r="E458" s="58">
        <f>IFERROR(tblSorties[[#This Row],[Qté]]*tblSorties[[#This Row],[PU]],"nc")</f>
        <v>3.28</v>
      </c>
      <c r="F458" s="59">
        <v>41684</v>
      </c>
      <c r="G458" s="56" t="s">
        <v>227</v>
      </c>
      <c r="H458" s="56" t="str">
        <f>VLOOKUP(tblSorties[[#This Row],[IDNom]],tblIDs[#All],2,FALSE)</f>
        <v>Gueroui</v>
      </c>
      <c r="I458" s="56" t="str">
        <f>VLOOKUP(tblSorties[[#This Row],[IDNom]],tblIDs[#All],3,FALSE)</f>
        <v>Deptecl</v>
      </c>
      <c r="J458" s="56" t="str">
        <f>VLOOKUP(tblSorties[[#This Row],[IDNom]],tblIDs[#All],4,FALSE)</f>
        <v>Sc/Matiére</v>
      </c>
      <c r="K458" s="56"/>
    </row>
    <row r="459" spans="1:11" x14ac:dyDescent="0.25">
      <c r="A459" s="56">
        <v>123011</v>
      </c>
      <c r="B459" s="47" t="str">
        <f>VLOOKUP(tblSorties[[#This Row],[Référence]],tblBase[#All],2,FALSE)</f>
        <v>STICK DE COLLE UHU  8gr</v>
      </c>
      <c r="C459" s="56">
        <v>4</v>
      </c>
      <c r="D459" s="57">
        <f>VLOOKUP(tblSorties[[#This Row],[Référence]],tblBase[#All],4,FALSE)</f>
        <v>0.46</v>
      </c>
      <c r="E459" s="58">
        <f>IFERROR(tblSorties[[#This Row],[Qté]]*tblSorties[[#This Row],[PU]],"nc")</f>
        <v>1.84</v>
      </c>
      <c r="F459" s="59">
        <v>41684</v>
      </c>
      <c r="G459" s="56" t="s">
        <v>227</v>
      </c>
      <c r="H459" s="56" t="str">
        <f>VLOOKUP(tblSorties[[#This Row],[IDNom]],tblIDs[#All],2,FALSE)</f>
        <v>Gueroui</v>
      </c>
      <c r="I459" s="56" t="str">
        <f>VLOOKUP(tblSorties[[#This Row],[IDNom]],tblIDs[#All],3,FALSE)</f>
        <v>Deptecl</v>
      </c>
      <c r="J459" s="56" t="str">
        <f>VLOOKUP(tblSorties[[#This Row],[IDNom]],tblIDs[#All],4,FALSE)</f>
        <v>Sc/Matiére</v>
      </c>
      <c r="K459" s="56"/>
    </row>
    <row r="460" spans="1:11" x14ac:dyDescent="0.25">
      <c r="A460" s="56">
        <v>101729</v>
      </c>
      <c r="B460" s="47" t="str">
        <f>VLOOKUP(tblSorties[[#This Row],[Référence]],tblBase[#All],2,FALSE)</f>
        <v>AGRAFES TOT</v>
      </c>
      <c r="C460" s="56">
        <v>1</v>
      </c>
      <c r="D460" s="57">
        <f>VLOOKUP(tblSorties[[#This Row],[Référence]],tblBase[#All],4,FALSE)</f>
        <v>0.59</v>
      </c>
      <c r="E460" s="58">
        <f>IFERROR(tblSorties[[#This Row],[Qté]]*tblSorties[[#This Row],[PU]],"nc")</f>
        <v>0.59</v>
      </c>
      <c r="F460" s="59">
        <v>41684</v>
      </c>
      <c r="G460" s="56" t="s">
        <v>227</v>
      </c>
      <c r="H460" s="56" t="str">
        <f>VLOOKUP(tblSorties[[#This Row],[IDNom]],tblIDs[#All],2,FALSE)</f>
        <v>Gueroui</v>
      </c>
      <c r="I460" s="56" t="str">
        <f>VLOOKUP(tblSorties[[#This Row],[IDNom]],tblIDs[#All],3,FALSE)</f>
        <v>Deptecl</v>
      </c>
      <c r="J460" s="56" t="str">
        <f>VLOOKUP(tblSorties[[#This Row],[IDNom]],tblIDs[#All],4,FALSE)</f>
        <v>Sc/Matiére</v>
      </c>
      <c r="K460" s="56"/>
    </row>
    <row r="461" spans="1:11" x14ac:dyDescent="0.25">
      <c r="A461" s="56">
        <v>100026</v>
      </c>
      <c r="B461" s="47" t="str">
        <f>VLOOKUP(tblSorties[[#This Row],[Référence]],tblBase[#All],2,FALSE)</f>
        <v>AGRAFES SP19 1/4 5000        BOSTITCH</v>
      </c>
      <c r="C461" s="56">
        <v>1</v>
      </c>
      <c r="D461" s="57">
        <f>VLOOKUP(tblSorties[[#This Row],[Référence]],tblBase[#All],4,FALSE)</f>
        <v>1.48</v>
      </c>
      <c r="E461" s="58">
        <f>IFERROR(tblSorties[[#This Row],[Qté]]*tblSorties[[#This Row],[PU]],"nc")</f>
        <v>1.48</v>
      </c>
      <c r="F461" s="59">
        <v>41684</v>
      </c>
      <c r="G461" s="56" t="s">
        <v>227</v>
      </c>
      <c r="H461" s="56" t="str">
        <f>VLOOKUP(tblSorties[[#This Row],[IDNom]],tblIDs[#All],2,FALSE)</f>
        <v>Gueroui</v>
      </c>
      <c r="I461" s="56" t="str">
        <f>VLOOKUP(tblSorties[[#This Row],[IDNom]],tblIDs[#All],3,FALSE)</f>
        <v>Deptecl</v>
      </c>
      <c r="J461" s="56" t="str">
        <f>VLOOKUP(tblSorties[[#This Row],[IDNom]],tblIDs[#All],4,FALSE)</f>
        <v>Sc/Matiére</v>
      </c>
      <c r="K461" s="56"/>
    </row>
    <row r="462" spans="1:11" x14ac:dyDescent="0.25">
      <c r="A462" s="56">
        <v>120525</v>
      </c>
      <c r="B462" s="47" t="str">
        <f>VLOOKUP(tblSorties[[#This Row],[Référence]],tblBase[#All],2,FALSE)</f>
        <v>SURLIGNEUR STABILO BOSS JAUNE</v>
      </c>
      <c r="C462" s="56">
        <v>1</v>
      </c>
      <c r="D462" s="57">
        <f>VLOOKUP(tblSorties[[#This Row],[Référence]],tblBase[#All],4,FALSE)</f>
        <v>0.55000000000000004</v>
      </c>
      <c r="E462" s="58">
        <f>IFERROR(tblSorties[[#This Row],[Qté]]*tblSorties[[#This Row],[PU]],"nc")</f>
        <v>0.55000000000000004</v>
      </c>
      <c r="F462" s="59">
        <v>41684</v>
      </c>
      <c r="G462" s="56" t="s">
        <v>227</v>
      </c>
      <c r="H462" s="56" t="str">
        <f>VLOOKUP(tblSorties[[#This Row],[IDNom]],tblIDs[#All],2,FALSE)</f>
        <v>Gueroui</v>
      </c>
      <c r="I462" s="56" t="str">
        <f>VLOOKUP(tblSorties[[#This Row],[IDNom]],tblIDs[#All],3,FALSE)</f>
        <v>Deptecl</v>
      </c>
      <c r="J462" s="56" t="str">
        <f>VLOOKUP(tblSorties[[#This Row],[IDNom]],tblIDs[#All],4,FALSE)</f>
        <v>Sc/Matiére</v>
      </c>
      <c r="K462" s="56"/>
    </row>
    <row r="463" spans="1:11" x14ac:dyDescent="0.25">
      <c r="A463" s="56">
        <v>120524</v>
      </c>
      <c r="B463" s="47" t="str">
        <f>VLOOKUP(tblSorties[[#This Row],[Référence]],tblBase[#All],2,FALSE)</f>
        <v>SURLIGNEUR STABILO BOSS VERT</v>
      </c>
      <c r="C463" s="56">
        <v>1</v>
      </c>
      <c r="D463" s="57">
        <f>VLOOKUP(tblSorties[[#This Row],[Référence]],tblBase[#All],4,FALSE)</f>
        <v>0.55000000000000004</v>
      </c>
      <c r="E463" s="58">
        <f>IFERROR(tblSorties[[#This Row],[Qté]]*tblSorties[[#This Row],[PU]],"nc")</f>
        <v>0.55000000000000004</v>
      </c>
      <c r="F463" s="59">
        <v>41684</v>
      </c>
      <c r="G463" s="56" t="s">
        <v>227</v>
      </c>
      <c r="H463" s="56" t="str">
        <f>VLOOKUP(tblSorties[[#This Row],[IDNom]],tblIDs[#All],2,FALSE)</f>
        <v>Gueroui</v>
      </c>
      <c r="I463" s="56" t="str">
        <f>VLOOKUP(tblSorties[[#This Row],[IDNom]],tblIDs[#All],3,FALSE)</f>
        <v>Deptecl</v>
      </c>
      <c r="J463" s="56" t="str">
        <f>VLOOKUP(tblSorties[[#This Row],[IDNom]],tblIDs[#All],4,FALSE)</f>
        <v>Sc/Matiére</v>
      </c>
      <c r="K463" s="56"/>
    </row>
    <row r="464" spans="1:11" x14ac:dyDescent="0.25">
      <c r="A464" s="56">
        <v>120521</v>
      </c>
      <c r="B464" s="47" t="str">
        <f>VLOOKUP(tblSorties[[#This Row],[Référence]],tblBase[#All],2,FALSE)</f>
        <v>SURLIGNEUR STABILO BOSS BLEU</v>
      </c>
      <c r="C464" s="56">
        <v>1</v>
      </c>
      <c r="D464" s="57">
        <f>VLOOKUP(tblSorties[[#This Row],[Référence]],tblBase[#All],4,FALSE)</f>
        <v>0.55000000000000004</v>
      </c>
      <c r="E464" s="58">
        <f>IFERROR(tblSorties[[#This Row],[Qté]]*tblSorties[[#This Row],[PU]],"nc")</f>
        <v>0.55000000000000004</v>
      </c>
      <c r="F464" s="59">
        <v>41684</v>
      </c>
      <c r="G464" s="56" t="s">
        <v>227</v>
      </c>
      <c r="H464" s="56" t="str">
        <f>VLOOKUP(tblSorties[[#This Row],[IDNom]],tblIDs[#All],2,FALSE)</f>
        <v>Gueroui</v>
      </c>
      <c r="I464" s="56" t="str">
        <f>VLOOKUP(tblSorties[[#This Row],[IDNom]],tblIDs[#All],3,FALSE)</f>
        <v>Deptecl</v>
      </c>
      <c r="J464" s="56" t="str">
        <f>VLOOKUP(tblSorties[[#This Row],[IDNom]],tblIDs[#All],4,FALSE)</f>
        <v>Sc/Matiére</v>
      </c>
      <c r="K464" s="56"/>
    </row>
    <row r="465" spans="1:11" x14ac:dyDescent="0.25">
      <c r="A465" s="56">
        <v>120527</v>
      </c>
      <c r="B465" s="47" t="str">
        <f>VLOOKUP(tblSorties[[#This Row],[Référence]],tblBase[#All],2,FALSE)</f>
        <v>SURLIGNEUR STABILO BOSS ROSE</v>
      </c>
      <c r="C465" s="56">
        <v>1</v>
      </c>
      <c r="D465" s="57">
        <f>VLOOKUP(tblSorties[[#This Row],[Référence]],tblBase[#All],4,FALSE)</f>
        <v>0.55000000000000004</v>
      </c>
      <c r="E465" s="58">
        <f>IFERROR(tblSorties[[#This Row],[Qté]]*tblSorties[[#This Row],[PU]],"nc")</f>
        <v>0.55000000000000004</v>
      </c>
      <c r="F465" s="59">
        <v>41684</v>
      </c>
      <c r="G465" s="56" t="s">
        <v>227</v>
      </c>
      <c r="H465" s="56" t="str">
        <f>VLOOKUP(tblSorties[[#This Row],[IDNom]],tblIDs[#All],2,FALSE)</f>
        <v>Gueroui</v>
      </c>
      <c r="I465" s="56" t="str">
        <f>VLOOKUP(tblSorties[[#This Row],[IDNom]],tblIDs[#All],3,FALSE)</f>
        <v>Deptecl</v>
      </c>
      <c r="J465" s="56" t="str">
        <f>VLOOKUP(tblSorties[[#This Row],[IDNom]],tblIDs[#All],4,FALSE)</f>
        <v>Sc/Matiére</v>
      </c>
      <c r="K465" s="56"/>
    </row>
    <row r="466" spans="1:11" x14ac:dyDescent="0.25">
      <c r="A466" s="56">
        <v>107505</v>
      </c>
      <c r="B466" s="47" t="str">
        <f>VLOOKUP(tblSorties[[#This Row],[Référence]],tblBase[#All],2,FALSE)</f>
        <v>MINI POCKET MOUSE TIPP-EX 6mm</v>
      </c>
      <c r="C466" s="56">
        <v>4</v>
      </c>
      <c r="D466" s="57">
        <f>VLOOKUP(tblSorties[[#This Row],[Référence]],tblBase[#All],4,FALSE)</f>
        <v>1.1599999999999999</v>
      </c>
      <c r="E466" s="58">
        <f>IFERROR(tblSorties[[#This Row],[Qté]]*tblSorties[[#This Row],[PU]],"nc")</f>
        <v>4.6399999999999997</v>
      </c>
      <c r="F466" s="59">
        <v>41684</v>
      </c>
      <c r="G466" s="56" t="s">
        <v>227</v>
      </c>
      <c r="H466" s="56" t="str">
        <f>VLOOKUP(tblSorties[[#This Row],[IDNom]],tblIDs[#All],2,FALSE)</f>
        <v>Gueroui</v>
      </c>
      <c r="I466" s="56" t="str">
        <f>VLOOKUP(tblSorties[[#This Row],[IDNom]],tblIDs[#All],3,FALSE)</f>
        <v>Deptecl</v>
      </c>
      <c r="J466" s="56" t="str">
        <f>VLOOKUP(tblSorties[[#This Row],[IDNom]],tblIDs[#All],4,FALSE)</f>
        <v>Sc/Matiére</v>
      </c>
      <c r="K466" s="56"/>
    </row>
    <row r="467" spans="1:11" x14ac:dyDescent="0.25">
      <c r="A467" s="56">
        <v>107204</v>
      </c>
      <c r="B467" s="47" t="str">
        <f>VLOOKUP(tblSorties[[#This Row],[Référence]],tblBase[#All],2,FALSE)</f>
        <v>FLACON CORRECTEUR RAPID TIPPEX   APPLICATEUR MOUSSE 20ml</v>
      </c>
      <c r="C467" s="56">
        <v>4</v>
      </c>
      <c r="D467" s="57">
        <f>VLOOKUP(tblSorties[[#This Row],[Référence]],tblBase[#All],4,FALSE)</f>
        <v>1.1599999999999999</v>
      </c>
      <c r="E467" s="58">
        <f>IFERROR(tblSorties[[#This Row],[Qté]]*tblSorties[[#This Row],[PU]],"nc")</f>
        <v>4.6399999999999997</v>
      </c>
      <c r="F467" s="59">
        <v>41684</v>
      </c>
      <c r="G467" s="56" t="s">
        <v>227</v>
      </c>
      <c r="H467" s="56" t="str">
        <f>VLOOKUP(tblSorties[[#This Row],[IDNom]],tblIDs[#All],2,FALSE)</f>
        <v>Gueroui</v>
      </c>
      <c r="I467" s="56" t="str">
        <f>VLOOKUP(tblSorties[[#This Row],[IDNom]],tblIDs[#All],3,FALSE)</f>
        <v>Deptecl</v>
      </c>
      <c r="J467" s="56" t="str">
        <f>VLOOKUP(tblSorties[[#This Row],[IDNom]],tblIDs[#All],4,FALSE)</f>
        <v>Sc/Matiére</v>
      </c>
      <c r="K467" s="56"/>
    </row>
    <row r="468" spans="1:11" x14ac:dyDescent="0.25">
      <c r="A468" s="56">
        <v>311531</v>
      </c>
      <c r="B468" s="47" t="str">
        <f>VLOOKUP(tblSorties[[#This Row],[Référence]],tblBase[#All],2,FALSE)</f>
        <v>CAHIER SPIRALE210x297 100P 5x5   REF.7552</v>
      </c>
      <c r="C468" s="56">
        <v>1</v>
      </c>
      <c r="D468" s="57">
        <f>VLOOKUP(tblSorties[[#This Row],[Référence]],tblBase[#All],4,FALSE)</f>
        <v>1.05</v>
      </c>
      <c r="E468" s="58">
        <f>IFERROR(tblSorties[[#This Row],[Qté]]*tblSorties[[#This Row],[PU]],"nc")</f>
        <v>1.05</v>
      </c>
      <c r="F468" s="59">
        <v>41684</v>
      </c>
      <c r="G468" s="56" t="s">
        <v>227</v>
      </c>
      <c r="H468" s="56" t="str">
        <f>VLOOKUP(tblSorties[[#This Row],[IDNom]],tblIDs[#All],2,FALSE)</f>
        <v>Gueroui</v>
      </c>
      <c r="I468" s="56" t="str">
        <f>VLOOKUP(tblSorties[[#This Row],[IDNom]],tblIDs[#All],3,FALSE)</f>
        <v>Deptecl</v>
      </c>
      <c r="J468" s="56" t="str">
        <f>VLOOKUP(tblSorties[[#This Row],[IDNom]],tblIDs[#All],4,FALSE)</f>
        <v>Sc/Matiére</v>
      </c>
      <c r="K468" s="56"/>
    </row>
    <row r="469" spans="1:11" x14ac:dyDescent="0.25">
      <c r="A469" s="56">
        <v>42500</v>
      </c>
      <c r="B469" s="47" t="str">
        <f>VLOOKUP(tblSorties[[#This Row],[Référence]],tblBase[#All],2,FALSE)</f>
        <v>ROULEAU ECO</v>
      </c>
      <c r="C469" s="56">
        <v>3</v>
      </c>
      <c r="D469" s="57">
        <f>VLOOKUP(tblSorties[[#This Row],[Référence]],tblBase[#All],4,FALSE)</f>
        <v>3</v>
      </c>
      <c r="E469" s="58">
        <f>IFERROR(tblSorties[[#This Row],[Qté]]*tblSorties[[#This Row],[PU]],"nc")</f>
        <v>9</v>
      </c>
      <c r="F469" s="59">
        <v>41684</v>
      </c>
      <c r="G469" s="56" t="s">
        <v>400</v>
      </c>
      <c r="H469" s="56" t="str">
        <f>VLOOKUP(tblSorties[[#This Row],[IDNom]],tblIDs[#All],2,FALSE)</f>
        <v>Girard</v>
      </c>
      <c r="I469" s="56" t="str">
        <f>VLOOKUP(tblSorties[[#This Row],[IDNom]],tblIDs[#All],3,FALSE)</f>
        <v>Servgene</v>
      </c>
      <c r="J469" s="56" t="str">
        <f>VLOOKUP(tblSorties[[#This Row],[IDNom]],tblIDs[#All],4,FALSE)</f>
        <v xml:space="preserve">Entretien </v>
      </c>
      <c r="K469" s="56"/>
    </row>
    <row r="470" spans="1:11" x14ac:dyDescent="0.25">
      <c r="A470" s="56">
        <v>125611</v>
      </c>
      <c r="B470" s="47" t="str">
        <f>VLOOKUP(tblSorties[[#This Row],[Référence]],tblBase[#All],2,FALSE)</f>
        <v>A+B BTE 100FLES ETIQ.63.5x38.1   MULTI-USAGES</v>
      </c>
      <c r="C470" s="56">
        <v>1</v>
      </c>
      <c r="D470" s="57">
        <f>VLOOKUP(tblSorties[[#This Row],[Référence]],tblBase[#All],4,FALSE)</f>
        <v>3.78</v>
      </c>
      <c r="E470" s="58">
        <f>IFERROR(tblSorties[[#This Row],[Qté]]*tblSorties[[#This Row],[PU]],"nc")</f>
        <v>3.78</v>
      </c>
      <c r="F470" s="59">
        <v>41684</v>
      </c>
      <c r="G470" s="56" t="s">
        <v>403</v>
      </c>
      <c r="H470" s="56" t="str">
        <f>VLOOKUP(tblSorties[[#This Row],[IDNom]],tblIDs[#All],2,FALSE)</f>
        <v>Herchuelz</v>
      </c>
      <c r="I470" s="56" t="str">
        <f>VLOOKUP(tblSorties[[#This Row],[IDNom]],tblIDs[#All],3,FALSE)</f>
        <v>Dirgen</v>
      </c>
      <c r="J470" s="56" t="str">
        <f>VLOOKUP(tblSorties[[#This Row],[IDNom]],tblIDs[#All],4,FALSE)</f>
        <v>Fonct</v>
      </c>
      <c r="K470" s="56"/>
    </row>
    <row r="471" spans="1:11" x14ac:dyDescent="0.25">
      <c r="A471" s="56">
        <v>202232</v>
      </c>
      <c r="B471" s="47" t="str">
        <f>VLOOKUP(tblSorties[[#This Row],[Référence]],tblBase[#All],2,FALSE)</f>
        <v>CHEM.RAB.+ELAST.+ETIQ JAUNE</v>
      </c>
      <c r="C471" s="56">
        <v>1</v>
      </c>
      <c r="D471" s="57">
        <f>VLOOKUP(tblSorties[[#This Row],[Référence]],tblBase[#All],4,FALSE)</f>
        <v>0.88</v>
      </c>
      <c r="E471" s="58">
        <f>IFERROR(tblSorties[[#This Row],[Qté]]*tblSorties[[#This Row],[PU]],"nc")</f>
        <v>0.88</v>
      </c>
      <c r="F471" s="59">
        <v>41684</v>
      </c>
      <c r="G471" s="56" t="s">
        <v>403</v>
      </c>
      <c r="H471" s="56" t="str">
        <f>VLOOKUP(tblSorties[[#This Row],[IDNom]],tblIDs[#All],2,FALSE)</f>
        <v>Herchuelz</v>
      </c>
      <c r="I471" s="56" t="str">
        <f>VLOOKUP(tblSorties[[#This Row],[IDNom]],tblIDs[#All],3,FALSE)</f>
        <v>Dirgen</v>
      </c>
      <c r="J471" s="56" t="str">
        <f>VLOOKUP(tblSorties[[#This Row],[IDNom]],tblIDs[#All],4,FALSE)</f>
        <v>Fonct</v>
      </c>
      <c r="K471" s="56"/>
    </row>
    <row r="472" spans="1:11" x14ac:dyDescent="0.25">
      <c r="A472" s="56">
        <v>202231</v>
      </c>
      <c r="B472" s="47" t="str">
        <f>VLOOKUP(tblSorties[[#This Row],[Référence]],tblBase[#All],2,FALSE)</f>
        <v>CHEM.3 RAB.+ELAST.+ETIQ.VERT     C.L. 5/10</v>
      </c>
      <c r="C472" s="56">
        <v>1</v>
      </c>
      <c r="D472" s="57">
        <f>VLOOKUP(tblSorties[[#This Row],[Référence]],tblBase[#All],4,FALSE)</f>
        <v>0.88</v>
      </c>
      <c r="E472" s="58">
        <f>IFERROR(tblSorties[[#This Row],[Qté]]*tblSorties[[#This Row],[PU]],"nc")</f>
        <v>0.88</v>
      </c>
      <c r="F472" s="59">
        <v>41684</v>
      </c>
      <c r="G472" s="56" t="s">
        <v>403</v>
      </c>
      <c r="H472" s="56" t="str">
        <f>VLOOKUP(tblSorties[[#This Row],[IDNom]],tblIDs[#All],2,FALSE)</f>
        <v>Herchuelz</v>
      </c>
      <c r="I472" s="56" t="str">
        <f>VLOOKUP(tblSorties[[#This Row],[IDNom]],tblIDs[#All],3,FALSE)</f>
        <v>Dirgen</v>
      </c>
      <c r="J472" s="56" t="str">
        <f>VLOOKUP(tblSorties[[#This Row],[IDNom]],tblIDs[#All],4,FALSE)</f>
        <v>Fonct</v>
      </c>
      <c r="K472" s="56"/>
    </row>
    <row r="473" spans="1:11" x14ac:dyDescent="0.25">
      <c r="A473" s="56">
        <v>202230</v>
      </c>
      <c r="B473" s="47" t="str">
        <f>VLOOKUP(tblSorties[[#This Row],[Référence]],tblBase[#All],2,FALSE)</f>
        <v>CHEM.3 RABATS ELAST.EUROFOLIO    BLEU A4 C.L.</v>
      </c>
      <c r="C473" s="56">
        <v>1</v>
      </c>
      <c r="D473" s="57">
        <f>VLOOKUP(tblSorties[[#This Row],[Référence]],tblBase[#All],4,FALSE)</f>
        <v>0.88</v>
      </c>
      <c r="E473" s="58">
        <f>IFERROR(tblSorties[[#This Row],[Qté]]*tblSorties[[#This Row],[PU]],"nc")</f>
        <v>0.88</v>
      </c>
      <c r="F473" s="59">
        <v>41684</v>
      </c>
      <c r="G473" s="56" t="s">
        <v>403</v>
      </c>
      <c r="H473" s="56" t="str">
        <f>VLOOKUP(tblSorties[[#This Row],[IDNom]],tblIDs[#All],2,FALSE)</f>
        <v>Herchuelz</v>
      </c>
      <c r="I473" s="56" t="str">
        <f>VLOOKUP(tblSorties[[#This Row],[IDNom]],tblIDs[#All],3,FALSE)</f>
        <v>Dirgen</v>
      </c>
      <c r="J473" s="56" t="str">
        <f>VLOOKUP(tblSorties[[#This Row],[IDNom]],tblIDs[#All],4,FALSE)</f>
        <v>Fonct</v>
      </c>
      <c r="K473" s="56"/>
    </row>
    <row r="474" spans="1:11" x14ac:dyDescent="0.25">
      <c r="A474" s="56">
        <v>202239</v>
      </c>
      <c r="B474" s="47" t="str">
        <f>VLOOKUP(tblSorties[[#This Row],[Référence]],tblBase[#All],2,FALSE)</f>
        <v>CHEM.3 RAB.+ELAST.+ETIQ.GRIS     C.L. 5/10</v>
      </c>
      <c r="C474" s="56">
        <v>1</v>
      </c>
      <c r="D474" s="57">
        <f>VLOOKUP(tblSorties[[#This Row],[Référence]],tblBase[#All],4,FALSE)</f>
        <v>0.88</v>
      </c>
      <c r="E474" s="58">
        <f>IFERROR(tblSorties[[#This Row],[Qté]]*tblSorties[[#This Row],[PU]],"nc")</f>
        <v>0.88</v>
      </c>
      <c r="F474" s="59">
        <v>41684</v>
      </c>
      <c r="G474" s="56" t="s">
        <v>403</v>
      </c>
      <c r="H474" s="56" t="str">
        <f>VLOOKUP(tblSorties[[#This Row],[IDNom]],tblIDs[#All],2,FALSE)</f>
        <v>Herchuelz</v>
      </c>
      <c r="I474" s="56" t="str">
        <f>VLOOKUP(tblSorties[[#This Row],[IDNom]],tblIDs[#All],3,FALSE)</f>
        <v>Dirgen</v>
      </c>
      <c r="J474" s="56" t="str">
        <f>VLOOKUP(tblSorties[[#This Row],[IDNom]],tblIDs[#All],4,FALSE)</f>
        <v>Fonct</v>
      </c>
      <c r="K474" s="56"/>
    </row>
    <row r="475" spans="1:11" x14ac:dyDescent="0.25">
      <c r="A475" s="56">
        <v>202248</v>
      </c>
      <c r="B475" s="47" t="str">
        <f>VLOOKUP(tblSorties[[#This Row],[Référence]],tblBase[#All],2,FALSE)</f>
        <v>CHEM.3 RAB.+ELAST.+ETIQ.ORANGE   C.L. 5/10</v>
      </c>
      <c r="C475" s="56">
        <v>1</v>
      </c>
      <c r="D475" s="57">
        <f>VLOOKUP(tblSorties[[#This Row],[Référence]],tblBase[#All],4,FALSE)</f>
        <v>0.88</v>
      </c>
      <c r="E475" s="58">
        <f>IFERROR(tblSorties[[#This Row],[Qté]]*tblSorties[[#This Row],[PU]],"nc")</f>
        <v>0.88</v>
      </c>
      <c r="F475" s="59">
        <v>41684</v>
      </c>
      <c r="G475" s="56" t="s">
        <v>403</v>
      </c>
      <c r="H475" s="56" t="str">
        <f>VLOOKUP(tblSorties[[#This Row],[IDNom]],tblIDs[#All],2,FALSE)</f>
        <v>Herchuelz</v>
      </c>
      <c r="I475" s="56" t="str">
        <f>VLOOKUP(tblSorties[[#This Row],[IDNom]],tblIDs[#All],3,FALSE)</f>
        <v>Dirgen</v>
      </c>
      <c r="J475" s="56" t="str">
        <f>VLOOKUP(tblSorties[[#This Row],[IDNom]],tblIDs[#All],4,FALSE)</f>
        <v>Fonct</v>
      </c>
      <c r="K475" s="56"/>
    </row>
    <row r="476" spans="1:11" x14ac:dyDescent="0.25">
      <c r="A476" s="56">
        <v>202235</v>
      </c>
      <c r="B476" s="47" t="str">
        <f>VLOOKUP(tblSorties[[#This Row],[Référence]],tblBase[#All],2,FALSE)</f>
        <v>CHEM.3 RAB.+ELAST.+ETIQ. ROUGE   C.L. 5/10</v>
      </c>
      <c r="C476" s="56">
        <v>1</v>
      </c>
      <c r="D476" s="57">
        <f>VLOOKUP(tblSorties[[#This Row],[Référence]],tblBase[#All],4,FALSE)</f>
        <v>0.88</v>
      </c>
      <c r="E476" s="58">
        <f>IFERROR(tblSorties[[#This Row],[Qté]]*tblSorties[[#This Row],[PU]],"nc")</f>
        <v>0.88</v>
      </c>
      <c r="F476" s="59">
        <v>41684</v>
      </c>
      <c r="G476" s="56" t="s">
        <v>403</v>
      </c>
      <c r="H476" s="56" t="str">
        <f>VLOOKUP(tblSorties[[#This Row],[IDNom]],tblIDs[#All],2,FALSE)</f>
        <v>Herchuelz</v>
      </c>
      <c r="I476" s="56" t="str">
        <f>VLOOKUP(tblSorties[[#This Row],[IDNom]],tblIDs[#All],3,FALSE)</f>
        <v>Dirgen</v>
      </c>
      <c r="J476" s="56" t="str">
        <f>VLOOKUP(tblSorties[[#This Row],[IDNom]],tblIDs[#All],4,FALSE)</f>
        <v>Fonct</v>
      </c>
      <c r="K476" s="56"/>
    </row>
    <row r="477" spans="1:11" x14ac:dyDescent="0.25">
      <c r="A477" s="56">
        <v>202233</v>
      </c>
      <c r="B477" s="47" t="str">
        <f>VLOOKUP(tblSorties[[#This Row],[Référence]],tblBase[#All],2,FALSE)</f>
        <v>CHEM.3RAB.+ELAST.+ETIQ. MAUVE C.L. 5/10</v>
      </c>
      <c r="C477" s="56">
        <v>1</v>
      </c>
      <c r="D477" s="57">
        <f>VLOOKUP(tblSorties[[#This Row],[Référence]],tblBase[#All],4,FALSE)</f>
        <v>0.88</v>
      </c>
      <c r="E477" s="58">
        <f>IFERROR(tblSorties[[#This Row],[Qté]]*tblSorties[[#This Row],[PU]],"nc")</f>
        <v>0.88</v>
      </c>
      <c r="F477" s="59">
        <v>41684</v>
      </c>
      <c r="G477" s="56" t="s">
        <v>403</v>
      </c>
      <c r="H477" s="56" t="str">
        <f>VLOOKUP(tblSorties[[#This Row],[IDNom]],tblIDs[#All],2,FALSE)</f>
        <v>Herchuelz</v>
      </c>
      <c r="I477" s="56" t="str">
        <f>VLOOKUP(tblSorties[[#This Row],[IDNom]],tblIDs[#All],3,FALSE)</f>
        <v>Dirgen</v>
      </c>
      <c r="J477" s="56" t="str">
        <f>VLOOKUP(tblSorties[[#This Row],[IDNom]],tblIDs[#All],4,FALSE)</f>
        <v>Fonct</v>
      </c>
      <c r="K477" s="56"/>
    </row>
    <row r="478" spans="1:11" x14ac:dyDescent="0.25">
      <c r="A478" s="56">
        <v>311221</v>
      </c>
      <c r="B478" s="47" t="str">
        <f>VLOOKUP(tblSorties[[#This Row],[Référence]],tblBase[#All],2,FALSE)</f>
        <v>CAHIER PIQURE 170x220 96P 5x5    R.14.104</v>
      </c>
      <c r="C478" s="56">
        <v>2</v>
      </c>
      <c r="D478" s="57">
        <f>VLOOKUP(tblSorties[[#This Row],[Référence]],tblBase[#All],4,FALSE)</f>
        <v>0.27</v>
      </c>
      <c r="E478" s="58">
        <f>IFERROR(tblSorties[[#This Row],[Qté]]*tblSorties[[#This Row],[PU]],"nc")</f>
        <v>0.54</v>
      </c>
      <c r="F478" s="59">
        <v>41684</v>
      </c>
      <c r="G478" s="56" t="s">
        <v>403</v>
      </c>
      <c r="H478" s="56" t="str">
        <f>VLOOKUP(tblSorties[[#This Row],[IDNom]],tblIDs[#All],2,FALSE)</f>
        <v>Herchuelz</v>
      </c>
      <c r="I478" s="56" t="str">
        <f>VLOOKUP(tblSorties[[#This Row],[IDNom]],tblIDs[#All],3,FALSE)</f>
        <v>Dirgen</v>
      </c>
      <c r="J478" s="56" t="str">
        <f>VLOOKUP(tblSorties[[#This Row],[IDNom]],tblIDs[#All],4,FALSE)</f>
        <v>Fonct</v>
      </c>
      <c r="K478" s="56"/>
    </row>
    <row r="479" spans="1:11" x14ac:dyDescent="0.25">
      <c r="A479" s="56">
        <v>311521</v>
      </c>
      <c r="B479" s="47" t="str">
        <f>VLOOKUP(tblSorties[[#This Row],[Référence]],tblBase[#All],2,FALSE)</f>
        <v>CAHIER SPIRALE 17x22 100P 5x5    R. 62.402</v>
      </c>
      <c r="C479" s="56">
        <v>1</v>
      </c>
      <c r="D479" s="57">
        <f>VLOOKUP(tblSorties[[#This Row],[Référence]],tblBase[#All],4,FALSE)</f>
        <v>0.65</v>
      </c>
      <c r="E479" s="58">
        <f>IFERROR(tblSorties[[#This Row],[Qté]]*tblSorties[[#This Row],[PU]],"nc")</f>
        <v>0.65</v>
      </c>
      <c r="F479" s="59">
        <v>41684</v>
      </c>
      <c r="G479" s="56" t="s">
        <v>403</v>
      </c>
      <c r="H479" s="56" t="str">
        <f>VLOOKUP(tblSorties[[#This Row],[IDNom]],tblIDs[#All],2,FALSE)</f>
        <v>Herchuelz</v>
      </c>
      <c r="I479" s="56" t="str">
        <f>VLOOKUP(tblSorties[[#This Row],[IDNom]],tblIDs[#All],3,FALSE)</f>
        <v>Dirgen</v>
      </c>
      <c r="J479" s="56" t="str">
        <f>VLOOKUP(tblSorties[[#This Row],[IDNom]],tblIDs[#All],4,FALSE)</f>
        <v>Fonct</v>
      </c>
      <c r="K479" s="56"/>
    </row>
    <row r="480" spans="1:11" x14ac:dyDescent="0.25">
      <c r="A480" s="56">
        <v>211113</v>
      </c>
      <c r="B480" s="47" t="str">
        <f>VLOOKUP(tblSorties[[#This Row],[Référence]],tblBase[#All],2,FALSE)</f>
        <v>PT.100 CHEM.ROCK S GRIS 220G</v>
      </c>
      <c r="C480" s="56">
        <v>100</v>
      </c>
      <c r="D480" s="57">
        <f>VLOOKUP(tblSorties[[#This Row],[Référence]],tblBase[#All],4,FALSE)</f>
        <v>8.8999999999999996E-2</v>
      </c>
      <c r="E480" s="58">
        <f>IFERROR(tblSorties[[#This Row],[Qté]]*tblSorties[[#This Row],[PU]],"nc")</f>
        <v>8.9</v>
      </c>
      <c r="F480" s="59">
        <v>41684</v>
      </c>
      <c r="G480" s="56" t="s">
        <v>516</v>
      </c>
      <c r="H480" s="56" t="str">
        <f>VLOOKUP(tblSorties[[#This Row],[IDNom]],tblIDs[#All],2,FALSE)</f>
        <v>Vion</v>
      </c>
      <c r="I480" s="56" t="str">
        <f>VLOOKUP(tblSorties[[#This Row],[IDNom]],tblIDs[#All],3,FALSE)</f>
        <v>Deptecl</v>
      </c>
      <c r="J480" s="56" t="str">
        <f>VLOOKUP(tblSorties[[#This Row],[IDNom]],tblIDs[#All],4,FALSE)</f>
        <v>AGR</v>
      </c>
      <c r="K480" s="56"/>
    </row>
    <row r="481" spans="1:11" x14ac:dyDescent="0.25">
      <c r="A481" s="56">
        <v>110106</v>
      </c>
      <c r="B481" s="47" t="str">
        <f>VLOOKUP(tblSorties[[#This Row],[Référence]],tblBase[#All],2,FALSE)</f>
        <v>BTE 12 PORTE-MINES 0.7mm BIC     MATIC TRANSL. COL. ASS.</v>
      </c>
      <c r="C481" s="56">
        <v>1</v>
      </c>
      <c r="D481" s="57">
        <f>VLOOKUP(tblSorties[[#This Row],[Référence]],tblBase[#All],4,FALSE)</f>
        <v>0.32900000000000001</v>
      </c>
      <c r="E481" s="58">
        <f>IFERROR(tblSorties[[#This Row],[Qté]]*tblSorties[[#This Row],[PU]],"nc")</f>
        <v>0.32900000000000001</v>
      </c>
      <c r="F481" s="59">
        <v>41684</v>
      </c>
      <c r="G481" s="56" t="s">
        <v>516</v>
      </c>
      <c r="H481" s="56" t="str">
        <f>VLOOKUP(tblSorties[[#This Row],[IDNom]],tblIDs[#All],2,FALSE)</f>
        <v>Vion</v>
      </c>
      <c r="I481" s="56" t="str">
        <f>VLOOKUP(tblSorties[[#This Row],[IDNom]],tblIDs[#All],3,FALSE)</f>
        <v>Deptecl</v>
      </c>
      <c r="J481" s="56" t="str">
        <f>VLOOKUP(tblSorties[[#This Row],[IDNom]],tblIDs[#All],4,FALSE)</f>
        <v>AGR</v>
      </c>
      <c r="K481" s="56"/>
    </row>
    <row r="482" spans="1:11" x14ac:dyDescent="0.25">
      <c r="A482" s="56">
        <v>121401</v>
      </c>
      <c r="B482" s="47" t="str">
        <f>VLOOKUP(tblSorties[[#This Row],[Référence]],tblBase[#All],2,FALSE)</f>
        <v>RUBAN SCOTCH TRANSP.550 19x33</v>
      </c>
      <c r="C482" s="56">
        <v>1</v>
      </c>
      <c r="D482" s="57">
        <f>VLOOKUP(tblSorties[[#This Row],[Référence]],tblBase[#All],4,FALSE)</f>
        <v>0.82</v>
      </c>
      <c r="E482" s="58">
        <f>IFERROR(tblSorties[[#This Row],[Qté]]*tblSorties[[#This Row],[PU]],"nc")</f>
        <v>0.82</v>
      </c>
      <c r="F482" s="59">
        <v>41684</v>
      </c>
      <c r="G482" s="56" t="s">
        <v>516</v>
      </c>
      <c r="H482" s="56" t="str">
        <f>VLOOKUP(tblSorties[[#This Row],[IDNom]],tblIDs[#All],2,FALSE)</f>
        <v>Vion</v>
      </c>
      <c r="I482" s="56" t="str">
        <f>VLOOKUP(tblSorties[[#This Row],[IDNom]],tblIDs[#All],3,FALSE)</f>
        <v>Deptecl</v>
      </c>
      <c r="J482" s="56" t="str">
        <f>VLOOKUP(tblSorties[[#This Row],[IDNom]],tblIDs[#All],4,FALSE)</f>
        <v>AGR</v>
      </c>
      <c r="K482" s="56"/>
    </row>
    <row r="483" spans="1:11" x14ac:dyDescent="0.25">
      <c r="A483" s="56">
        <v>307202</v>
      </c>
      <c r="B483" s="47" t="str">
        <f>VLOOKUP(tblSorties[[#This Row],[Référence]],tblBase[#All],2,FALSE)</f>
        <v>BLOC NOTE 21X 29,7</v>
      </c>
      <c r="C483" s="56">
        <v>1</v>
      </c>
      <c r="D483" s="57">
        <f>VLOOKUP(tblSorties[[#This Row],[Référence]],tblBase[#All],4,FALSE)</f>
        <v>1.1499999999999999</v>
      </c>
      <c r="E483" s="58">
        <f>IFERROR(tblSorties[[#This Row],[Qté]]*tblSorties[[#This Row],[PU]],"nc")</f>
        <v>1.1499999999999999</v>
      </c>
      <c r="F483" s="59">
        <v>41684</v>
      </c>
      <c r="G483" s="56" t="s">
        <v>392</v>
      </c>
      <c r="H483" s="56" t="str">
        <f>VLOOKUP(tblSorties[[#This Row],[IDNom]],tblIDs[#All],2,FALSE)</f>
        <v>Gaussot</v>
      </c>
      <c r="I483" s="56" t="str">
        <f>VLOOKUP(tblSorties[[#This Row],[IDNom]],tblIDs[#All],3,FALSE)</f>
        <v>Servgene</v>
      </c>
      <c r="J483" s="56" t="str">
        <f>VLOOKUP(tblSorties[[#This Row],[IDNom]],tblIDs[#All],4,FALSE)</f>
        <v>Rh</v>
      </c>
      <c r="K483" s="56"/>
    </row>
    <row r="484" spans="1:11" x14ac:dyDescent="0.25">
      <c r="A484" s="56">
        <v>51210</v>
      </c>
      <c r="B484" s="47" t="str">
        <f>VLOOKUP(tblSorties[[#This Row],[Référence]],tblBase[#All],2,FALSE)</f>
        <v>ENV  GRAND FORMAT SANS FENETRE</v>
      </c>
      <c r="C484" s="56">
        <v>30</v>
      </c>
      <c r="D484" s="57">
        <f>VLOOKUP(tblSorties[[#This Row],[Référence]],tblBase[#All],4,FALSE)</f>
        <v>0.08</v>
      </c>
      <c r="E484" s="58">
        <f>IFERROR(tblSorties[[#This Row],[Qté]]*tblSorties[[#This Row],[PU]],"nc")</f>
        <v>2.4</v>
      </c>
      <c r="F484" s="59">
        <v>41684</v>
      </c>
      <c r="G484" s="56" t="s">
        <v>561</v>
      </c>
      <c r="H484" s="56" t="str">
        <f>VLOOKUP(tblSorties[[#This Row],[IDNom]],tblIDs[#All],2,FALSE)</f>
        <v>Van dewoestyne</v>
      </c>
      <c r="I484" s="56" t="str">
        <f>VLOOKUP(tblSorties[[#This Row],[IDNom]],tblIDs[#All],3,FALSE)</f>
        <v>Deptecl</v>
      </c>
      <c r="J484" s="56" t="str">
        <f>VLOOKUP(tblSorties[[#This Row],[IDNom]],tblIDs[#All],4,FALSE)</f>
        <v>Entr/société</v>
      </c>
      <c r="K484" s="56"/>
    </row>
    <row r="485" spans="1:11" x14ac:dyDescent="0.25">
      <c r="A485" s="56">
        <v>120481</v>
      </c>
      <c r="B485" s="47" t="str">
        <f>VLOOKUP(tblSorties[[#This Row],[Référence]],tblBase[#All],2,FALSE)</f>
        <v>FEUTRE VELLEDA 1741 BLEU PTE     OGIVE MOYENNE</v>
      </c>
      <c r="C485" s="56">
        <v>2</v>
      </c>
      <c r="D485" s="57">
        <f>VLOOKUP(tblSorties[[#This Row],[Référence]],tblBase[#All],4,FALSE)</f>
        <v>0.85</v>
      </c>
      <c r="E485" s="58">
        <f>IFERROR(tblSorties[[#This Row],[Qté]]*tblSorties[[#This Row],[PU]],"nc")</f>
        <v>1.7</v>
      </c>
      <c r="F485" s="59">
        <v>41684</v>
      </c>
      <c r="G485" s="56" t="s">
        <v>403</v>
      </c>
      <c r="H485" s="56" t="str">
        <f>VLOOKUP(tblSorties[[#This Row],[IDNom]],tblIDs[#All],2,FALSE)</f>
        <v>Herchuelz</v>
      </c>
      <c r="I485" s="56" t="str">
        <f>VLOOKUP(tblSorties[[#This Row],[IDNom]],tblIDs[#All],3,FALSE)</f>
        <v>Dirgen</v>
      </c>
      <c r="J485" s="56" t="str">
        <f>VLOOKUP(tblSorties[[#This Row],[IDNom]],tblIDs[#All],4,FALSE)</f>
        <v>Fonct</v>
      </c>
      <c r="K485" s="56"/>
    </row>
    <row r="486" spans="1:11" x14ac:dyDescent="0.25">
      <c r="A486" s="56">
        <v>120482</v>
      </c>
      <c r="B486" s="47" t="str">
        <f>VLOOKUP(tblSorties[[#This Row],[Référence]],tblBase[#All],2,FALSE)</f>
        <v>FEUTRE VELLEDA 1741 NOIR PTE     OGIVE MOYENNE</v>
      </c>
      <c r="C486" s="56">
        <v>2</v>
      </c>
      <c r="D486" s="57">
        <f>VLOOKUP(tblSorties[[#This Row],[Référence]],tblBase[#All],4,FALSE)</f>
        <v>0.85</v>
      </c>
      <c r="E486" s="58">
        <f>IFERROR(tblSorties[[#This Row],[Qté]]*tblSorties[[#This Row],[PU]],"nc")</f>
        <v>1.7</v>
      </c>
      <c r="F486" s="59">
        <v>41684</v>
      </c>
      <c r="G486" s="56" t="s">
        <v>403</v>
      </c>
      <c r="H486" s="56" t="str">
        <f>VLOOKUP(tblSorties[[#This Row],[IDNom]],tblIDs[#All],2,FALSE)</f>
        <v>Herchuelz</v>
      </c>
      <c r="I486" s="56" t="str">
        <f>VLOOKUP(tblSorties[[#This Row],[IDNom]],tblIDs[#All],3,FALSE)</f>
        <v>Dirgen</v>
      </c>
      <c r="J486" s="56" t="str">
        <f>VLOOKUP(tblSorties[[#This Row],[IDNom]],tblIDs[#All],4,FALSE)</f>
        <v>Fonct</v>
      </c>
      <c r="K486" s="56"/>
    </row>
    <row r="487" spans="1:11" x14ac:dyDescent="0.25">
      <c r="A487" s="56">
        <v>120483</v>
      </c>
      <c r="B487" s="47" t="str">
        <f>VLOOKUP(tblSorties[[#This Row],[Référence]],tblBase[#All],2,FALSE)</f>
        <v>FEUTRE VELLEDA 1741 ROUGE PTE    OGIVE MOYENNE</v>
      </c>
      <c r="C487" s="56">
        <v>2</v>
      </c>
      <c r="D487" s="57">
        <f>VLOOKUP(tblSorties[[#This Row],[Référence]],tblBase[#All],4,FALSE)</f>
        <v>0.85</v>
      </c>
      <c r="E487" s="58">
        <f>IFERROR(tblSorties[[#This Row],[Qté]]*tblSorties[[#This Row],[PU]],"nc")</f>
        <v>1.7</v>
      </c>
      <c r="F487" s="59">
        <v>41684</v>
      </c>
      <c r="G487" s="56" t="s">
        <v>403</v>
      </c>
      <c r="H487" s="56" t="str">
        <f>VLOOKUP(tblSorties[[#This Row],[IDNom]],tblIDs[#All],2,FALSE)</f>
        <v>Herchuelz</v>
      </c>
      <c r="I487" s="56" t="str">
        <f>VLOOKUP(tblSorties[[#This Row],[IDNom]],tblIDs[#All],3,FALSE)</f>
        <v>Dirgen</v>
      </c>
      <c r="J487" s="56" t="str">
        <f>VLOOKUP(tblSorties[[#This Row],[IDNom]],tblIDs[#All],4,FALSE)</f>
        <v>Fonct</v>
      </c>
      <c r="K487" s="56"/>
    </row>
    <row r="488" spans="1:11" x14ac:dyDescent="0.25">
      <c r="A488" s="56">
        <v>120484</v>
      </c>
      <c r="B488" s="47" t="str">
        <f>VLOOKUP(tblSorties[[#This Row],[Référence]],tblBase[#All],2,FALSE)</f>
        <v>FEUTRE VELLEDA 1741 VERT PTE     OGIVE MOYENNE</v>
      </c>
      <c r="C488" s="56">
        <v>2</v>
      </c>
      <c r="D488" s="57">
        <f>VLOOKUP(tblSorties[[#This Row],[Référence]],tblBase[#All],4,FALSE)</f>
        <v>0.85</v>
      </c>
      <c r="E488" s="58">
        <f>IFERROR(tblSorties[[#This Row],[Qté]]*tblSorties[[#This Row],[PU]],"nc")</f>
        <v>1.7</v>
      </c>
      <c r="F488" s="59">
        <v>41684</v>
      </c>
      <c r="G488" s="56" t="s">
        <v>403</v>
      </c>
      <c r="H488" s="56" t="str">
        <f>VLOOKUP(tblSorties[[#This Row],[IDNom]],tblIDs[#All],2,FALSE)</f>
        <v>Herchuelz</v>
      </c>
      <c r="I488" s="56" t="str">
        <f>VLOOKUP(tblSorties[[#This Row],[IDNom]],tblIDs[#All],3,FALSE)</f>
        <v>Dirgen</v>
      </c>
      <c r="J488" s="56" t="str">
        <f>VLOOKUP(tblSorties[[#This Row],[IDNom]],tblIDs[#All],4,FALSE)</f>
        <v>Fonct</v>
      </c>
      <c r="K488" s="56"/>
    </row>
    <row r="489" spans="1:11" x14ac:dyDescent="0.25">
      <c r="A489" s="56">
        <v>120525</v>
      </c>
      <c r="B489" s="47" t="str">
        <f>VLOOKUP(tblSorties[[#This Row],[Référence]],tblBase[#All],2,FALSE)</f>
        <v>SURLIGNEUR STABILO BOSS JAUNE</v>
      </c>
      <c r="C489" s="56">
        <v>1</v>
      </c>
      <c r="D489" s="57">
        <f>VLOOKUP(tblSorties[[#This Row],[Référence]],tblBase[#All],4,FALSE)</f>
        <v>0.55000000000000004</v>
      </c>
      <c r="E489" s="58">
        <f>IFERROR(tblSorties[[#This Row],[Qté]]*tblSorties[[#This Row],[PU]],"nc")</f>
        <v>0.55000000000000004</v>
      </c>
      <c r="F489" s="59">
        <v>41687</v>
      </c>
      <c r="G489" s="56" t="s">
        <v>332</v>
      </c>
      <c r="H489" s="56" t="str">
        <f>VLOOKUP(tblSorties[[#This Row],[IDNom]],tblIDs[#All],2,FALSE)</f>
        <v>Daubercies</v>
      </c>
      <c r="I489" s="56" t="str">
        <f>VLOOKUP(tblSorties[[#This Row],[IDNom]],tblIDs[#All],3,FALSE)</f>
        <v>Systinfo-DF</v>
      </c>
      <c r="J489" s="56" t="str">
        <f>VLOOKUP(tblSorties[[#This Row],[IDNom]],tblIDs[#All],4,FALSE)</f>
        <v>Fonctinfo</v>
      </c>
      <c r="K489" s="56"/>
    </row>
    <row r="490" spans="1:11" x14ac:dyDescent="0.25">
      <c r="A490" s="56">
        <v>311433</v>
      </c>
      <c r="B490" s="47" t="str">
        <f>VLOOKUP(tblSorties[[#This Row],[Référence]],tblBase[#All],2,FALSE)</f>
        <v>CAHIER BROCHURE 21X29,7 5X5 180P</v>
      </c>
      <c r="C490" s="56">
        <v>1</v>
      </c>
      <c r="D490" s="57">
        <f>VLOOKUP(tblSorties[[#This Row],[Référence]],tblBase[#All],4,FALSE)</f>
        <v>3.04</v>
      </c>
      <c r="E490" s="58">
        <f>IFERROR(tblSorties[[#This Row],[Qté]]*tblSorties[[#This Row],[PU]],"nc")</f>
        <v>3.04</v>
      </c>
      <c r="F490" s="59">
        <v>41687</v>
      </c>
      <c r="G490" s="56" t="s">
        <v>332</v>
      </c>
      <c r="H490" s="56" t="str">
        <f>VLOOKUP(tblSorties[[#This Row],[IDNom]],tblIDs[#All],2,FALSE)</f>
        <v>Daubercies</v>
      </c>
      <c r="I490" s="56" t="str">
        <f>VLOOKUP(tblSorties[[#This Row],[IDNom]],tblIDs[#All],3,FALSE)</f>
        <v>Systinfo-DF</v>
      </c>
      <c r="J490" s="56" t="str">
        <f>VLOOKUP(tblSorties[[#This Row],[IDNom]],tblIDs[#All],4,FALSE)</f>
        <v>Fonctinfo</v>
      </c>
      <c r="K490" s="56"/>
    </row>
    <row r="491" spans="1:11" x14ac:dyDescent="0.25">
      <c r="A491" s="56">
        <v>200253</v>
      </c>
      <c r="B491" s="47" t="str">
        <f>VLOOKUP(tblSorties[[#This Row],[Référence]],tblBase[#All],2,FALSE)</f>
        <v>BTE 100 POCH.PLAST.PERF.LISSE    9/100è A4 11 TROUS</v>
      </c>
      <c r="C491" s="56">
        <v>100</v>
      </c>
      <c r="D491" s="57">
        <f>VLOOKUP(tblSorties[[#This Row],[Référence]],tblBase[#All],4,FALSE)</f>
        <v>5.2999999999999999E-2</v>
      </c>
      <c r="E491" s="58">
        <f>IFERROR(tblSorties[[#This Row],[Qté]]*tblSorties[[#This Row],[PU]],"nc")</f>
        <v>5.3</v>
      </c>
      <c r="F491" s="59">
        <v>41687</v>
      </c>
      <c r="G491" s="56" t="s">
        <v>332</v>
      </c>
      <c r="H491" s="56" t="str">
        <f>VLOOKUP(tblSorties[[#This Row],[IDNom]],tblIDs[#All],2,FALSE)</f>
        <v>Daubercies</v>
      </c>
      <c r="I491" s="56" t="str">
        <f>VLOOKUP(tblSorties[[#This Row],[IDNom]],tblIDs[#All],3,FALSE)</f>
        <v>Systinfo-DF</v>
      </c>
      <c r="J491" s="56" t="str">
        <f>VLOOKUP(tblSorties[[#This Row],[IDNom]],tblIDs[#All],4,FALSE)</f>
        <v>Fonctinfo</v>
      </c>
      <c r="K491" s="56"/>
    </row>
    <row r="492" spans="1:11" x14ac:dyDescent="0.25">
      <c r="A492" s="56">
        <v>121401</v>
      </c>
      <c r="B492" s="47" t="str">
        <f>VLOOKUP(tblSorties[[#This Row],[Référence]],tblBase[#All],2,FALSE)</f>
        <v>RUBAN SCOTCH TRANSP.550 19x33</v>
      </c>
      <c r="C492" s="56">
        <v>1</v>
      </c>
      <c r="D492" s="57">
        <f>VLOOKUP(tblSorties[[#This Row],[Référence]],tblBase[#All],4,FALSE)</f>
        <v>0.82</v>
      </c>
      <c r="E492" s="58">
        <f>IFERROR(tblSorties[[#This Row],[Qté]]*tblSorties[[#This Row],[PU]],"nc")</f>
        <v>0.82</v>
      </c>
      <c r="F492" s="59">
        <v>41687</v>
      </c>
      <c r="G492" s="56" t="s">
        <v>409</v>
      </c>
      <c r="H492" s="56" t="str">
        <f>VLOOKUP(tblSorties[[#This Row],[IDNom]],tblIDs[#All],2,FALSE)</f>
        <v>Houttemane</v>
      </c>
      <c r="I492" s="56" t="str">
        <f>VLOOKUP(tblSorties[[#This Row],[IDNom]],tblIDs[#All],3,FALSE)</f>
        <v>Systinfo-DF</v>
      </c>
      <c r="J492" s="56" t="str">
        <f>VLOOKUP(tblSorties[[#This Row],[IDNom]],tblIDs[#All],4,FALSE)</f>
        <v>Fonctinfo</v>
      </c>
      <c r="K492" s="56"/>
    </row>
    <row r="493" spans="1:11" x14ac:dyDescent="0.25">
      <c r="A493" s="56">
        <v>110411</v>
      </c>
      <c r="B493" s="47" t="str">
        <f>VLOOKUP(tblSorties[[#This Row],[Référence]],tblBase[#All],2,FALSE)</f>
        <v>BOITE 100 CRAIES BLANCHES</v>
      </c>
      <c r="C493" s="56">
        <v>1</v>
      </c>
      <c r="D493" s="57">
        <f>VLOOKUP(tblSorties[[#This Row],[Référence]],tblBase[#All],4,FALSE)</f>
        <v>2.5</v>
      </c>
      <c r="E493" s="58">
        <f>IFERROR(tblSorties[[#This Row],[Qté]]*tblSorties[[#This Row],[PU]],"nc")</f>
        <v>2.5</v>
      </c>
      <c r="F493" s="59">
        <v>41687</v>
      </c>
      <c r="G493" s="56" t="s">
        <v>409</v>
      </c>
      <c r="H493" s="56" t="str">
        <f>VLOOKUP(tblSorties[[#This Row],[IDNom]],tblIDs[#All],2,FALSE)</f>
        <v>Houttemane</v>
      </c>
      <c r="I493" s="56" t="str">
        <f>VLOOKUP(tblSorties[[#This Row],[IDNom]],tblIDs[#All],3,FALSE)</f>
        <v>Systinfo-DF</v>
      </c>
      <c r="J493" s="56" t="str">
        <f>VLOOKUP(tblSorties[[#This Row],[IDNom]],tblIDs[#All],4,FALSE)</f>
        <v>Fonctinfo</v>
      </c>
      <c r="K493" s="56"/>
    </row>
    <row r="494" spans="1:11" x14ac:dyDescent="0.25">
      <c r="A494" s="56">
        <v>110412</v>
      </c>
      <c r="B494" s="47" t="str">
        <f>VLOOKUP(tblSorties[[#This Row],[Référence]],tblBase[#All],2,FALSE)</f>
        <v>BOITE 100 CRAIES COUL. ASS.</v>
      </c>
      <c r="C494" s="56">
        <v>1</v>
      </c>
      <c r="D494" s="57">
        <f>VLOOKUP(tblSorties[[#This Row],[Référence]],tblBase[#All],4,FALSE)</f>
        <v>4.5999999999999996</v>
      </c>
      <c r="E494" s="58">
        <f>IFERROR(tblSorties[[#This Row],[Qté]]*tblSorties[[#This Row],[PU]],"nc")</f>
        <v>4.5999999999999996</v>
      </c>
      <c r="F494" s="59">
        <v>41687</v>
      </c>
      <c r="G494" s="56" t="s">
        <v>409</v>
      </c>
      <c r="H494" s="56" t="str">
        <f>VLOOKUP(tblSorties[[#This Row],[IDNom]],tblIDs[#All],2,FALSE)</f>
        <v>Houttemane</v>
      </c>
      <c r="I494" s="56" t="str">
        <f>VLOOKUP(tblSorties[[#This Row],[IDNom]],tblIDs[#All],3,FALSE)</f>
        <v>Systinfo-DF</v>
      </c>
      <c r="J494" s="56" t="str">
        <f>VLOOKUP(tblSorties[[#This Row],[IDNom]],tblIDs[#All],4,FALSE)</f>
        <v>Fonctinfo</v>
      </c>
      <c r="K494" s="56"/>
    </row>
    <row r="495" spans="1:11" x14ac:dyDescent="0.25">
      <c r="A495" s="56">
        <v>111180</v>
      </c>
      <c r="B495" s="47" t="str">
        <f>VLOOKUP(tblSorties[[#This Row],[Référence]],tblBase[#All],2,FALSE)</f>
        <v>PAPERMATE BLEU</v>
      </c>
      <c r="C495" s="56">
        <v>1</v>
      </c>
      <c r="D495" s="57">
        <f>VLOOKUP(tblSorties[[#This Row],[Référence]],tblBase[#All],4,FALSE)</f>
        <v>1.07</v>
      </c>
      <c r="E495" s="58">
        <f>IFERROR(tblSorties[[#This Row],[Qté]]*tblSorties[[#This Row],[PU]],"nc")</f>
        <v>1.07</v>
      </c>
      <c r="F495" s="59">
        <v>41687</v>
      </c>
      <c r="G495" s="56" t="s">
        <v>409</v>
      </c>
      <c r="H495" s="56" t="str">
        <f>VLOOKUP(tblSorties[[#This Row],[IDNom]],tblIDs[#All],2,FALSE)</f>
        <v>Houttemane</v>
      </c>
      <c r="I495" s="56" t="str">
        <f>VLOOKUP(tblSorties[[#This Row],[IDNom]],tblIDs[#All],3,FALSE)</f>
        <v>Systinfo-DF</v>
      </c>
      <c r="J495" s="56" t="str">
        <f>VLOOKUP(tblSorties[[#This Row],[IDNom]],tblIDs[#All],4,FALSE)</f>
        <v>Fonctinfo</v>
      </c>
      <c r="K495" s="56"/>
    </row>
    <row r="496" spans="1:11" x14ac:dyDescent="0.25">
      <c r="A496" s="56">
        <v>111181</v>
      </c>
      <c r="B496" s="47" t="str">
        <f>VLOOKUP(tblSorties[[#This Row],[Référence]],tblBase[#All],2,FALSE)</f>
        <v>PAPERMATE NOIR</v>
      </c>
      <c r="C496" s="56">
        <v>1</v>
      </c>
      <c r="D496" s="57">
        <f>VLOOKUP(tblSorties[[#This Row],[Référence]],tblBase[#All],4,FALSE)</f>
        <v>1.07</v>
      </c>
      <c r="E496" s="58">
        <f>IFERROR(tblSorties[[#This Row],[Qté]]*tblSorties[[#This Row],[PU]],"nc")</f>
        <v>1.07</v>
      </c>
      <c r="F496" s="59">
        <v>41687</v>
      </c>
      <c r="G496" s="56" t="s">
        <v>409</v>
      </c>
      <c r="H496" s="56" t="str">
        <f>VLOOKUP(tblSorties[[#This Row],[IDNom]],tblIDs[#All],2,FALSE)</f>
        <v>Houttemane</v>
      </c>
      <c r="I496" s="56" t="str">
        <f>VLOOKUP(tblSorties[[#This Row],[IDNom]],tblIDs[#All],3,FALSE)</f>
        <v>Systinfo-DF</v>
      </c>
      <c r="J496" s="56" t="str">
        <f>VLOOKUP(tblSorties[[#This Row],[IDNom]],tblIDs[#All],4,FALSE)</f>
        <v>Fonctinfo</v>
      </c>
      <c r="K496" s="56"/>
    </row>
    <row r="497" spans="1:11" x14ac:dyDescent="0.25">
      <c r="A497" s="56">
        <v>257</v>
      </c>
      <c r="B497" s="47" t="str">
        <f>VLOOKUP(tblSorties[[#This Row],[Référence]],tblBase[#All],2,FALSE)</f>
        <v>INTO</v>
      </c>
      <c r="C497" s="56">
        <v>1</v>
      </c>
      <c r="D497" s="57">
        <f>VLOOKUP(tblSorties[[#This Row],[Référence]],tblBase[#All],4,FALSE)</f>
        <v>3.05</v>
      </c>
      <c r="E497" s="58">
        <f>IFERROR(tblSorties[[#This Row],[Qté]]*tblSorties[[#This Row],[PU]],"nc")</f>
        <v>3.05</v>
      </c>
      <c r="F497" s="59">
        <v>41688</v>
      </c>
      <c r="G497" s="56" t="s">
        <v>412</v>
      </c>
      <c r="H497" s="56" t="str">
        <f>VLOOKUP(tblSorties[[#This Row],[IDNom]],tblIDs[#All],2,FALSE)</f>
        <v>Hurel</v>
      </c>
      <c r="I497" s="56" t="str">
        <f>VLOOKUP(tblSorties[[#This Row],[IDNom]],tblIDs[#All],3,FALSE)</f>
        <v>Servgene</v>
      </c>
      <c r="J497" s="56" t="str">
        <f>VLOOKUP(tblSorties[[#This Row],[IDNom]],tblIDs[#All],4,FALSE)</f>
        <v xml:space="preserve">Entretien </v>
      </c>
      <c r="K497" s="56"/>
    </row>
    <row r="498" spans="1:11" x14ac:dyDescent="0.25">
      <c r="A498" s="56">
        <v>130500</v>
      </c>
      <c r="B498" s="47" t="str">
        <f>VLOOKUP(tblSorties[[#This Row],[Référence]],tblBase[#All],2,FALSE)</f>
        <v>PRODUITS VAISSELLE</v>
      </c>
      <c r="C498" s="56">
        <v>1</v>
      </c>
      <c r="D498" s="57">
        <f>VLOOKUP(tblSorties[[#This Row],[Référence]],tblBase[#All],4,FALSE)</f>
        <v>2.63</v>
      </c>
      <c r="E498" s="58">
        <f>IFERROR(tblSorties[[#This Row],[Qté]]*tblSorties[[#This Row],[PU]],"nc")</f>
        <v>2.63</v>
      </c>
      <c r="F498" s="59">
        <v>41688</v>
      </c>
      <c r="G498" s="56" t="s">
        <v>412</v>
      </c>
      <c r="H498" s="56" t="str">
        <f>VLOOKUP(tblSorties[[#This Row],[IDNom]],tblIDs[#All],2,FALSE)</f>
        <v>Hurel</v>
      </c>
      <c r="I498" s="56" t="str">
        <f>VLOOKUP(tblSorties[[#This Row],[IDNom]],tblIDs[#All],3,FALSE)</f>
        <v>Servgene</v>
      </c>
      <c r="J498" s="56" t="str">
        <f>VLOOKUP(tblSorties[[#This Row],[IDNom]],tblIDs[#All],4,FALSE)</f>
        <v xml:space="preserve">Entretien </v>
      </c>
      <c r="K498" s="56"/>
    </row>
    <row r="499" spans="1:11" x14ac:dyDescent="0.25">
      <c r="A499" s="56">
        <v>3820</v>
      </c>
      <c r="B499" s="47" t="str">
        <f>VLOOKUP(tblSorties[[#This Row],[Référence]],tblBase[#All],2,FALSE)</f>
        <v>DOSETTES</v>
      </c>
      <c r="C499" s="56">
        <v>60</v>
      </c>
      <c r="D499" s="57">
        <f>VLOOKUP(tblSorties[[#This Row],[Référence]],tblBase[#All],4,FALSE)</f>
        <v>7.0000000000000007E-2</v>
      </c>
      <c r="E499" s="58">
        <f>IFERROR(tblSorties[[#This Row],[Qté]]*tblSorties[[#This Row],[PU]],"nc")</f>
        <v>4.2</v>
      </c>
      <c r="F499" s="59">
        <v>41688</v>
      </c>
      <c r="G499" s="56" t="s">
        <v>412</v>
      </c>
      <c r="H499" s="56" t="str">
        <f>VLOOKUP(tblSorties[[#This Row],[IDNom]],tblIDs[#All],2,FALSE)</f>
        <v>Hurel</v>
      </c>
      <c r="I499" s="56" t="str">
        <f>VLOOKUP(tblSorties[[#This Row],[IDNom]],tblIDs[#All],3,FALSE)</f>
        <v>Servgene</v>
      </c>
      <c r="J499" s="56" t="str">
        <f>VLOOKUP(tblSorties[[#This Row],[IDNom]],tblIDs[#All],4,FALSE)</f>
        <v xml:space="preserve">Entretien </v>
      </c>
      <c r="K499" s="56"/>
    </row>
    <row r="500" spans="1:11" x14ac:dyDescent="0.25">
      <c r="A500" s="56">
        <v>209</v>
      </c>
      <c r="B500" s="47" t="str">
        <f>VLOOKUP(tblSorties[[#This Row],[Référence]],tblBase[#All],2,FALSE)</f>
        <v>EPONGE A RECURER</v>
      </c>
      <c r="C500" s="56">
        <v>1</v>
      </c>
      <c r="D500" s="57">
        <f>VLOOKUP(tblSorties[[#This Row],[Référence]],tblBase[#All],4,FALSE)</f>
        <v>1.0249999999999999</v>
      </c>
      <c r="E500" s="58">
        <f>IFERROR(tblSorties[[#This Row],[Qté]]*tblSorties[[#This Row],[PU]],"nc")</f>
        <v>1.0249999999999999</v>
      </c>
      <c r="F500" s="59">
        <v>41688</v>
      </c>
      <c r="G500" s="56" t="s">
        <v>412</v>
      </c>
      <c r="H500" s="56" t="str">
        <f>VLOOKUP(tblSorties[[#This Row],[IDNom]],tblIDs[#All],2,FALSE)</f>
        <v>Hurel</v>
      </c>
      <c r="I500" s="56" t="str">
        <f>VLOOKUP(tblSorties[[#This Row],[IDNom]],tblIDs[#All],3,FALSE)</f>
        <v>Servgene</v>
      </c>
      <c r="J500" s="56" t="str">
        <f>VLOOKUP(tblSorties[[#This Row],[IDNom]],tblIDs[#All],4,FALSE)</f>
        <v xml:space="preserve">Entretien </v>
      </c>
      <c r="K500" s="56"/>
    </row>
    <row r="501" spans="1:11" x14ac:dyDescent="0.25">
      <c r="A501" s="56">
        <v>975</v>
      </c>
      <c r="B501" s="47" t="str">
        <f>VLOOKUP(tblSorties[[#This Row],[Référence]],tblBase[#All],2,FALSE)</f>
        <v>AJAX VITRES</v>
      </c>
      <c r="C501" s="56">
        <v>1</v>
      </c>
      <c r="D501" s="57">
        <f>VLOOKUP(tblSorties[[#This Row],[Référence]],tblBase[#All],4,FALSE)</f>
        <v>1.84</v>
      </c>
      <c r="E501" s="58">
        <f>IFERROR(tblSorties[[#This Row],[Qté]]*tblSorties[[#This Row],[PU]],"nc")</f>
        <v>1.84</v>
      </c>
      <c r="F501" s="59">
        <v>41688</v>
      </c>
      <c r="G501" s="56" t="s">
        <v>412</v>
      </c>
      <c r="H501" s="56" t="str">
        <f>VLOOKUP(tblSorties[[#This Row],[IDNom]],tblIDs[#All],2,FALSE)</f>
        <v>Hurel</v>
      </c>
      <c r="I501" s="56" t="str">
        <f>VLOOKUP(tblSorties[[#This Row],[IDNom]],tblIDs[#All],3,FALSE)</f>
        <v>Servgene</v>
      </c>
      <c r="J501" s="56" t="str">
        <f>VLOOKUP(tblSorties[[#This Row],[IDNom]],tblIDs[#All],4,FALSE)</f>
        <v xml:space="preserve">Entretien </v>
      </c>
      <c r="K501" s="56"/>
    </row>
    <row r="502" spans="1:11" x14ac:dyDescent="0.25">
      <c r="A502" s="56">
        <v>505080</v>
      </c>
      <c r="B502" s="47" t="str">
        <f>VLOOKUP(tblSorties[[#This Row],[Référence]],tblBase[#All],2,FALSE)</f>
        <v>SAVON 800ML</v>
      </c>
      <c r="C502" s="56">
        <v>2</v>
      </c>
      <c r="D502" s="57">
        <f>VLOOKUP(tblSorties[[#This Row],[Référence]],tblBase[#All],4,FALSE)</f>
        <v>3.0579999999999998</v>
      </c>
      <c r="E502" s="58">
        <f>IFERROR(tblSorties[[#This Row],[Qté]]*tblSorties[[#This Row],[PU]],"nc")</f>
        <v>6.1159999999999997</v>
      </c>
      <c r="F502" s="59">
        <v>41688</v>
      </c>
      <c r="G502" s="56" t="s">
        <v>412</v>
      </c>
      <c r="H502" s="56" t="str">
        <f>VLOOKUP(tblSorties[[#This Row],[IDNom]],tblIDs[#All],2,FALSE)</f>
        <v>Hurel</v>
      </c>
      <c r="I502" s="56" t="str">
        <f>VLOOKUP(tblSorties[[#This Row],[IDNom]],tblIDs[#All],3,FALSE)</f>
        <v>Servgene</v>
      </c>
      <c r="J502" s="56" t="str">
        <f>VLOOKUP(tblSorties[[#This Row],[IDNom]],tblIDs[#All],4,FALSE)</f>
        <v xml:space="preserve">Entretien </v>
      </c>
      <c r="K502" s="56"/>
    </row>
    <row r="503" spans="1:11" x14ac:dyDescent="0.25">
      <c r="A503" s="56">
        <v>18130</v>
      </c>
      <c r="B503" s="47" t="str">
        <f>VLOOKUP(tblSorties[[#This Row],[Référence]],tblBase[#All],2,FALSE)</f>
        <v>PRODUITS DEGRAISSANT</v>
      </c>
      <c r="C503" s="56">
        <v>1</v>
      </c>
      <c r="D503" s="57">
        <f>VLOOKUP(tblSorties[[#This Row],[Référence]],tblBase[#All],4,FALSE)</f>
        <v>11.43</v>
      </c>
      <c r="E503" s="58">
        <f>IFERROR(tblSorties[[#This Row],[Qté]]*tblSorties[[#This Row],[PU]],"nc")</f>
        <v>11.43</v>
      </c>
      <c r="F503" s="59">
        <v>41688</v>
      </c>
      <c r="G503" s="56" t="s">
        <v>412</v>
      </c>
      <c r="H503" s="56" t="str">
        <f>VLOOKUP(tblSorties[[#This Row],[IDNom]],tblIDs[#All],2,FALSE)</f>
        <v>Hurel</v>
      </c>
      <c r="I503" s="56" t="str">
        <f>VLOOKUP(tblSorties[[#This Row],[IDNom]],tblIDs[#All],3,FALSE)</f>
        <v>Servgene</v>
      </c>
      <c r="J503" s="56" t="str">
        <f>VLOOKUP(tblSorties[[#This Row],[IDNom]],tblIDs[#All],4,FALSE)</f>
        <v xml:space="preserve">Entretien </v>
      </c>
      <c r="K503" s="56"/>
    </row>
    <row r="504" spans="1:11" x14ac:dyDescent="0.25">
      <c r="A504" s="56">
        <v>42500</v>
      </c>
      <c r="B504" s="47" t="str">
        <f>VLOOKUP(tblSorties[[#This Row],[Référence]],tblBase[#All],2,FALSE)</f>
        <v>ROULEAU ECO</v>
      </c>
      <c r="C504" s="56">
        <v>5</v>
      </c>
      <c r="D504" s="57">
        <f>VLOOKUP(tblSorties[[#This Row],[Référence]],tblBase[#All],4,FALSE)</f>
        <v>3</v>
      </c>
      <c r="E504" s="58">
        <f>IFERROR(tblSorties[[#This Row],[Qté]]*tblSorties[[#This Row],[PU]],"nc")</f>
        <v>15</v>
      </c>
      <c r="F504" s="59">
        <v>41688</v>
      </c>
      <c r="G504" s="56" t="s">
        <v>412</v>
      </c>
      <c r="H504" s="56" t="str">
        <f>VLOOKUP(tblSorties[[#This Row],[IDNom]],tblIDs[#All],2,FALSE)</f>
        <v>Hurel</v>
      </c>
      <c r="I504" s="56" t="str">
        <f>VLOOKUP(tblSorties[[#This Row],[IDNom]],tblIDs[#All],3,FALSE)</f>
        <v>Servgene</v>
      </c>
      <c r="J504" s="56" t="str">
        <f>VLOOKUP(tblSorties[[#This Row],[IDNom]],tblIDs[#All],4,FALSE)</f>
        <v xml:space="preserve">Entretien </v>
      </c>
      <c r="K504" s="56"/>
    </row>
    <row r="505" spans="1:11" x14ac:dyDescent="0.25">
      <c r="A505" s="56" t="s">
        <v>597</v>
      </c>
      <c r="B505" s="47" t="str">
        <f>VLOOKUP(tblSorties[[#This Row],[Référence]],tblBase[#All],2,FALSE)</f>
        <v>SAC POUBELLES 110L</v>
      </c>
      <c r="C505" s="56">
        <v>1</v>
      </c>
      <c r="D505" s="57">
        <f>VLOOKUP(tblSorties[[#This Row],[Référence]],tblBase[#All],4,FALSE)</f>
        <v>4.99</v>
      </c>
      <c r="E505" s="58">
        <f>IFERROR(tblSorties[[#This Row],[Qté]]*tblSorties[[#This Row],[PU]],"nc")</f>
        <v>4.99</v>
      </c>
      <c r="F505" s="59">
        <v>41688</v>
      </c>
      <c r="G505" s="56" t="s">
        <v>412</v>
      </c>
      <c r="H505" s="56" t="str">
        <f>VLOOKUP(tblSorties[[#This Row],[IDNom]],tblIDs[#All],2,FALSE)</f>
        <v>Hurel</v>
      </c>
      <c r="I505" s="56" t="str">
        <f>VLOOKUP(tblSorties[[#This Row],[IDNom]],tblIDs[#All],3,FALSE)</f>
        <v>Servgene</v>
      </c>
      <c r="J505" s="56" t="str">
        <f>VLOOKUP(tblSorties[[#This Row],[IDNom]],tblIDs[#All],4,FALSE)</f>
        <v xml:space="preserve">Entretien </v>
      </c>
      <c r="K505" s="56"/>
    </row>
    <row r="506" spans="1:11" x14ac:dyDescent="0.25">
      <c r="A506" s="56" t="s">
        <v>607</v>
      </c>
      <c r="B506" s="47" t="str">
        <f>VLOOKUP(tblSorties[[#This Row],[Référence]],tblBase[#All],2,FALSE)</f>
        <v>SAC POUBELLES 50L</v>
      </c>
      <c r="C506" s="56">
        <v>1</v>
      </c>
      <c r="D506" s="57">
        <f>VLOOKUP(tblSorties[[#This Row],[Référence]],tblBase[#All],4,FALSE)</f>
        <v>2.79</v>
      </c>
      <c r="E506" s="58">
        <f>IFERROR(tblSorties[[#This Row],[Qté]]*tblSorties[[#This Row],[PU]],"nc")</f>
        <v>2.79</v>
      </c>
      <c r="F506" s="59">
        <v>41688</v>
      </c>
      <c r="G506" s="56" t="s">
        <v>412</v>
      </c>
      <c r="H506" s="56" t="str">
        <f>VLOOKUP(tblSorties[[#This Row],[IDNom]],tblIDs[#All],2,FALSE)</f>
        <v>Hurel</v>
      </c>
      <c r="I506" s="56" t="str">
        <f>VLOOKUP(tblSorties[[#This Row],[IDNom]],tblIDs[#All],3,FALSE)</f>
        <v>Servgene</v>
      </c>
      <c r="J506" s="56" t="str">
        <f>VLOOKUP(tblSorties[[#This Row],[IDNom]],tblIDs[#All],4,FALSE)</f>
        <v xml:space="preserve">Entretien </v>
      </c>
      <c r="K506" s="56"/>
    </row>
    <row r="507" spans="1:11" x14ac:dyDescent="0.25">
      <c r="A507" s="56" t="s">
        <v>611</v>
      </c>
      <c r="B507" s="47" t="str">
        <f>VLOOKUP(tblSorties[[#This Row],[Référence]],tblBase[#All],2,FALSE)</f>
        <v>SAC POUBELLES 30L</v>
      </c>
      <c r="C507" s="56">
        <v>1</v>
      </c>
      <c r="D507" s="57">
        <f>VLOOKUP(tblSorties[[#This Row],[Référence]],tblBase[#All],4,FALSE)</f>
        <v>2.4900000000000002</v>
      </c>
      <c r="E507" s="58">
        <f>IFERROR(tblSorties[[#This Row],[Qté]]*tblSorties[[#This Row],[PU]],"nc")</f>
        <v>2.4900000000000002</v>
      </c>
      <c r="F507" s="59">
        <v>41688</v>
      </c>
      <c r="G507" s="56" t="s">
        <v>412</v>
      </c>
      <c r="H507" s="56" t="str">
        <f>VLOOKUP(tblSorties[[#This Row],[IDNom]],tblIDs[#All],2,FALSE)</f>
        <v>Hurel</v>
      </c>
      <c r="I507" s="56" t="str">
        <f>VLOOKUP(tblSorties[[#This Row],[IDNom]],tblIDs[#All],3,FALSE)</f>
        <v>Servgene</v>
      </c>
      <c r="J507" s="56" t="str">
        <f>VLOOKUP(tblSorties[[#This Row],[IDNom]],tblIDs[#All],4,FALSE)</f>
        <v xml:space="preserve">Entretien </v>
      </c>
      <c r="K507" s="56"/>
    </row>
    <row r="508" spans="1:11" x14ac:dyDescent="0.25">
      <c r="A508" s="56">
        <v>272</v>
      </c>
      <c r="B508" s="47" t="str">
        <f>VLOOKUP(tblSorties[[#This Row],[Référence]],tblBase[#All],2,FALSE)</f>
        <v>GANTS VINYLE 8 1/2</v>
      </c>
      <c r="C508" s="56">
        <v>6</v>
      </c>
      <c r="D508" s="57">
        <f>VLOOKUP(tblSorties[[#This Row],[Référence]],tblBase[#All],4,FALSE)</f>
        <v>2.9600000000000001E-2</v>
      </c>
      <c r="E508" s="58">
        <f>IFERROR(tblSorties[[#This Row],[Qté]]*tblSorties[[#This Row],[PU]],"nc")</f>
        <v>0.17760000000000001</v>
      </c>
      <c r="F508" s="59">
        <v>41688</v>
      </c>
      <c r="G508" s="56" t="s">
        <v>412</v>
      </c>
      <c r="H508" s="56" t="str">
        <f>VLOOKUP(tblSorties[[#This Row],[IDNom]],tblIDs[#All],2,FALSE)</f>
        <v>Hurel</v>
      </c>
      <c r="I508" s="56" t="str">
        <f>VLOOKUP(tblSorties[[#This Row],[IDNom]],tblIDs[#All],3,FALSE)</f>
        <v>Servgene</v>
      </c>
      <c r="J508" s="56" t="str">
        <f>VLOOKUP(tblSorties[[#This Row],[IDNom]],tblIDs[#All],4,FALSE)</f>
        <v xml:space="preserve">Entretien </v>
      </c>
      <c r="K508" s="56"/>
    </row>
    <row r="509" spans="1:11" x14ac:dyDescent="0.25">
      <c r="A509" s="56">
        <v>257</v>
      </c>
      <c r="B509" s="47" t="str">
        <f>VLOOKUP(tblSorties[[#This Row],[Référence]],tblBase[#All],2,FALSE)</f>
        <v>INTO</v>
      </c>
      <c r="C509" s="56">
        <v>1</v>
      </c>
      <c r="D509" s="57">
        <f>VLOOKUP(tblSorties[[#This Row],[Référence]],tblBase[#All],4,FALSE)</f>
        <v>3.05</v>
      </c>
      <c r="E509" s="58">
        <f>IFERROR(tblSorties[[#This Row],[Qté]]*tblSorties[[#This Row],[PU]],"nc")</f>
        <v>3.05</v>
      </c>
      <c r="F509" s="59">
        <v>41688</v>
      </c>
      <c r="G509" s="56" t="s">
        <v>709</v>
      </c>
      <c r="H509" s="56" t="str">
        <f>VLOOKUP(tblSorties[[#This Row],[IDNom]],tblIDs[#All],2,FALSE)</f>
        <v>Edelblut</v>
      </c>
      <c r="I509" s="56" t="str">
        <f>VLOOKUP(tblSorties[[#This Row],[IDNom]],tblIDs[#All],3,FALSE)</f>
        <v>Servgene</v>
      </c>
      <c r="J509" s="56" t="str">
        <f>VLOOKUP(tblSorties[[#This Row],[IDNom]],tblIDs[#All],4,FALSE)</f>
        <v xml:space="preserve">Entretien </v>
      </c>
      <c r="K509" s="56"/>
    </row>
    <row r="510" spans="1:11" x14ac:dyDescent="0.25">
      <c r="A510" s="56">
        <v>217</v>
      </c>
      <c r="B510" s="47" t="str">
        <f>VLOOKUP(tblSorties[[#This Row],[Référence]],tblBase[#All],2,FALSE)</f>
        <v>LAVETTE SYNTHETIQUE VERTE</v>
      </c>
      <c r="C510" s="56">
        <v>1</v>
      </c>
      <c r="D510" s="57">
        <f>VLOOKUP(tblSorties[[#This Row],[Référence]],tblBase[#All],4,FALSE)</f>
        <v>0.37</v>
      </c>
      <c r="E510" s="58">
        <f>IFERROR(tblSorties[[#This Row],[Qté]]*tblSorties[[#This Row],[PU]],"nc")</f>
        <v>0.37</v>
      </c>
      <c r="F510" s="59">
        <v>41688</v>
      </c>
      <c r="G510" s="56" t="s">
        <v>709</v>
      </c>
      <c r="H510" s="56" t="str">
        <f>VLOOKUP(tblSorties[[#This Row],[IDNom]],tblIDs[#All],2,FALSE)</f>
        <v>Edelblut</v>
      </c>
      <c r="I510" s="56" t="str">
        <f>VLOOKUP(tblSorties[[#This Row],[IDNom]],tblIDs[#All],3,FALSE)</f>
        <v>Servgene</v>
      </c>
      <c r="J510" s="56" t="str">
        <f>VLOOKUP(tblSorties[[#This Row],[IDNom]],tblIDs[#All],4,FALSE)</f>
        <v xml:space="preserve">Entretien </v>
      </c>
      <c r="K510" s="56"/>
    </row>
    <row r="511" spans="1:11" x14ac:dyDescent="0.25">
      <c r="A511" s="56">
        <v>252</v>
      </c>
      <c r="B511" s="47" t="str">
        <f>VLOOKUP(tblSorties[[#This Row],[Référence]],tblBase[#All],2,FALSE)</f>
        <v>LAVETTE MICROFIBRE BLEUE</v>
      </c>
      <c r="C511" s="56">
        <v>2</v>
      </c>
      <c r="D511" s="57">
        <f>VLOOKUP(tblSorties[[#This Row],[Référence]],tblBase[#All],4,FALSE)</f>
        <v>0.51</v>
      </c>
      <c r="E511" s="58">
        <f>IFERROR(tblSorties[[#This Row],[Qté]]*tblSorties[[#This Row],[PU]],"nc")</f>
        <v>1.02</v>
      </c>
      <c r="F511" s="59">
        <v>41688</v>
      </c>
      <c r="G511" s="56" t="s">
        <v>709</v>
      </c>
      <c r="H511" s="56" t="str">
        <f>VLOOKUP(tblSorties[[#This Row],[IDNom]],tblIDs[#All],2,FALSE)</f>
        <v>Edelblut</v>
      </c>
      <c r="I511" s="56" t="str">
        <f>VLOOKUP(tblSorties[[#This Row],[IDNom]],tblIDs[#All],3,FALSE)</f>
        <v>Servgene</v>
      </c>
      <c r="J511" s="56" t="str">
        <f>VLOOKUP(tblSorties[[#This Row],[IDNom]],tblIDs[#All],4,FALSE)</f>
        <v xml:space="preserve">Entretien </v>
      </c>
      <c r="K511" s="56"/>
    </row>
    <row r="512" spans="1:11" x14ac:dyDescent="0.25">
      <c r="A512" s="56">
        <v>255</v>
      </c>
      <c r="B512" s="47" t="str">
        <f>VLOOKUP(tblSorties[[#This Row],[Référence]],tblBase[#All],2,FALSE)</f>
        <v xml:space="preserve">LAVETTE MICROFIBRE ROSE </v>
      </c>
      <c r="C512" s="56">
        <v>2</v>
      </c>
      <c r="D512" s="57">
        <f>VLOOKUP(tblSorties[[#This Row],[Référence]],tblBase[#All],4,FALSE)</f>
        <v>0.51</v>
      </c>
      <c r="E512" s="58">
        <f>IFERROR(tblSorties[[#This Row],[Qté]]*tblSorties[[#This Row],[PU]],"nc")</f>
        <v>1.02</v>
      </c>
      <c r="F512" s="59">
        <v>41688</v>
      </c>
      <c r="G512" s="56" t="s">
        <v>709</v>
      </c>
      <c r="H512" s="56" t="str">
        <f>VLOOKUP(tblSorties[[#This Row],[IDNom]],tblIDs[#All],2,FALSE)</f>
        <v>Edelblut</v>
      </c>
      <c r="I512" s="56" t="str">
        <f>VLOOKUP(tblSorties[[#This Row],[IDNom]],tblIDs[#All],3,FALSE)</f>
        <v>Servgene</v>
      </c>
      <c r="J512" s="56" t="str">
        <f>VLOOKUP(tblSorties[[#This Row],[IDNom]],tblIDs[#All],4,FALSE)</f>
        <v xml:space="preserve">Entretien </v>
      </c>
      <c r="K512" s="56"/>
    </row>
    <row r="513" spans="1:11" x14ac:dyDescent="0.25">
      <c r="A513" s="56">
        <v>209</v>
      </c>
      <c r="B513" s="47" t="str">
        <f>VLOOKUP(tblSorties[[#This Row],[Référence]],tblBase[#All],2,FALSE)</f>
        <v>EPONGE A RECURER</v>
      </c>
      <c r="C513" s="56">
        <v>1</v>
      </c>
      <c r="D513" s="57">
        <f>VLOOKUP(tblSorties[[#This Row],[Référence]],tblBase[#All],4,FALSE)</f>
        <v>1.0249999999999999</v>
      </c>
      <c r="E513" s="58">
        <f>IFERROR(tblSorties[[#This Row],[Qté]]*tblSorties[[#This Row],[PU]],"nc")</f>
        <v>1.0249999999999999</v>
      </c>
      <c r="F513" s="59">
        <v>41688</v>
      </c>
      <c r="G513" s="56" t="s">
        <v>709</v>
      </c>
      <c r="H513" s="56" t="str">
        <f>VLOOKUP(tblSorties[[#This Row],[IDNom]],tblIDs[#All],2,FALSE)</f>
        <v>Edelblut</v>
      </c>
      <c r="I513" s="56" t="str">
        <f>VLOOKUP(tblSorties[[#This Row],[IDNom]],tblIDs[#All],3,FALSE)</f>
        <v>Servgene</v>
      </c>
      <c r="J513" s="56" t="str">
        <f>VLOOKUP(tblSorties[[#This Row],[IDNom]],tblIDs[#All],4,FALSE)</f>
        <v xml:space="preserve">Entretien </v>
      </c>
      <c r="K513" s="56"/>
    </row>
    <row r="514" spans="1:11" x14ac:dyDescent="0.25">
      <c r="A514" s="56">
        <v>975</v>
      </c>
      <c r="B514" s="47" t="str">
        <f>VLOOKUP(tblSorties[[#This Row],[Référence]],tblBase[#All],2,FALSE)</f>
        <v>AJAX VITRES</v>
      </c>
      <c r="C514" s="56">
        <v>1</v>
      </c>
      <c r="D514" s="57">
        <f>VLOOKUP(tblSorties[[#This Row],[Référence]],tblBase[#All],4,FALSE)</f>
        <v>1.84</v>
      </c>
      <c r="E514" s="58">
        <f>IFERROR(tblSorties[[#This Row],[Qté]]*tblSorties[[#This Row],[PU]],"nc")</f>
        <v>1.84</v>
      </c>
      <c r="F514" s="59">
        <v>41688</v>
      </c>
      <c r="G514" s="56" t="s">
        <v>709</v>
      </c>
      <c r="H514" s="56" t="str">
        <f>VLOOKUP(tblSorties[[#This Row],[IDNom]],tblIDs[#All],2,FALSE)</f>
        <v>Edelblut</v>
      </c>
      <c r="I514" s="56" t="str">
        <f>VLOOKUP(tblSorties[[#This Row],[IDNom]],tblIDs[#All],3,FALSE)</f>
        <v>Servgene</v>
      </c>
      <c r="J514" s="56" t="str">
        <f>VLOOKUP(tblSorties[[#This Row],[IDNom]],tblIDs[#All],4,FALSE)</f>
        <v xml:space="preserve">Entretien </v>
      </c>
      <c r="K514" s="56"/>
    </row>
    <row r="515" spans="1:11" x14ac:dyDescent="0.25">
      <c r="A515" s="56">
        <v>3902</v>
      </c>
      <c r="B515" s="47" t="str">
        <f>VLOOKUP(tblSorties[[#This Row],[Référence]],tblBase[#All],2,FALSE)</f>
        <v>ULTRA NEUF</v>
      </c>
      <c r="C515" s="56">
        <v>1</v>
      </c>
      <c r="D515" s="57">
        <f>VLOOKUP(tblSorties[[#This Row],[Référence]],tblBase[#All],4,FALSE)</f>
        <v>2.79</v>
      </c>
      <c r="E515" s="58">
        <f>IFERROR(tblSorties[[#This Row],[Qté]]*tblSorties[[#This Row],[PU]],"nc")</f>
        <v>2.79</v>
      </c>
      <c r="F515" s="59">
        <v>41688</v>
      </c>
      <c r="G515" s="56" t="s">
        <v>709</v>
      </c>
      <c r="H515" s="56" t="str">
        <f>VLOOKUP(tblSorties[[#This Row],[IDNom]],tblIDs[#All],2,FALSE)</f>
        <v>Edelblut</v>
      </c>
      <c r="I515" s="56" t="str">
        <f>VLOOKUP(tblSorties[[#This Row],[IDNom]],tblIDs[#All],3,FALSE)</f>
        <v>Servgene</v>
      </c>
      <c r="J515" s="56" t="str">
        <f>VLOOKUP(tblSorties[[#This Row],[IDNom]],tblIDs[#All],4,FALSE)</f>
        <v xml:space="preserve">Entretien </v>
      </c>
      <c r="K515" s="56"/>
    </row>
    <row r="516" spans="1:11" x14ac:dyDescent="0.25">
      <c r="A516" s="56">
        <v>4091</v>
      </c>
      <c r="B516" s="47" t="str">
        <f>VLOOKUP(tblSorties[[#This Row],[Référence]],tblBase[#All],2,FALSE)</f>
        <v>ULTRA BAC</v>
      </c>
      <c r="C516" s="56">
        <v>1</v>
      </c>
      <c r="D516" s="57">
        <f>VLOOKUP(tblSorties[[#This Row],[Référence]],tblBase[#All],4,FALSE)</f>
        <v>3.71</v>
      </c>
      <c r="E516" s="58">
        <f>IFERROR(tblSorties[[#This Row],[Qté]]*tblSorties[[#This Row],[PU]],"nc")</f>
        <v>3.71</v>
      </c>
      <c r="F516" s="59">
        <v>41688</v>
      </c>
      <c r="G516" s="56" t="s">
        <v>709</v>
      </c>
      <c r="H516" s="56" t="str">
        <f>VLOOKUP(tblSorties[[#This Row],[IDNom]],tblIDs[#All],2,FALSE)</f>
        <v>Edelblut</v>
      </c>
      <c r="I516" s="56" t="str">
        <f>VLOOKUP(tblSorties[[#This Row],[IDNom]],tblIDs[#All],3,FALSE)</f>
        <v>Servgene</v>
      </c>
      <c r="J516" s="56" t="str">
        <f>VLOOKUP(tblSorties[[#This Row],[IDNom]],tblIDs[#All],4,FALSE)</f>
        <v xml:space="preserve">Entretien </v>
      </c>
      <c r="K516" s="56"/>
    </row>
    <row r="517" spans="1:11" x14ac:dyDescent="0.25">
      <c r="A517" s="56">
        <v>505080</v>
      </c>
      <c r="B517" s="47" t="str">
        <f>VLOOKUP(tblSorties[[#This Row],[Référence]],tblBase[#All],2,FALSE)</f>
        <v>SAVON 800ML</v>
      </c>
      <c r="C517" s="56">
        <v>2</v>
      </c>
      <c r="D517" s="57">
        <f>VLOOKUP(tblSorties[[#This Row],[Référence]],tblBase[#All],4,FALSE)</f>
        <v>3.0579999999999998</v>
      </c>
      <c r="E517" s="58">
        <f>IFERROR(tblSorties[[#This Row],[Qté]]*tblSorties[[#This Row],[PU]],"nc")</f>
        <v>6.1159999999999997</v>
      </c>
      <c r="F517" s="59">
        <v>41688</v>
      </c>
      <c r="G517" s="56" t="s">
        <v>709</v>
      </c>
      <c r="H517" s="56" t="str">
        <f>VLOOKUP(tblSorties[[#This Row],[IDNom]],tblIDs[#All],2,FALSE)</f>
        <v>Edelblut</v>
      </c>
      <c r="I517" s="56" t="str">
        <f>VLOOKUP(tblSorties[[#This Row],[IDNom]],tblIDs[#All],3,FALSE)</f>
        <v>Servgene</v>
      </c>
      <c r="J517" s="56" t="str">
        <f>VLOOKUP(tblSorties[[#This Row],[IDNom]],tblIDs[#All],4,FALSE)</f>
        <v xml:space="preserve">Entretien </v>
      </c>
      <c r="K517" s="56"/>
    </row>
    <row r="518" spans="1:11" x14ac:dyDescent="0.25">
      <c r="A518" s="56">
        <v>35038</v>
      </c>
      <c r="B518" s="47" t="str">
        <f>VLOOKUP(tblSorties[[#This Row],[Référence]],tblBase[#All],2,FALSE)</f>
        <v>GAZES IMPREGNEES</v>
      </c>
      <c r="C518" s="56">
        <v>1</v>
      </c>
      <c r="D518" s="57">
        <f>VLOOKUP(tblSorties[[#This Row],[Référence]],tblBase[#All],4,FALSE)</f>
        <v>68.66</v>
      </c>
      <c r="E518" s="58">
        <f>IFERROR(tblSorties[[#This Row],[Qté]]*tblSorties[[#This Row],[PU]],"nc")</f>
        <v>68.66</v>
      </c>
      <c r="F518" s="59">
        <v>41688</v>
      </c>
      <c r="G518" s="56" t="s">
        <v>709</v>
      </c>
      <c r="H518" s="56" t="str">
        <f>VLOOKUP(tblSorties[[#This Row],[IDNom]],tblIDs[#All],2,FALSE)</f>
        <v>Edelblut</v>
      </c>
      <c r="I518" s="56" t="str">
        <f>VLOOKUP(tblSorties[[#This Row],[IDNom]],tblIDs[#All],3,FALSE)</f>
        <v>Servgene</v>
      </c>
      <c r="J518" s="56" t="str">
        <f>VLOOKUP(tblSorties[[#This Row],[IDNom]],tblIDs[#All],4,FALSE)</f>
        <v xml:space="preserve">Entretien </v>
      </c>
      <c r="K518" s="56"/>
    </row>
    <row r="519" spans="1:11" x14ac:dyDescent="0.25">
      <c r="A519" s="56" t="s">
        <v>597</v>
      </c>
      <c r="B519" s="47" t="str">
        <f>VLOOKUP(tblSorties[[#This Row],[Référence]],tblBase[#All],2,FALSE)</f>
        <v>SAC POUBELLES 110L</v>
      </c>
      <c r="C519" s="56">
        <v>1</v>
      </c>
      <c r="D519" s="57">
        <f>VLOOKUP(tblSorties[[#This Row],[Référence]],tblBase[#All],4,FALSE)</f>
        <v>4.99</v>
      </c>
      <c r="E519" s="58">
        <f>IFERROR(tblSorties[[#This Row],[Qté]]*tblSorties[[#This Row],[PU]],"nc")</f>
        <v>4.99</v>
      </c>
      <c r="F519" s="59">
        <v>41688</v>
      </c>
      <c r="G519" s="56" t="s">
        <v>709</v>
      </c>
      <c r="H519" s="56" t="str">
        <f>VLOOKUP(tblSorties[[#This Row],[IDNom]],tblIDs[#All],2,FALSE)</f>
        <v>Edelblut</v>
      </c>
      <c r="I519" s="56" t="str">
        <f>VLOOKUP(tblSorties[[#This Row],[IDNom]],tblIDs[#All],3,FALSE)</f>
        <v>Servgene</v>
      </c>
      <c r="J519" s="56" t="str">
        <f>VLOOKUP(tblSorties[[#This Row],[IDNom]],tblIDs[#All],4,FALSE)</f>
        <v xml:space="preserve">Entretien </v>
      </c>
      <c r="K519" s="56"/>
    </row>
    <row r="520" spans="1:11" x14ac:dyDescent="0.25">
      <c r="A520" s="56" t="s">
        <v>607</v>
      </c>
      <c r="B520" s="47" t="str">
        <f>VLOOKUP(tblSorties[[#This Row],[Référence]],tblBase[#All],2,FALSE)</f>
        <v>SAC POUBELLES 50L</v>
      </c>
      <c r="C520" s="56">
        <v>1</v>
      </c>
      <c r="D520" s="57">
        <f>VLOOKUP(tblSorties[[#This Row],[Référence]],tblBase[#All],4,FALSE)</f>
        <v>2.79</v>
      </c>
      <c r="E520" s="58">
        <f>IFERROR(tblSorties[[#This Row],[Qté]]*tblSorties[[#This Row],[PU]],"nc")</f>
        <v>2.79</v>
      </c>
      <c r="F520" s="59">
        <v>41688</v>
      </c>
      <c r="G520" s="56" t="s">
        <v>709</v>
      </c>
      <c r="H520" s="56" t="str">
        <f>VLOOKUP(tblSorties[[#This Row],[IDNom]],tblIDs[#All],2,FALSE)</f>
        <v>Edelblut</v>
      </c>
      <c r="I520" s="56" t="str">
        <f>VLOOKUP(tblSorties[[#This Row],[IDNom]],tblIDs[#All],3,FALSE)</f>
        <v>Servgene</v>
      </c>
      <c r="J520" s="56" t="str">
        <f>VLOOKUP(tblSorties[[#This Row],[IDNom]],tblIDs[#All],4,FALSE)</f>
        <v xml:space="preserve">Entretien </v>
      </c>
      <c r="K520" s="56"/>
    </row>
    <row r="521" spans="1:11" x14ac:dyDescent="0.25">
      <c r="A521" s="56" t="s">
        <v>611</v>
      </c>
      <c r="B521" s="47" t="str">
        <f>VLOOKUP(tblSorties[[#This Row],[Référence]],tblBase[#All],2,FALSE)</f>
        <v>SAC POUBELLES 30L</v>
      </c>
      <c r="C521" s="56">
        <v>1</v>
      </c>
      <c r="D521" s="57">
        <f>VLOOKUP(tblSorties[[#This Row],[Référence]],tblBase[#All],4,FALSE)</f>
        <v>2.4900000000000002</v>
      </c>
      <c r="E521" s="58">
        <f>IFERROR(tblSorties[[#This Row],[Qté]]*tblSorties[[#This Row],[PU]],"nc")</f>
        <v>2.4900000000000002</v>
      </c>
      <c r="F521" s="59">
        <v>41688</v>
      </c>
      <c r="G521" s="56" t="s">
        <v>709</v>
      </c>
      <c r="H521" s="56" t="str">
        <f>VLOOKUP(tblSorties[[#This Row],[IDNom]],tblIDs[#All],2,FALSE)</f>
        <v>Edelblut</v>
      </c>
      <c r="I521" s="56" t="str">
        <f>VLOOKUP(tblSorties[[#This Row],[IDNom]],tblIDs[#All],3,FALSE)</f>
        <v>Servgene</v>
      </c>
      <c r="J521" s="56" t="str">
        <f>VLOOKUP(tblSorties[[#This Row],[IDNom]],tblIDs[#All],4,FALSE)</f>
        <v xml:space="preserve">Entretien </v>
      </c>
      <c r="K521" s="56"/>
    </row>
    <row r="522" spans="1:11" x14ac:dyDescent="0.25">
      <c r="A522" s="56" t="s">
        <v>603</v>
      </c>
      <c r="B522" s="47" t="str">
        <f>VLOOKUP(tblSorties[[#This Row],[Référence]],tblBase[#All],2,FALSE)</f>
        <v>SAC POUBELLES 10L</v>
      </c>
      <c r="C522" s="56">
        <v>1</v>
      </c>
      <c r="D522" s="57">
        <f>VLOOKUP(tblSorties[[#This Row],[Référence]],tblBase[#All],4,FALSE)</f>
        <v>2.69</v>
      </c>
      <c r="E522" s="58">
        <f>IFERROR(tblSorties[[#This Row],[Qté]]*tblSorties[[#This Row],[PU]],"nc")</f>
        <v>2.69</v>
      </c>
      <c r="F522" s="59">
        <v>41688</v>
      </c>
      <c r="G522" s="56" t="s">
        <v>709</v>
      </c>
      <c r="H522" s="56" t="str">
        <f>VLOOKUP(tblSorties[[#This Row],[IDNom]],tblIDs[#All],2,FALSE)</f>
        <v>Edelblut</v>
      </c>
      <c r="I522" s="56" t="str">
        <f>VLOOKUP(tblSorties[[#This Row],[IDNom]],tblIDs[#All],3,FALSE)</f>
        <v>Servgene</v>
      </c>
      <c r="J522" s="56" t="str">
        <f>VLOOKUP(tblSorties[[#This Row],[IDNom]],tblIDs[#All],4,FALSE)</f>
        <v xml:space="preserve">Entretien </v>
      </c>
      <c r="K522" s="56"/>
    </row>
    <row r="523" spans="1:11" x14ac:dyDescent="0.25">
      <c r="A523" s="56">
        <v>271</v>
      </c>
      <c r="B523" s="47" t="str">
        <f>VLOOKUP(tblSorties[[#This Row],[Référence]],tblBase[#All],2,FALSE)</f>
        <v>GANTS VINYLE 7 1/2</v>
      </c>
      <c r="C523" s="56">
        <v>1</v>
      </c>
      <c r="D523" s="57">
        <f>VLOOKUP(tblSorties[[#This Row],[Référence]],tblBase[#All],4,FALSE)</f>
        <v>0.35</v>
      </c>
      <c r="E523" s="58">
        <f>IFERROR(tblSorties[[#This Row],[Qté]]*tblSorties[[#This Row],[PU]],"nc")</f>
        <v>0.35</v>
      </c>
      <c r="F523" s="59">
        <v>41688</v>
      </c>
      <c r="G523" s="56" t="s">
        <v>709</v>
      </c>
      <c r="H523" s="56" t="str">
        <f>VLOOKUP(tblSorties[[#This Row],[IDNom]],tblIDs[#All],2,FALSE)</f>
        <v>Edelblut</v>
      </c>
      <c r="I523" s="56" t="str">
        <f>VLOOKUP(tblSorties[[#This Row],[IDNom]],tblIDs[#All],3,FALSE)</f>
        <v>Servgene</v>
      </c>
      <c r="J523" s="56" t="str">
        <f>VLOOKUP(tblSorties[[#This Row],[IDNom]],tblIDs[#All],4,FALSE)</f>
        <v xml:space="preserve">Entretien </v>
      </c>
      <c r="K523" s="56"/>
    </row>
    <row r="524" spans="1:11" x14ac:dyDescent="0.25">
      <c r="A524" s="56">
        <v>950</v>
      </c>
      <c r="B524" s="47" t="str">
        <f>VLOOKUP(tblSorties[[#This Row],[Référence]],tblBase[#All],2,FALSE)</f>
        <v>GANTS MAPA ROSE 7 1/2</v>
      </c>
      <c r="C524" s="56">
        <v>1</v>
      </c>
      <c r="D524" s="57">
        <f>VLOOKUP(tblSorties[[#This Row],[Référence]],tblBase[#All],4,FALSE)</f>
        <v>0.34</v>
      </c>
      <c r="E524" s="58">
        <f>IFERROR(tblSorties[[#This Row],[Qté]]*tblSorties[[#This Row],[PU]],"nc")</f>
        <v>0.34</v>
      </c>
      <c r="F524" s="59">
        <v>41688</v>
      </c>
      <c r="G524" s="56" t="s">
        <v>709</v>
      </c>
      <c r="H524" s="56" t="str">
        <f>VLOOKUP(tblSorties[[#This Row],[IDNom]],tblIDs[#All],2,FALSE)</f>
        <v>Edelblut</v>
      </c>
      <c r="I524" s="56" t="str">
        <f>VLOOKUP(tblSorties[[#This Row],[IDNom]],tblIDs[#All],3,FALSE)</f>
        <v>Servgene</v>
      </c>
      <c r="J524" s="56" t="str">
        <f>VLOOKUP(tblSorties[[#This Row],[IDNom]],tblIDs[#All],4,FALSE)</f>
        <v xml:space="preserve">Entretien </v>
      </c>
      <c r="K524" s="56"/>
    </row>
    <row r="525" spans="1:11" x14ac:dyDescent="0.25">
      <c r="A525" s="56">
        <v>10925</v>
      </c>
      <c r="B525" s="47" t="str">
        <f>VLOOKUP(tblSorties[[#This Row],[Référence]],tblBase[#All],2,FALSE)</f>
        <v>FRANGE MICROFIBRE</v>
      </c>
      <c r="C525" s="56">
        <v>1</v>
      </c>
      <c r="D525" s="57">
        <f>VLOOKUP(tblSorties[[#This Row],[Référence]],tblBase[#All],4,FALSE)</f>
        <v>9.9</v>
      </c>
      <c r="E525" s="58">
        <f>IFERROR(tblSorties[[#This Row],[Qté]]*tblSorties[[#This Row],[PU]],"nc")</f>
        <v>9.9</v>
      </c>
      <c r="F525" s="59">
        <v>41688</v>
      </c>
      <c r="G525" s="56" t="s">
        <v>709</v>
      </c>
      <c r="H525" s="56" t="str">
        <f>VLOOKUP(tblSorties[[#This Row],[IDNom]],tblIDs[#All],2,FALSE)</f>
        <v>Edelblut</v>
      </c>
      <c r="I525" s="56" t="str">
        <f>VLOOKUP(tblSorties[[#This Row],[IDNom]],tblIDs[#All],3,FALSE)</f>
        <v>Servgene</v>
      </c>
      <c r="J525" s="56" t="str">
        <f>VLOOKUP(tblSorties[[#This Row],[IDNom]],tblIDs[#All],4,FALSE)</f>
        <v xml:space="preserve">Entretien </v>
      </c>
      <c r="K525" s="56"/>
    </row>
    <row r="526" spans="1:11" x14ac:dyDescent="0.25">
      <c r="A526" s="56">
        <v>42500</v>
      </c>
      <c r="B526" s="47" t="str">
        <f>VLOOKUP(tblSorties[[#This Row],[Référence]],tblBase[#All],2,FALSE)</f>
        <v>ROULEAU ECO</v>
      </c>
      <c r="C526" s="56">
        <v>12</v>
      </c>
      <c r="D526" s="57">
        <f>VLOOKUP(tblSorties[[#This Row],[Référence]],tblBase[#All],4,FALSE)</f>
        <v>3</v>
      </c>
      <c r="E526" s="58">
        <f>IFERROR(tblSorties[[#This Row],[Qté]]*tblSorties[[#This Row],[PU]],"nc")</f>
        <v>36</v>
      </c>
      <c r="F526" s="59">
        <v>41688</v>
      </c>
      <c r="G526" s="56" t="s">
        <v>265</v>
      </c>
      <c r="H526" s="56" t="str">
        <f>VLOOKUP(tblSorties[[#This Row],[IDNom]],tblIDs[#All],2,FALSE)</f>
        <v>Apajh</v>
      </c>
      <c r="I526" s="56" t="str">
        <f>VLOOKUP(tblSorties[[#This Row],[IDNom]],tblIDs[#All],3,FALSE)</f>
        <v>Servgene</v>
      </c>
      <c r="J526" s="56" t="str">
        <f>VLOOKUP(tblSorties[[#This Row],[IDNom]],tblIDs[#All],4,FALSE)</f>
        <v xml:space="preserve">Entretien </v>
      </c>
      <c r="K526" s="56"/>
    </row>
    <row r="527" spans="1:11" x14ac:dyDescent="0.25">
      <c r="A527" s="56">
        <v>505080</v>
      </c>
      <c r="B527" s="47" t="str">
        <f>VLOOKUP(tblSorties[[#This Row],[Référence]],tblBase[#All],2,FALSE)</f>
        <v>SAVON 800ML</v>
      </c>
      <c r="C527" s="56">
        <v>5</v>
      </c>
      <c r="D527" s="57">
        <f>VLOOKUP(tblSorties[[#This Row],[Référence]],tblBase[#All],4,FALSE)</f>
        <v>3.0579999999999998</v>
      </c>
      <c r="E527" s="58">
        <f>IFERROR(tblSorties[[#This Row],[Qté]]*tblSorties[[#This Row],[PU]],"nc")</f>
        <v>15.29</v>
      </c>
      <c r="F527" s="59">
        <v>41688</v>
      </c>
      <c r="G527" s="56" t="s">
        <v>265</v>
      </c>
      <c r="H527" s="56" t="str">
        <f>VLOOKUP(tblSorties[[#This Row],[IDNom]],tblIDs[#All],2,FALSE)</f>
        <v>Apajh</v>
      </c>
      <c r="I527" s="56" t="str">
        <f>VLOOKUP(tblSorties[[#This Row],[IDNom]],tblIDs[#All],3,FALSE)</f>
        <v>Servgene</v>
      </c>
      <c r="J527" s="56" t="str">
        <f>VLOOKUP(tblSorties[[#This Row],[IDNom]],tblIDs[#All],4,FALSE)</f>
        <v xml:space="preserve">Entretien </v>
      </c>
      <c r="K527" s="56"/>
    </row>
    <row r="528" spans="1:11" x14ac:dyDescent="0.25">
      <c r="A528" s="56">
        <v>206403</v>
      </c>
      <c r="B528" s="47" t="str">
        <f>VLOOKUP(tblSorties[[#This Row],[Référence]],tblBase[#All],2,FALSE)</f>
        <v>A+B CLASSEUR LEVIER 8cm ROUGE</v>
      </c>
      <c r="C528" s="56">
        <v>2</v>
      </c>
      <c r="D528" s="57">
        <f>VLOOKUP(tblSorties[[#This Row],[Référence]],tblBase[#All],4,FALSE)</f>
        <v>1.0900000000000001</v>
      </c>
      <c r="E528" s="58">
        <f>IFERROR(tblSorties[[#This Row],[Qté]]*tblSorties[[#This Row],[PU]],"nc")</f>
        <v>2.1800000000000002</v>
      </c>
      <c r="F528" s="59">
        <v>41688</v>
      </c>
      <c r="G528" s="56" t="s">
        <v>243</v>
      </c>
      <c r="H528" s="56" t="str">
        <f>VLOOKUP(tblSorties[[#This Row],[IDNom]],tblIDs[#All],2,FALSE)</f>
        <v>Bourdrel</v>
      </c>
      <c r="I528" s="56" t="str">
        <f>VLOOKUP(tblSorties[[#This Row],[IDNom]],tblIDs[#All],3,FALSE)</f>
        <v>Etudes-DF</v>
      </c>
      <c r="J528" s="56" t="str">
        <f>VLOOKUP(tblSorties[[#This Row],[IDNom]],tblIDs[#All],4,FALSE)</f>
        <v>Fonctetudes</v>
      </c>
      <c r="K528" s="56"/>
    </row>
    <row r="529" spans="1:11" x14ac:dyDescent="0.25">
      <c r="A529" s="56">
        <v>206418</v>
      </c>
      <c r="B529" s="47" t="str">
        <f>VLOOKUP(tblSorties[[#This Row],[Référence]],tblBase[#All],2,FALSE)</f>
        <v>A+B CLASSEUR LEVIER 8cm NOIR</v>
      </c>
      <c r="C529" s="56">
        <v>2</v>
      </c>
      <c r="D529" s="57">
        <f>VLOOKUP(tblSorties[[#This Row],[Référence]],tblBase[#All],4,FALSE)</f>
        <v>1.0900000000000001</v>
      </c>
      <c r="E529" s="58">
        <f>IFERROR(tblSorties[[#This Row],[Qté]]*tblSorties[[#This Row],[PU]],"nc")</f>
        <v>2.1800000000000002</v>
      </c>
      <c r="F529" s="59">
        <v>41688</v>
      </c>
      <c r="G529" s="56" t="s">
        <v>243</v>
      </c>
      <c r="H529" s="56" t="str">
        <f>VLOOKUP(tblSorties[[#This Row],[IDNom]],tblIDs[#All],2,FALSE)</f>
        <v>Bourdrel</v>
      </c>
      <c r="I529" s="56" t="str">
        <f>VLOOKUP(tblSorties[[#This Row],[IDNom]],tblIDs[#All],3,FALSE)</f>
        <v>Etudes-DF</v>
      </c>
      <c r="J529" s="56" t="str">
        <f>VLOOKUP(tblSorties[[#This Row],[IDNom]],tblIDs[#All],4,FALSE)</f>
        <v>Fonctetudes</v>
      </c>
      <c r="K529" s="56"/>
    </row>
    <row r="530" spans="1:11" x14ac:dyDescent="0.25">
      <c r="A530" s="56">
        <v>203108</v>
      </c>
      <c r="B530" s="47" t="str">
        <f>VLOOKUP(tblSorties[[#This Row],[Référence]],tblBase[#All],2,FALSE)</f>
        <v>CHEMISE A SANGLE GRIS DOS        TOILE</v>
      </c>
      <c r="C530" s="56">
        <v>2</v>
      </c>
      <c r="D530" s="57">
        <f>VLOOKUP(tblSorties[[#This Row],[Référence]],tblBase[#All],4,FALSE)</f>
        <v>0.95</v>
      </c>
      <c r="E530" s="58">
        <f>IFERROR(tblSorties[[#This Row],[Qté]]*tblSorties[[#This Row],[PU]],"nc")</f>
        <v>1.9</v>
      </c>
      <c r="F530" s="59">
        <v>41688</v>
      </c>
      <c r="G530" s="56" t="s">
        <v>243</v>
      </c>
      <c r="H530" s="56" t="str">
        <f>VLOOKUP(tblSorties[[#This Row],[IDNom]],tblIDs[#All],2,FALSE)</f>
        <v>Bourdrel</v>
      </c>
      <c r="I530" s="56" t="str">
        <f>VLOOKUP(tblSorties[[#This Row],[IDNom]],tblIDs[#All],3,FALSE)</f>
        <v>Etudes-DF</v>
      </c>
      <c r="J530" s="56" t="str">
        <f>VLOOKUP(tblSorties[[#This Row],[IDNom]],tblIDs[#All],4,FALSE)</f>
        <v>Fonctetudes</v>
      </c>
      <c r="K530" s="56"/>
    </row>
    <row r="531" spans="1:11" x14ac:dyDescent="0.25">
      <c r="A531" s="56">
        <v>119177</v>
      </c>
      <c r="B531" s="47" t="str">
        <f>VLOOKUP(tblSorties[[#This Row],[Référence]],tblBase[#All],2,FALSE)</f>
        <v>UNI BALL VISION ELITE 0,6 MM NOIR</v>
      </c>
      <c r="C531" s="56">
        <v>2</v>
      </c>
      <c r="D531" s="57">
        <f>VLOOKUP(tblSorties[[#This Row],[Référence]],tblBase[#All],4,FALSE)</f>
        <v>3.01</v>
      </c>
      <c r="E531" s="58">
        <f>IFERROR(tblSorties[[#This Row],[Qté]]*tblSorties[[#This Row],[PU]],"nc")</f>
        <v>6.02</v>
      </c>
      <c r="F531" s="59">
        <v>41688</v>
      </c>
      <c r="G531" s="56" t="s">
        <v>243</v>
      </c>
      <c r="H531" s="56" t="str">
        <f>VLOOKUP(tblSorties[[#This Row],[IDNom]],tblIDs[#All],2,FALSE)</f>
        <v>Bourdrel</v>
      </c>
      <c r="I531" s="56" t="str">
        <f>VLOOKUP(tblSorties[[#This Row],[IDNom]],tblIDs[#All],3,FALSE)</f>
        <v>Etudes-DF</v>
      </c>
      <c r="J531" s="56" t="str">
        <f>VLOOKUP(tblSorties[[#This Row],[IDNom]],tblIDs[#All],4,FALSE)</f>
        <v>Fonctetudes</v>
      </c>
      <c r="K531" s="56"/>
    </row>
    <row r="532" spans="1:11" x14ac:dyDescent="0.25">
      <c r="A532" s="56">
        <v>3820</v>
      </c>
      <c r="B532" s="47" t="str">
        <f>VLOOKUP(tblSorties[[#This Row],[Référence]],tblBase[#All],2,FALSE)</f>
        <v>DOSETTES</v>
      </c>
      <c r="C532" s="56">
        <v>5</v>
      </c>
      <c r="D532" s="57">
        <f>VLOOKUP(tblSorties[[#This Row],[Référence]],tblBase[#All],4,FALSE)</f>
        <v>7.0000000000000007E-2</v>
      </c>
      <c r="E532" s="58">
        <f>IFERROR(tblSorties[[#This Row],[Qté]]*tblSorties[[#This Row],[PU]],"nc")</f>
        <v>0.35000000000000003</v>
      </c>
      <c r="F532" s="59">
        <v>41690</v>
      </c>
      <c r="G532" s="56" t="s">
        <v>687</v>
      </c>
      <c r="H532" s="56" t="str">
        <f>VLOOKUP(tblSorties[[#This Row],[IDNom]],tblIDs[#All],2,FALSE)</f>
        <v>Devogelaere</v>
      </c>
      <c r="I532" s="56" t="str">
        <f>VLOOKUP(tblSorties[[#This Row],[IDNom]],tblIDs[#All],3,FALSE)</f>
        <v>Servgene</v>
      </c>
      <c r="J532" s="56" t="str">
        <f>VLOOKUP(tblSorties[[#This Row],[IDNom]],tblIDs[#All],4,FALSE)</f>
        <v xml:space="preserve">Entretien </v>
      </c>
      <c r="K532" s="56"/>
    </row>
    <row r="533" spans="1:11" x14ac:dyDescent="0.25">
      <c r="A533" s="56">
        <v>3820</v>
      </c>
      <c r="B533" s="47" t="str">
        <f>VLOOKUP(tblSorties[[#This Row],[Référence]],tblBase[#All],2,FALSE)</f>
        <v>DOSETTES</v>
      </c>
      <c r="C533" s="56">
        <v>5</v>
      </c>
      <c r="D533" s="57">
        <f>VLOOKUP(tblSorties[[#This Row],[Référence]],tblBase[#All],4,FALSE)</f>
        <v>7.0000000000000007E-2</v>
      </c>
      <c r="E533" s="58">
        <f>IFERROR(tblSorties[[#This Row],[Qté]]*tblSorties[[#This Row],[PU]],"nc")</f>
        <v>0.35000000000000003</v>
      </c>
      <c r="F533" s="59">
        <v>41690</v>
      </c>
      <c r="G533" s="56" t="s">
        <v>315</v>
      </c>
      <c r="H533" s="56" t="str">
        <f>VLOOKUP(tblSorties[[#This Row],[IDNom]],tblIDs[#All],2,FALSE)</f>
        <v>Chrétien</v>
      </c>
      <c r="I533" s="56" t="str">
        <f>VLOOKUP(tblSorties[[#This Row],[IDNom]],tblIDs[#All],3,FALSE)</f>
        <v>Servgene</v>
      </c>
      <c r="J533" s="56" t="str">
        <f>VLOOKUP(tblSorties[[#This Row],[IDNom]],tblIDs[#All],4,FALSE)</f>
        <v xml:space="preserve">Entretien </v>
      </c>
      <c r="K533" s="56"/>
    </row>
    <row r="534" spans="1:11" x14ac:dyDescent="0.25">
      <c r="A534" s="56">
        <v>3820</v>
      </c>
      <c r="B534" s="47" t="str">
        <f>VLOOKUP(tblSorties[[#This Row],[Référence]],tblBase[#All],2,FALSE)</f>
        <v>DOSETTES</v>
      </c>
      <c r="C534" s="56">
        <v>5</v>
      </c>
      <c r="D534" s="57">
        <f>VLOOKUP(tblSorties[[#This Row],[Référence]],tblBase[#All],4,FALSE)</f>
        <v>7.0000000000000007E-2</v>
      </c>
      <c r="E534" s="58">
        <f>IFERROR(tblSorties[[#This Row],[Qté]]*tblSorties[[#This Row],[PU]],"nc")</f>
        <v>0.35000000000000003</v>
      </c>
      <c r="F534" s="59">
        <v>41690</v>
      </c>
      <c r="G534" s="56" t="s">
        <v>400</v>
      </c>
      <c r="H534" s="56" t="str">
        <f>VLOOKUP(tblSorties[[#This Row],[IDNom]],tblIDs[#All],2,FALSE)</f>
        <v>Girard</v>
      </c>
      <c r="I534" s="56" t="str">
        <f>VLOOKUP(tblSorties[[#This Row],[IDNom]],tblIDs[#All],3,FALSE)</f>
        <v>Servgene</v>
      </c>
      <c r="J534" s="56" t="str">
        <f>VLOOKUP(tblSorties[[#This Row],[IDNom]],tblIDs[#All],4,FALSE)</f>
        <v xml:space="preserve">Entretien </v>
      </c>
      <c r="K534" s="56"/>
    </row>
    <row r="535" spans="1:11" x14ac:dyDescent="0.25">
      <c r="A535" s="56">
        <v>204116</v>
      </c>
      <c r="B535" s="47" t="str">
        <f>VLOOKUP(tblSorties[[#This Row],[Référence]],tblBase[#All],2,FALSE)</f>
        <v>A+B LOT 50 BTES ARCHIVE DOS 15   BLANC</v>
      </c>
      <c r="C535" s="56">
        <v>15</v>
      </c>
      <c r="D535" s="57">
        <f>VLOOKUP(tblSorties[[#This Row],[Référence]],tblBase[#All],4,FALSE)</f>
        <v>0.56000000000000005</v>
      </c>
      <c r="E535" s="58">
        <f>IFERROR(tblSorties[[#This Row],[Qté]]*tblSorties[[#This Row],[PU]],"nc")</f>
        <v>8.4</v>
      </c>
      <c r="F535" s="59">
        <v>41690</v>
      </c>
      <c r="G535" s="56" t="s">
        <v>681</v>
      </c>
      <c r="H535" s="56" t="str">
        <f>VLOOKUP(tblSorties[[#This Row],[IDNom]],tblIDs[#All],2,FALSE)</f>
        <v>Ledrue</v>
      </c>
      <c r="I535" s="56" t="str">
        <f>VLOOKUP(tblSorties[[#This Row],[IDNom]],tblIDs[#All],3,FALSE)</f>
        <v>Rech-DF</v>
      </c>
      <c r="J535" s="56" t="str">
        <f>VLOOKUP(tblSorties[[#This Row],[IDNom]],tblIDs[#All],4,FALSE)</f>
        <v>Valorisation</v>
      </c>
      <c r="K535" s="56"/>
    </row>
    <row r="536" spans="1:11" x14ac:dyDescent="0.25">
      <c r="A536" s="56">
        <v>309175</v>
      </c>
      <c r="B536" s="47" t="str">
        <f>VLOOKUP(tblSorties[[#This Row],[Référence]],tblBase[#All],2,FALSE)</f>
        <v>A+B LOT 12 BLOCS REPOSIT.76x76   JAUNE</v>
      </c>
      <c r="C536" s="56">
        <v>1</v>
      </c>
      <c r="D536" s="57">
        <f>VLOOKUP(tblSorties[[#This Row],[Référence]],tblBase[#All],4,FALSE)</f>
        <v>0.16</v>
      </c>
      <c r="E536" s="58">
        <f>IFERROR(tblSorties[[#This Row],[Qté]]*tblSorties[[#This Row],[PU]],"nc")</f>
        <v>0.16</v>
      </c>
      <c r="F536" s="59">
        <v>41690</v>
      </c>
      <c r="G536" s="56" t="s">
        <v>681</v>
      </c>
      <c r="H536" s="56" t="str">
        <f>VLOOKUP(tblSorties[[#This Row],[IDNom]],tblIDs[#All],2,FALSE)</f>
        <v>Ledrue</v>
      </c>
      <c r="I536" s="56" t="str">
        <f>VLOOKUP(tblSorties[[#This Row],[IDNom]],tblIDs[#All],3,FALSE)</f>
        <v>Rech-DF</v>
      </c>
      <c r="J536" s="56" t="str">
        <f>VLOOKUP(tblSorties[[#This Row],[IDNom]],tblIDs[#All],4,FALSE)</f>
        <v>Valorisation</v>
      </c>
      <c r="K536" s="56"/>
    </row>
    <row r="537" spans="1:11" x14ac:dyDescent="0.25">
      <c r="A537" s="56">
        <v>318862</v>
      </c>
      <c r="B537" s="47" t="str">
        <f>VLOOKUP(tblSorties[[#This Row],[Référence]],tblBase[#All],2,FALSE)</f>
        <v>PQT 10 POCH.BULLE AIR  170x265   (D) AA</v>
      </c>
      <c r="C537" s="56">
        <v>10</v>
      </c>
      <c r="D537" s="57">
        <f>VLOOKUP(tblSorties[[#This Row],[Référence]],tblBase[#All],4,FALSE)</f>
        <v>0.26</v>
      </c>
      <c r="E537" s="58">
        <f>IFERROR(tblSorties[[#This Row],[Qté]]*tblSorties[[#This Row],[PU]],"nc")</f>
        <v>2.6</v>
      </c>
      <c r="F537" s="59">
        <v>41690</v>
      </c>
      <c r="G537" s="56" t="s">
        <v>681</v>
      </c>
      <c r="H537" s="56" t="str">
        <f>VLOOKUP(tblSorties[[#This Row],[IDNom]],tblIDs[#All],2,FALSE)</f>
        <v>Ledrue</v>
      </c>
      <c r="I537" s="56" t="str">
        <f>VLOOKUP(tblSorties[[#This Row],[IDNom]],tblIDs[#All],3,FALSE)</f>
        <v>Rech-DF</v>
      </c>
      <c r="J537" s="56" t="str">
        <f>VLOOKUP(tblSorties[[#This Row],[IDNom]],tblIDs[#All],4,FALSE)</f>
        <v>Valorisation</v>
      </c>
      <c r="K537" s="56"/>
    </row>
    <row r="538" spans="1:11" x14ac:dyDescent="0.25">
      <c r="A538" s="56">
        <v>318866</v>
      </c>
      <c r="B538" s="47" t="str">
        <f>VLOOKUP(tblSorties[[#This Row],[Référence]],tblBase[#All],2,FALSE)</f>
        <v>PQT 10 POCH.BULLE AIR  290x445   (J) AA</v>
      </c>
      <c r="C538" s="56">
        <v>6</v>
      </c>
      <c r="D538" s="57">
        <f>VLOOKUP(tblSorties[[#This Row],[Référence]],tblBase[#All],4,FALSE)</f>
        <v>0.5</v>
      </c>
      <c r="E538" s="58">
        <f>IFERROR(tblSorties[[#This Row],[Qté]]*tblSorties[[#This Row],[PU]],"nc")</f>
        <v>3</v>
      </c>
      <c r="F538" s="59">
        <v>41690</v>
      </c>
      <c r="G538" s="56" t="s">
        <v>351</v>
      </c>
      <c r="H538" s="56" t="str">
        <f>VLOOKUP(tblSorties[[#This Row],[IDNom]],tblIDs[#All],2,FALSE)</f>
        <v xml:space="preserve">Desseyn </v>
      </c>
      <c r="I538" s="56" t="str">
        <f>VLOOKUP(tblSorties[[#This Row],[IDNom]],tblIDs[#All],3,FALSE)</f>
        <v>Deptecl</v>
      </c>
      <c r="J538" s="56" t="str">
        <f>VLOOKUP(tblSorties[[#This Row],[IDNom]],tblIDs[#All],4,FALSE)</f>
        <v>Méca</v>
      </c>
      <c r="K538" s="56"/>
    </row>
    <row r="539" spans="1:11" x14ac:dyDescent="0.25">
      <c r="A539" s="56">
        <v>307201</v>
      </c>
      <c r="B539" s="47" t="str">
        <f>VLOOKUP(tblSorties[[#This Row],[Référence]],tblBase[#All],2,FALSE)</f>
        <v>BLOC NOTE 14,8 X 21 CM</v>
      </c>
      <c r="C539" s="56">
        <v>1</v>
      </c>
      <c r="D539" s="57">
        <f>VLOOKUP(tblSorties[[#This Row],[Référence]],tblBase[#All],4,FALSE)</f>
        <v>0.6</v>
      </c>
      <c r="E539" s="58">
        <f>IFERROR(tblSorties[[#This Row],[Qté]]*tblSorties[[#This Row],[PU]],"nc")</f>
        <v>0.6</v>
      </c>
      <c r="F539" s="59">
        <v>41690</v>
      </c>
      <c r="G539" s="56" t="s">
        <v>351</v>
      </c>
      <c r="H539" s="56" t="str">
        <f>VLOOKUP(tblSorties[[#This Row],[IDNom]],tblIDs[#All],2,FALSE)</f>
        <v xml:space="preserve">Desseyn </v>
      </c>
      <c r="I539" s="56" t="str">
        <f>VLOOKUP(tblSorties[[#This Row],[IDNom]],tblIDs[#All],3,FALSE)</f>
        <v>Deptecl</v>
      </c>
      <c r="J539" s="56" t="str">
        <f>VLOOKUP(tblSorties[[#This Row],[IDNom]],tblIDs[#All],4,FALSE)</f>
        <v>Méca</v>
      </c>
      <c r="K539" s="56"/>
    </row>
    <row r="540" spans="1:11" x14ac:dyDescent="0.25">
      <c r="A540" s="56">
        <v>311533</v>
      </c>
      <c r="B540" s="47" t="str">
        <f>VLOOKUP(tblSorties[[#This Row],[Référence]],tblBase[#All],2,FALSE)</f>
        <v>CAHIER SPIRALE210x297 180P 5x5   R.64.405</v>
      </c>
      <c r="C540" s="56">
        <v>1</v>
      </c>
      <c r="D540" s="57">
        <f>VLOOKUP(tblSorties[[#This Row],[Référence]],tblBase[#All],4,FALSE)</f>
        <v>1.48</v>
      </c>
      <c r="E540" s="58">
        <f>IFERROR(tblSorties[[#This Row],[Qté]]*tblSorties[[#This Row],[PU]],"nc")</f>
        <v>1.48</v>
      </c>
      <c r="F540" s="59">
        <v>41690</v>
      </c>
      <c r="G540" s="56" t="s">
        <v>429</v>
      </c>
      <c r="H540" s="56" t="str">
        <f>VLOOKUP(tblSorties[[#This Row],[IDNom]],tblIDs[#All],2,FALSE)</f>
        <v>Lesaffre</v>
      </c>
      <c r="I540" s="56" t="str">
        <f>VLOOKUP(tblSorties[[#This Row],[IDNom]],tblIDs[#All],3,FALSE)</f>
        <v>Deptecl</v>
      </c>
      <c r="J540" s="56" t="str">
        <f>VLOOKUP(tblSorties[[#This Row],[IDNom]],tblIDs[#All],4,FALSE)</f>
        <v>Sc/Matiére</v>
      </c>
      <c r="K540" s="56"/>
    </row>
    <row r="541" spans="1:11" x14ac:dyDescent="0.25">
      <c r="A541" s="56">
        <v>202239</v>
      </c>
      <c r="B541" s="47" t="str">
        <f>VLOOKUP(tblSorties[[#This Row],[Référence]],tblBase[#All],2,FALSE)</f>
        <v>CHEM.3 RAB.+ELAST.+ETIQ.GRIS     C.L. 5/10</v>
      </c>
      <c r="C541" s="56">
        <v>1</v>
      </c>
      <c r="D541" s="57">
        <f>VLOOKUP(tblSorties[[#This Row],[Référence]],tblBase[#All],4,FALSE)</f>
        <v>0.88</v>
      </c>
      <c r="E541" s="58">
        <f>IFERROR(tblSorties[[#This Row],[Qté]]*tblSorties[[#This Row],[PU]],"nc")</f>
        <v>0.88</v>
      </c>
      <c r="F541" s="59">
        <v>41690</v>
      </c>
      <c r="G541" s="56" t="s">
        <v>429</v>
      </c>
      <c r="H541" s="56" t="str">
        <f>VLOOKUP(tblSorties[[#This Row],[IDNom]],tblIDs[#All],2,FALSE)</f>
        <v>Lesaffre</v>
      </c>
      <c r="I541" s="56" t="str">
        <f>VLOOKUP(tblSorties[[#This Row],[IDNom]],tblIDs[#All],3,FALSE)</f>
        <v>Deptecl</v>
      </c>
      <c r="J541" s="56" t="str">
        <f>VLOOKUP(tblSorties[[#This Row],[IDNom]],tblIDs[#All],4,FALSE)</f>
        <v>Sc/Matiére</v>
      </c>
      <c r="K541" s="56"/>
    </row>
    <row r="542" spans="1:11" x14ac:dyDescent="0.25">
      <c r="A542" s="56">
        <v>202233</v>
      </c>
      <c r="B542" s="47" t="str">
        <f>VLOOKUP(tblSorties[[#This Row],[Référence]],tblBase[#All],2,FALSE)</f>
        <v>CHEM.3RAB.+ELAST.+ETIQ. MAUVE C.L. 5/10</v>
      </c>
      <c r="C542" s="56">
        <v>1</v>
      </c>
      <c r="D542" s="57">
        <f>VLOOKUP(tblSorties[[#This Row],[Référence]],tblBase[#All],4,FALSE)</f>
        <v>0.88</v>
      </c>
      <c r="E542" s="58">
        <f>IFERROR(tblSorties[[#This Row],[Qté]]*tblSorties[[#This Row],[PU]],"nc")</f>
        <v>0.88</v>
      </c>
      <c r="F542" s="59">
        <v>41690</v>
      </c>
      <c r="G542" s="56" t="s">
        <v>429</v>
      </c>
      <c r="H542" s="56" t="str">
        <f>VLOOKUP(tblSorties[[#This Row],[IDNom]],tblIDs[#All],2,FALSE)</f>
        <v>Lesaffre</v>
      </c>
      <c r="I542" s="56" t="str">
        <f>VLOOKUP(tblSorties[[#This Row],[IDNom]],tblIDs[#All],3,FALSE)</f>
        <v>Deptecl</v>
      </c>
      <c r="J542" s="56" t="str">
        <f>VLOOKUP(tblSorties[[#This Row],[IDNom]],tblIDs[#All],4,FALSE)</f>
        <v>Sc/Matiére</v>
      </c>
      <c r="K542" s="56"/>
    </row>
    <row r="543" spans="1:11" x14ac:dyDescent="0.25">
      <c r="A543" s="56">
        <v>211126</v>
      </c>
      <c r="B543" s="47" t="str">
        <f>VLOOKUP(tblSorties[[#This Row],[Référence]],tblBase[#All],2,FALSE)</f>
        <v>PQT 100 S/CHEM.ROCK S OCRE 80</v>
      </c>
      <c r="C543" s="56">
        <v>10</v>
      </c>
      <c r="D543" s="57">
        <f>VLOOKUP(tblSorties[[#This Row],[Référence]],tblBase[#All],4,FALSE)</f>
        <v>4.0500000000000001E-2</v>
      </c>
      <c r="E543" s="58">
        <f>IFERROR(tblSorties[[#This Row],[Qté]]*tblSorties[[#This Row],[PU]],"nc")</f>
        <v>0.40500000000000003</v>
      </c>
      <c r="F543" s="59">
        <v>41690</v>
      </c>
      <c r="G543" s="56" t="s">
        <v>429</v>
      </c>
      <c r="H543" s="56" t="str">
        <f>VLOOKUP(tblSorties[[#This Row],[IDNom]],tblIDs[#All],2,FALSE)</f>
        <v>Lesaffre</v>
      </c>
      <c r="I543" s="56" t="str">
        <f>VLOOKUP(tblSorties[[#This Row],[IDNom]],tblIDs[#All],3,FALSE)</f>
        <v>Deptecl</v>
      </c>
      <c r="J543" s="56" t="str">
        <f>VLOOKUP(tblSorties[[#This Row],[IDNom]],tblIDs[#All],4,FALSE)</f>
        <v>Sc/Matiére</v>
      </c>
      <c r="K543" s="56"/>
    </row>
    <row r="544" spans="1:11" x14ac:dyDescent="0.25">
      <c r="A544" s="56">
        <v>111180</v>
      </c>
      <c r="B544" s="47" t="str">
        <f>VLOOKUP(tblSorties[[#This Row],[Référence]],tblBase[#All],2,FALSE)</f>
        <v>PAPERMATE BLEU</v>
      </c>
      <c r="C544" s="56">
        <v>2</v>
      </c>
      <c r="D544" s="57">
        <f>VLOOKUP(tblSorties[[#This Row],[Référence]],tblBase[#All],4,FALSE)</f>
        <v>1.07</v>
      </c>
      <c r="E544" s="58">
        <f>IFERROR(tblSorties[[#This Row],[Qté]]*tblSorties[[#This Row],[PU]],"nc")</f>
        <v>2.14</v>
      </c>
      <c r="F544" s="59">
        <v>41690</v>
      </c>
      <c r="G544" s="56" t="s">
        <v>429</v>
      </c>
      <c r="H544" s="56" t="str">
        <f>VLOOKUP(tblSorties[[#This Row],[IDNom]],tblIDs[#All],2,FALSE)</f>
        <v>Lesaffre</v>
      </c>
      <c r="I544" s="56" t="str">
        <f>VLOOKUP(tblSorties[[#This Row],[IDNom]],tblIDs[#All],3,FALSE)</f>
        <v>Deptecl</v>
      </c>
      <c r="J544" s="56" t="str">
        <f>VLOOKUP(tblSorties[[#This Row],[IDNom]],tblIDs[#All],4,FALSE)</f>
        <v>Sc/Matiére</v>
      </c>
      <c r="K544" s="56"/>
    </row>
    <row r="545" spans="1:11" x14ac:dyDescent="0.25">
      <c r="A545" s="56">
        <v>42500</v>
      </c>
      <c r="B545" s="47" t="str">
        <f>VLOOKUP(tblSorties[[#This Row],[Référence]],tblBase[#All],2,FALSE)</f>
        <v>ROULEAU ECO</v>
      </c>
      <c r="C545" s="56">
        <v>5</v>
      </c>
      <c r="D545" s="57">
        <f>VLOOKUP(tblSorties[[#This Row],[Référence]],tblBase[#All],4,FALSE)</f>
        <v>3</v>
      </c>
      <c r="E545" s="58">
        <f>IFERROR(tblSorties[[#This Row],[Qté]]*tblSorties[[#This Row],[PU]],"nc")</f>
        <v>15</v>
      </c>
      <c r="F545" s="59">
        <v>41690</v>
      </c>
      <c r="G545" s="56" t="s">
        <v>429</v>
      </c>
      <c r="H545" s="56" t="str">
        <f>VLOOKUP(tblSorties[[#This Row],[IDNom]],tblIDs[#All],2,FALSE)</f>
        <v>Lesaffre</v>
      </c>
      <c r="I545" s="56" t="str">
        <f>VLOOKUP(tblSorties[[#This Row],[IDNom]],tblIDs[#All],3,FALSE)</f>
        <v>Deptecl</v>
      </c>
      <c r="J545" s="56" t="str">
        <f>VLOOKUP(tblSorties[[#This Row],[IDNom]],tblIDs[#All],4,FALSE)</f>
        <v>Sc/Matiére</v>
      </c>
      <c r="K545" s="56"/>
    </row>
    <row r="546" spans="1:11" x14ac:dyDescent="0.25">
      <c r="A546" s="56" t="s">
        <v>611</v>
      </c>
      <c r="B546" s="47" t="str">
        <f>VLOOKUP(tblSorties[[#This Row],[Référence]],tblBase[#All],2,FALSE)</f>
        <v>SAC POUBELLES 30L</v>
      </c>
      <c r="C546" s="56">
        <v>1</v>
      </c>
      <c r="D546" s="57">
        <f>VLOOKUP(tblSorties[[#This Row],[Référence]],tblBase[#All],4,FALSE)</f>
        <v>2.4900000000000002</v>
      </c>
      <c r="E546" s="58">
        <f>IFERROR(tblSorties[[#This Row],[Qté]]*tblSorties[[#This Row],[PU]],"nc")</f>
        <v>2.4900000000000002</v>
      </c>
      <c r="F546" s="59">
        <v>41690</v>
      </c>
      <c r="G546" s="56" t="s">
        <v>400</v>
      </c>
      <c r="H546" s="56" t="str">
        <f>VLOOKUP(tblSorties[[#This Row],[IDNom]],tblIDs[#All],2,FALSE)</f>
        <v>Girard</v>
      </c>
      <c r="I546" s="56" t="str">
        <f>VLOOKUP(tblSorties[[#This Row],[IDNom]],tblIDs[#All],3,FALSE)</f>
        <v>Servgene</v>
      </c>
      <c r="J546" s="56" t="str">
        <f>VLOOKUP(tblSorties[[#This Row],[IDNom]],tblIDs[#All],4,FALSE)</f>
        <v xml:space="preserve">Entretien </v>
      </c>
      <c r="K546" s="56"/>
    </row>
    <row r="547" spans="1:11" x14ac:dyDescent="0.25">
      <c r="A547" s="56">
        <v>42500</v>
      </c>
      <c r="B547" s="47" t="str">
        <f>VLOOKUP(tblSorties[[#This Row],[Référence]],tblBase[#All],2,FALSE)</f>
        <v>ROULEAU ECO</v>
      </c>
      <c r="C547" s="56">
        <v>4</v>
      </c>
      <c r="D547" s="57">
        <f>VLOOKUP(tblSorties[[#This Row],[Référence]],tblBase[#All],4,FALSE)</f>
        <v>3</v>
      </c>
      <c r="E547" s="58">
        <f>IFERROR(tblSorties[[#This Row],[Qté]]*tblSorties[[#This Row],[PU]],"nc")</f>
        <v>12</v>
      </c>
      <c r="F547" s="59">
        <v>41690</v>
      </c>
      <c r="G547" s="56" t="s">
        <v>315</v>
      </c>
      <c r="H547" s="56" t="str">
        <f>VLOOKUP(tblSorties[[#This Row],[IDNom]],tblIDs[#All],2,FALSE)</f>
        <v>Chrétien</v>
      </c>
      <c r="I547" s="56" t="str">
        <f>VLOOKUP(tblSorties[[#This Row],[IDNom]],tblIDs[#All],3,FALSE)</f>
        <v>Servgene</v>
      </c>
      <c r="J547" s="56" t="str">
        <f>VLOOKUP(tblSorties[[#This Row],[IDNom]],tblIDs[#All],4,FALSE)</f>
        <v xml:space="preserve">Entretien </v>
      </c>
      <c r="K547" s="56"/>
    </row>
    <row r="548" spans="1:11" x14ac:dyDescent="0.25">
      <c r="A548" s="56">
        <v>42500</v>
      </c>
      <c r="B548" s="47" t="str">
        <f>VLOOKUP(tblSorties[[#This Row],[Référence]],tblBase[#All],2,FALSE)</f>
        <v>ROULEAU ECO</v>
      </c>
      <c r="C548" s="56">
        <v>2</v>
      </c>
      <c r="D548" s="57">
        <f>VLOOKUP(tblSorties[[#This Row],[Référence]],tblBase[#All],4,FALSE)</f>
        <v>3</v>
      </c>
      <c r="E548" s="58">
        <f>IFERROR(tblSorties[[#This Row],[Qté]]*tblSorties[[#This Row],[PU]],"nc")</f>
        <v>6</v>
      </c>
      <c r="F548" s="59">
        <v>41690</v>
      </c>
      <c r="G548" s="56" t="s">
        <v>687</v>
      </c>
      <c r="H548" s="56" t="str">
        <f>VLOOKUP(tblSorties[[#This Row],[IDNom]],tblIDs[#All],2,FALSE)</f>
        <v>Devogelaere</v>
      </c>
      <c r="I548" s="56" t="str">
        <f>VLOOKUP(tblSorties[[#This Row],[IDNom]],tblIDs[#All],3,FALSE)</f>
        <v>Servgene</v>
      </c>
      <c r="J548" s="56" t="str">
        <f>VLOOKUP(tblSorties[[#This Row],[IDNom]],tblIDs[#All],4,FALSE)</f>
        <v xml:space="preserve">Entretien </v>
      </c>
      <c r="K548" s="56"/>
    </row>
    <row r="549" spans="1:11" x14ac:dyDescent="0.25">
      <c r="A549" s="56">
        <v>202235</v>
      </c>
      <c r="B549" s="47" t="str">
        <f>VLOOKUP(tblSorties[[#This Row],[Référence]],tblBase[#All],2,FALSE)</f>
        <v>CHEM.3 RAB.+ELAST.+ETIQ. ROUGE   C.L. 5/10</v>
      </c>
      <c r="C549" s="56">
        <v>1</v>
      </c>
      <c r="D549" s="57">
        <f>VLOOKUP(tblSorties[[#This Row],[Référence]],tblBase[#All],4,FALSE)</f>
        <v>0.88</v>
      </c>
      <c r="E549" s="58">
        <f>IFERROR(tblSorties[[#This Row],[Qté]]*tblSorties[[#This Row],[PU]],"nc")</f>
        <v>0.88</v>
      </c>
      <c r="F549" s="59">
        <v>41691</v>
      </c>
      <c r="G549" s="56" t="s">
        <v>235</v>
      </c>
      <c r="H549" s="56" t="str">
        <f>VLOOKUP(tblSorties[[#This Row],[IDNom]],tblIDs[#All],2,FALSE)</f>
        <v>Delepaut</v>
      </c>
      <c r="I549" s="56" t="str">
        <f>VLOOKUP(tblSorties[[#This Row],[IDNom]],tblIDs[#All],3,FALSE)</f>
        <v>Deptecl</v>
      </c>
      <c r="J549" s="56" t="str">
        <f>VLOOKUP(tblSorties[[#This Row],[IDNom]],tblIDs[#All],4,FALSE)</f>
        <v>Méca</v>
      </c>
      <c r="K549" s="56"/>
    </row>
    <row r="550" spans="1:11" x14ac:dyDescent="0.25">
      <c r="A550" s="56">
        <v>202232</v>
      </c>
      <c r="B550" s="47" t="str">
        <f>VLOOKUP(tblSorties[[#This Row],[Référence]],tblBase[#All],2,FALSE)</f>
        <v>CHEM.RAB.+ELAST.+ETIQ JAUNE</v>
      </c>
      <c r="C550" s="56">
        <v>1</v>
      </c>
      <c r="D550" s="57">
        <f>VLOOKUP(tblSorties[[#This Row],[Référence]],tblBase[#All],4,FALSE)</f>
        <v>0.88</v>
      </c>
      <c r="E550" s="58">
        <f>IFERROR(tblSorties[[#This Row],[Qté]]*tblSorties[[#This Row],[PU]],"nc")</f>
        <v>0.88</v>
      </c>
      <c r="F550" s="59">
        <v>41691</v>
      </c>
      <c r="G550" s="56" t="s">
        <v>235</v>
      </c>
      <c r="H550" s="56" t="str">
        <f>VLOOKUP(tblSorties[[#This Row],[IDNom]],tblIDs[#All],2,FALSE)</f>
        <v>Delepaut</v>
      </c>
      <c r="I550" s="56" t="str">
        <f>VLOOKUP(tblSorties[[#This Row],[IDNom]],tblIDs[#All],3,FALSE)</f>
        <v>Deptecl</v>
      </c>
      <c r="J550" s="56" t="str">
        <f>VLOOKUP(tblSorties[[#This Row],[IDNom]],tblIDs[#All],4,FALSE)</f>
        <v>Méca</v>
      </c>
      <c r="K550" s="56"/>
    </row>
    <row r="551" spans="1:11" x14ac:dyDescent="0.25">
      <c r="A551" s="56">
        <v>202231</v>
      </c>
      <c r="B551" s="47" t="str">
        <f>VLOOKUP(tblSorties[[#This Row],[Référence]],tblBase[#All],2,FALSE)</f>
        <v>CHEM.3 RAB.+ELAST.+ETIQ.VERT     C.L. 5/10</v>
      </c>
      <c r="C551" s="56">
        <v>1</v>
      </c>
      <c r="D551" s="57">
        <f>VLOOKUP(tblSorties[[#This Row],[Référence]],tblBase[#All],4,FALSE)</f>
        <v>0.88</v>
      </c>
      <c r="E551" s="58">
        <f>IFERROR(tblSorties[[#This Row],[Qté]]*tblSorties[[#This Row],[PU]],"nc")</f>
        <v>0.88</v>
      </c>
      <c r="F551" s="59">
        <v>41691</v>
      </c>
      <c r="G551" s="56" t="s">
        <v>235</v>
      </c>
      <c r="H551" s="56" t="str">
        <f>VLOOKUP(tblSorties[[#This Row],[IDNom]],tblIDs[#All],2,FALSE)</f>
        <v>Delepaut</v>
      </c>
      <c r="I551" s="56" t="str">
        <f>VLOOKUP(tblSorties[[#This Row],[IDNom]],tblIDs[#All],3,FALSE)</f>
        <v>Deptecl</v>
      </c>
      <c r="J551" s="56" t="str">
        <f>VLOOKUP(tblSorties[[#This Row],[IDNom]],tblIDs[#All],4,FALSE)</f>
        <v>Méca</v>
      </c>
      <c r="K551" s="56"/>
    </row>
    <row r="552" spans="1:11" x14ac:dyDescent="0.25">
      <c r="A552" s="56">
        <v>202230</v>
      </c>
      <c r="B552" s="47" t="str">
        <f>VLOOKUP(tblSorties[[#This Row],[Référence]],tblBase[#All],2,FALSE)</f>
        <v>CHEM.3 RABATS ELAST.EUROFOLIO    BLEU A4 C.L.</v>
      </c>
      <c r="C552" s="56">
        <v>1</v>
      </c>
      <c r="D552" s="57">
        <f>VLOOKUP(tblSorties[[#This Row],[Référence]],tblBase[#All],4,FALSE)</f>
        <v>0.88</v>
      </c>
      <c r="E552" s="58">
        <f>IFERROR(tblSorties[[#This Row],[Qté]]*tblSorties[[#This Row],[PU]],"nc")</f>
        <v>0.88</v>
      </c>
      <c r="F552" s="59">
        <v>41691</v>
      </c>
      <c r="G552" s="56" t="s">
        <v>235</v>
      </c>
      <c r="H552" s="56" t="str">
        <f>VLOOKUP(tblSorties[[#This Row],[IDNom]],tblIDs[#All],2,FALSE)</f>
        <v>Delepaut</v>
      </c>
      <c r="I552" s="56" t="str">
        <f>VLOOKUP(tblSorties[[#This Row],[IDNom]],tblIDs[#All],3,FALSE)</f>
        <v>Deptecl</v>
      </c>
      <c r="J552" s="56" t="str">
        <f>VLOOKUP(tblSorties[[#This Row],[IDNom]],tblIDs[#All],4,FALSE)</f>
        <v>Méca</v>
      </c>
      <c r="K552" s="56"/>
    </row>
    <row r="553" spans="1:11" x14ac:dyDescent="0.25">
      <c r="A553" s="56">
        <v>62106</v>
      </c>
      <c r="B553" s="47" t="str">
        <f>VLOOKUP(tblSorties[[#This Row],[Référence]],tblBase[#All],2,FALSE)</f>
        <v xml:space="preserve">ENV DEMI FORMAT 162 X229 </v>
      </c>
      <c r="C553" s="56">
        <v>30</v>
      </c>
      <c r="D553" s="57">
        <f>VLOOKUP(tblSorties[[#This Row],[Référence]],tblBase[#All],4,FALSE)</f>
        <v>7.0000000000000007E-2</v>
      </c>
      <c r="E553" s="58">
        <f>IFERROR(tblSorties[[#This Row],[Qté]]*tblSorties[[#This Row],[PU]],"nc")</f>
        <v>2.1</v>
      </c>
      <c r="F553" s="59">
        <v>41691</v>
      </c>
      <c r="G553" s="56" t="s">
        <v>235</v>
      </c>
      <c r="H553" s="56" t="str">
        <f>VLOOKUP(tblSorties[[#This Row],[IDNom]],tblIDs[#All],2,FALSE)</f>
        <v>Delepaut</v>
      </c>
      <c r="I553" s="56" t="str">
        <f>VLOOKUP(tblSorties[[#This Row],[IDNom]],tblIDs[#All],3,FALSE)</f>
        <v>Deptecl</v>
      </c>
      <c r="J553" s="56" t="str">
        <f>VLOOKUP(tblSorties[[#This Row],[IDNom]],tblIDs[#All],4,FALSE)</f>
        <v>Méca</v>
      </c>
      <c r="K553" s="56"/>
    </row>
    <row r="554" spans="1:11" x14ac:dyDescent="0.25">
      <c r="A554" s="56">
        <v>51210</v>
      </c>
      <c r="B554" s="47" t="str">
        <f>VLOOKUP(tblSorties[[#This Row],[Référence]],tblBase[#All],2,FALSE)</f>
        <v>ENV  GRAND FORMAT SANS FENETRE</v>
      </c>
      <c r="C554" s="56">
        <v>30</v>
      </c>
      <c r="D554" s="57">
        <f>VLOOKUP(tblSorties[[#This Row],[Référence]],tblBase[#All],4,FALSE)</f>
        <v>0.08</v>
      </c>
      <c r="E554" s="58">
        <f>IFERROR(tblSorties[[#This Row],[Qté]]*tblSorties[[#This Row],[PU]],"nc")</f>
        <v>2.4</v>
      </c>
      <c r="F554" s="59">
        <v>41691</v>
      </c>
      <c r="G554" s="56" t="s">
        <v>235</v>
      </c>
      <c r="H554" s="56" t="str">
        <f>VLOOKUP(tblSorties[[#This Row],[IDNom]],tblIDs[#All],2,FALSE)</f>
        <v>Delepaut</v>
      </c>
      <c r="I554" s="56" t="str">
        <f>VLOOKUP(tblSorties[[#This Row],[IDNom]],tblIDs[#All],3,FALSE)</f>
        <v>Deptecl</v>
      </c>
      <c r="J554" s="56" t="str">
        <f>VLOOKUP(tblSorties[[#This Row],[IDNom]],tblIDs[#All],4,FALSE)</f>
        <v>Méca</v>
      </c>
      <c r="K554" s="56"/>
    </row>
    <row r="555" spans="1:11" x14ac:dyDescent="0.25">
      <c r="A555" s="56">
        <v>78211</v>
      </c>
      <c r="B555" s="47" t="str">
        <f>VLOOKUP(tblSorties[[#This Row],[Référence]],tblBase[#All],2,FALSE)</f>
        <v>ENV A SOUFFLET</v>
      </c>
      <c r="C555" s="56">
        <v>5</v>
      </c>
      <c r="D555" s="57">
        <f>VLOOKUP(tblSorties[[#This Row],[Référence]],tblBase[#All],4,FALSE)</f>
        <v>0.47</v>
      </c>
      <c r="E555" s="58">
        <f>IFERROR(tblSorties[[#This Row],[Qté]]*tblSorties[[#This Row],[PU]],"nc")</f>
        <v>2.3499999999999996</v>
      </c>
      <c r="F555" s="59">
        <v>41691</v>
      </c>
      <c r="G555" s="56" t="s">
        <v>235</v>
      </c>
      <c r="H555" s="56" t="str">
        <f>VLOOKUP(tblSorties[[#This Row],[IDNom]],tblIDs[#All],2,FALSE)</f>
        <v>Delepaut</v>
      </c>
      <c r="I555" s="56" t="str">
        <f>VLOOKUP(tblSorties[[#This Row],[IDNom]],tblIDs[#All],3,FALSE)</f>
        <v>Deptecl</v>
      </c>
      <c r="J555" s="56" t="str">
        <f>VLOOKUP(tblSorties[[#This Row],[IDNom]],tblIDs[#All],4,FALSE)</f>
        <v>Méca</v>
      </c>
      <c r="K555" s="56"/>
    </row>
    <row r="556" spans="1:11" x14ac:dyDescent="0.25">
      <c r="A556" s="56">
        <v>110106</v>
      </c>
      <c r="B556" s="47" t="str">
        <f>VLOOKUP(tblSorties[[#This Row],[Référence]],tblBase[#All],2,FALSE)</f>
        <v>BTE 12 PORTE-MINES 0.7mm BIC     MATIC TRANSL. COL. ASS.</v>
      </c>
      <c r="C556" s="56">
        <v>5</v>
      </c>
      <c r="D556" s="57">
        <f>VLOOKUP(tblSorties[[#This Row],[Référence]],tblBase[#All],4,FALSE)</f>
        <v>0.32900000000000001</v>
      </c>
      <c r="E556" s="58">
        <f>IFERROR(tblSorties[[#This Row],[Qté]]*tblSorties[[#This Row],[PU]],"nc")</f>
        <v>1.645</v>
      </c>
      <c r="F556" s="59">
        <v>41691</v>
      </c>
      <c r="G556" s="56" t="s">
        <v>619</v>
      </c>
      <c r="H556" s="56" t="str">
        <f>VLOOKUP(tblSorties[[#This Row],[IDNom]],tblIDs[#All],2,FALSE)</f>
        <v>Lecomte</v>
      </c>
      <c r="I556" s="56" t="str">
        <f>VLOOKUP(tblSorties[[#This Row],[IDNom]],tblIDs[#All],3,FALSE)</f>
        <v>Systinfo-DF</v>
      </c>
      <c r="J556" s="56" t="str">
        <f>VLOOKUP(tblSorties[[#This Row],[IDNom]],tblIDs[#All],4,FALSE)</f>
        <v>Fonctinfo</v>
      </c>
      <c r="K556" s="56"/>
    </row>
    <row r="557" spans="1:11" x14ac:dyDescent="0.25">
      <c r="A557" s="56">
        <v>200253</v>
      </c>
      <c r="B557" s="47" t="str">
        <f>VLOOKUP(tblSorties[[#This Row],[Référence]],tblBase[#All],2,FALSE)</f>
        <v>BTE 100 POCH.PLAST.PERF.LISSE    9/100è A4 11 TROUS</v>
      </c>
      <c r="C557" s="56">
        <v>100</v>
      </c>
      <c r="D557" s="57">
        <f>VLOOKUP(tblSorties[[#This Row],[Référence]],tblBase[#All],4,FALSE)</f>
        <v>5.2999999999999999E-2</v>
      </c>
      <c r="E557" s="58">
        <f>IFERROR(tblSorties[[#This Row],[Qté]]*tblSorties[[#This Row],[PU]],"nc")</f>
        <v>5.3</v>
      </c>
      <c r="F557" s="59">
        <v>41691</v>
      </c>
      <c r="G557" s="56" t="s">
        <v>234</v>
      </c>
      <c r="H557" s="56" t="str">
        <f>VLOOKUP(tblSorties[[#This Row],[IDNom]],tblIDs[#All],2,FALSE)</f>
        <v>Halitim</v>
      </c>
      <c r="I557" s="56" t="str">
        <f>VLOOKUP(tblSorties[[#This Row],[IDNom]],tblIDs[#All],3,FALSE)</f>
        <v>Servgene</v>
      </c>
      <c r="J557" s="56" t="str">
        <f>VLOOKUP(tblSorties[[#This Row],[IDNom]],tblIDs[#All],4,FALSE)</f>
        <v>Doc</v>
      </c>
      <c r="K557" s="56"/>
    </row>
    <row r="558" spans="1:11" x14ac:dyDescent="0.25">
      <c r="A558" s="56">
        <v>504166</v>
      </c>
      <c r="B558" s="47" t="str">
        <f>VLOOKUP(tblSorties[[#This Row],[Référence]],tblBase[#All],2,FALSE)</f>
        <v>CORBEILLE A COURRIER INCOLORE</v>
      </c>
      <c r="C558" s="56">
        <v>2</v>
      </c>
      <c r="D558" s="57">
        <f>VLOOKUP(tblSorties[[#This Row],[Référence]],tblBase[#All],4,FALSE)</f>
        <v>2.57</v>
      </c>
      <c r="E558" s="58">
        <f>IFERROR(tblSorties[[#This Row],[Qté]]*tblSorties[[#This Row],[PU]],"nc")</f>
        <v>5.14</v>
      </c>
      <c r="F558" s="59">
        <v>41691</v>
      </c>
      <c r="G558" s="56" t="s">
        <v>696</v>
      </c>
      <c r="H558" s="56" t="str">
        <f>VLOOKUP(tblSorties[[#This Row],[IDNom]],tblIDs[#All],2,FALSE)</f>
        <v>Heyte</v>
      </c>
      <c r="I558" s="56" t="str">
        <f>VLOOKUP(tblSorties[[#This Row],[IDNom]],tblIDs[#All],3,FALSE)</f>
        <v>Deptecl</v>
      </c>
      <c r="J558" s="56" t="str">
        <f>VLOOKUP(tblSorties[[#This Row],[IDNom]],tblIDs[#All],4,FALSE)</f>
        <v>Sc/Matiére</v>
      </c>
      <c r="K558" s="56"/>
    </row>
    <row r="559" spans="1:11" x14ac:dyDescent="0.25">
      <c r="A559" s="56">
        <v>202230</v>
      </c>
      <c r="B559" s="47" t="str">
        <f>VLOOKUP(tblSorties[[#This Row],[Référence]],tblBase[#All],2,FALSE)</f>
        <v>CHEM.3 RABATS ELAST.EUROFOLIO    BLEU A4 C.L.</v>
      </c>
      <c r="C559" s="56">
        <v>3</v>
      </c>
      <c r="D559" s="57">
        <f>VLOOKUP(tblSorties[[#This Row],[Référence]],tblBase[#All],4,FALSE)</f>
        <v>0.88</v>
      </c>
      <c r="E559" s="58">
        <f>IFERROR(tblSorties[[#This Row],[Qté]]*tblSorties[[#This Row],[PU]],"nc")</f>
        <v>2.64</v>
      </c>
      <c r="F559" s="59">
        <v>41691</v>
      </c>
      <c r="G559" s="56" t="s">
        <v>696</v>
      </c>
      <c r="H559" s="56" t="str">
        <f>VLOOKUP(tblSorties[[#This Row],[IDNom]],tblIDs[#All],2,FALSE)</f>
        <v>Heyte</v>
      </c>
      <c r="I559" s="56" t="str">
        <f>VLOOKUP(tblSorties[[#This Row],[IDNom]],tblIDs[#All],3,FALSE)</f>
        <v>Deptecl</v>
      </c>
      <c r="J559" s="56" t="str">
        <f>VLOOKUP(tblSorties[[#This Row],[IDNom]],tblIDs[#All],4,FALSE)</f>
        <v>Sc/Matiére</v>
      </c>
      <c r="K559" s="56"/>
    </row>
    <row r="560" spans="1:11" x14ac:dyDescent="0.25">
      <c r="A560" s="56">
        <v>200253</v>
      </c>
      <c r="B560" s="47" t="str">
        <f>VLOOKUP(tblSorties[[#This Row],[Référence]],tblBase[#All],2,FALSE)</f>
        <v>BTE 100 POCH.PLAST.PERF.LISSE    9/100è A4 11 TROUS</v>
      </c>
      <c r="C560" s="56">
        <v>100</v>
      </c>
      <c r="D560" s="57">
        <f>VLOOKUP(tblSorties[[#This Row],[Référence]],tblBase[#All],4,FALSE)</f>
        <v>5.2999999999999999E-2</v>
      </c>
      <c r="E560" s="58">
        <f>IFERROR(tblSorties[[#This Row],[Qté]]*tblSorties[[#This Row],[PU]],"nc")</f>
        <v>5.3</v>
      </c>
      <c r="F560" s="59">
        <v>41691</v>
      </c>
      <c r="G560" s="56" t="s">
        <v>696</v>
      </c>
      <c r="H560" s="56" t="str">
        <f>VLOOKUP(tblSorties[[#This Row],[IDNom]],tblIDs[#All],2,FALSE)</f>
        <v>Heyte</v>
      </c>
      <c r="I560" s="56" t="str">
        <f>VLOOKUP(tblSorties[[#This Row],[IDNom]],tblIDs[#All],3,FALSE)</f>
        <v>Deptecl</v>
      </c>
      <c r="J560" s="56" t="str">
        <f>VLOOKUP(tblSorties[[#This Row],[IDNom]],tblIDs[#All],4,FALSE)</f>
        <v>Sc/Matiére</v>
      </c>
      <c r="K560" s="56"/>
    </row>
    <row r="561" spans="1:11" x14ac:dyDescent="0.25">
      <c r="A561" s="56">
        <v>110411</v>
      </c>
      <c r="B561" s="47" t="str">
        <f>VLOOKUP(tblSorties[[#This Row],[Référence]],tblBase[#All],2,FALSE)</f>
        <v>BOITE 100 CRAIES BLANCHES</v>
      </c>
      <c r="C561" s="56">
        <v>2</v>
      </c>
      <c r="D561" s="57">
        <f>VLOOKUP(tblSorties[[#This Row],[Référence]],tblBase[#All],4,FALSE)</f>
        <v>2.5</v>
      </c>
      <c r="E561" s="58">
        <f>IFERROR(tblSorties[[#This Row],[Qté]]*tblSorties[[#This Row],[PU]],"nc")</f>
        <v>5</v>
      </c>
      <c r="F561" s="59">
        <v>41691</v>
      </c>
      <c r="G561" s="56" t="s">
        <v>696</v>
      </c>
      <c r="H561" s="56" t="str">
        <f>VLOOKUP(tblSorties[[#This Row],[IDNom]],tblIDs[#All],2,FALSE)</f>
        <v>Heyte</v>
      </c>
      <c r="I561" s="56" t="str">
        <f>VLOOKUP(tblSorties[[#This Row],[IDNom]],tblIDs[#All],3,FALSE)</f>
        <v>Deptecl</v>
      </c>
      <c r="J561" s="56" t="str">
        <f>VLOOKUP(tblSorties[[#This Row],[IDNom]],tblIDs[#All],4,FALSE)</f>
        <v>Sc/Matiére</v>
      </c>
      <c r="K561" s="56"/>
    </row>
    <row r="562" spans="1:11" x14ac:dyDescent="0.25">
      <c r="A562" s="56" t="s">
        <v>658</v>
      </c>
      <c r="B562" s="47" t="str">
        <f>VLOOKUP(tblSorties[[#This Row],[Référence]],tblBase[#All],2,FALSE)</f>
        <v>MIR</v>
      </c>
      <c r="C562" s="56">
        <v>1</v>
      </c>
      <c r="D562" s="57">
        <f>VLOOKUP(tblSorties[[#This Row],[Référence]],tblBase[#All],4,FALSE)</f>
        <v>4.95</v>
      </c>
      <c r="E562" s="58">
        <f>IFERROR(tblSorties[[#This Row],[Qté]]*tblSorties[[#This Row],[PU]],"nc")</f>
        <v>4.95</v>
      </c>
      <c r="F562" s="59">
        <v>41691</v>
      </c>
      <c r="G562" s="56" t="s">
        <v>696</v>
      </c>
      <c r="H562" s="56" t="str">
        <f>VLOOKUP(tblSorties[[#This Row],[IDNom]],tblIDs[#All],2,FALSE)</f>
        <v>Heyte</v>
      </c>
      <c r="I562" s="56" t="str">
        <f>VLOOKUP(tblSorties[[#This Row],[IDNom]],tblIDs[#All],3,FALSE)</f>
        <v>Deptecl</v>
      </c>
      <c r="J562" s="56" t="str">
        <f>VLOOKUP(tblSorties[[#This Row],[IDNom]],tblIDs[#All],4,FALSE)</f>
        <v>Sc/Matiére</v>
      </c>
      <c r="K562" s="56"/>
    </row>
    <row r="563" spans="1:11" x14ac:dyDescent="0.25">
      <c r="A563" s="56">
        <v>257</v>
      </c>
      <c r="B563" s="47" t="str">
        <f>VLOOKUP(tblSorties[[#This Row],[Référence]],tblBase[#All],2,FALSE)</f>
        <v>INTO</v>
      </c>
      <c r="C563" s="56">
        <v>1</v>
      </c>
      <c r="D563" s="57">
        <f>VLOOKUP(tblSorties[[#This Row],[Référence]],tblBase[#All],4,FALSE)</f>
        <v>3.05</v>
      </c>
      <c r="E563" s="58">
        <f>IFERROR(tblSorties[[#This Row],[Qté]]*tblSorties[[#This Row],[PU]],"nc")</f>
        <v>3.05</v>
      </c>
      <c r="F563" s="59">
        <v>41691</v>
      </c>
      <c r="G563" s="56" t="s">
        <v>696</v>
      </c>
      <c r="H563" s="56" t="str">
        <f>VLOOKUP(tblSorties[[#This Row],[IDNom]],tblIDs[#All],2,FALSE)</f>
        <v>Heyte</v>
      </c>
      <c r="I563" s="56" t="str">
        <f>VLOOKUP(tblSorties[[#This Row],[IDNom]],tblIDs[#All],3,FALSE)</f>
        <v>Deptecl</v>
      </c>
      <c r="J563" s="56" t="str">
        <f>VLOOKUP(tblSorties[[#This Row],[IDNom]],tblIDs[#All],4,FALSE)</f>
        <v>Sc/Matiére</v>
      </c>
      <c r="K563" s="56"/>
    </row>
    <row r="564" spans="1:11" x14ac:dyDescent="0.25">
      <c r="A564" s="56">
        <v>505080</v>
      </c>
      <c r="B564" s="47" t="str">
        <f>VLOOKUP(tblSorties[[#This Row],[Référence]],tblBase[#All],2,FALSE)</f>
        <v>SAVON 800ML</v>
      </c>
      <c r="C564" s="56">
        <v>4</v>
      </c>
      <c r="D564" s="57">
        <f>VLOOKUP(tblSorties[[#This Row],[Référence]],tblBase[#All],4,FALSE)</f>
        <v>3.0579999999999998</v>
      </c>
      <c r="E564" s="58">
        <f>IFERROR(tblSorties[[#This Row],[Qté]]*tblSorties[[#This Row],[PU]],"nc")</f>
        <v>12.231999999999999</v>
      </c>
      <c r="F564" s="59">
        <v>41691</v>
      </c>
      <c r="G564" s="56" t="s">
        <v>696</v>
      </c>
      <c r="H564" s="56" t="str">
        <f>VLOOKUP(tblSorties[[#This Row],[IDNom]],tblIDs[#All],2,FALSE)</f>
        <v>Heyte</v>
      </c>
      <c r="I564" s="56" t="str">
        <f>VLOOKUP(tblSorties[[#This Row],[IDNom]],tblIDs[#All],3,FALSE)</f>
        <v>Deptecl</v>
      </c>
      <c r="J564" s="56" t="str">
        <f>VLOOKUP(tblSorties[[#This Row],[IDNom]],tblIDs[#All],4,FALSE)</f>
        <v>Sc/Matiére</v>
      </c>
      <c r="K564" s="56"/>
    </row>
    <row r="565" spans="1:11" x14ac:dyDescent="0.25">
      <c r="A565" s="56">
        <v>208561</v>
      </c>
      <c r="B565" s="47" t="str">
        <f>VLOOKUP(tblSorties[[#This Row],[Référence]],tblBase[#All],2,FALSE)</f>
        <v>CLASSEUR POLYPRO 4 ANN.30mm BLEU DUR</v>
      </c>
      <c r="C565" s="56">
        <v>1</v>
      </c>
      <c r="D565" s="57">
        <f>VLOOKUP(tblSorties[[#This Row],[Référence]],tblBase[#All],4,FALSE)</f>
        <v>0.78</v>
      </c>
      <c r="E565" s="58">
        <f>IFERROR(tblSorties[[#This Row],[Qté]]*tblSorties[[#This Row],[PU]],"nc")</f>
        <v>0.78</v>
      </c>
      <c r="F565" s="59">
        <v>41691</v>
      </c>
      <c r="G565" s="56" t="s">
        <v>245</v>
      </c>
      <c r="H565" s="56" t="str">
        <f>VLOOKUP(tblSorties[[#This Row],[IDNom]],tblIDs[#All],2,FALSE)</f>
        <v>Menu</v>
      </c>
      <c r="I565" s="56" t="str">
        <f>VLOOKUP(tblSorties[[#This Row],[IDNom]],tblIDs[#All],3,FALSE)</f>
        <v>RI-DF</v>
      </c>
      <c r="J565" s="56" t="str">
        <f>VLOOKUP(tblSorties[[#This Row],[IDNom]],tblIDs[#All],4,FALSE)</f>
        <v>Fonct</v>
      </c>
      <c r="K565" s="56"/>
    </row>
    <row r="566" spans="1:11" x14ac:dyDescent="0.25">
      <c r="A566" s="56">
        <v>102114</v>
      </c>
      <c r="B566" s="47" t="str">
        <f>VLOOKUP(tblSorties[[#This Row],[Référence]],tblBase[#All],2,FALSE)</f>
        <v>BTE 1000TROMBONES CHEVRON 25mm</v>
      </c>
      <c r="C566" s="56">
        <v>1</v>
      </c>
      <c r="D566" s="57">
        <f>VLOOKUP(tblSorties[[#This Row],[Référence]],tblBase[#All],4,FALSE)</f>
        <v>0.79</v>
      </c>
      <c r="E566" s="58">
        <f>IFERROR(tblSorties[[#This Row],[Qté]]*tblSorties[[#This Row],[PU]],"nc")</f>
        <v>0.79</v>
      </c>
      <c r="F566" s="59">
        <v>41691</v>
      </c>
      <c r="G566" s="56" t="s">
        <v>380</v>
      </c>
      <c r="H566" s="56" t="str">
        <f>VLOOKUP(tblSorties[[#This Row],[IDNom]],tblIDs[#All],2,FALSE)</f>
        <v>Foncez</v>
      </c>
      <c r="I566" s="56" t="str">
        <f>VLOOKUP(tblSorties[[#This Row],[IDNom]],tblIDs[#All],3,FALSE)</f>
        <v>Deptecl</v>
      </c>
      <c r="J566" s="56" t="str">
        <f>VLOOKUP(tblSorties[[#This Row],[IDNom]],tblIDs[#All],4,FALSE)</f>
        <v>Sc/Matiére</v>
      </c>
      <c r="K566" s="56"/>
    </row>
    <row r="567" spans="1:11" x14ac:dyDescent="0.25">
      <c r="A567" s="56">
        <v>202232</v>
      </c>
      <c r="B567" s="47" t="str">
        <f>VLOOKUP(tblSorties[[#This Row],[Référence]],tblBase[#All],2,FALSE)</f>
        <v>CHEM.RAB.+ELAST.+ETIQ JAUNE</v>
      </c>
      <c r="C567" s="56">
        <v>2</v>
      </c>
      <c r="D567" s="57">
        <f>VLOOKUP(tblSorties[[#This Row],[Référence]],tblBase[#All],4,FALSE)</f>
        <v>0.88</v>
      </c>
      <c r="E567" s="58">
        <f>IFERROR(tblSorties[[#This Row],[Qté]]*tblSorties[[#This Row],[PU]],"nc")</f>
        <v>1.76</v>
      </c>
      <c r="F567" s="59">
        <v>41691</v>
      </c>
      <c r="G567" s="56" t="s">
        <v>380</v>
      </c>
      <c r="H567" s="56" t="str">
        <f>VLOOKUP(tblSorties[[#This Row],[IDNom]],tblIDs[#All],2,FALSE)</f>
        <v>Foncez</v>
      </c>
      <c r="I567" s="56" t="str">
        <f>VLOOKUP(tblSorties[[#This Row],[IDNom]],tblIDs[#All],3,FALSE)</f>
        <v>Deptecl</v>
      </c>
      <c r="J567" s="56" t="str">
        <f>VLOOKUP(tblSorties[[#This Row],[IDNom]],tblIDs[#All],4,FALSE)</f>
        <v>Sc/Matiére</v>
      </c>
      <c r="K567" s="56"/>
    </row>
    <row r="568" spans="1:11" x14ac:dyDescent="0.25">
      <c r="A568" s="56">
        <v>202231</v>
      </c>
      <c r="B568" s="47" t="str">
        <f>VLOOKUP(tblSorties[[#This Row],[Référence]],tblBase[#All],2,FALSE)</f>
        <v>CHEM.3 RAB.+ELAST.+ETIQ.VERT     C.L. 5/10</v>
      </c>
      <c r="C568" s="56">
        <v>2</v>
      </c>
      <c r="D568" s="57">
        <f>VLOOKUP(tblSorties[[#This Row],[Référence]],tblBase[#All],4,FALSE)</f>
        <v>0.88</v>
      </c>
      <c r="E568" s="58">
        <f>IFERROR(tblSorties[[#This Row],[Qté]]*tblSorties[[#This Row],[PU]],"nc")</f>
        <v>1.76</v>
      </c>
      <c r="F568" s="59">
        <v>41691</v>
      </c>
      <c r="G568" s="56" t="s">
        <v>380</v>
      </c>
      <c r="H568" s="56" t="str">
        <f>VLOOKUP(tblSorties[[#This Row],[IDNom]],tblIDs[#All],2,FALSE)</f>
        <v>Foncez</v>
      </c>
      <c r="I568" s="56" t="str">
        <f>VLOOKUP(tblSorties[[#This Row],[IDNom]],tblIDs[#All],3,FALSE)</f>
        <v>Deptecl</v>
      </c>
      <c r="J568" s="56" t="str">
        <f>VLOOKUP(tblSorties[[#This Row],[IDNom]],tblIDs[#All],4,FALSE)</f>
        <v>Sc/Matiére</v>
      </c>
      <c r="K568" s="56"/>
    </row>
    <row r="569" spans="1:11" x14ac:dyDescent="0.25">
      <c r="A569" s="56">
        <v>202230</v>
      </c>
      <c r="B569" s="47" t="str">
        <f>VLOOKUP(tblSorties[[#This Row],[Référence]],tblBase[#All],2,FALSE)</f>
        <v>CHEM.3 RABATS ELAST.EUROFOLIO    BLEU A4 C.L.</v>
      </c>
      <c r="C569" s="56">
        <v>2</v>
      </c>
      <c r="D569" s="57">
        <f>VLOOKUP(tblSorties[[#This Row],[Référence]],tblBase[#All],4,FALSE)</f>
        <v>0.88</v>
      </c>
      <c r="E569" s="58">
        <f>IFERROR(tblSorties[[#This Row],[Qté]]*tblSorties[[#This Row],[PU]],"nc")</f>
        <v>1.76</v>
      </c>
      <c r="F569" s="59">
        <v>41691</v>
      </c>
      <c r="G569" s="56" t="s">
        <v>380</v>
      </c>
      <c r="H569" s="56" t="str">
        <f>VLOOKUP(tblSorties[[#This Row],[IDNom]],tblIDs[#All],2,FALSE)</f>
        <v>Foncez</v>
      </c>
      <c r="I569" s="56" t="str">
        <f>VLOOKUP(tblSorties[[#This Row],[IDNom]],tblIDs[#All],3,FALSE)</f>
        <v>Deptecl</v>
      </c>
      <c r="J569" s="56" t="str">
        <f>VLOOKUP(tblSorties[[#This Row],[IDNom]],tblIDs[#All],4,FALSE)</f>
        <v>Sc/Matiére</v>
      </c>
      <c r="K569" s="56"/>
    </row>
    <row r="570" spans="1:11" x14ac:dyDescent="0.25">
      <c r="A570" s="56">
        <v>202239</v>
      </c>
      <c r="B570" s="47" t="str">
        <f>VLOOKUP(tblSorties[[#This Row],[Référence]],tblBase[#All],2,FALSE)</f>
        <v>CHEM.3 RAB.+ELAST.+ETIQ.GRIS     C.L. 5/10</v>
      </c>
      <c r="C570" s="56">
        <v>2</v>
      </c>
      <c r="D570" s="57">
        <f>VLOOKUP(tblSorties[[#This Row],[Référence]],tblBase[#All],4,FALSE)</f>
        <v>0.88</v>
      </c>
      <c r="E570" s="58">
        <f>IFERROR(tblSorties[[#This Row],[Qté]]*tblSorties[[#This Row],[PU]],"nc")</f>
        <v>1.76</v>
      </c>
      <c r="F570" s="59">
        <v>41691</v>
      </c>
      <c r="G570" s="56" t="s">
        <v>380</v>
      </c>
      <c r="H570" s="56" t="str">
        <f>VLOOKUP(tblSorties[[#This Row],[IDNom]],tblIDs[#All],2,FALSE)</f>
        <v>Foncez</v>
      </c>
      <c r="I570" s="56" t="str">
        <f>VLOOKUP(tblSorties[[#This Row],[IDNom]],tblIDs[#All],3,FALSE)</f>
        <v>Deptecl</v>
      </c>
      <c r="J570" s="56" t="str">
        <f>VLOOKUP(tblSorties[[#This Row],[IDNom]],tblIDs[#All],4,FALSE)</f>
        <v>Sc/Matiére</v>
      </c>
      <c r="K570" s="56"/>
    </row>
    <row r="571" spans="1:11" x14ac:dyDescent="0.25">
      <c r="A571" s="56">
        <v>202248</v>
      </c>
      <c r="B571" s="47" t="str">
        <f>VLOOKUP(tblSorties[[#This Row],[Référence]],tblBase[#All],2,FALSE)</f>
        <v>CHEM.3 RAB.+ELAST.+ETIQ.ORANGE   C.L. 5/10</v>
      </c>
      <c r="C571" s="56">
        <v>2</v>
      </c>
      <c r="D571" s="57">
        <f>VLOOKUP(tblSorties[[#This Row],[Référence]],tblBase[#All],4,FALSE)</f>
        <v>0.88</v>
      </c>
      <c r="E571" s="58">
        <f>IFERROR(tblSorties[[#This Row],[Qté]]*tblSorties[[#This Row],[PU]],"nc")</f>
        <v>1.76</v>
      </c>
      <c r="F571" s="59">
        <v>41691</v>
      </c>
      <c r="G571" s="56" t="s">
        <v>380</v>
      </c>
      <c r="H571" s="56" t="str">
        <f>VLOOKUP(tblSorties[[#This Row],[IDNom]],tblIDs[#All],2,FALSE)</f>
        <v>Foncez</v>
      </c>
      <c r="I571" s="56" t="str">
        <f>VLOOKUP(tblSorties[[#This Row],[IDNom]],tblIDs[#All],3,FALSE)</f>
        <v>Deptecl</v>
      </c>
      <c r="J571" s="56" t="str">
        <f>VLOOKUP(tblSorties[[#This Row],[IDNom]],tblIDs[#All],4,FALSE)</f>
        <v>Sc/Matiére</v>
      </c>
      <c r="K571" s="56"/>
    </row>
    <row r="572" spans="1:11" x14ac:dyDescent="0.25">
      <c r="A572" s="56">
        <v>202235</v>
      </c>
      <c r="B572" s="47" t="str">
        <f>VLOOKUP(tblSorties[[#This Row],[Référence]],tblBase[#All],2,FALSE)</f>
        <v>CHEM.3 RAB.+ELAST.+ETIQ. ROUGE   C.L. 5/10</v>
      </c>
      <c r="C572" s="56">
        <v>2</v>
      </c>
      <c r="D572" s="57">
        <f>VLOOKUP(tblSorties[[#This Row],[Référence]],tblBase[#All],4,FALSE)</f>
        <v>0.88</v>
      </c>
      <c r="E572" s="58">
        <f>IFERROR(tblSorties[[#This Row],[Qté]]*tblSorties[[#This Row],[PU]],"nc")</f>
        <v>1.76</v>
      </c>
      <c r="F572" s="59">
        <v>41691</v>
      </c>
      <c r="G572" s="56" t="s">
        <v>380</v>
      </c>
      <c r="H572" s="56" t="str">
        <f>VLOOKUP(tblSorties[[#This Row],[IDNom]],tblIDs[#All],2,FALSE)</f>
        <v>Foncez</v>
      </c>
      <c r="I572" s="56" t="str">
        <f>VLOOKUP(tblSorties[[#This Row],[IDNom]],tblIDs[#All],3,FALSE)</f>
        <v>Deptecl</v>
      </c>
      <c r="J572" s="56" t="str">
        <f>VLOOKUP(tblSorties[[#This Row],[IDNom]],tblIDs[#All],4,FALSE)</f>
        <v>Sc/Matiére</v>
      </c>
      <c r="K572" s="56"/>
    </row>
    <row r="573" spans="1:11" x14ac:dyDescent="0.25">
      <c r="A573" s="56">
        <v>202233</v>
      </c>
      <c r="B573" s="47" t="str">
        <f>VLOOKUP(tblSorties[[#This Row],[Référence]],tblBase[#All],2,FALSE)</f>
        <v>CHEM.3RAB.+ELAST.+ETIQ. MAUVE C.L. 5/10</v>
      </c>
      <c r="C573" s="56">
        <v>2</v>
      </c>
      <c r="D573" s="57">
        <f>VLOOKUP(tblSorties[[#This Row],[Référence]],tblBase[#All],4,FALSE)</f>
        <v>0.88</v>
      </c>
      <c r="E573" s="58">
        <f>IFERROR(tblSorties[[#This Row],[Qté]]*tblSorties[[#This Row],[PU]],"nc")</f>
        <v>1.76</v>
      </c>
      <c r="F573" s="59">
        <v>41691</v>
      </c>
      <c r="G573" s="56" t="s">
        <v>380</v>
      </c>
      <c r="H573" s="56" t="str">
        <f>VLOOKUP(tblSorties[[#This Row],[IDNom]],tblIDs[#All],2,FALSE)</f>
        <v>Foncez</v>
      </c>
      <c r="I573" s="56" t="str">
        <f>VLOOKUP(tblSorties[[#This Row],[IDNom]],tblIDs[#All],3,FALSE)</f>
        <v>Deptecl</v>
      </c>
      <c r="J573" s="56" t="str">
        <f>VLOOKUP(tblSorties[[#This Row],[IDNom]],tblIDs[#All],4,FALSE)</f>
        <v>Sc/Matiére</v>
      </c>
      <c r="K573" s="56"/>
    </row>
    <row r="574" spans="1:11" x14ac:dyDescent="0.25">
      <c r="A574" s="56">
        <v>101712</v>
      </c>
      <c r="B574" s="47" t="str">
        <f>VLOOKUP(tblSorties[[#This Row],[Référence]],tblBase[#All],2,FALSE)</f>
        <v>AGRAFES BB</v>
      </c>
      <c r="C574" s="56">
        <v>1</v>
      </c>
      <c r="D574" s="57">
        <f>VLOOKUP(tblSorties[[#This Row],[Référence]],tblBase[#All],4,FALSE)</f>
        <v>1.08</v>
      </c>
      <c r="E574" s="58">
        <f>IFERROR(tblSorties[[#This Row],[Qté]]*tblSorties[[#This Row],[PU]],"nc")</f>
        <v>1.08</v>
      </c>
      <c r="F574" s="59">
        <v>41694</v>
      </c>
      <c r="G574" s="56" t="s">
        <v>712</v>
      </c>
      <c r="H574" s="56" t="str">
        <f>VLOOKUP(tblSorties[[#This Row],[IDNom]],tblIDs[#All],2,FALSE)</f>
        <v xml:space="preserve">Lhernout </v>
      </c>
      <c r="I574" s="56" t="str">
        <f>VLOOKUP(tblSorties[[#This Row],[IDNom]],tblIDs[#All],3,FALSE)</f>
        <v>Servgene</v>
      </c>
      <c r="J574" s="56" t="str">
        <f>VLOOKUP(tblSorties[[#This Row],[IDNom]],tblIDs[#All],4,FALSE)</f>
        <v>RH</v>
      </c>
      <c r="K574" s="56"/>
    </row>
    <row r="575" spans="1:11" x14ac:dyDescent="0.25">
      <c r="A575" s="56">
        <v>102116</v>
      </c>
      <c r="B575" s="47" t="str">
        <f>VLOOKUP(tblSorties[[#This Row],[Référence]],tblBase[#All],2,FALSE)</f>
        <v>BTE 1000TROMBONES CHEVRON 32mm</v>
      </c>
      <c r="C575" s="56">
        <v>1</v>
      </c>
      <c r="D575" s="57">
        <f>VLOOKUP(tblSorties[[#This Row],[Référence]],tblBase[#All],4,FALSE)</f>
        <v>1.05</v>
      </c>
      <c r="E575" s="58">
        <f>IFERROR(tblSorties[[#This Row],[Qté]]*tblSorties[[#This Row],[PU]],"nc")</f>
        <v>1.05</v>
      </c>
      <c r="F575" s="59">
        <v>41694</v>
      </c>
      <c r="G575" s="56" t="s">
        <v>712</v>
      </c>
      <c r="H575" s="56" t="str">
        <f>VLOOKUP(tblSorties[[#This Row],[IDNom]],tblIDs[#All],2,FALSE)</f>
        <v xml:space="preserve">Lhernout </v>
      </c>
      <c r="I575" s="56" t="str">
        <f>VLOOKUP(tblSorties[[#This Row],[IDNom]],tblIDs[#All],3,FALSE)</f>
        <v>Servgene</v>
      </c>
      <c r="J575" s="56" t="str">
        <f>VLOOKUP(tblSorties[[#This Row],[IDNom]],tblIDs[#All],4,FALSE)</f>
        <v>RH</v>
      </c>
      <c r="K575" s="56"/>
    </row>
    <row r="576" spans="1:11" x14ac:dyDescent="0.25">
      <c r="A576" s="56">
        <v>311433</v>
      </c>
      <c r="B576" s="47" t="str">
        <f>VLOOKUP(tblSorties[[#This Row],[Référence]],tblBase[#All],2,FALSE)</f>
        <v>CAHIER BROCHURE 21X29,7 5X5 180P</v>
      </c>
      <c r="C576" s="56">
        <v>1</v>
      </c>
      <c r="D576" s="57">
        <f>VLOOKUP(tblSorties[[#This Row],[Référence]],tblBase[#All],4,FALSE)</f>
        <v>3.04</v>
      </c>
      <c r="E576" s="58">
        <f>IFERROR(tblSorties[[#This Row],[Qté]]*tblSorties[[#This Row],[PU]],"nc")</f>
        <v>3.04</v>
      </c>
      <c r="F576" s="59">
        <v>41694</v>
      </c>
      <c r="G576" s="56" t="s">
        <v>712</v>
      </c>
      <c r="H576" s="56" t="str">
        <f>VLOOKUP(tblSorties[[#This Row],[IDNom]],tblIDs[#All],2,FALSE)</f>
        <v xml:space="preserve">Lhernout </v>
      </c>
      <c r="I576" s="56" t="str">
        <f>VLOOKUP(tblSorties[[#This Row],[IDNom]],tblIDs[#All],3,FALSE)</f>
        <v>Servgene</v>
      </c>
      <c r="J576" s="56" t="str">
        <f>VLOOKUP(tblSorties[[#This Row],[IDNom]],tblIDs[#All],4,FALSE)</f>
        <v>RH</v>
      </c>
      <c r="K576" s="56"/>
    </row>
    <row r="577" spans="1:11" x14ac:dyDescent="0.25">
      <c r="A577" s="56">
        <v>111101</v>
      </c>
      <c r="B577" s="47" t="str">
        <f>VLOOKUP(tblSorties[[#This Row],[Référence]],tblBase[#All],2,FALSE)</f>
        <v>BIC CRISTAL P.M. BLEU</v>
      </c>
      <c r="C577" s="56">
        <v>1</v>
      </c>
      <c r="D577" s="57">
        <f>VLOOKUP(tblSorties[[#This Row],[Référence]],tblBase[#All],4,FALSE)</f>
        <v>0.15</v>
      </c>
      <c r="E577" s="58">
        <f>IFERROR(tblSorties[[#This Row],[Qté]]*tblSorties[[#This Row],[PU]],"nc")</f>
        <v>0.15</v>
      </c>
      <c r="F577" s="59">
        <v>41694</v>
      </c>
      <c r="G577" s="56" t="s">
        <v>712</v>
      </c>
      <c r="H577" s="56" t="str">
        <f>VLOOKUP(tblSorties[[#This Row],[IDNom]],tblIDs[#All],2,FALSE)</f>
        <v xml:space="preserve">Lhernout </v>
      </c>
      <c r="I577" s="56" t="str">
        <f>VLOOKUP(tblSorties[[#This Row],[IDNom]],tblIDs[#All],3,FALSE)</f>
        <v>Servgene</v>
      </c>
      <c r="J577" s="56" t="str">
        <f>VLOOKUP(tblSorties[[#This Row],[IDNom]],tblIDs[#All],4,FALSE)</f>
        <v>RH</v>
      </c>
      <c r="K577" s="56"/>
    </row>
    <row r="578" spans="1:11" x14ac:dyDescent="0.25">
      <c r="A578" s="56">
        <v>211127</v>
      </c>
      <c r="B578" s="47" t="str">
        <f>VLOOKUP(tblSorties[[#This Row],[Référence]],tblBase[#All],2,FALSE)</f>
        <v>PQT 100 S/CHEM.ROCK S VIOLINE 80G</v>
      </c>
      <c r="C578" s="56">
        <v>10</v>
      </c>
      <c r="D578" s="57">
        <f>VLOOKUP(tblSorties[[#This Row],[Référence]],tblBase[#All],4,FALSE)</f>
        <v>4.0500000000000001E-2</v>
      </c>
      <c r="E578" s="58">
        <f>IFERROR(tblSorties[[#This Row],[Qté]]*tblSorties[[#This Row],[PU]],"nc")</f>
        <v>0.40500000000000003</v>
      </c>
      <c r="F578" s="59">
        <v>41701</v>
      </c>
      <c r="G578" s="56" t="s">
        <v>691</v>
      </c>
      <c r="H578" s="56" t="str">
        <f>VLOOKUP(tblSorties[[#This Row],[IDNom]],tblIDs[#All],2,FALSE)</f>
        <v>Aabar</v>
      </c>
      <c r="I578" s="56" t="str">
        <f>VLOOKUP(tblSorties[[#This Row],[IDNom]],tblIDs[#All],3,FALSE)</f>
        <v>Servgene</v>
      </c>
      <c r="J578" s="56" t="str">
        <f>VLOOKUP(tblSorties[[#This Row],[IDNom]],tblIDs[#All],4,FALSE)</f>
        <v>Servfin</v>
      </c>
      <c r="K578" s="56"/>
    </row>
    <row r="579" spans="1:11" x14ac:dyDescent="0.25">
      <c r="A579" s="56">
        <v>211123</v>
      </c>
      <c r="B579" s="47" t="str">
        <f>VLOOKUP(tblSorties[[#This Row],[Référence]],tblBase[#All],2,FALSE)</f>
        <v>PQT 100 S/CHEM.ROCK S CITRON     80G</v>
      </c>
      <c r="C579" s="56">
        <v>10</v>
      </c>
      <c r="D579" s="57">
        <f>VLOOKUP(tblSorties[[#This Row],[Référence]],tblBase[#All],4,FALSE)</f>
        <v>4.0500000000000001E-2</v>
      </c>
      <c r="E579" s="58">
        <f>IFERROR(tblSorties[[#This Row],[Qté]]*tblSorties[[#This Row],[PU]],"nc")</f>
        <v>0.40500000000000003</v>
      </c>
      <c r="F579" s="59">
        <v>41701</v>
      </c>
      <c r="G579" s="56" t="s">
        <v>691</v>
      </c>
      <c r="H579" s="56" t="str">
        <f>VLOOKUP(tblSorties[[#This Row],[IDNom]],tblIDs[#All],2,FALSE)</f>
        <v>Aabar</v>
      </c>
      <c r="I579" s="56" t="str">
        <f>VLOOKUP(tblSorties[[#This Row],[IDNom]],tblIDs[#All],3,FALSE)</f>
        <v>Servgene</v>
      </c>
      <c r="J579" s="56" t="str">
        <f>VLOOKUP(tblSorties[[#This Row],[IDNom]],tblIDs[#All],4,FALSE)</f>
        <v>Servfin</v>
      </c>
      <c r="K579" s="56"/>
    </row>
    <row r="580" spans="1:11" x14ac:dyDescent="0.25">
      <c r="A580" s="56">
        <v>211157</v>
      </c>
      <c r="B580" s="47" t="str">
        <f>VLOOKUP(tblSorties[[#This Row],[Référence]],tblBase[#All],2,FALSE)</f>
        <v>PQ 100 S/CHEM.ROCK S VERT EMP. 80GR</v>
      </c>
      <c r="C580" s="56">
        <v>10</v>
      </c>
      <c r="D580" s="57">
        <f>VLOOKUP(tblSorties[[#This Row],[Référence]],tblBase[#All],4,FALSE)</f>
        <v>4.0500000000000001E-2</v>
      </c>
      <c r="E580" s="58">
        <f>IFERROR(tblSorties[[#This Row],[Qté]]*tblSorties[[#This Row],[PU]],"nc")</f>
        <v>0.40500000000000003</v>
      </c>
      <c r="F580" s="59">
        <v>41701</v>
      </c>
      <c r="G580" s="56" t="s">
        <v>691</v>
      </c>
      <c r="H580" s="56" t="str">
        <f>VLOOKUP(tblSorties[[#This Row],[IDNom]],tblIDs[#All],2,FALSE)</f>
        <v>Aabar</v>
      </c>
      <c r="I580" s="56" t="str">
        <f>VLOOKUP(tblSorties[[#This Row],[IDNom]],tblIDs[#All],3,FALSE)</f>
        <v>Servgene</v>
      </c>
      <c r="J580" s="56" t="str">
        <f>VLOOKUP(tblSorties[[#This Row],[IDNom]],tblIDs[#All],4,FALSE)</f>
        <v>Servfin</v>
      </c>
      <c r="K580" s="56"/>
    </row>
    <row r="581" spans="1:11" x14ac:dyDescent="0.25">
      <c r="A581" s="56">
        <v>211124</v>
      </c>
      <c r="B581" s="47" t="str">
        <f>VLOOKUP(tblSorties[[#This Row],[Référence]],tblBase[#All],2,FALSE)</f>
        <v>PQT 100 S/CHEM.ROCK S RGE TURC 80G</v>
      </c>
      <c r="C581" s="56">
        <v>10</v>
      </c>
      <c r="D581" s="57">
        <f>VLOOKUP(tblSorties[[#This Row],[Référence]],tblBase[#All],4,FALSE)</f>
        <v>4.0500000000000001E-2</v>
      </c>
      <c r="E581" s="58">
        <f>IFERROR(tblSorties[[#This Row],[Qté]]*tblSorties[[#This Row],[PU]],"nc")</f>
        <v>0.40500000000000003</v>
      </c>
      <c r="F581" s="59">
        <v>41701</v>
      </c>
      <c r="G581" s="56" t="s">
        <v>691</v>
      </c>
      <c r="H581" s="56" t="str">
        <f>VLOOKUP(tblSorties[[#This Row],[IDNom]],tblIDs[#All],2,FALSE)</f>
        <v>Aabar</v>
      </c>
      <c r="I581" s="56" t="str">
        <f>VLOOKUP(tblSorties[[#This Row],[IDNom]],tblIDs[#All],3,FALSE)</f>
        <v>Servgene</v>
      </c>
      <c r="J581" s="56" t="str">
        <f>VLOOKUP(tblSorties[[#This Row],[IDNom]],tblIDs[#All],4,FALSE)</f>
        <v>Servfin</v>
      </c>
      <c r="K581" s="56"/>
    </row>
    <row r="582" spans="1:11" x14ac:dyDescent="0.25">
      <c r="A582" s="56">
        <v>204117</v>
      </c>
      <c r="B582" s="47" t="str">
        <f>VLOOKUP(tblSorties[[#This Row],[Référence]],tblBase[#All],2,FALSE)</f>
        <v>A+B LOT 50 BTES ARCHIVE DOS 20   BLANC</v>
      </c>
      <c r="C582" s="56">
        <v>4</v>
      </c>
      <c r="D582" s="57">
        <f>VLOOKUP(tblSorties[[#This Row],[Référence]],tblBase[#All],4,FALSE)</f>
        <v>0.78</v>
      </c>
      <c r="E582" s="58">
        <f>IFERROR(tblSorties[[#This Row],[Qté]]*tblSorties[[#This Row],[PU]],"nc")</f>
        <v>3.12</v>
      </c>
      <c r="F582" s="59">
        <v>41701</v>
      </c>
      <c r="G582" s="56" t="s">
        <v>691</v>
      </c>
      <c r="H582" s="56" t="str">
        <f>VLOOKUP(tblSorties[[#This Row],[IDNom]],tblIDs[#All],2,FALSE)</f>
        <v>Aabar</v>
      </c>
      <c r="I582" s="56" t="str">
        <f>VLOOKUP(tblSorties[[#This Row],[IDNom]],tblIDs[#All],3,FALSE)</f>
        <v>Servgene</v>
      </c>
      <c r="J582" s="56" t="str">
        <f>VLOOKUP(tblSorties[[#This Row],[IDNom]],tblIDs[#All],4,FALSE)</f>
        <v>Servfin</v>
      </c>
      <c r="K582" s="56"/>
    </row>
    <row r="583" spans="1:11" x14ac:dyDescent="0.25">
      <c r="A583" s="56">
        <v>200253</v>
      </c>
      <c r="B583" s="47" t="str">
        <f>VLOOKUP(tblSorties[[#This Row],[Référence]],tblBase[#All],2,FALSE)</f>
        <v>BTE 100 POCH.PLAST.PERF.LISSE    9/100è A4 11 TROUS</v>
      </c>
      <c r="C583" s="56">
        <v>100</v>
      </c>
      <c r="D583" s="57">
        <f>VLOOKUP(tblSorties[[#This Row],[Référence]],tblBase[#All],4,FALSE)</f>
        <v>5.2999999999999999E-2</v>
      </c>
      <c r="E583" s="58">
        <f>IFERROR(tblSorties[[#This Row],[Qté]]*tblSorties[[#This Row],[PU]],"nc")</f>
        <v>5.3</v>
      </c>
      <c r="F583" s="59">
        <v>41701</v>
      </c>
      <c r="G583" s="56" t="s">
        <v>691</v>
      </c>
      <c r="H583" s="56" t="str">
        <f>VLOOKUP(tblSorties[[#This Row],[IDNom]],tblIDs[#All],2,FALSE)</f>
        <v>Aabar</v>
      </c>
      <c r="I583" s="56" t="str">
        <f>VLOOKUP(tblSorties[[#This Row],[IDNom]],tblIDs[#All],3,FALSE)</f>
        <v>Servgene</v>
      </c>
      <c r="J583" s="56" t="str">
        <f>VLOOKUP(tblSorties[[#This Row],[IDNom]],tblIDs[#All],4,FALSE)</f>
        <v>Servfin</v>
      </c>
      <c r="K583" s="56"/>
    </row>
    <row r="584" spans="1:11" x14ac:dyDescent="0.25">
      <c r="A584" s="56">
        <v>211128</v>
      </c>
      <c r="B584" s="47" t="str">
        <f>VLOOKUP(tblSorties[[#This Row],[Référence]],tblBase[#All],2,FALSE)</f>
        <v>PQT 100 S/CHEM.ROCK S ROSE VIF 80G</v>
      </c>
      <c r="C584" s="56">
        <v>30</v>
      </c>
      <c r="D584" s="57">
        <f>VLOOKUP(tblSorties[[#This Row],[Référence]],tblBase[#All],4,FALSE)</f>
        <v>4.0500000000000001E-2</v>
      </c>
      <c r="E584" s="58">
        <f>IFERROR(tblSorties[[#This Row],[Qté]]*tblSorties[[#This Row],[PU]],"nc")</f>
        <v>1.2150000000000001</v>
      </c>
      <c r="F584" s="59">
        <v>41702</v>
      </c>
      <c r="G584" s="56" t="s">
        <v>681</v>
      </c>
      <c r="H584" s="56" t="str">
        <f>VLOOKUP(tblSorties[[#This Row],[IDNom]],tblIDs[#All],2,FALSE)</f>
        <v>Ledrue</v>
      </c>
      <c r="I584" s="56" t="str">
        <f>VLOOKUP(tblSorties[[#This Row],[IDNom]],tblIDs[#All],3,FALSE)</f>
        <v>Rech-DF</v>
      </c>
      <c r="J584" s="56" t="str">
        <f>VLOOKUP(tblSorties[[#This Row],[IDNom]],tblIDs[#All],4,FALSE)</f>
        <v>Valorisation</v>
      </c>
      <c r="K584" s="56"/>
    </row>
    <row r="585" spans="1:11" x14ac:dyDescent="0.25">
      <c r="A585" s="56">
        <v>309177</v>
      </c>
      <c r="B585" s="47" t="str">
        <f>VLOOKUP(tblSorties[[#This Row],[Référence]],tblBase[#All],2,FALSE)</f>
        <v>A+B LOT 12 BLOCS REPOSI.76x127   JAUNE</v>
      </c>
      <c r="C585" s="56">
        <v>2</v>
      </c>
      <c r="D585" s="57">
        <f>VLOOKUP(tblSorties[[#This Row],[Référence]],tblBase[#All],4,FALSE)</f>
        <v>0.254</v>
      </c>
      <c r="E585" s="58">
        <f>IFERROR(tblSorties[[#This Row],[Qté]]*tblSorties[[#This Row],[PU]],"nc")</f>
        <v>0.50800000000000001</v>
      </c>
      <c r="F585" s="59">
        <v>41702</v>
      </c>
      <c r="G585" s="56" t="s">
        <v>681</v>
      </c>
      <c r="H585" s="56" t="str">
        <f>VLOOKUP(tblSorties[[#This Row],[IDNom]],tblIDs[#All],2,FALSE)</f>
        <v>Ledrue</v>
      </c>
      <c r="I585" s="56" t="str">
        <f>VLOOKUP(tblSorties[[#This Row],[IDNom]],tblIDs[#All],3,FALSE)</f>
        <v>Rech-DF</v>
      </c>
      <c r="J585" s="56" t="str">
        <f>VLOOKUP(tblSorties[[#This Row],[IDNom]],tblIDs[#All],4,FALSE)</f>
        <v>Valorisation</v>
      </c>
      <c r="K585" s="56"/>
    </row>
    <row r="586" spans="1:11" x14ac:dyDescent="0.25">
      <c r="A586" s="56">
        <v>309175</v>
      </c>
      <c r="B586" s="47" t="str">
        <f>VLOOKUP(tblSorties[[#This Row],[Référence]],tblBase[#All],2,FALSE)</f>
        <v>A+B LOT 12 BLOCS REPOSIT.76x76   JAUNE</v>
      </c>
      <c r="C586" s="56">
        <v>2</v>
      </c>
      <c r="D586" s="57">
        <f>VLOOKUP(tblSorties[[#This Row],[Référence]],tblBase[#All],4,FALSE)</f>
        <v>0.16</v>
      </c>
      <c r="E586" s="58">
        <f>IFERROR(tblSorties[[#This Row],[Qté]]*tblSorties[[#This Row],[PU]],"nc")</f>
        <v>0.32</v>
      </c>
      <c r="F586" s="59">
        <v>41702</v>
      </c>
      <c r="G586" s="56" t="s">
        <v>681</v>
      </c>
      <c r="H586" s="56" t="str">
        <f>VLOOKUP(tblSorties[[#This Row],[IDNom]],tblIDs[#All],2,FALSE)</f>
        <v>Ledrue</v>
      </c>
      <c r="I586" s="56" t="str">
        <f>VLOOKUP(tblSorties[[#This Row],[IDNom]],tblIDs[#All],3,FALSE)</f>
        <v>Rech-DF</v>
      </c>
      <c r="J586" s="56" t="str">
        <f>VLOOKUP(tblSorties[[#This Row],[IDNom]],tblIDs[#All],4,FALSE)</f>
        <v>Valorisation</v>
      </c>
      <c r="K586" s="56"/>
    </row>
    <row r="587" spans="1:11" x14ac:dyDescent="0.25">
      <c r="A587" s="56">
        <v>102114</v>
      </c>
      <c r="B587" s="47" t="str">
        <f>VLOOKUP(tblSorties[[#This Row],[Référence]],tblBase[#All],2,FALSE)</f>
        <v>BTE 1000TROMBONES CHEVRON 25mm</v>
      </c>
      <c r="C587" s="56">
        <v>1</v>
      </c>
      <c r="D587" s="57">
        <f>VLOOKUP(tblSorties[[#This Row],[Référence]],tblBase[#All],4,FALSE)</f>
        <v>0.79</v>
      </c>
      <c r="E587" s="58">
        <f>IFERROR(tblSorties[[#This Row],[Qté]]*tblSorties[[#This Row],[PU]],"nc")</f>
        <v>0.79</v>
      </c>
      <c r="F587" s="59">
        <v>41702</v>
      </c>
      <c r="G587" s="56" t="s">
        <v>681</v>
      </c>
      <c r="H587" s="56" t="str">
        <f>VLOOKUP(tblSorties[[#This Row],[IDNom]],tblIDs[#All],2,FALSE)</f>
        <v>Ledrue</v>
      </c>
      <c r="I587" s="56" t="str">
        <f>VLOOKUP(tblSorties[[#This Row],[IDNom]],tblIDs[#All],3,FALSE)</f>
        <v>Rech-DF</v>
      </c>
      <c r="J587" s="56" t="str">
        <f>VLOOKUP(tblSorties[[#This Row],[IDNom]],tblIDs[#All],4,FALSE)</f>
        <v>Valorisation</v>
      </c>
      <c r="K587" s="56"/>
    </row>
    <row r="588" spans="1:11" x14ac:dyDescent="0.25">
      <c r="A588" s="56">
        <v>102116</v>
      </c>
      <c r="B588" s="47" t="str">
        <f>VLOOKUP(tblSorties[[#This Row],[Référence]],tblBase[#All],2,FALSE)</f>
        <v>BTE 1000TROMBONES CHEVRON 32mm</v>
      </c>
      <c r="C588" s="56">
        <v>1</v>
      </c>
      <c r="D588" s="57">
        <f>VLOOKUP(tblSorties[[#This Row],[Référence]],tblBase[#All],4,FALSE)</f>
        <v>1.05</v>
      </c>
      <c r="E588" s="58">
        <f>IFERROR(tblSorties[[#This Row],[Qté]]*tblSorties[[#This Row],[PU]],"nc")</f>
        <v>1.05</v>
      </c>
      <c r="F588" s="59">
        <v>41702</v>
      </c>
      <c r="G588" s="56" t="s">
        <v>681</v>
      </c>
      <c r="H588" s="56" t="str">
        <f>VLOOKUP(tblSorties[[#This Row],[IDNom]],tblIDs[#All],2,FALSE)</f>
        <v>Ledrue</v>
      </c>
      <c r="I588" s="56" t="str">
        <f>VLOOKUP(tblSorties[[#This Row],[IDNom]],tblIDs[#All],3,FALSE)</f>
        <v>Rech-DF</v>
      </c>
      <c r="J588" s="56" t="str">
        <f>VLOOKUP(tblSorties[[#This Row],[IDNom]],tblIDs[#All],4,FALSE)</f>
        <v>Valorisation</v>
      </c>
      <c r="K588" s="56"/>
    </row>
    <row r="589" spans="1:11" x14ac:dyDescent="0.25">
      <c r="A589" s="56">
        <v>206401</v>
      </c>
      <c r="B589" s="47" t="str">
        <f>VLOOKUP(tblSorties[[#This Row],[Référence]],tblBase[#All],2,FALSE)</f>
        <v>A+B CLASSEUR LEVIER 8cm BLEU     FONCE</v>
      </c>
      <c r="C589" s="56">
        <v>1</v>
      </c>
      <c r="D589" s="57">
        <f>VLOOKUP(tblSorties[[#This Row],[Référence]],tblBase[#All],4,FALSE)</f>
        <v>1.0900000000000001</v>
      </c>
      <c r="E589" s="58">
        <f>IFERROR(tblSorties[[#This Row],[Qté]]*tblSorties[[#This Row],[PU]],"nc")</f>
        <v>1.0900000000000001</v>
      </c>
      <c r="F589" s="59">
        <v>41702</v>
      </c>
      <c r="G589" s="56" t="s">
        <v>696</v>
      </c>
      <c r="H589" s="56" t="str">
        <f>VLOOKUP(tblSorties[[#This Row],[IDNom]],tblIDs[#All],2,FALSE)</f>
        <v>Heyte</v>
      </c>
      <c r="I589" s="56" t="str">
        <f>VLOOKUP(tblSorties[[#This Row],[IDNom]],tblIDs[#All],3,FALSE)</f>
        <v>Deptecl</v>
      </c>
      <c r="J589" s="56" t="str">
        <f>VLOOKUP(tblSorties[[#This Row],[IDNom]],tblIDs[#All],4,FALSE)</f>
        <v>Sc/Matiére</v>
      </c>
      <c r="K589" s="56"/>
    </row>
    <row r="590" spans="1:11" x14ac:dyDescent="0.25">
      <c r="A590" s="56">
        <v>207223</v>
      </c>
      <c r="B590" s="47" t="str">
        <f>VLOOKUP(tblSorties[[#This Row],[Référence]],tblBase[#All],2,FALSE)</f>
        <v>JEU 12 INTERC.CARTE FORTE A4+    FORMAT POCH. (245x300)</v>
      </c>
      <c r="C590" s="56">
        <v>1</v>
      </c>
      <c r="D590" s="57">
        <f>VLOOKUP(tblSorties[[#This Row],[Référence]],tblBase[#All],4,FALSE)</f>
        <v>0.44</v>
      </c>
      <c r="E590" s="58">
        <f>IFERROR(tblSorties[[#This Row],[Qté]]*tblSorties[[#This Row],[PU]],"nc")</f>
        <v>0.44</v>
      </c>
      <c r="F590" s="59">
        <v>41702</v>
      </c>
      <c r="G590" s="56" t="s">
        <v>696</v>
      </c>
      <c r="H590" s="56" t="str">
        <f>VLOOKUP(tblSorties[[#This Row],[IDNom]],tblIDs[#All],2,FALSE)</f>
        <v>Heyte</v>
      </c>
      <c r="I590" s="56" t="str">
        <f>VLOOKUP(tblSorties[[#This Row],[IDNom]],tblIDs[#All],3,FALSE)</f>
        <v>Deptecl</v>
      </c>
      <c r="J590" s="56" t="str">
        <f>VLOOKUP(tblSorties[[#This Row],[IDNom]],tblIDs[#All],4,FALSE)</f>
        <v>Sc/Matiére</v>
      </c>
      <c r="K590" s="56"/>
    </row>
    <row r="591" spans="1:11" x14ac:dyDescent="0.25">
      <c r="A591" s="56">
        <v>105222</v>
      </c>
      <c r="B591" s="47" t="str">
        <f>VLOOKUP(tblSorties[[#This Row],[Référence]],tblBase[#All],2,FALSE)</f>
        <v>ETUI 10 LAMES CUTTER 18mm</v>
      </c>
      <c r="C591" s="56">
        <v>2</v>
      </c>
      <c r="D591" s="57">
        <f>VLOOKUP(tblSorties[[#This Row],[Référence]],tblBase[#All],4,FALSE)</f>
        <v>0.85</v>
      </c>
      <c r="E591" s="58">
        <f>IFERROR(tblSorties[[#This Row],[Qté]]*tblSorties[[#This Row],[PU]],"nc")</f>
        <v>1.7</v>
      </c>
      <c r="F591" s="59">
        <v>41702</v>
      </c>
      <c r="G591" s="56" t="s">
        <v>230</v>
      </c>
      <c r="H591" s="56" t="str">
        <f>VLOOKUP(tblSorties[[#This Row],[IDNom]],tblIDs[#All],2,FALSE)</f>
        <v xml:space="preserve">Desseyn </v>
      </c>
      <c r="I591" s="56" t="str">
        <f>VLOOKUP(tblSorties[[#This Row],[IDNom]],tblIDs[#All],3,FALSE)</f>
        <v>Deptecl</v>
      </c>
      <c r="J591" s="56" t="str">
        <f>VLOOKUP(tblSorties[[#This Row],[IDNom]],tblIDs[#All],4,FALSE)</f>
        <v>Méca</v>
      </c>
      <c r="K591" s="56"/>
    </row>
    <row r="592" spans="1:11" x14ac:dyDescent="0.25">
      <c r="A592" s="56">
        <v>534207</v>
      </c>
      <c r="B592" s="47" t="str">
        <f>VLOOKUP(tblSorties[[#This Row],[Référence]],tblBase[#All],2,FALSE)</f>
        <v>FEUTRE PERMANENT 318 NOIR PTE    FINE</v>
      </c>
      <c r="C592" s="56">
        <v>2</v>
      </c>
      <c r="D592" s="57">
        <f>VLOOKUP(tblSorties[[#This Row],[Référence]],tblBase[#All],4,FALSE)</f>
        <v>0.91</v>
      </c>
      <c r="E592" s="58">
        <f>IFERROR(tblSorties[[#This Row],[Qté]]*tblSorties[[#This Row],[PU]],"nc")</f>
        <v>1.82</v>
      </c>
      <c r="F592" s="59">
        <v>41702</v>
      </c>
      <c r="G592" s="56" t="s">
        <v>230</v>
      </c>
      <c r="H592" s="56" t="str">
        <f>VLOOKUP(tblSorties[[#This Row],[IDNom]],tblIDs[#All],2,FALSE)</f>
        <v xml:space="preserve">Desseyn </v>
      </c>
      <c r="I592" s="56" t="str">
        <f>VLOOKUP(tblSorties[[#This Row],[IDNom]],tblIDs[#All],3,FALSE)</f>
        <v>Deptecl</v>
      </c>
      <c r="J592" s="56" t="str">
        <f>VLOOKUP(tblSorties[[#This Row],[IDNom]],tblIDs[#All],4,FALSE)</f>
        <v>Méca</v>
      </c>
      <c r="K592" s="56"/>
    </row>
    <row r="593" spans="1:11" x14ac:dyDescent="0.25">
      <c r="A593" s="56">
        <v>534107</v>
      </c>
      <c r="B593" s="47" t="str">
        <f>VLOOKUP(tblSorties[[#This Row],[Référence]],tblBase[#All],2,FALSE)</f>
        <v>FEUTRE PERMANENT 313 NOIR PTE    SUPERFINE</v>
      </c>
      <c r="C593" s="56">
        <v>2</v>
      </c>
      <c r="D593" s="57">
        <f>VLOOKUP(tblSorties[[#This Row],[Référence]],tblBase[#All],4,FALSE)</f>
        <v>1</v>
      </c>
      <c r="E593" s="58">
        <f>IFERROR(tblSorties[[#This Row],[Qté]]*tblSorties[[#This Row],[PU]],"nc")</f>
        <v>2</v>
      </c>
      <c r="F593" s="59">
        <v>41702</v>
      </c>
      <c r="G593" s="56" t="s">
        <v>230</v>
      </c>
      <c r="H593" s="56" t="str">
        <f>VLOOKUP(tblSorties[[#This Row],[IDNom]],tblIDs[#All],2,FALSE)</f>
        <v xml:space="preserve">Desseyn </v>
      </c>
      <c r="I593" s="56" t="str">
        <f>VLOOKUP(tblSorties[[#This Row],[IDNom]],tblIDs[#All],3,FALSE)</f>
        <v>Deptecl</v>
      </c>
      <c r="J593" s="56" t="str">
        <f>VLOOKUP(tblSorties[[#This Row],[IDNom]],tblIDs[#All],4,FALSE)</f>
        <v>Méca</v>
      </c>
      <c r="K593" s="56"/>
    </row>
    <row r="594" spans="1:11" x14ac:dyDescent="0.25">
      <c r="A594" s="56">
        <v>534307</v>
      </c>
      <c r="B594" s="47" t="str">
        <f>VLOOKUP(tblSorties[[#This Row],[Référence]],tblBase[#All],2,FALSE)</f>
        <v>FEUTRE PERMANENT 317 NOIR PTE    MOYENNE</v>
      </c>
      <c r="C594" s="56">
        <v>2</v>
      </c>
      <c r="D594" s="57">
        <f>VLOOKUP(tblSorties[[#This Row],[Référence]],tblBase[#All],4,FALSE)</f>
        <v>0.85</v>
      </c>
      <c r="E594" s="58">
        <f>IFERROR(tblSorties[[#This Row],[Qté]]*tblSorties[[#This Row],[PU]],"nc")</f>
        <v>1.7</v>
      </c>
      <c r="F594" s="59">
        <v>41702</v>
      </c>
      <c r="G594" s="56" t="s">
        <v>230</v>
      </c>
      <c r="H594" s="56" t="str">
        <f>VLOOKUP(tblSorties[[#This Row],[IDNom]],tblIDs[#All],2,FALSE)</f>
        <v xml:space="preserve">Desseyn </v>
      </c>
      <c r="I594" s="56" t="str">
        <f>VLOOKUP(tblSorties[[#This Row],[IDNom]],tblIDs[#All],3,FALSE)</f>
        <v>Deptecl</v>
      </c>
      <c r="J594" s="56" t="str">
        <f>VLOOKUP(tblSorties[[#This Row],[IDNom]],tblIDs[#All],4,FALSE)</f>
        <v>Méca</v>
      </c>
      <c r="K594" s="56"/>
    </row>
    <row r="595" spans="1:11" x14ac:dyDescent="0.25">
      <c r="A595" s="56">
        <v>534202</v>
      </c>
      <c r="B595" s="47" t="str">
        <f>VLOOKUP(tblSorties[[#This Row],[Référence]],tblBase[#All],2,FALSE)</f>
        <v>FEUTRE PERMANENT 318 BLEU PTE    FINE</v>
      </c>
      <c r="C595" s="56">
        <v>2</v>
      </c>
      <c r="D595" s="57">
        <f>VLOOKUP(tblSorties[[#This Row],[Référence]],tblBase[#All],4,FALSE)</f>
        <v>0.91</v>
      </c>
      <c r="E595" s="58">
        <f>IFERROR(tblSorties[[#This Row],[Qté]]*tblSorties[[#This Row],[PU]],"nc")</f>
        <v>1.82</v>
      </c>
      <c r="F595" s="59">
        <v>41702</v>
      </c>
      <c r="G595" s="56" t="s">
        <v>230</v>
      </c>
      <c r="H595" s="56" t="str">
        <f>VLOOKUP(tblSorties[[#This Row],[IDNom]],tblIDs[#All],2,FALSE)</f>
        <v xml:space="preserve">Desseyn </v>
      </c>
      <c r="I595" s="56" t="str">
        <f>VLOOKUP(tblSorties[[#This Row],[IDNom]],tblIDs[#All],3,FALSE)</f>
        <v>Deptecl</v>
      </c>
      <c r="J595" s="56" t="str">
        <f>VLOOKUP(tblSorties[[#This Row],[IDNom]],tblIDs[#All],4,FALSE)</f>
        <v>Méca</v>
      </c>
      <c r="K595" s="56"/>
    </row>
    <row r="596" spans="1:11" x14ac:dyDescent="0.25">
      <c r="A596" s="56">
        <v>534102</v>
      </c>
      <c r="B596" s="47" t="str">
        <f>VLOOKUP(tblSorties[[#This Row],[Référence]],tblBase[#All],2,FALSE)</f>
        <v>FEUTRE PERMANENT 313 BLEU PTE    SUPERFINE</v>
      </c>
      <c r="C596" s="56">
        <v>2</v>
      </c>
      <c r="D596" s="57">
        <f>VLOOKUP(tblSorties[[#This Row],[Référence]],tblBase[#All],4,FALSE)</f>
        <v>1</v>
      </c>
      <c r="E596" s="58">
        <f>IFERROR(tblSorties[[#This Row],[Qté]]*tblSorties[[#This Row],[PU]],"nc")</f>
        <v>2</v>
      </c>
      <c r="F596" s="59">
        <v>41702</v>
      </c>
      <c r="G596" s="56" t="s">
        <v>230</v>
      </c>
      <c r="H596" s="56" t="str">
        <f>VLOOKUP(tblSorties[[#This Row],[IDNom]],tblIDs[#All],2,FALSE)</f>
        <v xml:space="preserve">Desseyn </v>
      </c>
      <c r="I596" s="56" t="str">
        <f>VLOOKUP(tblSorties[[#This Row],[IDNom]],tblIDs[#All],3,FALSE)</f>
        <v>Deptecl</v>
      </c>
      <c r="J596" s="56" t="str">
        <f>VLOOKUP(tblSorties[[#This Row],[IDNom]],tblIDs[#All],4,FALSE)</f>
        <v>Méca</v>
      </c>
      <c r="K596" s="56"/>
    </row>
    <row r="597" spans="1:11" x14ac:dyDescent="0.25">
      <c r="A597" s="56">
        <v>534302</v>
      </c>
      <c r="B597" s="47" t="str">
        <f>VLOOKUP(tblSorties[[#This Row],[Référence]],tblBase[#All],2,FALSE)</f>
        <v>FEUTRE PERMANENT 317 BLEU PTE    MOYENNE</v>
      </c>
      <c r="C597" s="56">
        <v>2</v>
      </c>
      <c r="D597" s="57">
        <f>VLOOKUP(tblSorties[[#This Row],[Référence]],tblBase[#All],4,FALSE)</f>
        <v>0.85</v>
      </c>
      <c r="E597" s="58">
        <f>IFERROR(tblSorties[[#This Row],[Qté]]*tblSorties[[#This Row],[PU]],"nc")</f>
        <v>1.7</v>
      </c>
      <c r="F597" s="59">
        <v>41702</v>
      </c>
      <c r="G597" s="56" t="s">
        <v>230</v>
      </c>
      <c r="H597" s="56" t="str">
        <f>VLOOKUP(tblSorties[[#This Row],[IDNom]],tblIDs[#All],2,FALSE)</f>
        <v xml:space="preserve">Desseyn </v>
      </c>
      <c r="I597" s="56" t="str">
        <f>VLOOKUP(tblSorties[[#This Row],[IDNom]],tblIDs[#All],3,FALSE)</f>
        <v>Deptecl</v>
      </c>
      <c r="J597" s="56" t="str">
        <f>VLOOKUP(tblSorties[[#This Row],[IDNom]],tblIDs[#All],4,FALSE)</f>
        <v>Méca</v>
      </c>
      <c r="K597" s="56"/>
    </row>
    <row r="598" spans="1:11" x14ac:dyDescent="0.25">
      <c r="A598" s="56">
        <v>534201</v>
      </c>
      <c r="B598" s="47" t="str">
        <f>VLOOKUP(tblSorties[[#This Row],[Référence]],tblBase[#All],2,FALSE)</f>
        <v>FEUTRE PERMANENT 318 ROUGE PTE   FINE</v>
      </c>
      <c r="C598" s="56">
        <v>2</v>
      </c>
      <c r="D598" s="57">
        <f>VLOOKUP(tblSorties[[#This Row],[Référence]],tblBase[#All],4,FALSE)</f>
        <v>0.91</v>
      </c>
      <c r="E598" s="58">
        <f>IFERROR(tblSorties[[#This Row],[Qté]]*tblSorties[[#This Row],[PU]],"nc")</f>
        <v>1.82</v>
      </c>
      <c r="F598" s="59">
        <v>41702</v>
      </c>
      <c r="G598" s="56" t="s">
        <v>230</v>
      </c>
      <c r="H598" s="56" t="str">
        <f>VLOOKUP(tblSorties[[#This Row],[IDNom]],tblIDs[#All],2,FALSE)</f>
        <v xml:space="preserve">Desseyn </v>
      </c>
      <c r="I598" s="56" t="str">
        <f>VLOOKUP(tblSorties[[#This Row],[IDNom]],tblIDs[#All],3,FALSE)</f>
        <v>Deptecl</v>
      </c>
      <c r="J598" s="56" t="str">
        <f>VLOOKUP(tblSorties[[#This Row],[IDNom]],tblIDs[#All],4,FALSE)</f>
        <v>Méca</v>
      </c>
      <c r="K598" s="56"/>
    </row>
    <row r="599" spans="1:11" x14ac:dyDescent="0.25">
      <c r="A599" s="56">
        <v>534101</v>
      </c>
      <c r="B599" s="47" t="str">
        <f>VLOOKUP(tblSorties[[#This Row],[Référence]],tblBase[#All],2,FALSE)</f>
        <v>FEUTRE PERMANENT 313 ROUGE PTE   SUPERFINE</v>
      </c>
      <c r="C599" s="56">
        <v>2</v>
      </c>
      <c r="D599" s="57">
        <f>VLOOKUP(tblSorties[[#This Row],[Référence]],tblBase[#All],4,FALSE)</f>
        <v>1</v>
      </c>
      <c r="E599" s="58">
        <f>IFERROR(tblSorties[[#This Row],[Qté]]*tblSorties[[#This Row],[PU]],"nc")</f>
        <v>2</v>
      </c>
      <c r="F599" s="59">
        <v>41702</v>
      </c>
      <c r="G599" s="56" t="s">
        <v>230</v>
      </c>
      <c r="H599" s="56" t="str">
        <f>VLOOKUP(tblSorties[[#This Row],[IDNom]],tblIDs[#All],2,FALSE)</f>
        <v xml:space="preserve">Desseyn </v>
      </c>
      <c r="I599" s="56" t="str">
        <f>VLOOKUP(tblSorties[[#This Row],[IDNom]],tblIDs[#All],3,FALSE)</f>
        <v>Deptecl</v>
      </c>
      <c r="J599" s="56" t="str">
        <f>VLOOKUP(tblSorties[[#This Row],[IDNom]],tblIDs[#All],4,FALSE)</f>
        <v>Méca</v>
      </c>
      <c r="K599" s="56"/>
    </row>
    <row r="600" spans="1:11" x14ac:dyDescent="0.25">
      <c r="A600" s="56">
        <v>534301</v>
      </c>
      <c r="B600" s="47" t="str">
        <f>VLOOKUP(tblSorties[[#This Row],[Référence]],tblBase[#All],2,FALSE)</f>
        <v>FEUTRE PERMANENT 317 ROUGE PTE   MOYENNE</v>
      </c>
      <c r="C600" s="56">
        <v>2</v>
      </c>
      <c r="D600" s="57">
        <f>VLOOKUP(tblSorties[[#This Row],[Référence]],tblBase[#All],4,FALSE)</f>
        <v>0.85</v>
      </c>
      <c r="E600" s="58">
        <f>IFERROR(tblSorties[[#This Row],[Qté]]*tblSorties[[#This Row],[PU]],"nc")</f>
        <v>1.7</v>
      </c>
      <c r="F600" s="59">
        <v>41702</v>
      </c>
      <c r="G600" s="56" t="s">
        <v>230</v>
      </c>
      <c r="H600" s="56" t="str">
        <f>VLOOKUP(tblSorties[[#This Row],[IDNom]],tblIDs[#All],2,FALSE)</f>
        <v xml:space="preserve">Desseyn </v>
      </c>
      <c r="I600" s="56" t="str">
        <f>VLOOKUP(tblSorties[[#This Row],[IDNom]],tblIDs[#All],3,FALSE)</f>
        <v>Deptecl</v>
      </c>
      <c r="J600" s="56" t="str">
        <f>VLOOKUP(tblSorties[[#This Row],[IDNom]],tblIDs[#All],4,FALSE)</f>
        <v>Méca</v>
      </c>
      <c r="K600" s="56"/>
    </row>
    <row r="601" spans="1:11" x14ac:dyDescent="0.25">
      <c r="A601" s="56">
        <v>120481</v>
      </c>
      <c r="B601" s="47" t="str">
        <f>VLOOKUP(tblSorties[[#This Row],[Référence]],tblBase[#All],2,FALSE)</f>
        <v>FEUTRE VELLEDA 1741 BLEU PTE     OGIVE MOYENNE</v>
      </c>
      <c r="C601" s="56">
        <v>4</v>
      </c>
      <c r="D601" s="57">
        <f>VLOOKUP(tblSorties[[#This Row],[Référence]],tblBase[#All],4,FALSE)</f>
        <v>0.85</v>
      </c>
      <c r="E601" s="58">
        <f>IFERROR(tblSorties[[#This Row],[Qté]]*tblSorties[[#This Row],[PU]],"nc")</f>
        <v>3.4</v>
      </c>
      <c r="F601" s="59">
        <v>41704</v>
      </c>
      <c r="G601" s="56" t="s">
        <v>691</v>
      </c>
      <c r="H601" s="56" t="str">
        <f>VLOOKUP(tblSorties[[#This Row],[IDNom]],tblIDs[#All],2,FALSE)</f>
        <v>Aabar</v>
      </c>
      <c r="I601" s="56" t="str">
        <f>VLOOKUP(tblSorties[[#This Row],[IDNom]],tblIDs[#All],3,FALSE)</f>
        <v>Servgene</v>
      </c>
      <c r="J601" s="56" t="str">
        <f>VLOOKUP(tblSorties[[#This Row],[IDNom]],tblIDs[#All],4,FALSE)</f>
        <v>Servfin</v>
      </c>
      <c r="K601" s="56"/>
    </row>
    <row r="602" spans="1:11" x14ac:dyDescent="0.25">
      <c r="A602" s="56">
        <v>120482</v>
      </c>
      <c r="B602" s="47" t="str">
        <f>VLOOKUP(tblSorties[[#This Row],[Référence]],tblBase[#All],2,FALSE)</f>
        <v>FEUTRE VELLEDA 1741 NOIR PTE     OGIVE MOYENNE</v>
      </c>
      <c r="C602" s="56">
        <v>4</v>
      </c>
      <c r="D602" s="57">
        <f>VLOOKUP(tblSorties[[#This Row],[Référence]],tblBase[#All],4,FALSE)</f>
        <v>0.85</v>
      </c>
      <c r="E602" s="58">
        <f>IFERROR(tblSorties[[#This Row],[Qté]]*tblSorties[[#This Row],[PU]],"nc")</f>
        <v>3.4</v>
      </c>
      <c r="F602" s="59">
        <v>41704</v>
      </c>
      <c r="G602" s="56" t="s">
        <v>691</v>
      </c>
      <c r="H602" s="56" t="str">
        <f>VLOOKUP(tblSorties[[#This Row],[IDNom]],tblIDs[#All],2,FALSE)</f>
        <v>Aabar</v>
      </c>
      <c r="I602" s="56" t="str">
        <f>VLOOKUP(tblSorties[[#This Row],[IDNom]],tblIDs[#All],3,FALSE)</f>
        <v>Servgene</v>
      </c>
      <c r="J602" s="56" t="str">
        <f>VLOOKUP(tblSorties[[#This Row],[IDNom]],tblIDs[#All],4,FALSE)</f>
        <v>Servfin</v>
      </c>
      <c r="K602" s="56"/>
    </row>
    <row r="603" spans="1:11" x14ac:dyDescent="0.25">
      <c r="A603" s="56">
        <v>120483</v>
      </c>
      <c r="B603" s="47" t="str">
        <f>VLOOKUP(tblSorties[[#This Row],[Référence]],tblBase[#All],2,FALSE)</f>
        <v>FEUTRE VELLEDA 1741 ROUGE PTE    OGIVE MOYENNE</v>
      </c>
      <c r="C603" s="56">
        <v>4</v>
      </c>
      <c r="D603" s="57">
        <f>VLOOKUP(tblSorties[[#This Row],[Référence]],tblBase[#All],4,FALSE)</f>
        <v>0.85</v>
      </c>
      <c r="E603" s="58">
        <f>IFERROR(tblSorties[[#This Row],[Qté]]*tblSorties[[#This Row],[PU]],"nc")</f>
        <v>3.4</v>
      </c>
      <c r="F603" s="59">
        <v>41704</v>
      </c>
      <c r="G603" s="56" t="s">
        <v>691</v>
      </c>
      <c r="H603" s="56" t="str">
        <f>VLOOKUP(tblSorties[[#This Row],[IDNom]],tblIDs[#All],2,FALSE)</f>
        <v>Aabar</v>
      </c>
      <c r="I603" s="56" t="str">
        <f>VLOOKUP(tblSorties[[#This Row],[IDNom]],tblIDs[#All],3,FALSE)</f>
        <v>Servgene</v>
      </c>
      <c r="J603" s="56" t="str">
        <f>VLOOKUP(tblSorties[[#This Row],[IDNom]],tblIDs[#All],4,FALSE)</f>
        <v>Servfin</v>
      </c>
      <c r="K603" s="56"/>
    </row>
    <row r="604" spans="1:11" x14ac:dyDescent="0.25">
      <c r="A604" s="56">
        <v>120484</v>
      </c>
      <c r="B604" s="47" t="str">
        <f>VLOOKUP(tblSorties[[#This Row],[Référence]],tblBase[#All],2,FALSE)</f>
        <v>FEUTRE VELLEDA 1741 VERT PTE     OGIVE MOYENNE</v>
      </c>
      <c r="C604" s="56">
        <v>4</v>
      </c>
      <c r="D604" s="57">
        <f>VLOOKUP(tblSorties[[#This Row],[Référence]],tblBase[#All],4,FALSE)</f>
        <v>0.85</v>
      </c>
      <c r="E604" s="58">
        <f>IFERROR(tblSorties[[#This Row],[Qté]]*tblSorties[[#This Row],[PU]],"nc")</f>
        <v>3.4</v>
      </c>
      <c r="F604" s="59">
        <v>41704</v>
      </c>
      <c r="G604" s="56" t="s">
        <v>691</v>
      </c>
      <c r="H604" s="56" t="str">
        <f>VLOOKUP(tblSorties[[#This Row],[IDNom]],tblIDs[#All],2,FALSE)</f>
        <v>Aabar</v>
      </c>
      <c r="I604" s="56" t="str">
        <f>VLOOKUP(tblSorties[[#This Row],[IDNom]],tblIDs[#All],3,FALSE)</f>
        <v>Servgene</v>
      </c>
      <c r="J604" s="56" t="str">
        <f>VLOOKUP(tblSorties[[#This Row],[IDNom]],tblIDs[#All],4,FALSE)</f>
        <v>Servfin</v>
      </c>
      <c r="K604" s="56"/>
    </row>
    <row r="605" spans="1:11" x14ac:dyDescent="0.25">
      <c r="A605" s="56">
        <v>311433</v>
      </c>
      <c r="B605" s="47" t="str">
        <f>VLOOKUP(tblSorties[[#This Row],[Référence]],tblBase[#All],2,FALSE)</f>
        <v>CAHIER BROCHURE 21X29,7 5X5 180P</v>
      </c>
      <c r="C605" s="56">
        <v>3</v>
      </c>
      <c r="D605" s="57">
        <f>VLOOKUP(tblSorties[[#This Row],[Référence]],tblBase[#All],4,FALSE)</f>
        <v>3.04</v>
      </c>
      <c r="E605" s="58">
        <f>IFERROR(tblSorties[[#This Row],[Qté]]*tblSorties[[#This Row],[PU]],"nc")</f>
        <v>9.120000000000001</v>
      </c>
      <c r="F605" s="59">
        <v>41704</v>
      </c>
      <c r="G605" s="56" t="s">
        <v>691</v>
      </c>
      <c r="H605" s="56" t="str">
        <f>VLOOKUP(tblSorties[[#This Row],[IDNom]],tblIDs[#All],2,FALSE)</f>
        <v>Aabar</v>
      </c>
      <c r="I605" s="56" t="str">
        <f>VLOOKUP(tblSorties[[#This Row],[IDNom]],tblIDs[#All],3,FALSE)</f>
        <v>Servgene</v>
      </c>
      <c r="J605" s="56" t="str">
        <f>VLOOKUP(tblSorties[[#This Row],[IDNom]],tblIDs[#All],4,FALSE)</f>
        <v>Servfin</v>
      </c>
      <c r="K605" s="56"/>
    </row>
    <row r="606" spans="1:11" x14ac:dyDescent="0.25">
      <c r="A606" s="56">
        <v>311220</v>
      </c>
      <c r="B606" s="47" t="str">
        <f>VLOOKUP(tblSorties[[#This Row],[Référence]],tblBase[#All],2,FALSE)</f>
        <v>CAHIER PIQURE 170x220 96P        SEYES R.12.103</v>
      </c>
      <c r="C606" s="56">
        <v>3</v>
      </c>
      <c r="D606" s="57">
        <f>VLOOKUP(tblSorties[[#This Row],[Référence]],tblBase[#All],4,FALSE)</f>
        <v>0.27</v>
      </c>
      <c r="E606" s="58">
        <f>IFERROR(tblSorties[[#This Row],[Qté]]*tblSorties[[#This Row],[PU]],"nc")</f>
        <v>0.81</v>
      </c>
      <c r="F606" s="59">
        <v>41704</v>
      </c>
      <c r="G606" s="56" t="s">
        <v>691</v>
      </c>
      <c r="H606" s="56" t="str">
        <f>VLOOKUP(tblSorties[[#This Row],[IDNom]],tblIDs[#All],2,FALSE)</f>
        <v>Aabar</v>
      </c>
      <c r="I606" s="56" t="str">
        <f>VLOOKUP(tblSorties[[#This Row],[IDNom]],tblIDs[#All],3,FALSE)</f>
        <v>Servgene</v>
      </c>
      <c r="J606" s="56" t="str">
        <f>VLOOKUP(tblSorties[[#This Row],[IDNom]],tblIDs[#All],4,FALSE)</f>
        <v>Servfin</v>
      </c>
      <c r="K606" s="56"/>
    </row>
    <row r="607" spans="1:11" x14ac:dyDescent="0.25">
      <c r="A607" s="56">
        <v>505080</v>
      </c>
      <c r="B607" s="47" t="str">
        <f>VLOOKUP(tblSorties[[#This Row],[Référence]],tblBase[#All],2,FALSE)</f>
        <v>SAVON 800ML</v>
      </c>
      <c r="C607" s="56">
        <v>5</v>
      </c>
      <c r="D607" s="57">
        <f>VLOOKUP(tblSorties[[#This Row],[Référence]],tblBase[#All],4,FALSE)</f>
        <v>3.0579999999999998</v>
      </c>
      <c r="E607" s="58">
        <f>IFERROR(tblSorties[[#This Row],[Qté]]*tblSorties[[#This Row],[PU]],"nc")</f>
        <v>15.29</v>
      </c>
      <c r="F607" s="59">
        <v>41704</v>
      </c>
      <c r="G607" s="56" t="s">
        <v>265</v>
      </c>
      <c r="H607" s="56" t="str">
        <f>VLOOKUP(tblSorties[[#This Row],[IDNom]],tblIDs[#All],2,FALSE)</f>
        <v>Apajh</v>
      </c>
      <c r="I607" s="56" t="str">
        <f>VLOOKUP(tblSorties[[#This Row],[IDNom]],tblIDs[#All],3,FALSE)</f>
        <v>Servgene</v>
      </c>
      <c r="J607" s="56" t="str">
        <f>VLOOKUP(tblSorties[[#This Row],[IDNom]],tblIDs[#All],4,FALSE)</f>
        <v xml:space="preserve">Entretien </v>
      </c>
      <c r="K607" s="56"/>
    </row>
    <row r="608" spans="1:11" x14ac:dyDescent="0.25">
      <c r="A608" s="56">
        <v>42500</v>
      </c>
      <c r="B608" s="47" t="str">
        <f>VLOOKUP(tblSorties[[#This Row],[Référence]],tblBase[#All],2,FALSE)</f>
        <v>ROULEAU ECO</v>
      </c>
      <c r="C608" s="56">
        <v>12</v>
      </c>
      <c r="D608" s="57">
        <f>VLOOKUP(tblSorties[[#This Row],[Référence]],tblBase[#All],4,FALSE)</f>
        <v>3</v>
      </c>
      <c r="E608" s="58">
        <f>IFERROR(tblSorties[[#This Row],[Qté]]*tblSorties[[#This Row],[PU]],"nc")</f>
        <v>36</v>
      </c>
      <c r="F608" s="59">
        <v>41704</v>
      </c>
      <c r="G608" s="56" t="s">
        <v>265</v>
      </c>
      <c r="H608" s="56" t="str">
        <f>VLOOKUP(tblSorties[[#This Row],[IDNom]],tblIDs[#All],2,FALSE)</f>
        <v>Apajh</v>
      </c>
      <c r="I608" s="56" t="str">
        <f>VLOOKUP(tblSorties[[#This Row],[IDNom]],tblIDs[#All],3,FALSE)</f>
        <v>Servgene</v>
      </c>
      <c r="J608" s="56" t="str">
        <f>VLOOKUP(tblSorties[[#This Row],[IDNom]],tblIDs[#All],4,FALSE)</f>
        <v xml:space="preserve">Entretien </v>
      </c>
      <c r="K608" s="56"/>
    </row>
    <row r="609" spans="1:11" x14ac:dyDescent="0.25">
      <c r="A609" s="56">
        <v>42500</v>
      </c>
      <c r="B609" s="47" t="str">
        <f>VLOOKUP(tblSorties[[#This Row],[Référence]],tblBase[#All],2,FALSE)</f>
        <v>ROULEAU ECO</v>
      </c>
      <c r="C609" s="56">
        <v>1</v>
      </c>
      <c r="D609" s="57">
        <f>VLOOKUP(tblSorties[[#This Row],[Référence]],tblBase[#All],4,FALSE)</f>
        <v>3</v>
      </c>
      <c r="E609" s="58">
        <f>IFERROR(tblSorties[[#This Row],[Qté]]*tblSorties[[#This Row],[PU]],"nc")</f>
        <v>3</v>
      </c>
      <c r="F609" s="59">
        <v>41704</v>
      </c>
      <c r="G609" s="56" t="s">
        <v>306</v>
      </c>
      <c r="H609" s="56" t="str">
        <f>VLOOKUP(tblSorties[[#This Row],[IDNom]],tblIDs[#All],2,FALSE)</f>
        <v>Carlier</v>
      </c>
      <c r="I609" s="56" t="str">
        <f>VLOOKUP(tblSorties[[#This Row],[IDNom]],tblIDs[#All],3,FALSE)</f>
        <v>Servgene</v>
      </c>
      <c r="J609" s="56" t="str">
        <f>VLOOKUP(tblSorties[[#This Row],[IDNom]],tblIDs[#All],4,FALSE)</f>
        <v xml:space="preserve">Entretien </v>
      </c>
      <c r="K609" s="56"/>
    </row>
    <row r="610" spans="1:11" x14ac:dyDescent="0.25">
      <c r="A610" s="56">
        <v>211123</v>
      </c>
      <c r="B610" s="47" t="str">
        <f>VLOOKUP(tblSorties[[#This Row],[Référence]],tblBase[#All],2,FALSE)</f>
        <v>PQT 100 S/CHEM.ROCK S CITRON     80G</v>
      </c>
      <c r="C610" s="56">
        <v>10</v>
      </c>
      <c r="D610" s="57">
        <f>VLOOKUP(tblSorties[[#This Row],[Référence]],tblBase[#All],4,FALSE)</f>
        <v>4.0500000000000001E-2</v>
      </c>
      <c r="E610" s="58">
        <f>IFERROR(tblSorties[[#This Row],[Qté]]*tblSorties[[#This Row],[PU]],"nc")</f>
        <v>0.40500000000000003</v>
      </c>
      <c r="F610" s="59">
        <v>41704</v>
      </c>
      <c r="G610" s="56" t="s">
        <v>309</v>
      </c>
      <c r="H610" s="56" t="str">
        <f>VLOOKUP(tblSorties[[#This Row],[IDNom]],tblIDs[#All],2,FALSE)</f>
        <v>Charuau</v>
      </c>
      <c r="I610" s="56" t="str">
        <f>VLOOKUP(tblSorties[[#This Row],[IDNom]],tblIDs[#All],3,FALSE)</f>
        <v>Servgene</v>
      </c>
      <c r="J610" s="56" t="str">
        <f>VLOOKUP(tblSorties[[#This Row],[IDNom]],tblIDs[#All],4,FALSE)</f>
        <v>Servfin</v>
      </c>
      <c r="K610" s="56"/>
    </row>
    <row r="611" spans="1:11" x14ac:dyDescent="0.25">
      <c r="A611" s="56">
        <v>211121</v>
      </c>
      <c r="B611" s="47" t="str">
        <f>VLOOKUP(tblSorties[[#This Row],[Référence]],tblBase[#All],2,FALSE)</f>
        <v>PQT 100 S/CHEM.ROCK S BLEU ROY   80G</v>
      </c>
      <c r="C611" s="56">
        <v>10</v>
      </c>
      <c r="D611" s="57">
        <f>VLOOKUP(tblSorties[[#This Row],[Référence]],tblBase[#All],4,FALSE)</f>
        <v>4.0500000000000001E-2</v>
      </c>
      <c r="E611" s="58">
        <f>IFERROR(tblSorties[[#This Row],[Qté]]*tblSorties[[#This Row],[PU]],"nc")</f>
        <v>0.40500000000000003</v>
      </c>
      <c r="F611" s="59">
        <v>41704</v>
      </c>
      <c r="G611" s="56" t="s">
        <v>309</v>
      </c>
      <c r="H611" s="56" t="str">
        <f>VLOOKUP(tblSorties[[#This Row],[IDNom]],tblIDs[#All],2,FALSE)</f>
        <v>Charuau</v>
      </c>
      <c r="I611" s="56" t="str">
        <f>VLOOKUP(tblSorties[[#This Row],[IDNom]],tblIDs[#All],3,FALSE)</f>
        <v>Servgene</v>
      </c>
      <c r="J611" s="56" t="str">
        <f>VLOOKUP(tblSorties[[#This Row],[IDNom]],tblIDs[#All],4,FALSE)</f>
        <v>Servfin</v>
      </c>
      <c r="K611" s="56"/>
    </row>
    <row r="612" spans="1:11" x14ac:dyDescent="0.25">
      <c r="A612" s="56">
        <v>211124</v>
      </c>
      <c r="B612" s="47" t="str">
        <f>VLOOKUP(tblSorties[[#This Row],[Référence]],tblBase[#All],2,FALSE)</f>
        <v>PQT 100 S/CHEM.ROCK S RGE TURC 80G</v>
      </c>
      <c r="C612" s="56">
        <v>10</v>
      </c>
      <c r="D612" s="57">
        <f>VLOOKUP(tblSorties[[#This Row],[Référence]],tblBase[#All],4,FALSE)</f>
        <v>4.0500000000000001E-2</v>
      </c>
      <c r="E612" s="58">
        <f>IFERROR(tblSorties[[#This Row],[Qté]]*tblSorties[[#This Row],[PU]],"nc")</f>
        <v>0.40500000000000003</v>
      </c>
      <c r="F612" s="59">
        <v>41704</v>
      </c>
      <c r="G612" s="56" t="s">
        <v>309</v>
      </c>
      <c r="H612" s="56" t="str">
        <f>VLOOKUP(tblSorties[[#This Row],[IDNom]],tblIDs[#All],2,FALSE)</f>
        <v>Charuau</v>
      </c>
      <c r="I612" s="56" t="str">
        <f>VLOOKUP(tblSorties[[#This Row],[IDNom]],tblIDs[#All],3,FALSE)</f>
        <v>Servgene</v>
      </c>
      <c r="J612" s="56" t="str">
        <f>VLOOKUP(tblSorties[[#This Row],[IDNom]],tblIDs[#All],4,FALSE)</f>
        <v>Servfin</v>
      </c>
      <c r="K612" s="56"/>
    </row>
    <row r="613" spans="1:11" x14ac:dyDescent="0.25">
      <c r="A613" s="56">
        <v>211157</v>
      </c>
      <c r="B613" s="47" t="str">
        <f>VLOOKUP(tblSorties[[#This Row],[Référence]],tblBase[#All],2,FALSE)</f>
        <v>PQ 100 S/CHEM.ROCK S VERT EMP. 80GR</v>
      </c>
      <c r="C613" s="56">
        <v>10</v>
      </c>
      <c r="D613" s="57">
        <f>VLOOKUP(tblSorties[[#This Row],[Référence]],tblBase[#All],4,FALSE)</f>
        <v>4.0500000000000001E-2</v>
      </c>
      <c r="E613" s="58">
        <f>IFERROR(tblSorties[[#This Row],[Qté]]*tblSorties[[#This Row],[PU]],"nc")</f>
        <v>0.40500000000000003</v>
      </c>
      <c r="F613" s="59">
        <v>41704</v>
      </c>
      <c r="G613" s="56" t="s">
        <v>309</v>
      </c>
      <c r="H613" s="56" t="str">
        <f>VLOOKUP(tblSorties[[#This Row],[IDNom]],tblIDs[#All],2,FALSE)</f>
        <v>Charuau</v>
      </c>
      <c r="I613" s="56" t="str">
        <f>VLOOKUP(tblSorties[[#This Row],[IDNom]],tblIDs[#All],3,FALSE)</f>
        <v>Servgene</v>
      </c>
      <c r="J613" s="56" t="str">
        <f>VLOOKUP(tblSorties[[#This Row],[IDNom]],tblIDs[#All],4,FALSE)</f>
        <v>Servfin</v>
      </c>
      <c r="K613" s="56"/>
    </row>
    <row r="614" spans="1:11" x14ac:dyDescent="0.25">
      <c r="A614" s="56">
        <v>211128</v>
      </c>
      <c r="B614" s="47" t="str">
        <f>VLOOKUP(tblSorties[[#This Row],[Référence]],tblBase[#All],2,FALSE)</f>
        <v>PQT 100 S/CHEM.ROCK S ROSE VIF 80G</v>
      </c>
      <c r="C614" s="56">
        <v>10</v>
      </c>
      <c r="D614" s="57">
        <f>VLOOKUP(tblSorties[[#This Row],[Référence]],tblBase[#All],4,FALSE)</f>
        <v>4.0500000000000001E-2</v>
      </c>
      <c r="E614" s="58">
        <f>IFERROR(tblSorties[[#This Row],[Qté]]*tblSorties[[#This Row],[PU]],"nc")</f>
        <v>0.40500000000000003</v>
      </c>
      <c r="F614" s="59">
        <v>41704</v>
      </c>
      <c r="G614" s="56" t="s">
        <v>309</v>
      </c>
      <c r="H614" s="56" t="str">
        <f>VLOOKUP(tblSorties[[#This Row],[IDNom]],tblIDs[#All],2,FALSE)</f>
        <v>Charuau</v>
      </c>
      <c r="I614" s="56" t="str">
        <f>VLOOKUP(tblSorties[[#This Row],[IDNom]],tblIDs[#All],3,FALSE)</f>
        <v>Servgene</v>
      </c>
      <c r="J614" s="56" t="str">
        <f>VLOOKUP(tblSorties[[#This Row],[IDNom]],tblIDs[#All],4,FALSE)</f>
        <v>Servfin</v>
      </c>
      <c r="K614" s="56"/>
    </row>
    <row r="615" spans="1:11" x14ac:dyDescent="0.25">
      <c r="A615" s="56">
        <v>202230</v>
      </c>
      <c r="B615" s="47" t="str">
        <f>VLOOKUP(tblSorties[[#This Row],[Référence]],tblBase[#All],2,FALSE)</f>
        <v>CHEM.3 RABATS ELAST.EUROFOLIO    BLEU A4 C.L.</v>
      </c>
      <c r="C615" s="56">
        <v>2</v>
      </c>
      <c r="D615" s="57">
        <f>VLOOKUP(tblSorties[[#This Row],[Référence]],tblBase[#All],4,FALSE)</f>
        <v>0.88</v>
      </c>
      <c r="E615" s="58">
        <f>IFERROR(tblSorties[[#This Row],[Qté]]*tblSorties[[#This Row],[PU]],"nc")</f>
        <v>1.76</v>
      </c>
      <c r="F615" s="59">
        <v>41704</v>
      </c>
      <c r="G615" s="56" t="s">
        <v>309</v>
      </c>
      <c r="H615" s="56" t="str">
        <f>VLOOKUP(tblSorties[[#This Row],[IDNom]],tblIDs[#All],2,FALSE)</f>
        <v>Charuau</v>
      </c>
      <c r="I615" s="56" t="str">
        <f>VLOOKUP(tblSorties[[#This Row],[IDNom]],tblIDs[#All],3,FALSE)</f>
        <v>Servgene</v>
      </c>
      <c r="J615" s="56" t="str">
        <f>VLOOKUP(tblSorties[[#This Row],[IDNom]],tblIDs[#All],4,FALSE)</f>
        <v>Servfin</v>
      </c>
      <c r="K615" s="56"/>
    </row>
    <row r="616" spans="1:11" x14ac:dyDescent="0.25">
      <c r="A616" s="56">
        <v>202232</v>
      </c>
      <c r="B616" s="47" t="str">
        <f>VLOOKUP(tblSorties[[#This Row],[Référence]],tblBase[#All],2,FALSE)</f>
        <v>CHEM.RAB.+ELAST.+ETIQ JAUNE</v>
      </c>
      <c r="C616" s="56">
        <v>2</v>
      </c>
      <c r="D616" s="57">
        <f>VLOOKUP(tblSorties[[#This Row],[Référence]],tblBase[#All],4,FALSE)</f>
        <v>0.88</v>
      </c>
      <c r="E616" s="58">
        <f>IFERROR(tblSorties[[#This Row],[Qté]]*tblSorties[[#This Row],[PU]],"nc")</f>
        <v>1.76</v>
      </c>
      <c r="F616" s="59">
        <v>41704</v>
      </c>
      <c r="G616" s="56" t="s">
        <v>309</v>
      </c>
      <c r="H616" s="56" t="str">
        <f>VLOOKUP(tblSorties[[#This Row],[IDNom]],tblIDs[#All],2,FALSE)</f>
        <v>Charuau</v>
      </c>
      <c r="I616" s="56" t="str">
        <f>VLOOKUP(tblSorties[[#This Row],[IDNom]],tblIDs[#All],3,FALSE)</f>
        <v>Servgene</v>
      </c>
      <c r="J616" s="56" t="str">
        <f>VLOOKUP(tblSorties[[#This Row],[IDNom]],tblIDs[#All],4,FALSE)</f>
        <v>Servfin</v>
      </c>
      <c r="K616" s="56"/>
    </row>
    <row r="617" spans="1:11" x14ac:dyDescent="0.25">
      <c r="A617" s="56">
        <v>202239</v>
      </c>
      <c r="B617" s="47" t="str">
        <f>VLOOKUP(tblSorties[[#This Row],[Référence]],tblBase[#All],2,FALSE)</f>
        <v>CHEM.3 RAB.+ELAST.+ETIQ.GRIS     C.L. 5/10</v>
      </c>
      <c r="C617" s="56">
        <v>2</v>
      </c>
      <c r="D617" s="57">
        <f>VLOOKUP(tblSorties[[#This Row],[Référence]],tblBase[#All],4,FALSE)</f>
        <v>0.88</v>
      </c>
      <c r="E617" s="58">
        <f>IFERROR(tblSorties[[#This Row],[Qté]]*tblSorties[[#This Row],[PU]],"nc")</f>
        <v>1.76</v>
      </c>
      <c r="F617" s="59">
        <v>41704</v>
      </c>
      <c r="G617" s="56" t="s">
        <v>309</v>
      </c>
      <c r="H617" s="56" t="str">
        <f>VLOOKUP(tblSorties[[#This Row],[IDNom]],tblIDs[#All],2,FALSE)</f>
        <v>Charuau</v>
      </c>
      <c r="I617" s="56" t="str">
        <f>VLOOKUP(tblSorties[[#This Row],[IDNom]],tblIDs[#All],3,FALSE)</f>
        <v>Servgene</v>
      </c>
      <c r="J617" s="56" t="str">
        <f>VLOOKUP(tblSorties[[#This Row],[IDNom]],tblIDs[#All],4,FALSE)</f>
        <v>Servfin</v>
      </c>
      <c r="K617" s="56"/>
    </row>
    <row r="618" spans="1:11" x14ac:dyDescent="0.25">
      <c r="A618" s="56">
        <v>42500</v>
      </c>
      <c r="B618" s="47" t="str">
        <f>VLOOKUP(tblSorties[[#This Row],[Référence]],tblBase[#All],2,FALSE)</f>
        <v>ROULEAU ECO</v>
      </c>
      <c r="C618" s="56">
        <v>24</v>
      </c>
      <c r="D618" s="57">
        <f>VLOOKUP(tblSorties[[#This Row],[Référence]],tblBase[#All],4,FALSE)</f>
        <v>3</v>
      </c>
      <c r="E618" s="58">
        <f>IFERROR(tblSorties[[#This Row],[Qté]]*tblSorties[[#This Row],[PU]],"nc")</f>
        <v>72</v>
      </c>
      <c r="F618" s="59">
        <v>41705</v>
      </c>
      <c r="G618" s="56" t="s">
        <v>265</v>
      </c>
      <c r="H618" s="56" t="str">
        <f>VLOOKUP(tblSorties[[#This Row],[IDNom]],tblIDs[#All],2,FALSE)</f>
        <v>Apajh</v>
      </c>
      <c r="I618" s="56" t="str">
        <f>VLOOKUP(tblSorties[[#This Row],[IDNom]],tblIDs[#All],3,FALSE)</f>
        <v>Servgene</v>
      </c>
      <c r="J618" s="56" t="str">
        <f>VLOOKUP(tblSorties[[#This Row],[IDNom]],tblIDs[#All],4,FALSE)</f>
        <v xml:space="preserve">Entretien </v>
      </c>
      <c r="K618" s="56"/>
    </row>
    <row r="619" spans="1:11" x14ac:dyDescent="0.25">
      <c r="A619" s="56">
        <v>51210</v>
      </c>
      <c r="B619" s="47" t="str">
        <f>VLOOKUP(tblSorties[[#This Row],[Référence]],tblBase[#All],2,FALSE)</f>
        <v>ENV  GRAND FORMAT SANS FENETRE</v>
      </c>
      <c r="C619" s="56">
        <v>160</v>
      </c>
      <c r="D619" s="57">
        <f>VLOOKUP(tblSorties[[#This Row],[Référence]],tblBase[#All],4,FALSE)</f>
        <v>0.08</v>
      </c>
      <c r="E619" s="58">
        <f>IFERROR(tblSorties[[#This Row],[Qté]]*tblSorties[[#This Row],[PU]],"nc")</f>
        <v>12.8</v>
      </c>
      <c r="F619" s="59">
        <v>41705</v>
      </c>
      <c r="G619" s="56" t="s">
        <v>233</v>
      </c>
      <c r="H619" s="56" t="str">
        <f>VLOOKUP(tblSorties[[#This Row],[IDNom]],tblIDs[#All],2,FALSE)</f>
        <v>Bekaert</v>
      </c>
      <c r="I619" s="56" t="str">
        <f>VLOOKUP(tblSorties[[#This Row],[IDNom]],tblIDs[#All],3,FALSE)</f>
        <v>Dirgen</v>
      </c>
      <c r="J619" s="56" t="str">
        <f>VLOOKUP(tblSorties[[#This Row],[IDNom]],tblIDs[#All],4,FALSE)</f>
        <v>Com</v>
      </c>
      <c r="K619" s="56"/>
    </row>
    <row r="620" spans="1:11" x14ac:dyDescent="0.25">
      <c r="A620" s="56">
        <v>78211</v>
      </c>
      <c r="B620" s="47" t="str">
        <f>VLOOKUP(tblSorties[[#This Row],[Référence]],tblBase[#All],2,FALSE)</f>
        <v>ENV A SOUFFLET</v>
      </c>
      <c r="C620" s="56">
        <v>21</v>
      </c>
      <c r="D620" s="57">
        <f>VLOOKUP(tblSorties[[#This Row],[Référence]],tblBase[#All],4,FALSE)</f>
        <v>0.47</v>
      </c>
      <c r="E620" s="58">
        <f>IFERROR(tblSorties[[#This Row],[Qté]]*tblSorties[[#This Row],[PU]],"nc")</f>
        <v>9.8699999999999992</v>
      </c>
      <c r="F620" s="59">
        <v>41705</v>
      </c>
      <c r="G620" s="56" t="s">
        <v>233</v>
      </c>
      <c r="H620" s="56" t="str">
        <f>VLOOKUP(tblSorties[[#This Row],[IDNom]],tblIDs[#All],2,FALSE)</f>
        <v>Bekaert</v>
      </c>
      <c r="I620" s="56" t="str">
        <f>VLOOKUP(tblSorties[[#This Row],[IDNom]],tblIDs[#All],3,FALSE)</f>
        <v>Dirgen</v>
      </c>
      <c r="J620" s="56" t="str">
        <f>VLOOKUP(tblSorties[[#This Row],[IDNom]],tblIDs[#All],4,FALSE)</f>
        <v>Com</v>
      </c>
      <c r="K620" s="56"/>
    </row>
    <row r="621" spans="1:11" x14ac:dyDescent="0.25">
      <c r="A621" s="56">
        <v>120481</v>
      </c>
      <c r="B621" s="47" t="str">
        <f>VLOOKUP(tblSorties[[#This Row],[Référence]],tblBase[#All],2,FALSE)</f>
        <v>FEUTRE VELLEDA 1741 BLEU PTE     OGIVE MOYENNE</v>
      </c>
      <c r="C621" s="56">
        <v>4</v>
      </c>
      <c r="D621" s="57">
        <f>VLOOKUP(tblSorties[[#This Row],[Référence]],tblBase[#All],4,FALSE)</f>
        <v>0.85</v>
      </c>
      <c r="E621" s="58">
        <f>IFERROR(tblSorties[[#This Row],[Qté]]*tblSorties[[#This Row],[PU]],"nc")</f>
        <v>3.4</v>
      </c>
      <c r="F621" s="59">
        <v>41705</v>
      </c>
      <c r="G621" s="56" t="s">
        <v>233</v>
      </c>
      <c r="H621" s="56" t="str">
        <f>VLOOKUP(tblSorties[[#This Row],[IDNom]],tblIDs[#All],2,FALSE)</f>
        <v>Bekaert</v>
      </c>
      <c r="I621" s="56" t="str">
        <f>VLOOKUP(tblSorties[[#This Row],[IDNom]],tblIDs[#All],3,FALSE)</f>
        <v>Dirgen</v>
      </c>
      <c r="J621" s="56" t="str">
        <f>VLOOKUP(tblSorties[[#This Row],[IDNom]],tblIDs[#All],4,FALSE)</f>
        <v>Com</v>
      </c>
      <c r="K621" s="56"/>
    </row>
    <row r="622" spans="1:11" x14ac:dyDescent="0.25">
      <c r="A622" s="56">
        <v>120482</v>
      </c>
      <c r="B622" s="47" t="str">
        <f>VLOOKUP(tblSorties[[#This Row],[Référence]],tblBase[#All],2,FALSE)</f>
        <v>FEUTRE VELLEDA 1741 NOIR PTE     OGIVE MOYENNE</v>
      </c>
      <c r="C622" s="56">
        <v>4</v>
      </c>
      <c r="D622" s="57">
        <f>VLOOKUP(tblSorties[[#This Row],[Référence]],tblBase[#All],4,FALSE)</f>
        <v>0.85</v>
      </c>
      <c r="E622" s="58">
        <f>IFERROR(tblSorties[[#This Row],[Qté]]*tblSorties[[#This Row],[PU]],"nc")</f>
        <v>3.4</v>
      </c>
      <c r="F622" s="59">
        <v>41705</v>
      </c>
      <c r="G622" s="56" t="s">
        <v>233</v>
      </c>
      <c r="H622" s="56" t="str">
        <f>VLOOKUP(tblSorties[[#This Row],[IDNom]],tblIDs[#All],2,FALSE)</f>
        <v>Bekaert</v>
      </c>
      <c r="I622" s="56" t="str">
        <f>VLOOKUP(tblSorties[[#This Row],[IDNom]],tblIDs[#All],3,FALSE)</f>
        <v>Dirgen</v>
      </c>
      <c r="J622" s="56" t="str">
        <f>VLOOKUP(tblSorties[[#This Row],[IDNom]],tblIDs[#All],4,FALSE)</f>
        <v>Com</v>
      </c>
      <c r="K622" s="56"/>
    </row>
    <row r="623" spans="1:11" x14ac:dyDescent="0.25">
      <c r="A623" s="56">
        <v>120483</v>
      </c>
      <c r="B623" s="47" t="str">
        <f>VLOOKUP(tblSorties[[#This Row],[Référence]],tblBase[#All],2,FALSE)</f>
        <v>FEUTRE VELLEDA 1741 ROUGE PTE    OGIVE MOYENNE</v>
      </c>
      <c r="C623" s="56">
        <v>4</v>
      </c>
      <c r="D623" s="57">
        <f>VLOOKUP(tblSorties[[#This Row],[Référence]],tblBase[#All],4,FALSE)</f>
        <v>0.85</v>
      </c>
      <c r="E623" s="58">
        <f>IFERROR(tblSorties[[#This Row],[Qté]]*tblSorties[[#This Row],[PU]],"nc")</f>
        <v>3.4</v>
      </c>
      <c r="F623" s="59">
        <v>41705</v>
      </c>
      <c r="G623" s="56" t="s">
        <v>233</v>
      </c>
      <c r="H623" s="56" t="str">
        <f>VLOOKUP(tblSorties[[#This Row],[IDNom]],tblIDs[#All],2,FALSE)</f>
        <v>Bekaert</v>
      </c>
      <c r="I623" s="56" t="str">
        <f>VLOOKUP(tblSorties[[#This Row],[IDNom]],tblIDs[#All],3,FALSE)</f>
        <v>Dirgen</v>
      </c>
      <c r="J623" s="56" t="str">
        <f>VLOOKUP(tblSorties[[#This Row],[IDNom]],tblIDs[#All],4,FALSE)</f>
        <v>Com</v>
      </c>
      <c r="K623" s="56"/>
    </row>
    <row r="624" spans="1:11" x14ac:dyDescent="0.25">
      <c r="A624" s="56">
        <v>534302</v>
      </c>
      <c r="B624" s="47" t="str">
        <f>VLOOKUP(tblSorties[[#This Row],[Référence]],tblBase[#All],2,FALSE)</f>
        <v>FEUTRE PERMANENT 317 BLEU PTE    MOYENNE</v>
      </c>
      <c r="C624" s="56">
        <v>1</v>
      </c>
      <c r="D624" s="57">
        <f>VLOOKUP(tblSorties[[#This Row],[Référence]],tblBase[#All],4,FALSE)</f>
        <v>0.85</v>
      </c>
      <c r="E624" s="58">
        <f>IFERROR(tblSorties[[#This Row],[Qté]]*tblSorties[[#This Row],[PU]],"nc")</f>
        <v>0.85</v>
      </c>
      <c r="F624" s="59">
        <v>41705</v>
      </c>
      <c r="G624" s="56" t="s">
        <v>233</v>
      </c>
      <c r="H624" s="56" t="str">
        <f>VLOOKUP(tblSorties[[#This Row],[IDNom]],tblIDs[#All],2,FALSE)</f>
        <v>Bekaert</v>
      </c>
      <c r="I624" s="56" t="str">
        <f>VLOOKUP(tblSorties[[#This Row],[IDNom]],tblIDs[#All],3,FALSE)</f>
        <v>Dirgen</v>
      </c>
      <c r="J624" s="56" t="str">
        <f>VLOOKUP(tblSorties[[#This Row],[IDNom]],tblIDs[#All],4,FALSE)</f>
        <v>Com</v>
      </c>
      <c r="K624" s="56"/>
    </row>
    <row r="625" spans="1:11" x14ac:dyDescent="0.25">
      <c r="A625" s="56">
        <v>209</v>
      </c>
      <c r="B625" s="47" t="str">
        <f>VLOOKUP(tblSorties[[#This Row],[Référence]],tblBase[#All],2,FALSE)</f>
        <v>EPONGE A RECURER</v>
      </c>
      <c r="C625" s="56">
        <v>1</v>
      </c>
      <c r="D625" s="57">
        <f>VLOOKUP(tblSorties[[#This Row],[Référence]],tblBase[#All],4,FALSE)</f>
        <v>1.0249999999999999</v>
      </c>
      <c r="E625" s="58">
        <f>IFERROR(tblSorties[[#This Row],[Qté]]*tblSorties[[#This Row],[PU]],"nc")</f>
        <v>1.0249999999999999</v>
      </c>
      <c r="F625" s="59">
        <v>41705</v>
      </c>
      <c r="G625" s="56" t="s">
        <v>412</v>
      </c>
      <c r="H625" s="56" t="str">
        <f>VLOOKUP(tblSorties[[#This Row],[IDNom]],tblIDs[#All],2,FALSE)</f>
        <v>Hurel</v>
      </c>
      <c r="I625" s="56" t="str">
        <f>VLOOKUP(tblSorties[[#This Row],[IDNom]],tblIDs[#All],3,FALSE)</f>
        <v>Servgene</v>
      </c>
      <c r="J625" s="56" t="str">
        <f>VLOOKUP(tblSorties[[#This Row],[IDNom]],tblIDs[#All],4,FALSE)</f>
        <v xml:space="preserve">Entretien </v>
      </c>
      <c r="K625" s="56"/>
    </row>
    <row r="626" spans="1:11" x14ac:dyDescent="0.25">
      <c r="A626" s="56">
        <v>3820</v>
      </c>
      <c r="B626" s="47" t="str">
        <f>VLOOKUP(tblSorties[[#This Row],[Référence]],tblBase[#All],2,FALSE)</f>
        <v>DOSETTES</v>
      </c>
      <c r="C626" s="56">
        <v>30</v>
      </c>
      <c r="D626" s="57">
        <f>VLOOKUP(tblSorties[[#This Row],[Référence]],tblBase[#All],4,FALSE)</f>
        <v>7.0000000000000007E-2</v>
      </c>
      <c r="E626" s="58">
        <f>IFERROR(tblSorties[[#This Row],[Qté]]*tblSorties[[#This Row],[PU]],"nc")</f>
        <v>2.1</v>
      </c>
      <c r="F626" s="59">
        <v>41705</v>
      </c>
      <c r="G626" s="56" t="s">
        <v>589</v>
      </c>
      <c r="H626" s="56" t="str">
        <f>VLOOKUP(tblSorties[[#This Row],[IDNom]],tblIDs[#All],2,FALSE)</f>
        <v>Orfao</v>
      </c>
      <c r="I626" s="56" t="str">
        <f>VLOOKUP(tblSorties[[#This Row],[IDNom]],tblIDs[#All],3,FALSE)</f>
        <v>Servgene</v>
      </c>
      <c r="J626" s="56" t="str">
        <f>VLOOKUP(tblSorties[[#This Row],[IDNom]],tblIDs[#All],4,FALSE)</f>
        <v xml:space="preserve">Entretien </v>
      </c>
      <c r="K626" s="56"/>
    </row>
    <row r="627" spans="1:11" x14ac:dyDescent="0.25">
      <c r="A627" s="56">
        <v>35038</v>
      </c>
      <c r="B627" s="47" t="str">
        <f>VLOOKUP(tblSorties[[#This Row],[Référence]],tblBase[#All],2,FALSE)</f>
        <v>GAZES IMPREGNEES</v>
      </c>
      <c r="C627" s="56">
        <v>1</v>
      </c>
      <c r="D627" s="57">
        <f>VLOOKUP(tblSorties[[#This Row],[Référence]],tblBase[#All],4,FALSE)</f>
        <v>68.66</v>
      </c>
      <c r="E627" s="58">
        <f>IFERROR(tblSorties[[#This Row],[Qté]]*tblSorties[[#This Row],[PU]],"nc")</f>
        <v>68.66</v>
      </c>
      <c r="F627" s="59">
        <v>41705</v>
      </c>
      <c r="G627" s="56" t="s">
        <v>589</v>
      </c>
      <c r="H627" s="56" t="str">
        <f>VLOOKUP(tblSorties[[#This Row],[IDNom]],tblIDs[#All],2,FALSE)</f>
        <v>Orfao</v>
      </c>
      <c r="I627" s="56" t="str">
        <f>VLOOKUP(tblSorties[[#This Row],[IDNom]],tblIDs[#All],3,FALSE)</f>
        <v>Servgene</v>
      </c>
      <c r="J627" s="56" t="str">
        <f>VLOOKUP(tblSorties[[#This Row],[IDNom]],tblIDs[#All],4,FALSE)</f>
        <v xml:space="preserve">Entretien </v>
      </c>
      <c r="K627" s="56"/>
    </row>
    <row r="628" spans="1:11" x14ac:dyDescent="0.25">
      <c r="A628" s="56">
        <v>42500</v>
      </c>
      <c r="B628" s="47" t="str">
        <f>VLOOKUP(tblSorties[[#This Row],[Référence]],tblBase[#All],2,FALSE)</f>
        <v>ROULEAU ECO</v>
      </c>
      <c r="C628" s="56">
        <v>4</v>
      </c>
      <c r="D628" s="57">
        <f>VLOOKUP(tblSorties[[#This Row],[Référence]],tblBase[#All],4,FALSE)</f>
        <v>3</v>
      </c>
      <c r="E628" s="58">
        <f>IFERROR(tblSorties[[#This Row],[Qté]]*tblSorties[[#This Row],[PU]],"nc")</f>
        <v>12</v>
      </c>
      <c r="F628" s="59">
        <v>41705</v>
      </c>
      <c r="G628" s="56" t="s">
        <v>589</v>
      </c>
      <c r="H628" s="56" t="str">
        <f>VLOOKUP(tblSorties[[#This Row],[IDNom]],tblIDs[#All],2,FALSE)</f>
        <v>Orfao</v>
      </c>
      <c r="I628" s="56" t="str">
        <f>VLOOKUP(tblSorties[[#This Row],[IDNom]],tblIDs[#All],3,FALSE)</f>
        <v>Servgene</v>
      </c>
      <c r="J628" s="56" t="str">
        <f>VLOOKUP(tblSorties[[#This Row],[IDNom]],tblIDs[#All],4,FALSE)</f>
        <v xml:space="preserve">Entretien </v>
      </c>
      <c r="K628" s="56"/>
    </row>
    <row r="629" spans="1:11" x14ac:dyDescent="0.25">
      <c r="A629" s="56">
        <v>3820</v>
      </c>
      <c r="B629" s="47" t="str">
        <f>VLOOKUP(tblSorties[[#This Row],[Référence]],tblBase[#All],2,FALSE)</f>
        <v>DOSETTES</v>
      </c>
      <c r="C629" s="56">
        <v>12</v>
      </c>
      <c r="D629" s="57">
        <f>VLOOKUP(tblSorties[[#This Row],[Référence]],tblBase[#All],4,FALSE)</f>
        <v>7.0000000000000007E-2</v>
      </c>
      <c r="E629" s="58">
        <f>IFERROR(tblSorties[[#This Row],[Qté]]*tblSorties[[#This Row],[PU]],"nc")</f>
        <v>0.84000000000000008</v>
      </c>
      <c r="F629" s="59">
        <v>41705</v>
      </c>
      <c r="G629" s="56" t="s">
        <v>400</v>
      </c>
      <c r="H629" s="56" t="str">
        <f>VLOOKUP(tblSorties[[#This Row],[IDNom]],tblIDs[#All],2,FALSE)</f>
        <v>Girard</v>
      </c>
      <c r="I629" s="56" t="str">
        <f>VLOOKUP(tblSorties[[#This Row],[IDNom]],tblIDs[#All],3,FALSE)</f>
        <v>Servgene</v>
      </c>
      <c r="J629" s="56" t="str">
        <f>VLOOKUP(tblSorties[[#This Row],[IDNom]],tblIDs[#All],4,FALSE)</f>
        <v xml:space="preserve">Entretien </v>
      </c>
      <c r="K629" s="56"/>
    </row>
    <row r="630" spans="1:11" x14ac:dyDescent="0.25">
      <c r="A630" s="56">
        <v>209</v>
      </c>
      <c r="B630" s="47" t="str">
        <f>VLOOKUP(tblSorties[[#This Row],[Référence]],tblBase[#All],2,FALSE)</f>
        <v>EPONGE A RECURER</v>
      </c>
      <c r="C630" s="56">
        <v>2</v>
      </c>
      <c r="D630" s="57">
        <f>VLOOKUP(tblSorties[[#This Row],[Référence]],tblBase[#All],4,FALSE)</f>
        <v>1.0249999999999999</v>
      </c>
      <c r="E630" s="58">
        <f>IFERROR(tblSorties[[#This Row],[Qté]]*tblSorties[[#This Row],[PU]],"nc")</f>
        <v>2.0499999999999998</v>
      </c>
      <c r="F630" s="59">
        <v>41705</v>
      </c>
      <c r="G630" s="56" t="s">
        <v>400</v>
      </c>
      <c r="H630" s="56" t="str">
        <f>VLOOKUP(tblSorties[[#This Row],[IDNom]],tblIDs[#All],2,FALSE)</f>
        <v>Girard</v>
      </c>
      <c r="I630" s="56" t="str">
        <f>VLOOKUP(tblSorties[[#This Row],[IDNom]],tblIDs[#All],3,FALSE)</f>
        <v>Servgene</v>
      </c>
      <c r="J630" s="56" t="str">
        <f>VLOOKUP(tblSorties[[#This Row],[IDNom]],tblIDs[#All],4,FALSE)</f>
        <v xml:space="preserve">Entretien </v>
      </c>
      <c r="K630" s="56"/>
    </row>
    <row r="631" spans="1:11" x14ac:dyDescent="0.25">
      <c r="A631" s="56">
        <v>975</v>
      </c>
      <c r="B631" s="47" t="str">
        <f>VLOOKUP(tblSorties[[#This Row],[Référence]],tblBase[#All],2,FALSE)</f>
        <v>AJAX VITRES</v>
      </c>
      <c r="C631" s="56">
        <v>1</v>
      </c>
      <c r="D631" s="57">
        <f>VLOOKUP(tblSorties[[#This Row],[Référence]],tblBase[#All],4,FALSE)</f>
        <v>1.84</v>
      </c>
      <c r="E631" s="58">
        <f>IFERROR(tblSorties[[#This Row],[Qté]]*tblSorties[[#This Row],[PU]],"nc")</f>
        <v>1.84</v>
      </c>
      <c r="F631" s="59">
        <v>41705</v>
      </c>
      <c r="G631" s="56" t="s">
        <v>400</v>
      </c>
      <c r="H631" s="56" t="str">
        <f>VLOOKUP(tblSorties[[#This Row],[IDNom]],tblIDs[#All],2,FALSE)</f>
        <v>Girard</v>
      </c>
      <c r="I631" s="56" t="str">
        <f>VLOOKUP(tblSorties[[#This Row],[IDNom]],tblIDs[#All],3,FALSE)</f>
        <v>Servgene</v>
      </c>
      <c r="J631" s="56" t="str">
        <f>VLOOKUP(tblSorties[[#This Row],[IDNom]],tblIDs[#All],4,FALSE)</f>
        <v xml:space="preserve">Entretien </v>
      </c>
      <c r="K631" s="56"/>
    </row>
    <row r="632" spans="1:11" x14ac:dyDescent="0.25">
      <c r="A632" s="56">
        <v>3902</v>
      </c>
      <c r="B632" s="47" t="str">
        <f>VLOOKUP(tblSorties[[#This Row],[Référence]],tblBase[#All],2,FALSE)</f>
        <v>ULTRA NEUF</v>
      </c>
      <c r="C632" s="56">
        <v>1</v>
      </c>
      <c r="D632" s="57">
        <f>VLOOKUP(tblSorties[[#This Row],[Référence]],tblBase[#All],4,FALSE)</f>
        <v>2.79</v>
      </c>
      <c r="E632" s="58">
        <f>IFERROR(tblSorties[[#This Row],[Qté]]*tblSorties[[#This Row],[PU]],"nc")</f>
        <v>2.79</v>
      </c>
      <c r="F632" s="59">
        <v>41705</v>
      </c>
      <c r="G632" s="56" t="s">
        <v>400</v>
      </c>
      <c r="H632" s="56" t="str">
        <f>VLOOKUP(tblSorties[[#This Row],[IDNom]],tblIDs[#All],2,FALSE)</f>
        <v>Girard</v>
      </c>
      <c r="I632" s="56" t="str">
        <f>VLOOKUP(tblSorties[[#This Row],[IDNom]],tblIDs[#All],3,FALSE)</f>
        <v>Servgene</v>
      </c>
      <c r="J632" s="56" t="str">
        <f>VLOOKUP(tblSorties[[#This Row],[IDNom]],tblIDs[#All],4,FALSE)</f>
        <v xml:space="preserve">Entretien </v>
      </c>
      <c r="K632" s="56"/>
    </row>
    <row r="633" spans="1:11" x14ac:dyDescent="0.25">
      <c r="A633" s="56">
        <v>4091</v>
      </c>
      <c r="B633" s="47" t="str">
        <f>VLOOKUP(tblSorties[[#This Row],[Référence]],tblBase[#All],2,FALSE)</f>
        <v>ULTRA BAC</v>
      </c>
      <c r="C633" s="56">
        <v>1</v>
      </c>
      <c r="D633" s="57">
        <f>VLOOKUP(tblSorties[[#This Row],[Référence]],tblBase[#All],4,FALSE)</f>
        <v>3.71</v>
      </c>
      <c r="E633" s="58">
        <f>IFERROR(tblSorties[[#This Row],[Qté]]*tblSorties[[#This Row],[PU]],"nc")</f>
        <v>3.71</v>
      </c>
      <c r="F633" s="59">
        <v>41705</v>
      </c>
      <c r="G633" s="56" t="s">
        <v>400</v>
      </c>
      <c r="H633" s="56" t="str">
        <f>VLOOKUP(tblSorties[[#This Row],[IDNom]],tblIDs[#All],2,FALSE)</f>
        <v>Girard</v>
      </c>
      <c r="I633" s="56" t="str">
        <f>VLOOKUP(tblSorties[[#This Row],[IDNom]],tblIDs[#All],3,FALSE)</f>
        <v>Servgene</v>
      </c>
      <c r="J633" s="56" t="str">
        <f>VLOOKUP(tblSorties[[#This Row],[IDNom]],tblIDs[#All],4,FALSE)</f>
        <v xml:space="preserve">Entretien </v>
      </c>
      <c r="K633" s="56"/>
    </row>
    <row r="634" spans="1:11" x14ac:dyDescent="0.25">
      <c r="A634" s="56">
        <v>50508</v>
      </c>
      <c r="B634" s="47" t="str">
        <f>VLOOKUP(tblSorties[[#This Row],[Référence]],tblBase[#All],2,FALSE)</f>
        <v>SAVON AMPHOTENE</v>
      </c>
      <c r="C634" s="56">
        <v>2</v>
      </c>
      <c r="D634" s="57">
        <f>VLOOKUP(tblSorties[[#This Row],[Référence]],tblBase[#All],4,FALSE)</f>
        <v>4.6100000000000003</v>
      </c>
      <c r="E634" s="58">
        <f>IFERROR(tblSorties[[#This Row],[Qté]]*tblSorties[[#This Row],[PU]],"nc")</f>
        <v>9.2200000000000006</v>
      </c>
      <c r="F634" s="59">
        <v>41705</v>
      </c>
      <c r="G634" s="56" t="s">
        <v>400</v>
      </c>
      <c r="H634" s="56" t="str">
        <f>VLOOKUP(tblSorties[[#This Row],[IDNom]],tblIDs[#All],2,FALSE)</f>
        <v>Girard</v>
      </c>
      <c r="I634" s="56" t="str">
        <f>VLOOKUP(tblSorties[[#This Row],[IDNom]],tblIDs[#All],3,FALSE)</f>
        <v>Servgene</v>
      </c>
      <c r="J634" s="56" t="str">
        <f>VLOOKUP(tblSorties[[#This Row],[IDNom]],tblIDs[#All],4,FALSE)</f>
        <v xml:space="preserve">Entretien </v>
      </c>
      <c r="K634" s="56"/>
    </row>
    <row r="635" spans="1:11" x14ac:dyDescent="0.25">
      <c r="A635" s="56">
        <v>18130</v>
      </c>
      <c r="B635" s="47" t="str">
        <f>VLOOKUP(tblSorties[[#This Row],[Référence]],tblBase[#All],2,FALSE)</f>
        <v>PRODUITS DEGRAISSANT</v>
      </c>
      <c r="C635" s="56">
        <v>1</v>
      </c>
      <c r="D635" s="57">
        <f>VLOOKUP(tblSorties[[#This Row],[Référence]],tblBase[#All],4,FALSE)</f>
        <v>11.43</v>
      </c>
      <c r="E635" s="58">
        <f>IFERROR(tblSorties[[#This Row],[Qté]]*tblSorties[[#This Row],[PU]],"nc")</f>
        <v>11.43</v>
      </c>
      <c r="F635" s="59">
        <v>41705</v>
      </c>
      <c r="G635" s="56" t="s">
        <v>400</v>
      </c>
      <c r="H635" s="56" t="str">
        <f>VLOOKUP(tblSorties[[#This Row],[IDNom]],tblIDs[#All],2,FALSE)</f>
        <v>Girard</v>
      </c>
      <c r="I635" s="56" t="str">
        <f>VLOOKUP(tblSorties[[#This Row],[IDNom]],tblIDs[#All],3,FALSE)</f>
        <v>Servgene</v>
      </c>
      <c r="J635" s="56" t="str">
        <f>VLOOKUP(tblSorties[[#This Row],[IDNom]],tblIDs[#All],4,FALSE)</f>
        <v xml:space="preserve">Entretien </v>
      </c>
      <c r="K635" s="56"/>
    </row>
    <row r="636" spans="1:11" x14ac:dyDescent="0.25">
      <c r="A636" s="56" t="s">
        <v>595</v>
      </c>
      <c r="B636" s="47" t="str">
        <f>VLOOKUP(tblSorties[[#This Row],[Référence]],tblBase[#All],2,FALSE)</f>
        <v>EPONGE SPONTEX</v>
      </c>
      <c r="C636" s="56">
        <v>2</v>
      </c>
      <c r="D636" s="57">
        <f>VLOOKUP(tblSorties[[#This Row],[Référence]],tblBase[#All],4,FALSE)</f>
        <v>1.2</v>
      </c>
      <c r="E636" s="58">
        <f>IFERROR(tblSorties[[#This Row],[Qté]]*tblSorties[[#This Row],[PU]],"nc")</f>
        <v>2.4</v>
      </c>
      <c r="F636" s="59">
        <v>41705</v>
      </c>
      <c r="G636" s="56" t="s">
        <v>400</v>
      </c>
      <c r="H636" s="56" t="str">
        <f>VLOOKUP(tblSorties[[#This Row],[IDNom]],tblIDs[#All],2,FALSE)</f>
        <v>Girard</v>
      </c>
      <c r="I636" s="56" t="str">
        <f>VLOOKUP(tblSorties[[#This Row],[IDNom]],tblIDs[#All],3,FALSE)</f>
        <v>Servgene</v>
      </c>
      <c r="J636" s="56" t="str">
        <f>VLOOKUP(tblSorties[[#This Row],[IDNom]],tblIDs[#All],4,FALSE)</f>
        <v xml:space="preserve">Entretien </v>
      </c>
      <c r="K636" s="56"/>
    </row>
    <row r="637" spans="1:11" x14ac:dyDescent="0.25">
      <c r="A637" s="56">
        <v>42500</v>
      </c>
      <c r="B637" s="47" t="str">
        <f>VLOOKUP(tblSorties[[#This Row],[Référence]],tblBase[#All],2,FALSE)</f>
        <v>ROULEAU ECO</v>
      </c>
      <c r="C637" s="56">
        <v>4</v>
      </c>
      <c r="D637" s="57">
        <f>VLOOKUP(tblSorties[[#This Row],[Référence]],tblBase[#All],4,FALSE)</f>
        <v>3</v>
      </c>
      <c r="E637" s="58">
        <f>IFERROR(tblSorties[[#This Row],[Qté]]*tblSorties[[#This Row],[PU]],"nc")</f>
        <v>12</v>
      </c>
      <c r="F637" s="59">
        <v>41705</v>
      </c>
      <c r="G637" s="56" t="s">
        <v>400</v>
      </c>
      <c r="H637" s="56" t="str">
        <f>VLOOKUP(tblSorties[[#This Row],[IDNom]],tblIDs[#All],2,FALSE)</f>
        <v>Girard</v>
      </c>
      <c r="I637" s="56" t="str">
        <f>VLOOKUP(tblSorties[[#This Row],[IDNom]],tblIDs[#All],3,FALSE)</f>
        <v>Servgene</v>
      </c>
      <c r="J637" s="56" t="str">
        <f>VLOOKUP(tblSorties[[#This Row],[IDNom]],tblIDs[#All],4,FALSE)</f>
        <v xml:space="preserve">Entretien </v>
      </c>
      <c r="K637" s="56"/>
    </row>
    <row r="638" spans="1:11" x14ac:dyDescent="0.25">
      <c r="A638" s="56" t="s">
        <v>607</v>
      </c>
      <c r="B638" s="47" t="str">
        <f>VLOOKUP(tblSorties[[#This Row],[Référence]],tblBase[#All],2,FALSE)</f>
        <v>SAC POUBELLES 50L</v>
      </c>
      <c r="C638" s="56">
        <v>1</v>
      </c>
      <c r="D638" s="57">
        <f>VLOOKUP(tblSorties[[#This Row],[Référence]],tblBase[#All],4,FALSE)</f>
        <v>2.79</v>
      </c>
      <c r="E638" s="58">
        <f>IFERROR(tblSorties[[#This Row],[Qté]]*tblSorties[[#This Row],[PU]],"nc")</f>
        <v>2.79</v>
      </c>
      <c r="F638" s="59">
        <v>41705</v>
      </c>
      <c r="G638" s="56" t="s">
        <v>400</v>
      </c>
      <c r="H638" s="56" t="str">
        <f>VLOOKUP(tblSorties[[#This Row],[IDNom]],tblIDs[#All],2,FALSE)</f>
        <v>Girard</v>
      </c>
      <c r="I638" s="56" t="str">
        <f>VLOOKUP(tblSorties[[#This Row],[IDNom]],tblIDs[#All],3,FALSE)</f>
        <v>Servgene</v>
      </c>
      <c r="J638" s="56" t="str">
        <f>VLOOKUP(tblSorties[[#This Row],[IDNom]],tblIDs[#All],4,FALSE)</f>
        <v xml:space="preserve">Entretien </v>
      </c>
      <c r="K638" s="56"/>
    </row>
    <row r="639" spans="1:11" x14ac:dyDescent="0.25">
      <c r="A639" s="56" t="s">
        <v>611</v>
      </c>
      <c r="B639" s="47" t="str">
        <f>VLOOKUP(tblSorties[[#This Row],[Référence]],tblBase[#All],2,FALSE)</f>
        <v>SAC POUBELLES 30L</v>
      </c>
      <c r="C639" s="56">
        <v>1</v>
      </c>
      <c r="D639" s="57">
        <f>VLOOKUP(tblSorties[[#This Row],[Référence]],tblBase[#All],4,FALSE)</f>
        <v>2.4900000000000002</v>
      </c>
      <c r="E639" s="58">
        <f>IFERROR(tblSorties[[#This Row],[Qté]]*tblSorties[[#This Row],[PU]],"nc")</f>
        <v>2.4900000000000002</v>
      </c>
      <c r="F639" s="59">
        <v>41705</v>
      </c>
      <c r="G639" s="56" t="s">
        <v>400</v>
      </c>
      <c r="H639" s="56" t="str">
        <f>VLOOKUP(tblSorties[[#This Row],[IDNom]],tblIDs[#All],2,FALSE)</f>
        <v>Girard</v>
      </c>
      <c r="I639" s="56" t="str">
        <f>VLOOKUP(tblSorties[[#This Row],[IDNom]],tblIDs[#All],3,FALSE)</f>
        <v>Servgene</v>
      </c>
      <c r="J639" s="56" t="str">
        <f>VLOOKUP(tblSorties[[#This Row],[IDNom]],tblIDs[#All],4,FALSE)</f>
        <v xml:space="preserve">Entretien </v>
      </c>
      <c r="K639" s="56"/>
    </row>
    <row r="640" spans="1:11" x14ac:dyDescent="0.25">
      <c r="A640" s="56" t="s">
        <v>603</v>
      </c>
      <c r="B640" s="47" t="str">
        <f>VLOOKUP(tblSorties[[#This Row],[Référence]],tblBase[#All],2,FALSE)</f>
        <v>SAC POUBELLES 10L</v>
      </c>
      <c r="C640" s="56">
        <v>1</v>
      </c>
      <c r="D640" s="57">
        <f>VLOOKUP(tblSorties[[#This Row],[Référence]],tblBase[#All],4,FALSE)</f>
        <v>2.69</v>
      </c>
      <c r="E640" s="58">
        <f>IFERROR(tblSorties[[#This Row],[Qté]]*tblSorties[[#This Row],[PU]],"nc")</f>
        <v>2.69</v>
      </c>
      <c r="F640" s="59">
        <v>41705</v>
      </c>
      <c r="G640" s="56" t="s">
        <v>400</v>
      </c>
      <c r="H640" s="56" t="str">
        <f>VLOOKUP(tblSorties[[#This Row],[IDNom]],tblIDs[#All],2,FALSE)</f>
        <v>Girard</v>
      </c>
      <c r="I640" s="56" t="str">
        <f>VLOOKUP(tblSorties[[#This Row],[IDNom]],tblIDs[#All],3,FALSE)</f>
        <v>Servgene</v>
      </c>
      <c r="J640" s="56" t="str">
        <f>VLOOKUP(tblSorties[[#This Row],[IDNom]],tblIDs[#All],4,FALSE)</f>
        <v xml:space="preserve">Entretien </v>
      </c>
      <c r="K640" s="56"/>
    </row>
    <row r="641" spans="1:11" x14ac:dyDescent="0.25">
      <c r="A641" s="56">
        <v>951</v>
      </c>
      <c r="B641" s="47" t="str">
        <f>VLOOKUP(tblSorties[[#This Row],[Référence]],tblBase[#All],2,FALSE)</f>
        <v>GANST MAPA ROSE 8 1/2</v>
      </c>
      <c r="C641" s="56">
        <v>1</v>
      </c>
      <c r="D641" s="57">
        <f>VLOOKUP(tblSorties[[#This Row],[Référence]],tblBase[#All],4,FALSE)</f>
        <v>0.34</v>
      </c>
      <c r="E641" s="58">
        <f>IFERROR(tblSorties[[#This Row],[Qté]]*tblSorties[[#This Row],[PU]],"nc")</f>
        <v>0.34</v>
      </c>
      <c r="F641" s="59">
        <v>41705</v>
      </c>
      <c r="G641" s="56" t="s">
        <v>400</v>
      </c>
      <c r="H641" s="56" t="str">
        <f>VLOOKUP(tblSorties[[#This Row],[IDNom]],tblIDs[#All],2,FALSE)</f>
        <v>Girard</v>
      </c>
      <c r="I641" s="56" t="str">
        <f>VLOOKUP(tblSorties[[#This Row],[IDNom]],tblIDs[#All],3,FALSE)</f>
        <v>Servgene</v>
      </c>
      <c r="J641" s="56" t="str">
        <f>VLOOKUP(tblSorties[[#This Row],[IDNom]],tblIDs[#All],4,FALSE)</f>
        <v xml:space="preserve">Entretien </v>
      </c>
      <c r="K641" s="56"/>
    </row>
    <row r="642" spans="1:11" x14ac:dyDescent="0.25">
      <c r="A642" s="56">
        <v>975</v>
      </c>
      <c r="B642" s="47" t="str">
        <f>VLOOKUP(tblSorties[[#This Row],[Référence]],tblBase[#All],2,FALSE)</f>
        <v>AJAX VITRES</v>
      </c>
      <c r="C642" s="56">
        <v>1</v>
      </c>
      <c r="D642" s="57">
        <f>VLOOKUP(tblSorties[[#This Row],[Référence]],tblBase[#All],4,FALSE)</f>
        <v>1.84</v>
      </c>
      <c r="E642" s="58">
        <f>IFERROR(tblSorties[[#This Row],[Qté]]*tblSorties[[#This Row],[PU]],"nc")</f>
        <v>1.84</v>
      </c>
      <c r="F642" s="59">
        <v>41705</v>
      </c>
      <c r="G642" s="56" t="s">
        <v>454</v>
      </c>
      <c r="H642" s="56" t="str">
        <f>VLOOKUP(tblSorties[[#This Row],[IDNom]],tblIDs[#All],2,FALSE)</f>
        <v>Paindavoine</v>
      </c>
      <c r="I642" s="56" t="str">
        <f>VLOOKUP(tblSorties[[#This Row],[IDNom]],tblIDs[#All],3,FALSE)</f>
        <v>Servgene</v>
      </c>
      <c r="J642" s="56" t="str">
        <f>VLOOKUP(tblSorties[[#This Row],[IDNom]],tblIDs[#All],4,FALSE)</f>
        <v xml:space="preserve">Entretien </v>
      </c>
      <c r="K642" s="56"/>
    </row>
    <row r="643" spans="1:11" x14ac:dyDescent="0.25">
      <c r="A643" s="56">
        <v>3902</v>
      </c>
      <c r="B643" s="47" t="str">
        <f>VLOOKUP(tblSorties[[#This Row],[Référence]],tblBase[#All],2,FALSE)</f>
        <v>ULTRA NEUF</v>
      </c>
      <c r="C643" s="56">
        <v>1</v>
      </c>
      <c r="D643" s="57">
        <f>VLOOKUP(tblSorties[[#This Row],[Référence]],tblBase[#All],4,FALSE)</f>
        <v>2.79</v>
      </c>
      <c r="E643" s="58">
        <f>IFERROR(tblSorties[[#This Row],[Qté]]*tblSorties[[#This Row],[PU]],"nc")</f>
        <v>2.79</v>
      </c>
      <c r="F643" s="59">
        <v>41705</v>
      </c>
      <c r="G643" s="56" t="s">
        <v>454</v>
      </c>
      <c r="H643" s="56" t="str">
        <f>VLOOKUP(tblSorties[[#This Row],[IDNom]],tblIDs[#All],2,FALSE)</f>
        <v>Paindavoine</v>
      </c>
      <c r="I643" s="56" t="str">
        <f>VLOOKUP(tblSorties[[#This Row],[IDNom]],tblIDs[#All],3,FALSE)</f>
        <v>Servgene</v>
      </c>
      <c r="J643" s="56" t="str">
        <f>VLOOKUP(tblSorties[[#This Row],[IDNom]],tblIDs[#All],4,FALSE)</f>
        <v xml:space="preserve">Entretien </v>
      </c>
      <c r="K643" s="56"/>
    </row>
    <row r="644" spans="1:11" x14ac:dyDescent="0.25">
      <c r="A644" s="56">
        <v>4091</v>
      </c>
      <c r="B644" s="47" t="str">
        <f>VLOOKUP(tblSorties[[#This Row],[Référence]],tblBase[#All],2,FALSE)</f>
        <v>ULTRA BAC</v>
      </c>
      <c r="C644" s="56">
        <v>2</v>
      </c>
      <c r="D644" s="57">
        <f>VLOOKUP(tblSorties[[#This Row],[Référence]],tblBase[#All],4,FALSE)</f>
        <v>3.71</v>
      </c>
      <c r="E644" s="58">
        <f>IFERROR(tblSorties[[#This Row],[Qté]]*tblSorties[[#This Row],[PU]],"nc")</f>
        <v>7.42</v>
      </c>
      <c r="F644" s="59">
        <v>41705</v>
      </c>
      <c r="G644" s="56" t="s">
        <v>454</v>
      </c>
      <c r="H644" s="56" t="str">
        <f>VLOOKUP(tblSorties[[#This Row],[IDNom]],tblIDs[#All],2,FALSE)</f>
        <v>Paindavoine</v>
      </c>
      <c r="I644" s="56" t="str">
        <f>VLOOKUP(tblSorties[[#This Row],[IDNom]],tblIDs[#All],3,FALSE)</f>
        <v>Servgene</v>
      </c>
      <c r="J644" s="56" t="str">
        <f>VLOOKUP(tblSorties[[#This Row],[IDNom]],tblIDs[#All],4,FALSE)</f>
        <v xml:space="preserve">Entretien </v>
      </c>
      <c r="K644" s="56"/>
    </row>
    <row r="645" spans="1:11" x14ac:dyDescent="0.25">
      <c r="A645" s="56">
        <v>50508</v>
      </c>
      <c r="B645" s="47" t="str">
        <f>VLOOKUP(tblSorties[[#This Row],[Référence]],tblBase[#All],2,FALSE)</f>
        <v>SAVON AMPHOTENE</v>
      </c>
      <c r="C645" s="56">
        <v>2</v>
      </c>
      <c r="D645" s="57">
        <f>VLOOKUP(tblSorties[[#This Row],[Référence]],tblBase[#All],4,FALSE)</f>
        <v>4.6100000000000003</v>
      </c>
      <c r="E645" s="58">
        <f>IFERROR(tblSorties[[#This Row],[Qté]]*tblSorties[[#This Row],[PU]],"nc")</f>
        <v>9.2200000000000006</v>
      </c>
      <c r="F645" s="59">
        <v>41705</v>
      </c>
      <c r="G645" s="56" t="s">
        <v>454</v>
      </c>
      <c r="H645" s="56" t="str">
        <f>VLOOKUP(tblSorties[[#This Row],[IDNom]],tblIDs[#All],2,FALSE)</f>
        <v>Paindavoine</v>
      </c>
      <c r="I645" s="56" t="str">
        <f>VLOOKUP(tblSorties[[#This Row],[IDNom]],tblIDs[#All],3,FALSE)</f>
        <v>Servgene</v>
      </c>
      <c r="J645" s="56" t="str">
        <f>VLOOKUP(tblSorties[[#This Row],[IDNom]],tblIDs[#All],4,FALSE)</f>
        <v xml:space="preserve">Entretien </v>
      </c>
      <c r="K645" s="56"/>
    </row>
    <row r="646" spans="1:11" x14ac:dyDescent="0.25">
      <c r="A646" s="56">
        <v>35038</v>
      </c>
      <c r="B646" s="47" t="str">
        <f>VLOOKUP(tblSorties[[#This Row],[Référence]],tblBase[#All],2,FALSE)</f>
        <v>GAZES IMPREGNEES</v>
      </c>
      <c r="C646" s="56">
        <v>1</v>
      </c>
      <c r="D646" s="57">
        <f>VLOOKUP(tblSorties[[#This Row],[Référence]],tblBase[#All],4,FALSE)</f>
        <v>68.66</v>
      </c>
      <c r="E646" s="58">
        <f>IFERROR(tblSorties[[#This Row],[Qté]]*tblSorties[[#This Row],[PU]],"nc")</f>
        <v>68.66</v>
      </c>
      <c r="F646" s="59">
        <v>41705</v>
      </c>
      <c r="G646" s="56" t="s">
        <v>454</v>
      </c>
      <c r="H646" s="56" t="str">
        <f>VLOOKUP(tblSorties[[#This Row],[IDNom]],tblIDs[#All],2,FALSE)</f>
        <v>Paindavoine</v>
      </c>
      <c r="I646" s="56" t="str">
        <f>VLOOKUP(tblSorties[[#This Row],[IDNom]],tblIDs[#All],3,FALSE)</f>
        <v>Servgene</v>
      </c>
      <c r="J646" s="56" t="str">
        <f>VLOOKUP(tblSorties[[#This Row],[IDNom]],tblIDs[#All],4,FALSE)</f>
        <v xml:space="preserve">Entretien </v>
      </c>
      <c r="K646" s="56"/>
    </row>
    <row r="647" spans="1:11" x14ac:dyDescent="0.25">
      <c r="A647" s="56">
        <v>42500</v>
      </c>
      <c r="B647" s="47" t="str">
        <f>VLOOKUP(tblSorties[[#This Row],[Référence]],tblBase[#All],2,FALSE)</f>
        <v>ROULEAU ECO</v>
      </c>
      <c r="C647" s="56">
        <v>6</v>
      </c>
      <c r="D647" s="57">
        <f>VLOOKUP(tblSorties[[#This Row],[Référence]],tblBase[#All],4,FALSE)</f>
        <v>3</v>
      </c>
      <c r="E647" s="58">
        <f>IFERROR(tblSorties[[#This Row],[Qté]]*tblSorties[[#This Row],[PU]],"nc")</f>
        <v>18</v>
      </c>
      <c r="F647" s="59">
        <v>41705</v>
      </c>
      <c r="G647" s="56" t="s">
        <v>454</v>
      </c>
      <c r="H647" s="56" t="str">
        <f>VLOOKUP(tblSorties[[#This Row],[IDNom]],tblIDs[#All],2,FALSE)</f>
        <v>Paindavoine</v>
      </c>
      <c r="I647" s="56" t="str">
        <f>VLOOKUP(tblSorties[[#This Row],[IDNom]],tblIDs[#All],3,FALSE)</f>
        <v>Servgene</v>
      </c>
      <c r="J647" s="56" t="str">
        <f>VLOOKUP(tblSorties[[#This Row],[IDNom]],tblIDs[#All],4,FALSE)</f>
        <v xml:space="preserve">Entretien </v>
      </c>
      <c r="K647" s="56"/>
    </row>
    <row r="648" spans="1:11" x14ac:dyDescent="0.25">
      <c r="A648" s="56" t="s">
        <v>607</v>
      </c>
      <c r="B648" s="47" t="str">
        <f>VLOOKUP(tblSorties[[#This Row],[Référence]],tblBase[#All],2,FALSE)</f>
        <v>SAC POUBELLES 50L</v>
      </c>
      <c r="C648" s="56">
        <v>2</v>
      </c>
      <c r="D648" s="57">
        <f>VLOOKUP(tblSorties[[#This Row],[Référence]],tblBase[#All],4,FALSE)</f>
        <v>2.79</v>
      </c>
      <c r="E648" s="58">
        <f>IFERROR(tblSorties[[#This Row],[Qté]]*tblSorties[[#This Row],[PU]],"nc")</f>
        <v>5.58</v>
      </c>
      <c r="F648" s="59">
        <v>41705</v>
      </c>
      <c r="G648" s="56" t="s">
        <v>454</v>
      </c>
      <c r="H648" s="56" t="str">
        <f>VLOOKUP(tblSorties[[#This Row],[IDNom]],tblIDs[#All],2,FALSE)</f>
        <v>Paindavoine</v>
      </c>
      <c r="I648" s="56" t="str">
        <f>VLOOKUP(tblSorties[[#This Row],[IDNom]],tblIDs[#All],3,FALSE)</f>
        <v>Servgene</v>
      </c>
      <c r="J648" s="56" t="str">
        <f>VLOOKUP(tblSorties[[#This Row],[IDNom]],tblIDs[#All],4,FALSE)</f>
        <v xml:space="preserve">Entretien </v>
      </c>
      <c r="K648" s="56"/>
    </row>
    <row r="649" spans="1:11" x14ac:dyDescent="0.25">
      <c r="A649" s="56" t="s">
        <v>611</v>
      </c>
      <c r="B649" s="47" t="str">
        <f>VLOOKUP(tblSorties[[#This Row],[Référence]],tblBase[#All],2,FALSE)</f>
        <v>SAC POUBELLES 30L</v>
      </c>
      <c r="C649" s="56">
        <v>2</v>
      </c>
      <c r="D649" s="57">
        <f>VLOOKUP(tblSorties[[#This Row],[Référence]],tblBase[#All],4,FALSE)</f>
        <v>2.4900000000000002</v>
      </c>
      <c r="E649" s="58">
        <f>IFERROR(tblSorties[[#This Row],[Qté]]*tblSorties[[#This Row],[PU]],"nc")</f>
        <v>4.9800000000000004</v>
      </c>
      <c r="F649" s="59">
        <v>41705</v>
      </c>
      <c r="G649" s="56" t="s">
        <v>454</v>
      </c>
      <c r="H649" s="56" t="str">
        <f>VLOOKUP(tblSorties[[#This Row],[IDNom]],tblIDs[#All],2,FALSE)</f>
        <v>Paindavoine</v>
      </c>
      <c r="I649" s="56" t="str">
        <f>VLOOKUP(tblSorties[[#This Row],[IDNom]],tblIDs[#All],3,FALSE)</f>
        <v>Servgene</v>
      </c>
      <c r="J649" s="56" t="str">
        <f>VLOOKUP(tblSorties[[#This Row],[IDNom]],tblIDs[#All],4,FALSE)</f>
        <v xml:space="preserve">Entretien </v>
      </c>
      <c r="K649" s="56"/>
    </row>
    <row r="650" spans="1:11" x14ac:dyDescent="0.25">
      <c r="A650" s="56" t="s">
        <v>603</v>
      </c>
      <c r="B650" s="47" t="str">
        <f>VLOOKUP(tblSorties[[#This Row],[Référence]],tblBase[#All],2,FALSE)</f>
        <v>SAC POUBELLES 10L</v>
      </c>
      <c r="C650" s="56">
        <v>2</v>
      </c>
      <c r="D650" s="57">
        <f>VLOOKUP(tblSorties[[#This Row],[Référence]],tblBase[#All],4,FALSE)</f>
        <v>2.69</v>
      </c>
      <c r="E650" s="58">
        <f>IFERROR(tblSorties[[#This Row],[Qté]]*tblSorties[[#This Row],[PU]],"nc")</f>
        <v>5.38</v>
      </c>
      <c r="F650" s="59">
        <v>41705</v>
      </c>
      <c r="G650" s="56" t="s">
        <v>454</v>
      </c>
      <c r="H650" s="56" t="str">
        <f>VLOOKUP(tblSorties[[#This Row],[IDNom]],tblIDs[#All],2,FALSE)</f>
        <v>Paindavoine</v>
      </c>
      <c r="I650" s="56" t="str">
        <f>VLOOKUP(tblSorties[[#This Row],[IDNom]],tblIDs[#All],3,FALSE)</f>
        <v>Servgene</v>
      </c>
      <c r="J650" s="56" t="str">
        <f>VLOOKUP(tblSorties[[#This Row],[IDNom]],tblIDs[#All],4,FALSE)</f>
        <v xml:space="preserve">Entretien </v>
      </c>
      <c r="K650" s="56"/>
    </row>
    <row r="651" spans="1:11" x14ac:dyDescent="0.25">
      <c r="A651" s="56">
        <v>950</v>
      </c>
      <c r="B651" s="47" t="str">
        <f>VLOOKUP(tblSorties[[#This Row],[Référence]],tblBase[#All],2,FALSE)</f>
        <v>GANTS MAPA ROSE 7 1/2</v>
      </c>
      <c r="C651" s="56">
        <v>1</v>
      </c>
      <c r="D651" s="57">
        <f>VLOOKUP(tblSorties[[#This Row],[Référence]],tblBase[#All],4,FALSE)</f>
        <v>0.34</v>
      </c>
      <c r="E651" s="58">
        <f>IFERROR(tblSorties[[#This Row],[Qté]]*tblSorties[[#This Row],[PU]],"nc")</f>
        <v>0.34</v>
      </c>
      <c r="F651" s="59">
        <v>41705</v>
      </c>
      <c r="G651" s="56" t="s">
        <v>454</v>
      </c>
      <c r="H651" s="56" t="str">
        <f>VLOOKUP(tblSorties[[#This Row],[IDNom]],tblIDs[#All],2,FALSE)</f>
        <v>Paindavoine</v>
      </c>
      <c r="I651" s="56" t="str">
        <f>VLOOKUP(tblSorties[[#This Row],[IDNom]],tblIDs[#All],3,FALSE)</f>
        <v>Servgene</v>
      </c>
      <c r="J651" s="56" t="str">
        <f>VLOOKUP(tblSorties[[#This Row],[IDNom]],tblIDs[#All],4,FALSE)</f>
        <v xml:space="preserve">Entretien </v>
      </c>
      <c r="K651" s="56"/>
    </row>
    <row r="652" spans="1:11" x14ac:dyDescent="0.25">
      <c r="A652" s="56">
        <v>3820</v>
      </c>
      <c r="B652" s="47" t="str">
        <f>VLOOKUP(tblSorties[[#This Row],[Référence]],tblBase[#All],2,FALSE)</f>
        <v>DOSETTES</v>
      </c>
      <c r="C652" s="56">
        <v>15</v>
      </c>
      <c r="D652" s="57">
        <f>VLOOKUP(tblSorties[[#This Row],[Référence]],tblBase[#All],4,FALSE)</f>
        <v>7.0000000000000007E-2</v>
      </c>
      <c r="E652" s="58">
        <f>IFERROR(tblSorties[[#This Row],[Qté]]*tblSorties[[#This Row],[PU]],"nc")</f>
        <v>1.05</v>
      </c>
      <c r="F652" s="59">
        <v>41705</v>
      </c>
      <c r="G652" s="56" t="s">
        <v>687</v>
      </c>
      <c r="H652" s="56" t="str">
        <f>VLOOKUP(tblSorties[[#This Row],[IDNom]],tblIDs[#All],2,FALSE)</f>
        <v>Devogelaere</v>
      </c>
      <c r="I652" s="56" t="str">
        <f>VLOOKUP(tblSorties[[#This Row],[IDNom]],tblIDs[#All],3,FALSE)</f>
        <v>Servgene</v>
      </c>
      <c r="J652" s="56" t="str">
        <f>VLOOKUP(tblSorties[[#This Row],[IDNom]],tblIDs[#All],4,FALSE)</f>
        <v xml:space="preserve">Entretien </v>
      </c>
      <c r="K652" s="56"/>
    </row>
    <row r="653" spans="1:11" x14ac:dyDescent="0.25">
      <c r="A653" s="56">
        <v>217</v>
      </c>
      <c r="B653" s="47" t="str">
        <f>VLOOKUP(tblSorties[[#This Row],[Référence]],tblBase[#All],2,FALSE)</f>
        <v>LAVETTE SYNTHETIQUE VERTE</v>
      </c>
      <c r="C653" s="56">
        <v>1</v>
      </c>
      <c r="D653" s="57">
        <f>VLOOKUP(tblSorties[[#This Row],[Référence]],tblBase[#All],4,FALSE)</f>
        <v>0.37</v>
      </c>
      <c r="E653" s="58">
        <f>IFERROR(tblSorties[[#This Row],[Qté]]*tblSorties[[#This Row],[PU]],"nc")</f>
        <v>0.37</v>
      </c>
      <c r="F653" s="59">
        <v>41705</v>
      </c>
      <c r="G653" s="56" t="s">
        <v>687</v>
      </c>
      <c r="H653" s="56" t="str">
        <f>VLOOKUP(tblSorties[[#This Row],[IDNom]],tblIDs[#All],2,FALSE)</f>
        <v>Devogelaere</v>
      </c>
      <c r="I653" s="56" t="str">
        <f>VLOOKUP(tblSorties[[#This Row],[IDNom]],tblIDs[#All],3,FALSE)</f>
        <v>Servgene</v>
      </c>
      <c r="J653" s="56" t="str">
        <f>VLOOKUP(tblSorties[[#This Row],[IDNom]],tblIDs[#All],4,FALSE)</f>
        <v xml:space="preserve">Entretien </v>
      </c>
      <c r="K653" s="56"/>
    </row>
    <row r="654" spans="1:11" x14ac:dyDescent="0.25">
      <c r="A654" s="56">
        <v>216</v>
      </c>
      <c r="B654" s="47" t="str">
        <f>VLOOKUP(tblSorties[[#This Row],[Référence]],tblBase[#All],2,FALSE)</f>
        <v>LAVETTE SYNTHETIQUE ROSE</v>
      </c>
      <c r="C654" s="56">
        <v>1</v>
      </c>
      <c r="D654" s="57">
        <f>VLOOKUP(tblSorties[[#This Row],[Référence]],tblBase[#All],4,FALSE)</f>
        <v>0.37</v>
      </c>
      <c r="E654" s="58">
        <f>IFERROR(tblSorties[[#This Row],[Qté]]*tblSorties[[#This Row],[PU]],"nc")</f>
        <v>0.37</v>
      </c>
      <c r="F654" s="59">
        <v>41705</v>
      </c>
      <c r="G654" s="56" t="s">
        <v>687</v>
      </c>
      <c r="H654" s="56" t="str">
        <f>VLOOKUP(tblSorties[[#This Row],[IDNom]],tblIDs[#All],2,FALSE)</f>
        <v>Devogelaere</v>
      </c>
      <c r="I654" s="56" t="str">
        <f>VLOOKUP(tblSorties[[#This Row],[IDNom]],tblIDs[#All],3,FALSE)</f>
        <v>Servgene</v>
      </c>
      <c r="J654" s="56" t="str">
        <f>VLOOKUP(tblSorties[[#This Row],[IDNom]],tblIDs[#All],4,FALSE)</f>
        <v xml:space="preserve">Entretien </v>
      </c>
      <c r="K654" s="56"/>
    </row>
    <row r="655" spans="1:11" x14ac:dyDescent="0.25">
      <c r="A655" s="56">
        <v>252</v>
      </c>
      <c r="B655" s="47" t="str">
        <f>VLOOKUP(tblSorties[[#This Row],[Référence]],tblBase[#All],2,FALSE)</f>
        <v>LAVETTE MICROFIBRE BLEUE</v>
      </c>
      <c r="C655" s="56">
        <v>1</v>
      </c>
      <c r="D655" s="57">
        <f>VLOOKUP(tblSorties[[#This Row],[Référence]],tblBase[#All],4,FALSE)</f>
        <v>0.51</v>
      </c>
      <c r="E655" s="58">
        <f>IFERROR(tblSorties[[#This Row],[Qté]]*tblSorties[[#This Row],[PU]],"nc")</f>
        <v>0.51</v>
      </c>
      <c r="F655" s="59">
        <v>41705</v>
      </c>
      <c r="G655" s="56" t="s">
        <v>687</v>
      </c>
      <c r="H655" s="56" t="str">
        <f>VLOOKUP(tblSorties[[#This Row],[IDNom]],tblIDs[#All],2,FALSE)</f>
        <v>Devogelaere</v>
      </c>
      <c r="I655" s="56" t="str">
        <f>VLOOKUP(tblSorties[[#This Row],[IDNom]],tblIDs[#All],3,FALSE)</f>
        <v>Servgene</v>
      </c>
      <c r="J655" s="56" t="str">
        <f>VLOOKUP(tblSorties[[#This Row],[IDNom]],tblIDs[#All],4,FALSE)</f>
        <v xml:space="preserve">Entretien </v>
      </c>
      <c r="K655" s="56"/>
    </row>
    <row r="656" spans="1:11" x14ac:dyDescent="0.25">
      <c r="A656" s="56">
        <v>255</v>
      </c>
      <c r="B656" s="47" t="str">
        <f>VLOOKUP(tblSorties[[#This Row],[Référence]],tblBase[#All],2,FALSE)</f>
        <v xml:space="preserve">LAVETTE MICROFIBRE ROSE </v>
      </c>
      <c r="C656" s="56">
        <v>1</v>
      </c>
      <c r="D656" s="57">
        <f>VLOOKUP(tblSorties[[#This Row],[Référence]],tblBase[#All],4,FALSE)</f>
        <v>0.51</v>
      </c>
      <c r="E656" s="58">
        <f>IFERROR(tblSorties[[#This Row],[Qté]]*tblSorties[[#This Row],[PU]],"nc")</f>
        <v>0.51</v>
      </c>
      <c r="F656" s="59">
        <v>41705</v>
      </c>
      <c r="G656" s="56" t="s">
        <v>687</v>
      </c>
      <c r="H656" s="56" t="str">
        <f>VLOOKUP(tblSorties[[#This Row],[IDNom]],tblIDs[#All],2,FALSE)</f>
        <v>Devogelaere</v>
      </c>
      <c r="I656" s="56" t="str">
        <f>VLOOKUP(tblSorties[[#This Row],[IDNom]],tblIDs[#All],3,FALSE)</f>
        <v>Servgene</v>
      </c>
      <c r="J656" s="56" t="str">
        <f>VLOOKUP(tblSorties[[#This Row],[IDNom]],tblIDs[#All],4,FALSE)</f>
        <v xml:space="preserve">Entretien </v>
      </c>
      <c r="K656" s="56"/>
    </row>
    <row r="657" spans="1:11" x14ac:dyDescent="0.25">
      <c r="A657" s="56">
        <v>209</v>
      </c>
      <c r="B657" s="47" t="str">
        <f>VLOOKUP(tblSorties[[#This Row],[Référence]],tblBase[#All],2,FALSE)</f>
        <v>EPONGE A RECURER</v>
      </c>
      <c r="C657" s="56">
        <v>1</v>
      </c>
      <c r="D657" s="57">
        <f>VLOOKUP(tblSorties[[#This Row],[Référence]],tblBase[#All],4,FALSE)</f>
        <v>1.0249999999999999</v>
      </c>
      <c r="E657" s="58">
        <f>IFERROR(tblSorties[[#This Row],[Qté]]*tblSorties[[#This Row],[PU]],"nc")</f>
        <v>1.0249999999999999</v>
      </c>
      <c r="F657" s="59">
        <v>41705</v>
      </c>
      <c r="G657" s="56" t="s">
        <v>687</v>
      </c>
      <c r="H657" s="56" t="str">
        <f>VLOOKUP(tblSorties[[#This Row],[IDNom]],tblIDs[#All],2,FALSE)</f>
        <v>Devogelaere</v>
      </c>
      <c r="I657" s="56" t="str">
        <f>VLOOKUP(tblSorties[[#This Row],[IDNom]],tblIDs[#All],3,FALSE)</f>
        <v>Servgene</v>
      </c>
      <c r="J657" s="56" t="str">
        <f>VLOOKUP(tblSorties[[#This Row],[IDNom]],tblIDs[#All],4,FALSE)</f>
        <v xml:space="preserve">Entretien </v>
      </c>
      <c r="K657" s="56"/>
    </row>
    <row r="658" spans="1:11" x14ac:dyDescent="0.25">
      <c r="A658" s="56">
        <v>4091</v>
      </c>
      <c r="B658" s="47" t="str">
        <f>VLOOKUP(tblSorties[[#This Row],[Référence]],tblBase[#All],2,FALSE)</f>
        <v>ULTRA BAC</v>
      </c>
      <c r="C658" s="56">
        <v>2</v>
      </c>
      <c r="D658" s="57">
        <f>VLOOKUP(tblSorties[[#This Row],[Référence]],tblBase[#All],4,FALSE)</f>
        <v>3.71</v>
      </c>
      <c r="E658" s="58">
        <f>IFERROR(tblSorties[[#This Row],[Qté]]*tblSorties[[#This Row],[PU]],"nc")</f>
        <v>7.42</v>
      </c>
      <c r="F658" s="59">
        <v>41705</v>
      </c>
      <c r="G658" s="56" t="s">
        <v>687</v>
      </c>
      <c r="H658" s="56" t="str">
        <f>VLOOKUP(tblSorties[[#This Row],[IDNom]],tblIDs[#All],2,FALSE)</f>
        <v>Devogelaere</v>
      </c>
      <c r="I658" s="56" t="str">
        <f>VLOOKUP(tblSorties[[#This Row],[IDNom]],tblIDs[#All],3,FALSE)</f>
        <v>Servgene</v>
      </c>
      <c r="J658" s="56" t="str">
        <f>VLOOKUP(tblSorties[[#This Row],[IDNom]],tblIDs[#All],4,FALSE)</f>
        <v xml:space="preserve">Entretien </v>
      </c>
      <c r="K658" s="56"/>
    </row>
    <row r="659" spans="1:11" x14ac:dyDescent="0.25">
      <c r="A659" s="56">
        <v>35038</v>
      </c>
      <c r="B659" s="47" t="str">
        <f>VLOOKUP(tblSorties[[#This Row],[Référence]],tblBase[#All],2,FALSE)</f>
        <v>GAZES IMPREGNEES</v>
      </c>
      <c r="C659" s="56">
        <v>2</v>
      </c>
      <c r="D659" s="57">
        <f>VLOOKUP(tblSorties[[#This Row],[Référence]],tblBase[#All],4,FALSE)</f>
        <v>68.66</v>
      </c>
      <c r="E659" s="58">
        <f>IFERROR(tblSorties[[#This Row],[Qté]]*tblSorties[[#This Row],[PU]],"nc")</f>
        <v>137.32</v>
      </c>
      <c r="F659" s="59">
        <v>41705</v>
      </c>
      <c r="G659" s="56" t="s">
        <v>687</v>
      </c>
      <c r="H659" s="56" t="str">
        <f>VLOOKUP(tblSorties[[#This Row],[IDNom]],tblIDs[#All],2,FALSE)</f>
        <v>Devogelaere</v>
      </c>
      <c r="I659" s="56" t="str">
        <f>VLOOKUP(tblSorties[[#This Row],[IDNom]],tblIDs[#All],3,FALSE)</f>
        <v>Servgene</v>
      </c>
      <c r="J659" s="56" t="str">
        <f>VLOOKUP(tblSorties[[#This Row],[IDNom]],tblIDs[#All],4,FALSE)</f>
        <v xml:space="preserve">Entretien </v>
      </c>
      <c r="K659" s="56"/>
    </row>
    <row r="660" spans="1:11" x14ac:dyDescent="0.25">
      <c r="A660" s="56">
        <v>42500</v>
      </c>
      <c r="B660" s="47" t="str">
        <f>VLOOKUP(tblSorties[[#This Row],[Référence]],tblBase[#All],2,FALSE)</f>
        <v>ROULEAU ECO</v>
      </c>
      <c r="C660" s="56">
        <v>6</v>
      </c>
      <c r="D660" s="57">
        <f>VLOOKUP(tblSorties[[#This Row],[Référence]],tblBase[#All],4,FALSE)</f>
        <v>3</v>
      </c>
      <c r="E660" s="58">
        <f>IFERROR(tblSorties[[#This Row],[Qté]]*tblSorties[[#This Row],[PU]],"nc")</f>
        <v>18</v>
      </c>
      <c r="F660" s="59">
        <v>41705</v>
      </c>
      <c r="G660" s="56" t="s">
        <v>687</v>
      </c>
      <c r="H660" s="56" t="str">
        <f>VLOOKUP(tblSorties[[#This Row],[IDNom]],tblIDs[#All],2,FALSE)</f>
        <v>Devogelaere</v>
      </c>
      <c r="I660" s="56" t="str">
        <f>VLOOKUP(tblSorties[[#This Row],[IDNom]],tblIDs[#All],3,FALSE)</f>
        <v>Servgene</v>
      </c>
      <c r="J660" s="56" t="str">
        <f>VLOOKUP(tblSorties[[#This Row],[IDNom]],tblIDs[#All],4,FALSE)</f>
        <v xml:space="preserve">Entretien </v>
      </c>
      <c r="K660" s="56"/>
    </row>
    <row r="661" spans="1:11" x14ac:dyDescent="0.25">
      <c r="A661" s="56" t="s">
        <v>597</v>
      </c>
      <c r="B661" s="47" t="str">
        <f>VLOOKUP(tblSorties[[#This Row],[Référence]],tblBase[#All],2,FALSE)</f>
        <v>SAC POUBELLES 110L</v>
      </c>
      <c r="C661" s="56">
        <v>2</v>
      </c>
      <c r="D661" s="57">
        <f>VLOOKUP(tblSorties[[#This Row],[Référence]],tblBase[#All],4,FALSE)</f>
        <v>4.99</v>
      </c>
      <c r="E661" s="58">
        <f>IFERROR(tblSorties[[#This Row],[Qté]]*tblSorties[[#This Row],[PU]],"nc")</f>
        <v>9.98</v>
      </c>
      <c r="F661" s="59">
        <v>41705</v>
      </c>
      <c r="G661" s="56" t="s">
        <v>687</v>
      </c>
      <c r="H661" s="56" t="str">
        <f>VLOOKUP(tblSorties[[#This Row],[IDNom]],tblIDs[#All],2,FALSE)</f>
        <v>Devogelaere</v>
      </c>
      <c r="I661" s="56" t="str">
        <f>VLOOKUP(tblSorties[[#This Row],[IDNom]],tblIDs[#All],3,FALSE)</f>
        <v>Servgene</v>
      </c>
      <c r="J661" s="56" t="str">
        <f>VLOOKUP(tblSorties[[#This Row],[IDNom]],tblIDs[#All],4,FALSE)</f>
        <v xml:space="preserve">Entretien </v>
      </c>
      <c r="K661" s="56"/>
    </row>
    <row r="662" spans="1:11" x14ac:dyDescent="0.25">
      <c r="A662" s="56" t="s">
        <v>607</v>
      </c>
      <c r="B662" s="47" t="str">
        <f>VLOOKUP(tblSorties[[#This Row],[Référence]],tblBase[#All],2,FALSE)</f>
        <v>SAC POUBELLES 50L</v>
      </c>
      <c r="C662" s="56">
        <v>3</v>
      </c>
      <c r="D662" s="57">
        <f>VLOOKUP(tblSorties[[#This Row],[Référence]],tblBase[#All],4,FALSE)</f>
        <v>2.79</v>
      </c>
      <c r="E662" s="58">
        <f>IFERROR(tblSorties[[#This Row],[Qté]]*tblSorties[[#This Row],[PU]],"nc")</f>
        <v>8.370000000000001</v>
      </c>
      <c r="F662" s="59">
        <v>41705</v>
      </c>
      <c r="G662" s="56" t="s">
        <v>687</v>
      </c>
      <c r="H662" s="56" t="str">
        <f>VLOOKUP(tblSorties[[#This Row],[IDNom]],tblIDs[#All],2,FALSE)</f>
        <v>Devogelaere</v>
      </c>
      <c r="I662" s="56" t="str">
        <f>VLOOKUP(tblSorties[[#This Row],[IDNom]],tblIDs[#All],3,FALSE)</f>
        <v>Servgene</v>
      </c>
      <c r="J662" s="56" t="str">
        <f>VLOOKUP(tblSorties[[#This Row],[IDNom]],tblIDs[#All],4,FALSE)</f>
        <v xml:space="preserve">Entretien </v>
      </c>
      <c r="K662" s="56"/>
    </row>
    <row r="663" spans="1:11" x14ac:dyDescent="0.25">
      <c r="A663" s="56" t="s">
        <v>611</v>
      </c>
      <c r="B663" s="47" t="str">
        <f>VLOOKUP(tblSorties[[#This Row],[Référence]],tblBase[#All],2,FALSE)</f>
        <v>SAC POUBELLES 30L</v>
      </c>
      <c r="C663" s="56">
        <v>2</v>
      </c>
      <c r="D663" s="57">
        <f>VLOOKUP(tblSorties[[#This Row],[Référence]],tblBase[#All],4,FALSE)</f>
        <v>2.4900000000000002</v>
      </c>
      <c r="E663" s="58">
        <f>IFERROR(tblSorties[[#This Row],[Qté]]*tblSorties[[#This Row],[PU]],"nc")</f>
        <v>4.9800000000000004</v>
      </c>
      <c r="F663" s="59">
        <v>41705</v>
      </c>
      <c r="G663" s="56" t="s">
        <v>687</v>
      </c>
      <c r="H663" s="56" t="str">
        <f>VLOOKUP(tblSorties[[#This Row],[IDNom]],tblIDs[#All],2,FALSE)</f>
        <v>Devogelaere</v>
      </c>
      <c r="I663" s="56" t="str">
        <f>VLOOKUP(tblSorties[[#This Row],[IDNom]],tblIDs[#All],3,FALSE)</f>
        <v>Servgene</v>
      </c>
      <c r="J663" s="56" t="str">
        <f>VLOOKUP(tblSorties[[#This Row],[IDNom]],tblIDs[#All],4,FALSE)</f>
        <v xml:space="preserve">Entretien </v>
      </c>
      <c r="K663" s="56"/>
    </row>
    <row r="664" spans="1:11" x14ac:dyDescent="0.25">
      <c r="A664" s="56" t="s">
        <v>603</v>
      </c>
      <c r="B664" s="47" t="str">
        <f>VLOOKUP(tblSorties[[#This Row],[Référence]],tblBase[#All],2,FALSE)</f>
        <v>SAC POUBELLES 10L</v>
      </c>
      <c r="C664" s="56">
        <v>2</v>
      </c>
      <c r="D664" s="57">
        <f>VLOOKUP(tblSorties[[#This Row],[Référence]],tblBase[#All],4,FALSE)</f>
        <v>2.69</v>
      </c>
      <c r="E664" s="58">
        <f>IFERROR(tblSorties[[#This Row],[Qté]]*tblSorties[[#This Row],[PU]],"nc")</f>
        <v>5.38</v>
      </c>
      <c r="F664" s="59">
        <v>41705</v>
      </c>
      <c r="G664" s="56" t="s">
        <v>687</v>
      </c>
      <c r="H664" s="56" t="str">
        <f>VLOOKUP(tblSorties[[#This Row],[IDNom]],tblIDs[#All],2,FALSE)</f>
        <v>Devogelaere</v>
      </c>
      <c r="I664" s="56" t="str">
        <f>VLOOKUP(tblSorties[[#This Row],[IDNom]],tblIDs[#All],3,FALSE)</f>
        <v>Servgene</v>
      </c>
      <c r="J664" s="56" t="str">
        <f>VLOOKUP(tblSorties[[#This Row],[IDNom]],tblIDs[#All],4,FALSE)</f>
        <v xml:space="preserve">Entretien </v>
      </c>
      <c r="K664" s="56"/>
    </row>
    <row r="665" spans="1:11" x14ac:dyDescent="0.25">
      <c r="A665" s="56">
        <v>3820</v>
      </c>
      <c r="B665" s="47" t="str">
        <f>VLOOKUP(tblSorties[[#This Row],[Référence]],tblBase[#All],2,FALSE)</f>
        <v>DOSETTES</v>
      </c>
      <c r="C665" s="56">
        <v>10</v>
      </c>
      <c r="D665" s="57">
        <f>VLOOKUP(tblSorties[[#This Row],[Référence]],tblBase[#All],4,FALSE)</f>
        <v>7.0000000000000007E-2</v>
      </c>
      <c r="E665" s="58">
        <f>IFERROR(tblSorties[[#This Row],[Qté]]*tblSorties[[#This Row],[PU]],"nc")</f>
        <v>0.70000000000000007</v>
      </c>
      <c r="F665" s="59">
        <v>41705</v>
      </c>
      <c r="G665" s="56" t="s">
        <v>315</v>
      </c>
      <c r="H665" s="56" t="str">
        <f>VLOOKUP(tblSorties[[#This Row],[IDNom]],tblIDs[#All],2,FALSE)</f>
        <v>Chrétien</v>
      </c>
      <c r="I665" s="56" t="str">
        <f>VLOOKUP(tblSorties[[#This Row],[IDNom]],tblIDs[#All],3,FALSE)</f>
        <v>Servgene</v>
      </c>
      <c r="J665" s="56" t="str">
        <f>VLOOKUP(tblSorties[[#This Row],[IDNom]],tblIDs[#All],4,FALSE)</f>
        <v xml:space="preserve">Entretien </v>
      </c>
      <c r="K665" s="56"/>
    </row>
    <row r="666" spans="1:11" x14ac:dyDescent="0.25">
      <c r="A666" s="56">
        <v>3902</v>
      </c>
      <c r="B666" s="47" t="str">
        <f>VLOOKUP(tblSorties[[#This Row],[Référence]],tblBase[#All],2,FALSE)</f>
        <v>ULTRA NEUF</v>
      </c>
      <c r="C666" s="56">
        <v>1</v>
      </c>
      <c r="D666" s="57">
        <f>VLOOKUP(tblSorties[[#This Row],[Référence]],tblBase[#All],4,FALSE)</f>
        <v>2.79</v>
      </c>
      <c r="E666" s="58">
        <f>IFERROR(tblSorties[[#This Row],[Qté]]*tblSorties[[#This Row],[PU]],"nc")</f>
        <v>2.79</v>
      </c>
      <c r="F666" s="59">
        <v>41705</v>
      </c>
      <c r="G666" s="56" t="s">
        <v>315</v>
      </c>
      <c r="H666" s="56" t="str">
        <f>VLOOKUP(tblSorties[[#This Row],[IDNom]],tblIDs[#All],2,FALSE)</f>
        <v>Chrétien</v>
      </c>
      <c r="I666" s="56" t="str">
        <f>VLOOKUP(tblSorties[[#This Row],[IDNom]],tblIDs[#All],3,FALSE)</f>
        <v>Servgene</v>
      </c>
      <c r="J666" s="56" t="str">
        <f>VLOOKUP(tblSorties[[#This Row],[IDNom]],tblIDs[#All],4,FALSE)</f>
        <v xml:space="preserve">Entretien </v>
      </c>
      <c r="K666" s="56"/>
    </row>
    <row r="667" spans="1:11" x14ac:dyDescent="0.25">
      <c r="A667" s="56">
        <v>4091</v>
      </c>
      <c r="B667" s="47" t="str">
        <f>VLOOKUP(tblSorties[[#This Row],[Référence]],tblBase[#All],2,FALSE)</f>
        <v>ULTRA BAC</v>
      </c>
      <c r="C667" s="56">
        <v>1</v>
      </c>
      <c r="D667" s="57">
        <f>VLOOKUP(tblSorties[[#This Row],[Référence]],tblBase[#All],4,FALSE)</f>
        <v>3.71</v>
      </c>
      <c r="E667" s="58">
        <f>IFERROR(tblSorties[[#This Row],[Qté]]*tblSorties[[#This Row],[PU]],"nc")</f>
        <v>3.71</v>
      </c>
      <c r="F667" s="59">
        <v>41705</v>
      </c>
      <c r="G667" s="56" t="s">
        <v>315</v>
      </c>
      <c r="H667" s="56" t="str">
        <f>VLOOKUP(tblSorties[[#This Row],[IDNom]],tblIDs[#All],2,FALSE)</f>
        <v>Chrétien</v>
      </c>
      <c r="I667" s="56" t="str">
        <f>VLOOKUP(tblSorties[[#This Row],[IDNom]],tblIDs[#All],3,FALSE)</f>
        <v>Servgene</v>
      </c>
      <c r="J667" s="56" t="str">
        <f>VLOOKUP(tblSorties[[#This Row],[IDNom]],tblIDs[#All],4,FALSE)</f>
        <v xml:space="preserve">Entretien </v>
      </c>
      <c r="K667" s="56"/>
    </row>
    <row r="668" spans="1:11" x14ac:dyDescent="0.25">
      <c r="A668" s="56">
        <v>50508</v>
      </c>
      <c r="B668" s="47" t="str">
        <f>VLOOKUP(tblSorties[[#This Row],[Référence]],tblBase[#All],2,FALSE)</f>
        <v>SAVON AMPHOTENE</v>
      </c>
      <c r="C668" s="56">
        <v>1</v>
      </c>
      <c r="D668" s="57">
        <f>VLOOKUP(tblSorties[[#This Row],[Référence]],tblBase[#All],4,FALSE)</f>
        <v>4.6100000000000003</v>
      </c>
      <c r="E668" s="58">
        <f>IFERROR(tblSorties[[#This Row],[Qté]]*tblSorties[[#This Row],[PU]],"nc")</f>
        <v>4.6100000000000003</v>
      </c>
      <c r="F668" s="59">
        <v>41705</v>
      </c>
      <c r="G668" s="56" t="s">
        <v>315</v>
      </c>
      <c r="H668" s="56" t="str">
        <f>VLOOKUP(tblSorties[[#This Row],[IDNom]],tblIDs[#All],2,FALSE)</f>
        <v>Chrétien</v>
      </c>
      <c r="I668" s="56" t="str">
        <f>VLOOKUP(tblSorties[[#This Row],[IDNom]],tblIDs[#All],3,FALSE)</f>
        <v>Servgene</v>
      </c>
      <c r="J668" s="56" t="str">
        <f>VLOOKUP(tblSorties[[#This Row],[IDNom]],tblIDs[#All],4,FALSE)</f>
        <v xml:space="preserve">Entretien </v>
      </c>
      <c r="K668" s="56"/>
    </row>
    <row r="669" spans="1:11" x14ac:dyDescent="0.25">
      <c r="A669" s="56">
        <v>42500</v>
      </c>
      <c r="B669" s="47" t="str">
        <f>VLOOKUP(tblSorties[[#This Row],[Référence]],tblBase[#All],2,FALSE)</f>
        <v>ROULEAU ECO</v>
      </c>
      <c r="C669" s="56">
        <v>4</v>
      </c>
      <c r="D669" s="57">
        <f>VLOOKUP(tblSorties[[#This Row],[Référence]],tblBase[#All],4,FALSE)</f>
        <v>3</v>
      </c>
      <c r="E669" s="58">
        <f>IFERROR(tblSorties[[#This Row],[Qté]]*tblSorties[[#This Row],[PU]],"nc")</f>
        <v>12</v>
      </c>
      <c r="F669" s="59">
        <v>41705</v>
      </c>
      <c r="G669" s="56" t="s">
        <v>315</v>
      </c>
      <c r="H669" s="56" t="str">
        <f>VLOOKUP(tblSorties[[#This Row],[IDNom]],tblIDs[#All],2,FALSE)</f>
        <v>Chrétien</v>
      </c>
      <c r="I669" s="56" t="str">
        <f>VLOOKUP(tblSorties[[#This Row],[IDNom]],tblIDs[#All],3,FALSE)</f>
        <v>Servgene</v>
      </c>
      <c r="J669" s="56" t="str">
        <f>VLOOKUP(tblSorties[[#This Row],[IDNom]],tblIDs[#All],4,FALSE)</f>
        <v xml:space="preserve">Entretien </v>
      </c>
      <c r="K669" s="56"/>
    </row>
    <row r="670" spans="1:11" x14ac:dyDescent="0.25">
      <c r="A670" s="56" t="s">
        <v>597</v>
      </c>
      <c r="B670" s="47" t="str">
        <f>VLOOKUP(tblSorties[[#This Row],[Référence]],tblBase[#All],2,FALSE)</f>
        <v>SAC POUBELLES 110L</v>
      </c>
      <c r="C670" s="56">
        <v>2</v>
      </c>
      <c r="D670" s="57">
        <f>VLOOKUP(tblSorties[[#This Row],[Référence]],tblBase[#All],4,FALSE)</f>
        <v>4.99</v>
      </c>
      <c r="E670" s="58">
        <f>IFERROR(tblSorties[[#This Row],[Qté]]*tblSorties[[#This Row],[PU]],"nc")</f>
        <v>9.98</v>
      </c>
      <c r="F670" s="59">
        <v>41705</v>
      </c>
      <c r="G670" s="56" t="s">
        <v>315</v>
      </c>
      <c r="H670" s="56" t="str">
        <f>VLOOKUP(tblSorties[[#This Row],[IDNom]],tblIDs[#All],2,FALSE)</f>
        <v>Chrétien</v>
      </c>
      <c r="I670" s="56" t="str">
        <f>VLOOKUP(tblSorties[[#This Row],[IDNom]],tblIDs[#All],3,FALSE)</f>
        <v>Servgene</v>
      </c>
      <c r="J670" s="56" t="str">
        <f>VLOOKUP(tblSorties[[#This Row],[IDNom]],tblIDs[#All],4,FALSE)</f>
        <v xml:space="preserve">Entretien </v>
      </c>
      <c r="K670" s="56"/>
    </row>
    <row r="671" spans="1:11" x14ac:dyDescent="0.25">
      <c r="A671" s="56" t="s">
        <v>607</v>
      </c>
      <c r="B671" s="47" t="str">
        <f>VLOOKUP(tblSorties[[#This Row],[Référence]],tblBase[#All],2,FALSE)</f>
        <v>SAC POUBELLES 50L</v>
      </c>
      <c r="C671" s="56">
        <v>1</v>
      </c>
      <c r="D671" s="57">
        <f>VLOOKUP(tblSorties[[#This Row],[Référence]],tblBase[#All],4,FALSE)</f>
        <v>2.79</v>
      </c>
      <c r="E671" s="58">
        <f>IFERROR(tblSorties[[#This Row],[Qté]]*tblSorties[[#This Row],[PU]],"nc")</f>
        <v>2.79</v>
      </c>
      <c r="F671" s="59">
        <v>41705</v>
      </c>
      <c r="G671" s="56" t="s">
        <v>315</v>
      </c>
      <c r="H671" s="56" t="str">
        <f>VLOOKUP(tblSorties[[#This Row],[IDNom]],tblIDs[#All],2,FALSE)</f>
        <v>Chrétien</v>
      </c>
      <c r="I671" s="56" t="str">
        <f>VLOOKUP(tblSorties[[#This Row],[IDNom]],tblIDs[#All],3,FALSE)</f>
        <v>Servgene</v>
      </c>
      <c r="J671" s="56" t="str">
        <f>VLOOKUP(tblSorties[[#This Row],[IDNom]],tblIDs[#All],4,FALSE)</f>
        <v xml:space="preserve">Entretien </v>
      </c>
      <c r="K671" s="56"/>
    </row>
    <row r="672" spans="1:11" x14ac:dyDescent="0.25">
      <c r="A672" s="56" t="s">
        <v>611</v>
      </c>
      <c r="B672" s="47" t="str">
        <f>VLOOKUP(tblSorties[[#This Row],[Référence]],tblBase[#All],2,FALSE)</f>
        <v>SAC POUBELLES 30L</v>
      </c>
      <c r="C672" s="56">
        <v>2</v>
      </c>
      <c r="D672" s="57">
        <f>VLOOKUP(tblSorties[[#This Row],[Référence]],tblBase[#All],4,FALSE)</f>
        <v>2.4900000000000002</v>
      </c>
      <c r="E672" s="58">
        <f>IFERROR(tblSorties[[#This Row],[Qté]]*tblSorties[[#This Row],[PU]],"nc")</f>
        <v>4.9800000000000004</v>
      </c>
      <c r="F672" s="59">
        <v>41705</v>
      </c>
      <c r="G672" s="56" t="s">
        <v>315</v>
      </c>
      <c r="H672" s="56" t="str">
        <f>VLOOKUP(tblSorties[[#This Row],[IDNom]],tblIDs[#All],2,FALSE)</f>
        <v>Chrétien</v>
      </c>
      <c r="I672" s="56" t="str">
        <f>VLOOKUP(tblSorties[[#This Row],[IDNom]],tblIDs[#All],3,FALSE)</f>
        <v>Servgene</v>
      </c>
      <c r="J672" s="56" t="str">
        <f>VLOOKUP(tblSorties[[#This Row],[IDNom]],tblIDs[#All],4,FALSE)</f>
        <v xml:space="preserve">Entretien </v>
      </c>
      <c r="K672" s="56"/>
    </row>
    <row r="673" spans="1:11" x14ac:dyDescent="0.25">
      <c r="A673" s="56" t="s">
        <v>603</v>
      </c>
      <c r="B673" s="47" t="str">
        <f>VLOOKUP(tblSorties[[#This Row],[Référence]],tblBase[#All],2,FALSE)</f>
        <v>SAC POUBELLES 10L</v>
      </c>
      <c r="C673" s="56">
        <v>1</v>
      </c>
      <c r="D673" s="57">
        <f>VLOOKUP(tblSorties[[#This Row],[Référence]],tblBase[#All],4,FALSE)</f>
        <v>2.69</v>
      </c>
      <c r="E673" s="58">
        <f>IFERROR(tblSorties[[#This Row],[Qté]]*tblSorties[[#This Row],[PU]],"nc")</f>
        <v>2.69</v>
      </c>
      <c r="F673" s="59">
        <v>41705</v>
      </c>
      <c r="G673" s="56" t="s">
        <v>315</v>
      </c>
      <c r="H673" s="56" t="str">
        <f>VLOOKUP(tblSorties[[#This Row],[IDNom]],tblIDs[#All],2,FALSE)</f>
        <v>Chrétien</v>
      </c>
      <c r="I673" s="56" t="str">
        <f>VLOOKUP(tblSorties[[#This Row],[IDNom]],tblIDs[#All],3,FALSE)</f>
        <v>Servgene</v>
      </c>
      <c r="J673" s="56" t="str">
        <f>VLOOKUP(tblSorties[[#This Row],[IDNom]],tblIDs[#All],4,FALSE)</f>
        <v xml:space="preserve">Entretien </v>
      </c>
      <c r="K673" s="56"/>
    </row>
    <row r="674" spans="1:11" x14ac:dyDescent="0.25">
      <c r="A674" s="56">
        <v>1200250</v>
      </c>
      <c r="B674" s="47" t="str">
        <f>VLOOKUP(tblSorties[[#This Row],[Référence]],tblBase[#All],2,FALSE)</f>
        <v>LOT DE 4 CADRES</v>
      </c>
      <c r="C674" s="56">
        <v>1</v>
      </c>
      <c r="D674" s="57">
        <f>VLOOKUP(tblSorties[[#This Row],[Référence]],tblBase[#All],4,FALSE)</f>
        <v>49.56</v>
      </c>
      <c r="E674" s="58">
        <f>IFERROR(tblSorties[[#This Row],[Qté]]*tblSorties[[#This Row],[PU]],"nc")</f>
        <v>49.56</v>
      </c>
      <c r="F674" s="59">
        <v>41705</v>
      </c>
      <c r="G674" s="56" t="s">
        <v>403</v>
      </c>
      <c r="H674" s="56" t="str">
        <f>VLOOKUP(tblSorties[[#This Row],[IDNom]],tblIDs[#All],2,FALSE)</f>
        <v>Herchuelz</v>
      </c>
      <c r="I674" s="56" t="str">
        <f>VLOOKUP(tblSorties[[#This Row],[IDNom]],tblIDs[#All],3,FALSE)</f>
        <v>Dirgen</v>
      </c>
      <c r="J674" s="56" t="str">
        <f>VLOOKUP(tblSorties[[#This Row],[IDNom]],tblIDs[#All],4,FALSE)</f>
        <v>Fonct</v>
      </c>
      <c r="K674" s="56"/>
    </row>
    <row r="675" spans="1:11" x14ac:dyDescent="0.25">
      <c r="A675" s="56">
        <v>1201267</v>
      </c>
      <c r="B675" s="47" t="str">
        <f>VLOOKUP(tblSorties[[#This Row],[Référence]],tblBase[#All],2,FALSE)</f>
        <v>PORTE NOMS DE LUXE</v>
      </c>
      <c r="C675" s="56">
        <v>30</v>
      </c>
      <c r="D675" s="57">
        <f>VLOOKUP(tblSorties[[#This Row],[Référence]],tblBase[#All],4,FALSE)</f>
        <v>18</v>
      </c>
      <c r="E675" s="58">
        <f>IFERROR(tblSorties[[#This Row],[Qté]]*tblSorties[[#This Row],[PU]],"nc")</f>
        <v>540</v>
      </c>
      <c r="F675" s="59">
        <v>41705</v>
      </c>
      <c r="G675" s="56" t="s">
        <v>403</v>
      </c>
      <c r="H675" s="56" t="str">
        <f>VLOOKUP(tblSorties[[#This Row],[IDNom]],tblIDs[#All],2,FALSE)</f>
        <v>Herchuelz</v>
      </c>
      <c r="I675" s="56" t="str">
        <f>VLOOKUP(tblSorties[[#This Row],[IDNom]],tblIDs[#All],3,FALSE)</f>
        <v>Dirgen</v>
      </c>
      <c r="J675" s="56" t="str">
        <f>VLOOKUP(tblSorties[[#This Row],[IDNom]],tblIDs[#All],4,FALSE)</f>
        <v>Fonct</v>
      </c>
      <c r="K675" s="56"/>
    </row>
    <row r="676" spans="1:11" x14ac:dyDescent="0.25">
      <c r="A676" s="56">
        <v>1201628</v>
      </c>
      <c r="B676" s="47" t="str">
        <f>VLOOKUP(tblSorties[[#This Row],[Référence]],tblBase[#All],2,FALSE)</f>
        <v>PORTE NOMS CHEVALET</v>
      </c>
      <c r="C676" s="56">
        <v>3</v>
      </c>
      <c r="D676" s="57">
        <f>VLOOKUP(tblSorties[[#This Row],[Référence]],tblBase[#All],4,FALSE)</f>
        <v>16.75</v>
      </c>
      <c r="E676" s="58">
        <f>IFERROR(tblSorties[[#This Row],[Qté]]*tblSorties[[#This Row],[PU]],"nc")</f>
        <v>50.25</v>
      </c>
      <c r="F676" s="59">
        <v>41705</v>
      </c>
      <c r="G676" s="56" t="s">
        <v>403</v>
      </c>
      <c r="H676" s="56" t="str">
        <f>VLOOKUP(tblSorties[[#This Row],[IDNom]],tblIDs[#All],2,FALSE)</f>
        <v>Herchuelz</v>
      </c>
      <c r="I676" s="56" t="str">
        <f>VLOOKUP(tblSorties[[#This Row],[IDNom]],tblIDs[#All],3,FALSE)</f>
        <v>Dirgen</v>
      </c>
      <c r="J676" s="56" t="str">
        <f>VLOOKUP(tblSorties[[#This Row],[IDNom]],tblIDs[#All],4,FALSE)</f>
        <v>Fonct</v>
      </c>
      <c r="K676" s="56"/>
    </row>
    <row r="677" spans="1:11" x14ac:dyDescent="0.25">
      <c r="A677" s="56">
        <v>211101</v>
      </c>
      <c r="B677" s="47" t="str">
        <f>VLOOKUP(tblSorties[[#This Row],[Référence]],tblBase[#All],2,FALSE)</f>
        <v>PT.100 CHEM.ROCK S BLEU ROY     220GR</v>
      </c>
      <c r="C677" s="56">
        <v>15</v>
      </c>
      <c r="D677" s="57">
        <f>VLOOKUP(tblSorties[[#This Row],[Référence]],tblBase[#All],4,FALSE)</f>
        <v>8.8999999999999996E-2</v>
      </c>
      <c r="E677" s="58">
        <f>IFERROR(tblSorties[[#This Row],[Qté]]*tblSorties[[#This Row],[PU]],"nc")</f>
        <v>1.335</v>
      </c>
      <c r="F677" s="59">
        <v>41709</v>
      </c>
      <c r="G677" s="56" t="s">
        <v>681</v>
      </c>
      <c r="H677" s="56" t="str">
        <f>VLOOKUP(tblSorties[[#This Row],[IDNom]],tblIDs[#All],2,FALSE)</f>
        <v>Ledrue</v>
      </c>
      <c r="I677" s="56" t="str">
        <f>VLOOKUP(tblSorties[[#This Row],[IDNom]],tblIDs[#All],3,FALSE)</f>
        <v>Rech-DF</v>
      </c>
      <c r="J677" s="56" t="str">
        <f>VLOOKUP(tblSorties[[#This Row],[IDNom]],tblIDs[#All],4,FALSE)</f>
        <v>Valorisation</v>
      </c>
      <c r="K677" s="56"/>
    </row>
    <row r="678" spans="1:11" x14ac:dyDescent="0.25">
      <c r="A678" s="56">
        <v>200253</v>
      </c>
      <c r="B678" s="47" t="str">
        <f>VLOOKUP(tblSorties[[#This Row],[Référence]],tblBase[#All],2,FALSE)</f>
        <v>BTE 100 POCH.PLAST.PERF.LISSE    9/100è A4 11 TROUS</v>
      </c>
      <c r="C678" s="56">
        <v>100</v>
      </c>
      <c r="D678" s="57">
        <f>VLOOKUP(tblSorties[[#This Row],[Référence]],tblBase[#All],4,FALSE)</f>
        <v>5.2999999999999999E-2</v>
      </c>
      <c r="E678" s="58">
        <f>IFERROR(tblSorties[[#This Row],[Qté]]*tblSorties[[#This Row],[PU]],"nc")</f>
        <v>5.3</v>
      </c>
      <c r="F678" s="59">
        <v>41709</v>
      </c>
      <c r="G678" s="56" t="s">
        <v>681</v>
      </c>
      <c r="H678" s="56" t="str">
        <f>VLOOKUP(tblSorties[[#This Row],[IDNom]],tblIDs[#All],2,FALSE)</f>
        <v>Ledrue</v>
      </c>
      <c r="I678" s="56" t="str">
        <f>VLOOKUP(tblSorties[[#This Row],[IDNom]],tblIDs[#All],3,FALSE)</f>
        <v>Rech-DF</v>
      </c>
      <c r="J678" s="56" t="str">
        <f>VLOOKUP(tblSorties[[#This Row],[IDNom]],tblIDs[#All],4,FALSE)</f>
        <v>Valorisation</v>
      </c>
      <c r="K678" s="56"/>
    </row>
    <row r="679" spans="1:11" x14ac:dyDescent="0.25">
      <c r="A679" s="56">
        <v>211128</v>
      </c>
      <c r="B679" s="47" t="str">
        <f>VLOOKUP(tblSorties[[#This Row],[Référence]],tblBase[#All],2,FALSE)</f>
        <v>PQT 100 S/CHEM.ROCK S ROSE VIF 80G</v>
      </c>
      <c r="C679" s="56">
        <v>50</v>
      </c>
      <c r="D679" s="57">
        <f>VLOOKUP(tblSorties[[#This Row],[Référence]],tblBase[#All],4,FALSE)</f>
        <v>4.0500000000000001E-2</v>
      </c>
      <c r="E679" s="58">
        <f>IFERROR(tblSorties[[#This Row],[Qté]]*tblSorties[[#This Row],[PU]],"nc")</f>
        <v>2.0249999999999999</v>
      </c>
      <c r="F679" s="59">
        <v>41709</v>
      </c>
      <c r="G679" s="56" t="s">
        <v>681</v>
      </c>
      <c r="H679" s="56" t="str">
        <f>VLOOKUP(tblSorties[[#This Row],[IDNom]],tblIDs[#All],2,FALSE)</f>
        <v>Ledrue</v>
      </c>
      <c r="I679" s="56" t="str">
        <f>VLOOKUP(tblSorties[[#This Row],[IDNom]],tblIDs[#All],3,FALSE)</f>
        <v>Rech-DF</v>
      </c>
      <c r="J679" s="56" t="str">
        <f>VLOOKUP(tblSorties[[#This Row],[IDNom]],tblIDs[#All],4,FALSE)</f>
        <v>Valorisation</v>
      </c>
      <c r="K679" s="56"/>
    </row>
    <row r="680" spans="1:11" x14ac:dyDescent="0.25">
      <c r="A680" s="56">
        <v>111101</v>
      </c>
      <c r="B680" s="47" t="str">
        <f>VLOOKUP(tblSorties[[#This Row],[Référence]],tblBase[#All],2,FALSE)</f>
        <v>BIC CRISTAL P.M. BLEU</v>
      </c>
      <c r="C680" s="56">
        <v>1</v>
      </c>
      <c r="D680" s="57">
        <f>VLOOKUP(tblSorties[[#This Row],[Référence]],tblBase[#All],4,FALSE)</f>
        <v>0.15</v>
      </c>
      <c r="E680" s="58">
        <f>IFERROR(tblSorties[[#This Row],[Qté]]*tblSorties[[#This Row],[PU]],"nc")</f>
        <v>0.15</v>
      </c>
      <c r="F680" s="59">
        <v>41709</v>
      </c>
      <c r="G680" s="56" t="s">
        <v>681</v>
      </c>
      <c r="H680" s="56" t="str">
        <f>VLOOKUP(tblSorties[[#This Row],[IDNom]],tblIDs[#All],2,FALSE)</f>
        <v>Ledrue</v>
      </c>
      <c r="I680" s="56" t="str">
        <f>VLOOKUP(tblSorties[[#This Row],[IDNom]],tblIDs[#All],3,FALSE)</f>
        <v>Rech-DF</v>
      </c>
      <c r="J680" s="56" t="str">
        <f>VLOOKUP(tblSorties[[#This Row],[IDNom]],tblIDs[#All],4,FALSE)</f>
        <v>Valorisation</v>
      </c>
      <c r="K680" s="56"/>
    </row>
    <row r="681" spans="1:11" x14ac:dyDescent="0.25">
      <c r="A681" s="56">
        <v>111102</v>
      </c>
      <c r="B681" s="47" t="str">
        <f>VLOOKUP(tblSorties[[#This Row],[Référence]],tblBase[#All],2,FALSE)</f>
        <v>BIC CRISTAL P.M. NOIR</v>
      </c>
      <c r="C681" s="56">
        <v>1</v>
      </c>
      <c r="D681" s="57">
        <f>VLOOKUP(tblSorties[[#This Row],[Référence]],tblBase[#All],4,FALSE)</f>
        <v>0.15</v>
      </c>
      <c r="E681" s="58">
        <f>IFERROR(tblSorties[[#This Row],[Qté]]*tblSorties[[#This Row],[PU]],"nc")</f>
        <v>0.15</v>
      </c>
      <c r="F681" s="59">
        <v>41709</v>
      </c>
      <c r="G681" s="56" t="s">
        <v>681</v>
      </c>
      <c r="H681" s="56" t="str">
        <f>VLOOKUP(tblSorties[[#This Row],[IDNom]],tblIDs[#All],2,FALSE)</f>
        <v>Ledrue</v>
      </c>
      <c r="I681" s="56" t="str">
        <f>VLOOKUP(tblSorties[[#This Row],[IDNom]],tblIDs[#All],3,FALSE)</f>
        <v>Rech-DF</v>
      </c>
      <c r="J681" s="56" t="str">
        <f>VLOOKUP(tblSorties[[#This Row],[IDNom]],tblIDs[#All],4,FALSE)</f>
        <v>Valorisation</v>
      </c>
      <c r="K681" s="56"/>
    </row>
    <row r="682" spans="1:11" x14ac:dyDescent="0.25">
      <c r="A682" s="56">
        <v>111103</v>
      </c>
      <c r="B682" s="47" t="str">
        <f>VLOOKUP(tblSorties[[#This Row],[Référence]],tblBase[#All],2,FALSE)</f>
        <v>BIC CRISTAL P.M. ROUGE</v>
      </c>
      <c r="C682" s="56">
        <v>1</v>
      </c>
      <c r="D682" s="57">
        <f>VLOOKUP(tblSorties[[#This Row],[Référence]],tblBase[#All],4,FALSE)</f>
        <v>0.15</v>
      </c>
      <c r="E682" s="58">
        <f>IFERROR(tblSorties[[#This Row],[Qté]]*tblSorties[[#This Row],[PU]],"nc")</f>
        <v>0.15</v>
      </c>
      <c r="F682" s="59">
        <v>41709</v>
      </c>
      <c r="G682" s="56" t="s">
        <v>681</v>
      </c>
      <c r="H682" s="56" t="str">
        <f>VLOOKUP(tblSorties[[#This Row],[IDNom]],tblIDs[#All],2,FALSE)</f>
        <v>Ledrue</v>
      </c>
      <c r="I682" s="56" t="str">
        <f>VLOOKUP(tblSorties[[#This Row],[IDNom]],tblIDs[#All],3,FALSE)</f>
        <v>Rech-DF</v>
      </c>
      <c r="J682" s="56" t="str">
        <f>VLOOKUP(tblSorties[[#This Row],[IDNom]],tblIDs[#All],4,FALSE)</f>
        <v>Valorisation</v>
      </c>
      <c r="K682" s="56"/>
    </row>
    <row r="683" spans="1:11" x14ac:dyDescent="0.25">
      <c r="A683" s="56">
        <v>111504</v>
      </c>
      <c r="B683" s="47" t="str">
        <f>VLOOKUP(tblSorties[[#This Row],[Référence]],tblBase[#All],2,FALSE)</f>
        <v>BIC M10 RETRACTABLE P.M. VERT</v>
      </c>
      <c r="C683" s="56">
        <v>1</v>
      </c>
      <c r="D683" s="57">
        <f>VLOOKUP(tblSorties[[#This Row],[Référence]],tblBase[#All],4,FALSE)</f>
        <v>0.41</v>
      </c>
      <c r="E683" s="58">
        <f>IFERROR(tblSorties[[#This Row],[Qté]]*tblSorties[[#This Row],[PU]],"nc")</f>
        <v>0.41</v>
      </c>
      <c r="F683" s="59">
        <v>41709</v>
      </c>
      <c r="G683" s="56" t="s">
        <v>681</v>
      </c>
      <c r="H683" s="56" t="str">
        <f>VLOOKUP(tblSorties[[#This Row],[IDNom]],tblIDs[#All],2,FALSE)</f>
        <v>Ledrue</v>
      </c>
      <c r="I683" s="56" t="str">
        <f>VLOOKUP(tblSorties[[#This Row],[IDNom]],tblIDs[#All],3,FALSE)</f>
        <v>Rech-DF</v>
      </c>
      <c r="J683" s="56" t="str">
        <f>VLOOKUP(tblSorties[[#This Row],[IDNom]],tblIDs[#All],4,FALSE)</f>
        <v>Valorisation</v>
      </c>
      <c r="K683" s="56"/>
    </row>
    <row r="684" spans="1:11" x14ac:dyDescent="0.25">
      <c r="A684" s="56">
        <v>311712</v>
      </c>
      <c r="B684" s="47" t="str">
        <f>VLOOKUP(tblSorties[[#This Row],[Référence]],tblBase[#All],2,FALSE)</f>
        <v>CARNET SPIRALE 9x14 5x5 74.451   100P</v>
      </c>
      <c r="C684" s="56">
        <v>1</v>
      </c>
      <c r="D684" s="57">
        <f>VLOOKUP(tblSorties[[#This Row],[Référence]],tblBase[#All],4,FALSE)</f>
        <v>0.45</v>
      </c>
      <c r="E684" s="58">
        <f>IFERROR(tblSorties[[#This Row],[Qté]]*tblSorties[[#This Row],[PU]],"nc")</f>
        <v>0.45</v>
      </c>
      <c r="F684" s="59">
        <v>41709</v>
      </c>
      <c r="G684" s="56" t="s">
        <v>681</v>
      </c>
      <c r="H684" s="56" t="str">
        <f>VLOOKUP(tblSorties[[#This Row],[IDNom]],tblIDs[#All],2,FALSE)</f>
        <v>Ledrue</v>
      </c>
      <c r="I684" s="56" t="str">
        <f>VLOOKUP(tblSorties[[#This Row],[IDNom]],tblIDs[#All],3,FALSE)</f>
        <v>Rech-DF</v>
      </c>
      <c r="J684" s="56" t="str">
        <f>VLOOKUP(tblSorties[[#This Row],[IDNom]],tblIDs[#All],4,FALSE)</f>
        <v>Valorisation</v>
      </c>
      <c r="K684" s="56"/>
    </row>
    <row r="685" spans="1:11" x14ac:dyDescent="0.25">
      <c r="A685" s="56">
        <v>307201</v>
      </c>
      <c r="B685" s="47" t="str">
        <f>VLOOKUP(tblSorties[[#This Row],[Référence]],tblBase[#All],2,FALSE)</f>
        <v>BLOC NOTE 14,8 X 21 CM</v>
      </c>
      <c r="C685" s="56">
        <v>1</v>
      </c>
      <c r="D685" s="57">
        <f>VLOOKUP(tblSorties[[#This Row],[Référence]],tblBase[#All],4,FALSE)</f>
        <v>0.6</v>
      </c>
      <c r="E685" s="58">
        <f>IFERROR(tblSorties[[#This Row],[Qté]]*tblSorties[[#This Row],[PU]],"nc")</f>
        <v>0.6</v>
      </c>
      <c r="F685" s="59">
        <v>41709</v>
      </c>
      <c r="G685" s="56" t="s">
        <v>681</v>
      </c>
      <c r="H685" s="56" t="str">
        <f>VLOOKUP(tblSorties[[#This Row],[IDNom]],tblIDs[#All],2,FALSE)</f>
        <v>Ledrue</v>
      </c>
      <c r="I685" s="56" t="str">
        <f>VLOOKUP(tblSorties[[#This Row],[IDNom]],tblIDs[#All],3,FALSE)</f>
        <v>Rech-DF</v>
      </c>
      <c r="J685" s="56" t="str">
        <f>VLOOKUP(tblSorties[[#This Row],[IDNom]],tblIDs[#All],4,FALSE)</f>
        <v>Valorisation</v>
      </c>
      <c r="K685" s="56"/>
    </row>
    <row r="686" spans="1:11" x14ac:dyDescent="0.25">
      <c r="A686" s="56">
        <v>101120</v>
      </c>
      <c r="B686" s="47" t="str">
        <f>VLOOKUP(tblSorties[[#This Row],[Référence]],tblBase[#All],2,FALSE)</f>
        <v>PINCE AGRAFEUSE RAPID</v>
      </c>
      <c r="C686" s="56">
        <v>1</v>
      </c>
      <c r="D686" s="57">
        <f>VLOOKUP(tblSorties[[#This Row],[Référence]],tblBase[#All],4,FALSE)</f>
        <v>10.75</v>
      </c>
      <c r="E686" s="58">
        <f>IFERROR(tblSorties[[#This Row],[Qté]]*tblSorties[[#This Row],[PU]],"nc")</f>
        <v>10.75</v>
      </c>
      <c r="F686" s="59">
        <v>41709</v>
      </c>
      <c r="G686" s="56" t="s">
        <v>460</v>
      </c>
      <c r="H686" s="56" t="str">
        <f>VLOOKUP(tblSorties[[#This Row],[IDNom]],tblIDs[#All],2,FALSE)</f>
        <v>Pinto</v>
      </c>
      <c r="I686" s="56" t="str">
        <f>VLOOKUP(tblSorties[[#This Row],[IDNom]],tblIDs[#All],3,FALSE)</f>
        <v>Servgene</v>
      </c>
      <c r="J686" s="56" t="str">
        <f>VLOOKUP(tblSorties[[#This Row],[IDNom]],tblIDs[#All],4,FALSE)</f>
        <v>Servfin</v>
      </c>
      <c r="K686" s="56"/>
    </row>
    <row r="687" spans="1:11" x14ac:dyDescent="0.25">
      <c r="A687" s="56">
        <v>100026</v>
      </c>
      <c r="B687" s="47" t="str">
        <f>VLOOKUP(tblSorties[[#This Row],[Référence]],tblBase[#All],2,FALSE)</f>
        <v>AGRAFES SP19 1/4 5000        BOSTITCH</v>
      </c>
      <c r="C687" s="56">
        <v>1</v>
      </c>
      <c r="D687" s="57">
        <f>VLOOKUP(tblSorties[[#This Row],[Référence]],tblBase[#All],4,FALSE)</f>
        <v>1.48</v>
      </c>
      <c r="E687" s="58">
        <f>IFERROR(tblSorties[[#This Row],[Qté]]*tblSorties[[#This Row],[PU]],"nc")</f>
        <v>1.48</v>
      </c>
      <c r="F687" s="59">
        <v>41709</v>
      </c>
      <c r="G687" s="56" t="s">
        <v>460</v>
      </c>
      <c r="H687" s="56" t="str">
        <f>VLOOKUP(tblSorties[[#This Row],[IDNom]],tblIDs[#All],2,FALSE)</f>
        <v>Pinto</v>
      </c>
      <c r="I687" s="56" t="str">
        <f>VLOOKUP(tblSorties[[#This Row],[IDNom]],tblIDs[#All],3,FALSE)</f>
        <v>Servgene</v>
      </c>
      <c r="J687" s="56" t="str">
        <f>VLOOKUP(tblSorties[[#This Row],[IDNom]],tblIDs[#All],4,FALSE)</f>
        <v>Servfin</v>
      </c>
      <c r="K687" s="56"/>
    </row>
    <row r="688" spans="1:11" x14ac:dyDescent="0.25">
      <c r="A688" s="56">
        <v>200253</v>
      </c>
      <c r="B688" s="47" t="str">
        <f>VLOOKUP(tblSorties[[#This Row],[Référence]],tblBase[#All],2,FALSE)</f>
        <v>BTE 100 POCH.PLAST.PERF.LISSE    9/100è A4 11 TROUS</v>
      </c>
      <c r="C688" s="56">
        <v>100</v>
      </c>
      <c r="D688" s="57">
        <f>VLOOKUP(tblSorties[[#This Row],[Référence]],tblBase[#All],4,FALSE)</f>
        <v>5.2999999999999999E-2</v>
      </c>
      <c r="E688" s="58">
        <f>IFERROR(tblSorties[[#This Row],[Qté]]*tblSorties[[#This Row],[PU]],"nc")</f>
        <v>5.3</v>
      </c>
      <c r="F688" s="59">
        <v>41709</v>
      </c>
      <c r="G688" s="56" t="s">
        <v>231</v>
      </c>
      <c r="H688" s="56" t="str">
        <f>VLOOKUP(tblSorties[[#This Row],[IDNom]],tblIDs[#All],2,FALSE)</f>
        <v>Bounvilay</v>
      </c>
      <c r="I688" s="56" t="str">
        <f>VLOOKUP(tblSorties[[#This Row],[IDNom]],tblIDs[#All],3,FALSE)</f>
        <v>Deptecl</v>
      </c>
      <c r="J688" s="56" t="str">
        <f>VLOOKUP(tblSorties[[#This Row],[IDNom]],tblIDs[#All],4,FALSE)</f>
        <v>EEA</v>
      </c>
      <c r="K688" s="56"/>
    </row>
    <row r="689" spans="1:11" x14ac:dyDescent="0.25">
      <c r="A689" s="56">
        <v>100611</v>
      </c>
      <c r="B689" s="47" t="str">
        <f>VLOOKUP(tblSorties[[#This Row],[Référence]],tblBase[#All],2,FALSE)</f>
        <v>GOMME MARS PLASTIC COMBI         STAEDTLER</v>
      </c>
      <c r="C689" s="56">
        <v>2</v>
      </c>
      <c r="D689" s="57">
        <f>VLOOKUP(tblSorties[[#This Row],[Référence]],tblBase[#All],4,FALSE)</f>
        <v>0.95</v>
      </c>
      <c r="E689" s="58">
        <f>IFERROR(tblSorties[[#This Row],[Qté]]*tblSorties[[#This Row],[PU]],"nc")</f>
        <v>1.9</v>
      </c>
      <c r="F689" s="59">
        <v>41709</v>
      </c>
      <c r="G689" s="56" t="s">
        <v>231</v>
      </c>
      <c r="H689" s="56" t="str">
        <f>VLOOKUP(tblSorties[[#This Row],[IDNom]],tblIDs[#All],2,FALSE)</f>
        <v>Bounvilay</v>
      </c>
      <c r="I689" s="56" t="str">
        <f>VLOOKUP(tblSorties[[#This Row],[IDNom]],tblIDs[#All],3,FALSE)</f>
        <v>Deptecl</v>
      </c>
      <c r="J689" s="56" t="str">
        <f>VLOOKUP(tblSorties[[#This Row],[IDNom]],tblIDs[#All],4,FALSE)</f>
        <v>EEA</v>
      </c>
      <c r="K689" s="56"/>
    </row>
    <row r="690" spans="1:11" x14ac:dyDescent="0.25">
      <c r="A690" s="56">
        <v>537201</v>
      </c>
      <c r="B690" s="47" t="str">
        <f>VLOOKUP(tblSorties[[#This Row],[Référence]],tblBase[#All],2,FALSE)</f>
        <v>CALCUL, SHARP</v>
      </c>
      <c r="C690" s="56">
        <v>1</v>
      </c>
      <c r="D690" s="57">
        <f>VLOOKUP(tblSorties[[#This Row],[Référence]],tblBase[#All],4,FALSE)</f>
        <v>9.8800000000000008</v>
      </c>
      <c r="E690" s="58">
        <f>IFERROR(tblSorties[[#This Row],[Qté]]*tblSorties[[#This Row],[PU]],"nc")</f>
        <v>9.8800000000000008</v>
      </c>
      <c r="F690" s="59">
        <v>41709</v>
      </c>
      <c r="G690" s="56" t="s">
        <v>231</v>
      </c>
      <c r="H690" s="56" t="str">
        <f>VLOOKUP(tblSorties[[#This Row],[IDNom]],tblIDs[#All],2,FALSE)</f>
        <v>Bounvilay</v>
      </c>
      <c r="I690" s="56" t="str">
        <f>VLOOKUP(tblSorties[[#This Row],[IDNom]],tblIDs[#All],3,FALSE)</f>
        <v>Deptecl</v>
      </c>
      <c r="J690" s="56" t="str">
        <f>VLOOKUP(tblSorties[[#This Row],[IDNom]],tblIDs[#All],4,FALSE)</f>
        <v>EEA</v>
      </c>
      <c r="K690" s="56"/>
    </row>
    <row r="691" spans="1:11" x14ac:dyDescent="0.25">
      <c r="A691" s="56">
        <v>111101</v>
      </c>
      <c r="B691" s="47" t="str">
        <f>VLOOKUP(tblSorties[[#This Row],[Référence]],tblBase[#All],2,FALSE)</f>
        <v>BIC CRISTAL P.M. BLEU</v>
      </c>
      <c r="C691" s="56">
        <v>5</v>
      </c>
      <c r="D691" s="57">
        <f>VLOOKUP(tblSorties[[#This Row],[Référence]],tblBase[#All],4,FALSE)</f>
        <v>0.15</v>
      </c>
      <c r="E691" s="58">
        <f>IFERROR(tblSorties[[#This Row],[Qté]]*tblSorties[[#This Row],[PU]],"nc")</f>
        <v>0.75</v>
      </c>
      <c r="F691" s="59">
        <v>41709</v>
      </c>
      <c r="G691" s="56" t="s">
        <v>231</v>
      </c>
      <c r="H691" s="56" t="str">
        <f>VLOOKUP(tblSorties[[#This Row],[IDNom]],tblIDs[#All],2,FALSE)</f>
        <v>Bounvilay</v>
      </c>
      <c r="I691" s="56" t="str">
        <f>VLOOKUP(tblSorties[[#This Row],[IDNom]],tblIDs[#All],3,FALSE)</f>
        <v>Deptecl</v>
      </c>
      <c r="J691" s="56" t="str">
        <f>VLOOKUP(tblSorties[[#This Row],[IDNom]],tblIDs[#All],4,FALSE)</f>
        <v>EEA</v>
      </c>
      <c r="K691" s="56"/>
    </row>
    <row r="692" spans="1:11" x14ac:dyDescent="0.25">
      <c r="A692" s="56">
        <v>111103</v>
      </c>
      <c r="B692" s="47" t="str">
        <f>VLOOKUP(tblSorties[[#This Row],[Référence]],tblBase[#All],2,FALSE)</f>
        <v>BIC CRISTAL P.M. ROUGE</v>
      </c>
      <c r="C692" s="56">
        <v>5</v>
      </c>
      <c r="D692" s="57">
        <f>VLOOKUP(tblSorties[[#This Row],[Référence]],tblBase[#All],4,FALSE)</f>
        <v>0.15</v>
      </c>
      <c r="E692" s="58">
        <f>IFERROR(tblSorties[[#This Row],[Qté]]*tblSorties[[#This Row],[PU]],"nc")</f>
        <v>0.75</v>
      </c>
      <c r="F692" s="59">
        <v>41709</v>
      </c>
      <c r="G692" s="56" t="s">
        <v>231</v>
      </c>
      <c r="H692" s="56" t="str">
        <f>VLOOKUP(tblSorties[[#This Row],[IDNom]],tblIDs[#All],2,FALSE)</f>
        <v>Bounvilay</v>
      </c>
      <c r="I692" s="56" t="str">
        <f>VLOOKUP(tblSorties[[#This Row],[IDNom]],tblIDs[#All],3,FALSE)</f>
        <v>Deptecl</v>
      </c>
      <c r="J692" s="56" t="str">
        <f>VLOOKUP(tblSorties[[#This Row],[IDNom]],tblIDs[#All],4,FALSE)</f>
        <v>EEA</v>
      </c>
      <c r="K692" s="56"/>
    </row>
    <row r="693" spans="1:11" x14ac:dyDescent="0.25">
      <c r="A693" s="56">
        <v>111102</v>
      </c>
      <c r="B693" s="47" t="str">
        <f>VLOOKUP(tblSorties[[#This Row],[Référence]],tblBase[#All],2,FALSE)</f>
        <v>BIC CRISTAL P.M. NOIR</v>
      </c>
      <c r="C693" s="56">
        <v>5</v>
      </c>
      <c r="D693" s="57">
        <f>VLOOKUP(tblSorties[[#This Row],[Référence]],tblBase[#All],4,FALSE)</f>
        <v>0.15</v>
      </c>
      <c r="E693" s="58">
        <f>IFERROR(tblSorties[[#This Row],[Qté]]*tblSorties[[#This Row],[PU]],"nc")</f>
        <v>0.75</v>
      </c>
      <c r="F693" s="59">
        <v>41709</v>
      </c>
      <c r="G693" s="56" t="s">
        <v>231</v>
      </c>
      <c r="H693" s="56" t="str">
        <f>VLOOKUP(tblSorties[[#This Row],[IDNom]],tblIDs[#All],2,FALSE)</f>
        <v>Bounvilay</v>
      </c>
      <c r="I693" s="56" t="str">
        <f>VLOOKUP(tblSorties[[#This Row],[IDNom]],tblIDs[#All],3,FALSE)</f>
        <v>Deptecl</v>
      </c>
      <c r="J693" s="56" t="str">
        <f>VLOOKUP(tblSorties[[#This Row],[IDNom]],tblIDs[#All],4,FALSE)</f>
        <v>EEA</v>
      </c>
      <c r="K693" s="56"/>
    </row>
    <row r="694" spans="1:11" x14ac:dyDescent="0.25">
      <c r="A694" s="56">
        <v>111504</v>
      </c>
      <c r="B694" s="47" t="str">
        <f>VLOOKUP(tblSorties[[#This Row],[Référence]],tblBase[#All],2,FALSE)</f>
        <v>BIC M10 RETRACTABLE P.M. VERT</v>
      </c>
      <c r="C694" s="56">
        <v>5</v>
      </c>
      <c r="D694" s="57">
        <f>VLOOKUP(tblSorties[[#This Row],[Référence]],tblBase[#All],4,FALSE)</f>
        <v>0.41</v>
      </c>
      <c r="E694" s="58">
        <f>IFERROR(tblSorties[[#This Row],[Qté]]*tblSorties[[#This Row],[PU]],"nc")</f>
        <v>2.0499999999999998</v>
      </c>
      <c r="F694" s="59">
        <v>41709</v>
      </c>
      <c r="G694" s="56" t="s">
        <v>231</v>
      </c>
      <c r="H694" s="56" t="str">
        <f>VLOOKUP(tblSorties[[#This Row],[IDNom]],tblIDs[#All],2,FALSE)</f>
        <v>Bounvilay</v>
      </c>
      <c r="I694" s="56" t="str">
        <f>VLOOKUP(tblSorties[[#This Row],[IDNom]],tblIDs[#All],3,FALSE)</f>
        <v>Deptecl</v>
      </c>
      <c r="J694" s="56" t="str">
        <f>VLOOKUP(tblSorties[[#This Row],[IDNom]],tblIDs[#All],4,FALSE)</f>
        <v>EEA</v>
      </c>
      <c r="K694" s="56"/>
    </row>
    <row r="695" spans="1:11" x14ac:dyDescent="0.25">
      <c r="A695" s="56">
        <v>110106</v>
      </c>
      <c r="B695" s="47" t="str">
        <f>VLOOKUP(tblSorties[[#This Row],[Référence]],tblBase[#All],2,FALSE)</f>
        <v>BTE 12 PORTE-MINES 0.7mm BIC     MATIC TRANSL. COL. ASS.</v>
      </c>
      <c r="C695" s="56">
        <v>12</v>
      </c>
      <c r="D695" s="57">
        <f>VLOOKUP(tblSorties[[#This Row],[Référence]],tblBase[#All],4,FALSE)</f>
        <v>0.32900000000000001</v>
      </c>
      <c r="E695" s="58">
        <f>IFERROR(tblSorties[[#This Row],[Qté]]*tblSorties[[#This Row],[PU]],"nc")</f>
        <v>3.9480000000000004</v>
      </c>
      <c r="F695" s="59">
        <v>41709</v>
      </c>
      <c r="G695" s="56" t="s">
        <v>231</v>
      </c>
      <c r="H695" s="56" t="str">
        <f>VLOOKUP(tblSorties[[#This Row],[IDNom]],tblIDs[#All],2,FALSE)</f>
        <v>Bounvilay</v>
      </c>
      <c r="I695" s="56" t="str">
        <f>VLOOKUP(tblSorties[[#This Row],[IDNom]],tblIDs[#All],3,FALSE)</f>
        <v>Deptecl</v>
      </c>
      <c r="J695" s="56" t="str">
        <f>VLOOKUP(tblSorties[[#This Row],[IDNom]],tblIDs[#All],4,FALSE)</f>
        <v>EEA</v>
      </c>
      <c r="K695" s="56"/>
    </row>
    <row r="696" spans="1:11" x14ac:dyDescent="0.25">
      <c r="A696" s="56">
        <v>101729</v>
      </c>
      <c r="B696" s="47" t="str">
        <f>VLOOKUP(tblSorties[[#This Row],[Référence]],tblBase[#All],2,FALSE)</f>
        <v>AGRAFES TOT</v>
      </c>
      <c r="C696" s="56">
        <v>2</v>
      </c>
      <c r="D696" s="57">
        <f>VLOOKUP(tblSorties[[#This Row],[Référence]],tblBase[#All],4,FALSE)</f>
        <v>0.59</v>
      </c>
      <c r="E696" s="58">
        <f>IFERROR(tblSorties[[#This Row],[Qté]]*tblSorties[[#This Row],[PU]],"nc")</f>
        <v>1.18</v>
      </c>
      <c r="F696" s="59">
        <v>41709</v>
      </c>
      <c r="G696" s="56" t="s">
        <v>231</v>
      </c>
      <c r="H696" s="56" t="str">
        <f>VLOOKUP(tblSorties[[#This Row],[IDNom]],tblIDs[#All],2,FALSE)</f>
        <v>Bounvilay</v>
      </c>
      <c r="I696" s="56" t="str">
        <f>VLOOKUP(tblSorties[[#This Row],[IDNom]],tblIDs[#All],3,FALSE)</f>
        <v>Deptecl</v>
      </c>
      <c r="J696" s="56" t="str">
        <f>VLOOKUP(tblSorties[[#This Row],[IDNom]],tblIDs[#All],4,FALSE)</f>
        <v>EEA</v>
      </c>
      <c r="K696" s="56"/>
    </row>
    <row r="697" spans="1:11" x14ac:dyDescent="0.25">
      <c r="A697" s="56">
        <v>311533</v>
      </c>
      <c r="B697" s="47" t="str">
        <f>VLOOKUP(tblSorties[[#This Row],[Référence]],tblBase[#All],2,FALSE)</f>
        <v>CAHIER SPIRALE210x297 180P 5x5   R.64.405</v>
      </c>
      <c r="C697" s="56">
        <v>1</v>
      </c>
      <c r="D697" s="57">
        <f>VLOOKUP(tblSorties[[#This Row],[Référence]],tblBase[#All],4,FALSE)</f>
        <v>1.48</v>
      </c>
      <c r="E697" s="58">
        <f>IFERROR(tblSorties[[#This Row],[Qté]]*tblSorties[[#This Row],[PU]],"nc")</f>
        <v>1.48</v>
      </c>
      <c r="F697" s="59">
        <v>41709</v>
      </c>
      <c r="G697" s="56" t="s">
        <v>231</v>
      </c>
      <c r="H697" s="56" t="str">
        <f>VLOOKUP(tblSorties[[#This Row],[IDNom]],tblIDs[#All],2,FALSE)</f>
        <v>Bounvilay</v>
      </c>
      <c r="I697" s="56" t="str">
        <f>VLOOKUP(tblSorties[[#This Row],[IDNom]],tblIDs[#All],3,FALSE)</f>
        <v>Deptecl</v>
      </c>
      <c r="J697" s="56" t="str">
        <f>VLOOKUP(tblSorties[[#This Row],[IDNom]],tblIDs[#All],4,FALSE)</f>
        <v>EEA</v>
      </c>
      <c r="K697" s="56"/>
    </row>
    <row r="698" spans="1:11" x14ac:dyDescent="0.25">
      <c r="A698" s="56">
        <v>311521</v>
      </c>
      <c r="B698" s="47" t="str">
        <f>VLOOKUP(tblSorties[[#This Row],[Référence]],tblBase[#All],2,FALSE)</f>
        <v>CAHIER SPIRALE 17x22 100P 5x5    R. 62.402</v>
      </c>
      <c r="C698" s="56">
        <v>1</v>
      </c>
      <c r="D698" s="57">
        <f>VLOOKUP(tblSorties[[#This Row],[Référence]],tblBase[#All],4,FALSE)</f>
        <v>0.65</v>
      </c>
      <c r="E698" s="58">
        <f>IFERROR(tblSorties[[#This Row],[Qté]]*tblSorties[[#This Row],[PU]],"nc")</f>
        <v>0.65</v>
      </c>
      <c r="F698" s="59">
        <v>41709</v>
      </c>
      <c r="G698" s="56" t="s">
        <v>231</v>
      </c>
      <c r="H698" s="56" t="str">
        <f>VLOOKUP(tblSorties[[#This Row],[IDNom]],tblIDs[#All],2,FALSE)</f>
        <v>Bounvilay</v>
      </c>
      <c r="I698" s="56" t="str">
        <f>VLOOKUP(tblSorties[[#This Row],[IDNom]],tblIDs[#All],3,FALSE)</f>
        <v>Deptecl</v>
      </c>
      <c r="J698" s="56" t="str">
        <f>VLOOKUP(tblSorties[[#This Row],[IDNom]],tblIDs[#All],4,FALSE)</f>
        <v>EEA</v>
      </c>
      <c r="K698" s="56"/>
    </row>
    <row r="699" spans="1:11" x14ac:dyDescent="0.25">
      <c r="A699" s="56">
        <v>311523</v>
      </c>
      <c r="B699" s="47" t="str">
        <f>VLOOKUP(tblSorties[[#This Row],[Référence]],tblBase[#All],2,FALSE)</f>
        <v>CAHIER SPIRALE 17x22 180P 5x5    REF.404</v>
      </c>
      <c r="C699" s="56">
        <v>1</v>
      </c>
      <c r="D699" s="57">
        <f>VLOOKUP(tblSorties[[#This Row],[Référence]],tblBase[#All],4,FALSE)</f>
        <v>1.05</v>
      </c>
      <c r="E699" s="58">
        <f>IFERROR(tblSorties[[#This Row],[Qté]]*tblSorties[[#This Row],[PU]],"nc")</f>
        <v>1.05</v>
      </c>
      <c r="F699" s="59">
        <v>41709</v>
      </c>
      <c r="G699" s="56" t="s">
        <v>231</v>
      </c>
      <c r="H699" s="56" t="str">
        <f>VLOOKUP(tblSorties[[#This Row],[IDNom]],tblIDs[#All],2,FALSE)</f>
        <v>Bounvilay</v>
      </c>
      <c r="I699" s="56" t="str">
        <f>VLOOKUP(tblSorties[[#This Row],[IDNom]],tblIDs[#All],3,FALSE)</f>
        <v>Deptecl</v>
      </c>
      <c r="J699" s="56" t="str">
        <f>VLOOKUP(tblSorties[[#This Row],[IDNom]],tblIDs[#All],4,FALSE)</f>
        <v>EEA</v>
      </c>
      <c r="K699" s="56"/>
    </row>
    <row r="700" spans="1:11" x14ac:dyDescent="0.25">
      <c r="A700" s="56">
        <v>311521</v>
      </c>
      <c r="B700" s="47" t="str">
        <f>VLOOKUP(tblSorties[[#This Row],[Référence]],tblBase[#All],2,FALSE)</f>
        <v>CAHIER SPIRALE 17x22 100P 5x5    R. 62.402</v>
      </c>
      <c r="C700" s="56">
        <v>1</v>
      </c>
      <c r="D700" s="57">
        <f>VLOOKUP(tblSorties[[#This Row],[Référence]],tblBase[#All],4,FALSE)</f>
        <v>0.65</v>
      </c>
      <c r="E700" s="58">
        <f>IFERROR(tblSorties[[#This Row],[Qté]]*tblSorties[[#This Row],[PU]],"nc")</f>
        <v>0.65</v>
      </c>
      <c r="F700" s="59">
        <v>41709</v>
      </c>
      <c r="G700" s="56" t="s">
        <v>231</v>
      </c>
      <c r="H700" s="56" t="str">
        <f>VLOOKUP(tblSorties[[#This Row],[IDNom]],tblIDs[#All],2,FALSE)</f>
        <v>Bounvilay</v>
      </c>
      <c r="I700" s="56" t="str">
        <f>VLOOKUP(tblSorties[[#This Row],[IDNom]],tblIDs[#All],3,FALSE)</f>
        <v>Deptecl</v>
      </c>
      <c r="J700" s="56" t="str">
        <f>VLOOKUP(tblSorties[[#This Row],[IDNom]],tblIDs[#All],4,FALSE)</f>
        <v>EEA</v>
      </c>
      <c r="K700" s="56"/>
    </row>
    <row r="701" spans="1:11" x14ac:dyDescent="0.25">
      <c r="A701" s="56">
        <v>311712</v>
      </c>
      <c r="B701" s="47" t="str">
        <f>VLOOKUP(tblSorties[[#This Row],[Référence]],tblBase[#All],2,FALSE)</f>
        <v>CARNET SPIRALE 9x14 5x5 74.451   100P</v>
      </c>
      <c r="C701" s="56">
        <v>1</v>
      </c>
      <c r="D701" s="57">
        <f>VLOOKUP(tblSorties[[#This Row],[Référence]],tblBase[#All],4,FALSE)</f>
        <v>0.45</v>
      </c>
      <c r="E701" s="58">
        <f>IFERROR(tblSorties[[#This Row],[Qté]]*tblSorties[[#This Row],[PU]],"nc")</f>
        <v>0.45</v>
      </c>
      <c r="F701" s="59">
        <v>41709</v>
      </c>
      <c r="G701" s="56" t="s">
        <v>231</v>
      </c>
      <c r="H701" s="56" t="str">
        <f>VLOOKUP(tblSorties[[#This Row],[IDNom]],tblIDs[#All],2,FALSE)</f>
        <v>Bounvilay</v>
      </c>
      <c r="I701" s="56" t="str">
        <f>VLOOKUP(tblSorties[[#This Row],[IDNom]],tblIDs[#All],3,FALSE)</f>
        <v>Deptecl</v>
      </c>
      <c r="J701" s="56" t="str">
        <f>VLOOKUP(tblSorties[[#This Row],[IDNom]],tblIDs[#All],4,FALSE)</f>
        <v>EEA</v>
      </c>
      <c r="K701" s="56"/>
    </row>
    <row r="702" spans="1:11" x14ac:dyDescent="0.25">
      <c r="A702" s="56">
        <v>307202</v>
      </c>
      <c r="B702" s="47" t="str">
        <f>VLOOKUP(tblSorties[[#This Row],[Référence]],tblBase[#All],2,FALSE)</f>
        <v>BLOC NOTE 21X 29,7</v>
      </c>
      <c r="C702" s="56">
        <v>2</v>
      </c>
      <c r="D702" s="57">
        <f>VLOOKUP(tblSorties[[#This Row],[Référence]],tblBase[#All],4,FALSE)</f>
        <v>1.1499999999999999</v>
      </c>
      <c r="E702" s="58">
        <f>IFERROR(tblSorties[[#This Row],[Qté]]*tblSorties[[#This Row],[PU]],"nc")</f>
        <v>2.2999999999999998</v>
      </c>
      <c r="F702" s="59">
        <v>41712</v>
      </c>
      <c r="G702" s="56" t="s">
        <v>351</v>
      </c>
      <c r="H702" s="56" t="str">
        <f>VLOOKUP(tblSorties[[#This Row],[IDNom]],tblIDs[#All],2,FALSE)</f>
        <v xml:space="preserve">Desseyn </v>
      </c>
      <c r="I702" s="56" t="str">
        <f>VLOOKUP(tblSorties[[#This Row],[IDNom]],tblIDs[#All],3,FALSE)</f>
        <v>Deptecl</v>
      </c>
      <c r="J702" s="56" t="str">
        <f>VLOOKUP(tblSorties[[#This Row],[IDNom]],tblIDs[#All],4,FALSE)</f>
        <v>Méca</v>
      </c>
      <c r="K702" s="56"/>
    </row>
    <row r="703" spans="1:11" x14ac:dyDescent="0.25">
      <c r="A703" s="56">
        <v>307201</v>
      </c>
      <c r="B703" s="47" t="str">
        <f>VLOOKUP(tblSorties[[#This Row],[Référence]],tblBase[#All],2,FALSE)</f>
        <v>BLOC NOTE 14,8 X 21 CM</v>
      </c>
      <c r="C703" s="56">
        <v>2</v>
      </c>
      <c r="D703" s="57">
        <f>VLOOKUP(tblSorties[[#This Row],[Référence]],tblBase[#All],4,FALSE)</f>
        <v>0.6</v>
      </c>
      <c r="E703" s="58">
        <f>IFERROR(tblSorties[[#This Row],[Qté]]*tblSorties[[#This Row],[PU]],"nc")</f>
        <v>1.2</v>
      </c>
      <c r="F703" s="59">
        <v>41712</v>
      </c>
      <c r="G703" s="56" t="s">
        <v>351</v>
      </c>
      <c r="H703" s="56" t="str">
        <f>VLOOKUP(tblSorties[[#This Row],[IDNom]],tblIDs[#All],2,FALSE)</f>
        <v xml:space="preserve">Desseyn </v>
      </c>
      <c r="I703" s="56" t="str">
        <f>VLOOKUP(tblSorties[[#This Row],[IDNom]],tblIDs[#All],3,FALSE)</f>
        <v>Deptecl</v>
      </c>
      <c r="J703" s="56" t="str">
        <f>VLOOKUP(tblSorties[[#This Row],[IDNom]],tblIDs[#All],4,FALSE)</f>
        <v>Méca</v>
      </c>
      <c r="K703" s="56"/>
    </row>
    <row r="704" spans="1:11" x14ac:dyDescent="0.25">
      <c r="A704" s="56">
        <v>120521</v>
      </c>
      <c r="B704" s="47" t="str">
        <f>VLOOKUP(tblSorties[[#This Row],[Référence]],tblBase[#All],2,FALSE)</f>
        <v>SURLIGNEUR STABILO BOSS BLEU</v>
      </c>
      <c r="C704" s="56">
        <v>1</v>
      </c>
      <c r="D704" s="57">
        <f>VLOOKUP(tblSorties[[#This Row],[Référence]],tblBase[#All],4,FALSE)</f>
        <v>0.55000000000000004</v>
      </c>
      <c r="E704" s="58">
        <f>IFERROR(tblSorties[[#This Row],[Qté]]*tblSorties[[#This Row],[PU]],"nc")</f>
        <v>0.55000000000000004</v>
      </c>
      <c r="F704" s="59">
        <v>41712</v>
      </c>
      <c r="G704" s="56" t="s">
        <v>351</v>
      </c>
      <c r="H704" s="56" t="str">
        <f>VLOOKUP(tblSorties[[#This Row],[IDNom]],tblIDs[#All],2,FALSE)</f>
        <v xml:space="preserve">Desseyn </v>
      </c>
      <c r="I704" s="56" t="str">
        <f>VLOOKUP(tblSorties[[#This Row],[IDNom]],tblIDs[#All],3,FALSE)</f>
        <v>Deptecl</v>
      </c>
      <c r="J704" s="56" t="str">
        <f>VLOOKUP(tblSorties[[#This Row],[IDNom]],tblIDs[#All],4,FALSE)</f>
        <v>Méca</v>
      </c>
      <c r="K704" s="56"/>
    </row>
    <row r="705" spans="1:11" x14ac:dyDescent="0.25">
      <c r="A705" s="56">
        <v>534207</v>
      </c>
      <c r="B705" s="47" t="str">
        <f>VLOOKUP(tblSorties[[#This Row],[Référence]],tblBase[#All],2,FALSE)</f>
        <v>FEUTRE PERMANENT 318 NOIR PTE    FINE</v>
      </c>
      <c r="C705" s="56">
        <v>1</v>
      </c>
      <c r="D705" s="57">
        <f>VLOOKUP(tblSorties[[#This Row],[Référence]],tblBase[#All],4,FALSE)</f>
        <v>0.91</v>
      </c>
      <c r="E705" s="58">
        <f>IFERROR(tblSorties[[#This Row],[Qté]]*tblSorties[[#This Row],[PU]],"nc")</f>
        <v>0.91</v>
      </c>
      <c r="F705" s="59">
        <v>41712</v>
      </c>
      <c r="G705" s="56" t="s">
        <v>351</v>
      </c>
      <c r="H705" s="56" t="str">
        <f>VLOOKUP(tblSorties[[#This Row],[IDNom]],tblIDs[#All],2,FALSE)</f>
        <v xml:space="preserve">Desseyn </v>
      </c>
      <c r="I705" s="56" t="str">
        <f>VLOOKUP(tblSorties[[#This Row],[IDNom]],tblIDs[#All],3,FALSE)</f>
        <v>Deptecl</v>
      </c>
      <c r="J705" s="56" t="str">
        <f>VLOOKUP(tblSorties[[#This Row],[IDNom]],tblIDs[#All],4,FALSE)</f>
        <v>Méca</v>
      </c>
      <c r="K705" s="56"/>
    </row>
    <row r="706" spans="1:11" x14ac:dyDescent="0.25">
      <c r="A706" s="56">
        <v>534202</v>
      </c>
      <c r="B706" s="47" t="str">
        <f>VLOOKUP(tblSorties[[#This Row],[Référence]],tblBase[#All],2,FALSE)</f>
        <v>FEUTRE PERMANENT 318 BLEU PTE    FINE</v>
      </c>
      <c r="C706" s="56">
        <v>2</v>
      </c>
      <c r="D706" s="57">
        <f>VLOOKUP(tblSorties[[#This Row],[Référence]],tblBase[#All],4,FALSE)</f>
        <v>0.91</v>
      </c>
      <c r="E706" s="58">
        <f>IFERROR(tblSorties[[#This Row],[Qté]]*tblSorties[[#This Row],[PU]],"nc")</f>
        <v>1.82</v>
      </c>
      <c r="F706" s="59">
        <v>41712</v>
      </c>
      <c r="G706" s="56" t="s">
        <v>351</v>
      </c>
      <c r="H706" s="56" t="str">
        <f>VLOOKUP(tblSorties[[#This Row],[IDNom]],tblIDs[#All],2,FALSE)</f>
        <v xml:space="preserve">Desseyn </v>
      </c>
      <c r="I706" s="56" t="str">
        <f>VLOOKUP(tblSorties[[#This Row],[IDNom]],tblIDs[#All],3,FALSE)</f>
        <v>Deptecl</v>
      </c>
      <c r="J706" s="56" t="str">
        <f>VLOOKUP(tblSorties[[#This Row],[IDNom]],tblIDs[#All],4,FALSE)</f>
        <v>Méca</v>
      </c>
      <c r="K706" s="56"/>
    </row>
    <row r="707" spans="1:11" x14ac:dyDescent="0.25">
      <c r="A707" s="56">
        <v>110106</v>
      </c>
      <c r="B707" s="47" t="str">
        <f>VLOOKUP(tblSorties[[#This Row],[Référence]],tblBase[#All],2,FALSE)</f>
        <v>BTE 12 PORTE-MINES 0.7mm BIC     MATIC TRANSL. COL. ASS.</v>
      </c>
      <c r="C707" s="56">
        <v>4</v>
      </c>
      <c r="D707" s="57">
        <f>VLOOKUP(tblSorties[[#This Row],[Référence]],tblBase[#All],4,FALSE)</f>
        <v>0.32900000000000001</v>
      </c>
      <c r="E707" s="58">
        <f>IFERROR(tblSorties[[#This Row],[Qté]]*tblSorties[[#This Row],[PU]],"nc")</f>
        <v>1.3160000000000001</v>
      </c>
      <c r="F707" s="59">
        <v>41712</v>
      </c>
      <c r="G707" s="56" t="s">
        <v>351</v>
      </c>
      <c r="H707" s="56" t="str">
        <f>VLOOKUP(tblSorties[[#This Row],[IDNom]],tblIDs[#All],2,FALSE)</f>
        <v xml:space="preserve">Desseyn </v>
      </c>
      <c r="I707" s="56" t="str">
        <f>VLOOKUP(tblSorties[[#This Row],[IDNom]],tblIDs[#All],3,FALSE)</f>
        <v>Deptecl</v>
      </c>
      <c r="J707" s="56" t="str">
        <f>VLOOKUP(tblSorties[[#This Row],[IDNom]],tblIDs[#All],4,FALSE)</f>
        <v>Méca</v>
      </c>
      <c r="K707" s="56"/>
    </row>
    <row r="708" spans="1:11" x14ac:dyDescent="0.25">
      <c r="A708" s="56">
        <v>122601</v>
      </c>
      <c r="B708" s="47" t="str">
        <f>VLOOKUP(tblSorties[[#This Row],[Référence]],tblBase[#All],2,FALSE)</f>
        <v>DEVIDOIR ESCARGOT PREMIUM</v>
      </c>
      <c r="C708" s="56">
        <v>1</v>
      </c>
      <c r="D708" s="57">
        <f>VLOOKUP(tblSorties[[#This Row],[Référence]],tblBase[#All],4,FALSE)</f>
        <v>0.35</v>
      </c>
      <c r="E708" s="58">
        <f>IFERROR(tblSorties[[#This Row],[Qté]]*tblSorties[[#This Row],[PU]],"nc")</f>
        <v>0.35</v>
      </c>
      <c r="F708" s="59">
        <v>41712</v>
      </c>
      <c r="G708" s="56" t="s">
        <v>351</v>
      </c>
      <c r="H708" s="56" t="str">
        <f>VLOOKUP(tblSorties[[#This Row],[IDNom]],tblIDs[#All],2,FALSE)</f>
        <v xml:space="preserve">Desseyn </v>
      </c>
      <c r="I708" s="56" t="str">
        <f>VLOOKUP(tblSorties[[#This Row],[IDNom]],tblIDs[#All],3,FALSE)</f>
        <v>Deptecl</v>
      </c>
      <c r="J708" s="56" t="str">
        <f>VLOOKUP(tblSorties[[#This Row],[IDNom]],tblIDs[#All],4,FALSE)</f>
        <v>Méca</v>
      </c>
      <c r="K708" s="56"/>
    </row>
    <row r="709" spans="1:11" x14ac:dyDescent="0.25">
      <c r="A709" s="56">
        <v>121401</v>
      </c>
      <c r="B709" s="47" t="str">
        <f>VLOOKUP(tblSorties[[#This Row],[Référence]],tblBase[#All],2,FALSE)</f>
        <v>RUBAN SCOTCH TRANSP.550 19x33</v>
      </c>
      <c r="C709" s="56">
        <v>1</v>
      </c>
      <c r="D709" s="57">
        <f>VLOOKUP(tblSorties[[#This Row],[Référence]],tblBase[#All],4,FALSE)</f>
        <v>0.82</v>
      </c>
      <c r="E709" s="58">
        <f>IFERROR(tblSorties[[#This Row],[Qté]]*tblSorties[[#This Row],[PU]],"nc")</f>
        <v>0.82</v>
      </c>
      <c r="F709" s="59">
        <v>41712</v>
      </c>
      <c r="G709" s="56" t="s">
        <v>351</v>
      </c>
      <c r="H709" s="56" t="str">
        <f>VLOOKUP(tblSorties[[#This Row],[IDNom]],tblIDs[#All],2,FALSE)</f>
        <v xml:space="preserve">Desseyn </v>
      </c>
      <c r="I709" s="56" t="str">
        <f>VLOOKUP(tblSorties[[#This Row],[IDNom]],tblIDs[#All],3,FALSE)</f>
        <v>Deptecl</v>
      </c>
      <c r="J709" s="56" t="str">
        <f>VLOOKUP(tblSorties[[#This Row],[IDNom]],tblIDs[#All],4,FALSE)</f>
        <v>Méca</v>
      </c>
      <c r="K709" s="56"/>
    </row>
    <row r="710" spans="1:11" x14ac:dyDescent="0.25">
      <c r="A710" s="56">
        <v>534207</v>
      </c>
      <c r="B710" s="47" t="str">
        <f>VLOOKUP(tblSorties[[#This Row],[Référence]],tblBase[#All],2,FALSE)</f>
        <v>FEUTRE PERMANENT 318 NOIR PTE    FINE</v>
      </c>
      <c r="C710" s="56">
        <v>1</v>
      </c>
      <c r="D710" s="57">
        <f>VLOOKUP(tblSorties[[#This Row],[Référence]],tblBase[#All],4,FALSE)</f>
        <v>0.91</v>
      </c>
      <c r="E710" s="58">
        <f>IFERROR(tblSorties[[#This Row],[Qté]]*tblSorties[[#This Row],[PU]],"nc")</f>
        <v>0.91</v>
      </c>
      <c r="F710" s="59">
        <v>41712</v>
      </c>
      <c r="G710" s="56" t="s">
        <v>242</v>
      </c>
      <c r="H710" s="56" t="str">
        <f>VLOOKUP(tblSorties[[#This Row],[IDNom]],tblIDs[#All],2,FALSE)</f>
        <v>Wauters</v>
      </c>
      <c r="I710" s="56" t="str">
        <f>VLOOKUP(tblSorties[[#This Row],[IDNom]],tblIDs[#All],3,FALSE)</f>
        <v>Etudes-DF</v>
      </c>
      <c r="J710" s="56" t="str">
        <f>VLOOKUP(tblSorties[[#This Row],[IDNom]],tblIDs[#All],4,FALSE)</f>
        <v>Fonctetudes</v>
      </c>
      <c r="K710" s="56"/>
    </row>
    <row r="711" spans="1:11" x14ac:dyDescent="0.25">
      <c r="A711" s="56">
        <v>534201</v>
      </c>
      <c r="B711" s="47" t="str">
        <f>VLOOKUP(tblSorties[[#This Row],[Référence]],tblBase[#All],2,FALSE)</f>
        <v>FEUTRE PERMANENT 318 ROUGE PTE   FINE</v>
      </c>
      <c r="C711" s="56">
        <v>1</v>
      </c>
      <c r="D711" s="57">
        <f>VLOOKUP(tblSorties[[#This Row],[Référence]],tblBase[#All],4,FALSE)</f>
        <v>0.91</v>
      </c>
      <c r="E711" s="58">
        <f>IFERROR(tblSorties[[#This Row],[Qté]]*tblSorties[[#This Row],[PU]],"nc")</f>
        <v>0.91</v>
      </c>
      <c r="F711" s="59">
        <v>41712</v>
      </c>
      <c r="G711" s="56" t="s">
        <v>242</v>
      </c>
      <c r="H711" s="56" t="str">
        <f>VLOOKUP(tblSorties[[#This Row],[IDNom]],tblIDs[#All],2,FALSE)</f>
        <v>Wauters</v>
      </c>
      <c r="I711" s="56" t="str">
        <f>VLOOKUP(tblSorties[[#This Row],[IDNom]],tblIDs[#All],3,FALSE)</f>
        <v>Etudes-DF</v>
      </c>
      <c r="J711" s="56" t="str">
        <f>VLOOKUP(tblSorties[[#This Row],[IDNom]],tblIDs[#All],4,FALSE)</f>
        <v>Fonctetudes</v>
      </c>
      <c r="K711" s="56"/>
    </row>
    <row r="712" spans="1:11" x14ac:dyDescent="0.25">
      <c r="A712" s="56">
        <v>107505</v>
      </c>
      <c r="B712" s="47" t="str">
        <f>VLOOKUP(tblSorties[[#This Row],[Référence]],tblBase[#All],2,FALSE)</f>
        <v>MINI POCKET MOUSE TIPP-EX 6mm</v>
      </c>
      <c r="C712" s="56">
        <v>4</v>
      </c>
      <c r="D712" s="57">
        <f>VLOOKUP(tblSorties[[#This Row],[Référence]],tblBase[#All],4,FALSE)</f>
        <v>1.1599999999999999</v>
      </c>
      <c r="E712" s="58">
        <f>IFERROR(tblSorties[[#This Row],[Qté]]*tblSorties[[#This Row],[PU]],"nc")</f>
        <v>4.6399999999999997</v>
      </c>
      <c r="F712" s="59">
        <v>41712</v>
      </c>
      <c r="G712" s="56" t="s">
        <v>242</v>
      </c>
      <c r="H712" s="56" t="str">
        <f>VLOOKUP(tblSorties[[#This Row],[IDNom]],tblIDs[#All],2,FALSE)</f>
        <v>Wauters</v>
      </c>
      <c r="I712" s="56" t="str">
        <f>VLOOKUP(tblSorties[[#This Row],[IDNom]],tblIDs[#All],3,FALSE)</f>
        <v>Etudes-DF</v>
      </c>
      <c r="J712" s="56" t="str">
        <f>VLOOKUP(tblSorties[[#This Row],[IDNom]],tblIDs[#All],4,FALSE)</f>
        <v>Fonctetudes</v>
      </c>
      <c r="K712" s="56"/>
    </row>
    <row r="713" spans="1:11" x14ac:dyDescent="0.25">
      <c r="A713" s="56">
        <v>120521</v>
      </c>
      <c r="B713" s="47" t="str">
        <f>VLOOKUP(tblSorties[[#This Row],[Référence]],tblBase[#All],2,FALSE)</f>
        <v>SURLIGNEUR STABILO BOSS BLEU</v>
      </c>
      <c r="C713" s="56">
        <v>1</v>
      </c>
      <c r="D713" s="57">
        <f>VLOOKUP(tblSorties[[#This Row],[Référence]],tblBase[#All],4,FALSE)</f>
        <v>0.55000000000000004</v>
      </c>
      <c r="E713" s="58">
        <f>IFERROR(tblSorties[[#This Row],[Qté]]*tblSorties[[#This Row],[PU]],"nc")</f>
        <v>0.55000000000000004</v>
      </c>
      <c r="F713" s="59">
        <v>41712</v>
      </c>
      <c r="G713" s="56" t="s">
        <v>242</v>
      </c>
      <c r="H713" s="56" t="str">
        <f>VLOOKUP(tblSorties[[#This Row],[IDNom]],tblIDs[#All],2,FALSE)</f>
        <v>Wauters</v>
      </c>
      <c r="I713" s="56" t="str">
        <f>VLOOKUP(tblSorties[[#This Row],[IDNom]],tblIDs[#All],3,FALSE)</f>
        <v>Etudes-DF</v>
      </c>
      <c r="J713" s="56" t="str">
        <f>VLOOKUP(tblSorties[[#This Row],[IDNom]],tblIDs[#All],4,FALSE)</f>
        <v>Fonctetudes</v>
      </c>
      <c r="K713" s="56"/>
    </row>
    <row r="714" spans="1:11" x14ac:dyDescent="0.25">
      <c r="A714" s="56">
        <v>120524</v>
      </c>
      <c r="B714" s="47" t="str">
        <f>VLOOKUP(tblSorties[[#This Row],[Référence]],tblBase[#All],2,FALSE)</f>
        <v>SURLIGNEUR STABILO BOSS VERT</v>
      </c>
      <c r="C714" s="56">
        <v>1</v>
      </c>
      <c r="D714" s="57">
        <f>VLOOKUP(tblSorties[[#This Row],[Référence]],tblBase[#All],4,FALSE)</f>
        <v>0.55000000000000004</v>
      </c>
      <c r="E714" s="58">
        <f>IFERROR(tblSorties[[#This Row],[Qté]]*tblSorties[[#This Row],[PU]],"nc")</f>
        <v>0.55000000000000004</v>
      </c>
      <c r="F714" s="59">
        <v>41712</v>
      </c>
      <c r="G714" s="56" t="s">
        <v>242</v>
      </c>
      <c r="H714" s="56" t="str">
        <f>VLOOKUP(tblSorties[[#This Row],[IDNom]],tblIDs[#All],2,FALSE)</f>
        <v>Wauters</v>
      </c>
      <c r="I714" s="56" t="str">
        <f>VLOOKUP(tblSorties[[#This Row],[IDNom]],tblIDs[#All],3,FALSE)</f>
        <v>Etudes-DF</v>
      </c>
      <c r="J714" s="56" t="str">
        <f>VLOOKUP(tblSorties[[#This Row],[IDNom]],tblIDs[#All],4,FALSE)</f>
        <v>Fonctetudes</v>
      </c>
      <c r="K714" s="56"/>
    </row>
    <row r="715" spans="1:11" x14ac:dyDescent="0.25">
      <c r="A715" s="56">
        <v>120525</v>
      </c>
      <c r="B715" s="47" t="str">
        <f>VLOOKUP(tblSorties[[#This Row],[Référence]],tblBase[#All],2,FALSE)</f>
        <v>SURLIGNEUR STABILO BOSS JAUNE</v>
      </c>
      <c r="C715" s="56">
        <v>1</v>
      </c>
      <c r="D715" s="57">
        <f>VLOOKUP(tblSorties[[#This Row],[Référence]],tblBase[#All],4,FALSE)</f>
        <v>0.55000000000000004</v>
      </c>
      <c r="E715" s="58">
        <f>IFERROR(tblSorties[[#This Row],[Qté]]*tblSorties[[#This Row],[PU]],"nc")</f>
        <v>0.55000000000000004</v>
      </c>
      <c r="F715" s="59">
        <v>41712</v>
      </c>
      <c r="G715" s="56" t="s">
        <v>242</v>
      </c>
      <c r="H715" s="56" t="str">
        <f>VLOOKUP(tblSorties[[#This Row],[IDNom]],tblIDs[#All],2,FALSE)</f>
        <v>Wauters</v>
      </c>
      <c r="I715" s="56" t="str">
        <f>VLOOKUP(tblSorties[[#This Row],[IDNom]],tblIDs[#All],3,FALSE)</f>
        <v>Etudes-DF</v>
      </c>
      <c r="J715" s="56" t="str">
        <f>VLOOKUP(tblSorties[[#This Row],[IDNom]],tblIDs[#All],4,FALSE)</f>
        <v>Fonctetudes</v>
      </c>
      <c r="K715" s="56"/>
    </row>
    <row r="716" spans="1:11" x14ac:dyDescent="0.25">
      <c r="A716" s="56">
        <v>51210</v>
      </c>
      <c r="B716" s="47" t="str">
        <f>VLOOKUP(tblSorties[[#This Row],[Référence]],tblBase[#All],2,FALSE)</f>
        <v>ENV  GRAND FORMAT SANS FENETRE</v>
      </c>
      <c r="C716" s="56">
        <v>500</v>
      </c>
      <c r="D716" s="57">
        <f>VLOOKUP(tblSorties[[#This Row],[Référence]],tblBase[#All],4,FALSE)</f>
        <v>0.08</v>
      </c>
      <c r="E716" s="58">
        <f>IFERROR(tblSorties[[#This Row],[Qté]]*tblSorties[[#This Row],[PU]],"nc")</f>
        <v>40</v>
      </c>
      <c r="F716" s="59">
        <v>41712</v>
      </c>
      <c r="G716" s="56" t="s">
        <v>242</v>
      </c>
      <c r="H716" s="56" t="str">
        <f>VLOOKUP(tblSorties[[#This Row],[IDNom]],tblIDs[#All],2,FALSE)</f>
        <v>Wauters</v>
      </c>
      <c r="I716" s="56" t="str">
        <f>VLOOKUP(tblSorties[[#This Row],[IDNom]],tblIDs[#All],3,FALSE)</f>
        <v>Etudes-DF</v>
      </c>
      <c r="J716" s="56" t="str">
        <f>VLOOKUP(tblSorties[[#This Row],[IDNom]],tblIDs[#All],4,FALSE)</f>
        <v>Fonctetudes</v>
      </c>
      <c r="K716" s="56"/>
    </row>
    <row r="717" spans="1:11" x14ac:dyDescent="0.25">
      <c r="A717" s="56">
        <v>78211</v>
      </c>
      <c r="B717" s="47" t="str">
        <f>VLOOKUP(tblSorties[[#This Row],[Référence]],tblBase[#All],2,FALSE)</f>
        <v>ENV A SOUFFLET</v>
      </c>
      <c r="C717" s="56">
        <v>32</v>
      </c>
      <c r="D717" s="57">
        <f>VLOOKUP(tblSorties[[#This Row],[Référence]],tblBase[#All],4,FALSE)</f>
        <v>0.47</v>
      </c>
      <c r="E717" s="58">
        <f>IFERROR(tblSorties[[#This Row],[Qté]]*tblSorties[[#This Row],[PU]],"nc")</f>
        <v>15.04</v>
      </c>
      <c r="F717" s="59">
        <v>41712</v>
      </c>
      <c r="G717" s="56" t="s">
        <v>242</v>
      </c>
      <c r="H717" s="56" t="str">
        <f>VLOOKUP(tblSorties[[#This Row],[IDNom]],tblIDs[#All],2,FALSE)</f>
        <v>Wauters</v>
      </c>
      <c r="I717" s="56" t="str">
        <f>VLOOKUP(tblSorties[[#This Row],[IDNom]],tblIDs[#All],3,FALSE)</f>
        <v>Etudes-DF</v>
      </c>
      <c r="J717" s="56" t="str">
        <f>VLOOKUP(tblSorties[[#This Row],[IDNom]],tblIDs[#All],4,FALSE)</f>
        <v>Fonctetudes</v>
      </c>
      <c r="K717" s="56"/>
    </row>
    <row r="718" spans="1:11" x14ac:dyDescent="0.25">
      <c r="A718" s="56">
        <v>120525</v>
      </c>
      <c r="B718" s="47" t="str">
        <f>VLOOKUP(tblSorties[[#This Row],[Référence]],tblBase[#All],2,FALSE)</f>
        <v>SURLIGNEUR STABILO BOSS JAUNE</v>
      </c>
      <c r="C718" s="56">
        <v>10</v>
      </c>
      <c r="D718" s="57">
        <f>VLOOKUP(tblSorties[[#This Row],[Référence]],tblBase[#All],4,FALSE)</f>
        <v>0.55000000000000004</v>
      </c>
      <c r="E718" s="58">
        <f t="shared" ref="E718" si="0">IF(C718="","",C718*D718)</f>
        <v>5.5</v>
      </c>
      <c r="F718" s="59"/>
      <c r="G718" s="56"/>
      <c r="H718" s="56"/>
      <c r="I718" s="56"/>
      <c r="J718" s="56"/>
      <c r="K718" s="56"/>
    </row>
  </sheetData>
  <phoneticPr fontId="1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1"/>
  <sheetViews>
    <sheetView showGridLines="0" workbookViewId="0">
      <pane ySplit="1" topLeftCell="A5" activePane="bottomLeft" state="frozen"/>
      <selection pane="bottomLeft" activeCell="B23" sqref="B23"/>
    </sheetView>
  </sheetViews>
  <sheetFormatPr baseColWidth="10" defaultRowHeight="15" x14ac:dyDescent="0.25"/>
  <cols>
    <col min="1" max="1" width="16.42578125" style="5" customWidth="1"/>
    <col min="2" max="2" width="59.28515625" style="5" bestFit="1" customWidth="1"/>
    <col min="3" max="3" width="14.140625" style="5" bestFit="1" customWidth="1"/>
    <col min="4" max="4" width="19.42578125" style="5" customWidth="1"/>
    <col min="5" max="6" width="11.42578125" style="3"/>
    <col min="7" max="7" width="12.140625" style="9" customWidth="1"/>
  </cols>
  <sheetData>
    <row r="1" spans="1:7" x14ac:dyDescent="0.25">
      <c r="A1" s="15" t="s">
        <v>736</v>
      </c>
      <c r="B1" s="15" t="s">
        <v>2</v>
      </c>
      <c r="C1" s="15" t="s">
        <v>524</v>
      </c>
      <c r="D1" s="15" t="s">
        <v>746</v>
      </c>
      <c r="E1" s="15" t="s">
        <v>737</v>
      </c>
      <c r="F1" s="15" t="s">
        <v>745</v>
      </c>
      <c r="G1" s="15" t="s">
        <v>747</v>
      </c>
    </row>
    <row r="2" spans="1:7" x14ac:dyDescent="0.25">
      <c r="A2" s="16">
        <v>1</v>
      </c>
      <c r="B2" s="15" t="str">
        <f>VLOOKUP(tblStocks[[#This Row],[Référence]],tblBase[#All],2,FALSE)</f>
        <v>BLOC DATE A GAUCHE</v>
      </c>
      <c r="C2" s="60">
        <f>VLOOKUP(tblStocks[[#This Row],[Référence]],tblBase[#All],6,FALSE)</f>
        <v>0</v>
      </c>
      <c r="D2" s="62">
        <v>10</v>
      </c>
      <c r="E2" s="63">
        <f>SUMIF(tblEntrées[Référence],tblStocks[[#This Row],[Référence]],tblEntrées[Qté])</f>
        <v>0</v>
      </c>
      <c r="F2" s="63">
        <f>SUMIF(tblSorties[Référence],tblStocks[[#This Row],[Référence]],tblSorties[Qté])</f>
        <v>2</v>
      </c>
      <c r="G2" s="64">
        <f>((tblStocks[[#This Row],[Stock initial]]+tblStocks[[#This Row],[Entrée]])-tblStocks[[#This Row],[Sortie]])</f>
        <v>8</v>
      </c>
    </row>
    <row r="3" spans="1:7" x14ac:dyDescent="0.25">
      <c r="A3" s="16">
        <v>2</v>
      </c>
      <c r="B3" s="15" t="str">
        <f>VLOOKUP(tblStocks[[#This Row],[Référence]],tblBase[#All],2,FALSE)</f>
        <v>SUPPORT DE BLOC</v>
      </c>
      <c r="C3" s="60">
        <f>VLOOKUP(tblStocks[[#This Row],[Référence]],tblBase[#All],6,FALSE)</f>
        <v>0</v>
      </c>
      <c r="D3" s="62">
        <v>10</v>
      </c>
      <c r="E3" s="63">
        <f>SUMIF(tblEntrées[Référence],tblStocks[[#This Row],[Référence]],tblEntrées[Qté])</f>
        <v>0</v>
      </c>
      <c r="F3" s="63">
        <f>SUMIF(tblSorties[Référence],tblStocks[[#This Row],[Référence]],tblSorties[Qté])</f>
        <v>0</v>
      </c>
      <c r="G3" s="64">
        <f>((tblStocks[[#This Row],[Stock initial]]+tblStocks[[#This Row],[Entrée]])-tblStocks[[#This Row],[Sortie]])</f>
        <v>10</v>
      </c>
    </row>
    <row r="4" spans="1:7" x14ac:dyDescent="0.25">
      <c r="A4" s="16">
        <v>3</v>
      </c>
      <c r="B4" s="15" t="str">
        <f>VLOOKUP(tblStocks[[#This Row],[Référence]],tblBase[#All],2,FALSE)</f>
        <v>CALENDRIER</v>
      </c>
      <c r="C4" s="60">
        <f>VLOOKUP(tblStocks[[#This Row],[Référence]],tblBase[#All],6,FALSE)</f>
        <v>0</v>
      </c>
      <c r="D4" s="62">
        <v>10</v>
      </c>
      <c r="E4" s="63">
        <f>SUMIF(tblEntrées[Référence],tblStocks[[#This Row],[Référence]],tblEntrées[Qté])</f>
        <v>0</v>
      </c>
      <c r="F4" s="63">
        <f>SUMIF(tblSorties[Référence],tblStocks[[#This Row],[Référence]],tblSorties[Qté])</f>
        <v>0</v>
      </c>
      <c r="G4" s="64">
        <f>((tblStocks[[#This Row],[Stock initial]]+tblStocks[[#This Row],[Entrée]])-tblStocks[[#This Row],[Sortie]])</f>
        <v>10</v>
      </c>
    </row>
    <row r="5" spans="1:7" x14ac:dyDescent="0.25">
      <c r="A5" s="16">
        <v>4</v>
      </c>
      <c r="B5" s="15" t="str">
        <f>VLOOKUP(tblStocks[[#This Row],[Référence]],tblBase[#All],2,FALSE)</f>
        <v>CALENDRIER 13 MOIS 1 FACE</v>
      </c>
      <c r="C5" s="60">
        <f>VLOOKUP(tblStocks[[#This Row],[Référence]],tblBase[#All],6,FALSE)</f>
        <v>0</v>
      </c>
      <c r="D5" s="62">
        <v>10</v>
      </c>
      <c r="E5" s="63">
        <f>SUMIF(tblEntrées[Référence],tblStocks[[#This Row],[Référence]],tblEntrées[Qté])</f>
        <v>0</v>
      </c>
      <c r="F5" s="63">
        <f>SUMIF(tblSorties[Référence],tblStocks[[#This Row],[Référence]],tblSorties[Qté])</f>
        <v>0</v>
      </c>
      <c r="G5" s="64">
        <f>((tblStocks[[#This Row],[Stock initial]]+tblStocks[[#This Row],[Entrée]])-tblStocks[[#This Row],[Sortie]])</f>
        <v>10</v>
      </c>
    </row>
    <row r="6" spans="1:7" x14ac:dyDescent="0.25">
      <c r="A6" s="16">
        <v>5</v>
      </c>
      <c r="B6" s="15" t="str">
        <f>VLOOKUP(tblStocks[[#This Row],[Référence]],tblBase[#All],2,FALSE)</f>
        <v>AGENDA SEPT/SEPT 21X27</v>
      </c>
      <c r="C6" s="60">
        <f>VLOOKUP(tblStocks[[#This Row],[Référence]],tblBase[#All],6,FALSE)</f>
        <v>0</v>
      </c>
      <c r="D6" s="62">
        <v>10</v>
      </c>
      <c r="E6" s="63">
        <f>SUMIF(tblEntrées[Référence],tblStocks[[#This Row],[Référence]],tblEntrées[Qté])</f>
        <v>0</v>
      </c>
      <c r="F6" s="63">
        <f>SUMIF(tblSorties[Référence],tblStocks[[#This Row],[Référence]],tblSorties[Qté])</f>
        <v>0</v>
      </c>
      <c r="G6" s="64">
        <f>((tblStocks[[#This Row],[Stock initial]]+tblStocks[[#This Row],[Entrée]])-tblStocks[[#This Row],[Sortie]])</f>
        <v>10</v>
      </c>
    </row>
    <row r="7" spans="1:7" x14ac:dyDescent="0.25">
      <c r="A7" s="16">
        <v>6</v>
      </c>
      <c r="B7" s="15" t="str">
        <f>VLOOKUP(tblStocks[[#This Row],[Référence]],tblBase[#All],2,FALSE)</f>
        <v>AGENDA SEPT/SEPT 21x29,7 EU09</v>
      </c>
      <c r="C7" s="60">
        <f>VLOOKUP(tblStocks[[#This Row],[Référence]],tblBase[#All],6,FALSE)</f>
        <v>0</v>
      </c>
      <c r="D7" s="62">
        <v>10</v>
      </c>
      <c r="E7" s="63">
        <f>SUMIF(tblEntrées[Référence],tblStocks[[#This Row],[Référence]],tblEntrées[Qté])</f>
        <v>0</v>
      </c>
      <c r="F7" s="63">
        <f>SUMIF(tblSorties[Référence],tblStocks[[#This Row],[Référence]],tblSorties[Qté])</f>
        <v>0</v>
      </c>
      <c r="G7" s="64">
        <f>((tblStocks[[#This Row],[Stock initial]]+tblStocks[[#This Row],[Entrée]])-tblStocks[[#This Row],[Sortie]])</f>
        <v>10</v>
      </c>
    </row>
    <row r="8" spans="1:7" x14ac:dyDescent="0.25">
      <c r="A8" s="16">
        <v>7</v>
      </c>
      <c r="B8" s="15" t="str">
        <f>VLOOKUP(tblStocks[[#This Row],[Référence]],tblBase[#All],2,FALSE)</f>
        <v>AGENDA SEPT/SEPT 16X24</v>
      </c>
      <c r="C8" s="60">
        <f>VLOOKUP(tblStocks[[#This Row],[Référence]],tblBase[#All],6,FALSE)</f>
        <v>0</v>
      </c>
      <c r="D8" s="62">
        <v>10</v>
      </c>
      <c r="E8" s="63">
        <f>SUMIF(tblEntrées[Référence],tblStocks[[#This Row],[Référence]],tblEntrées[Qté])</f>
        <v>0</v>
      </c>
      <c r="F8" s="63">
        <f>SUMIF(tblSorties[Référence],tblStocks[[#This Row],[Référence]],tblSorties[Qté])</f>
        <v>0</v>
      </c>
      <c r="G8" s="64">
        <f>((tblStocks[[#This Row],[Stock initial]]+tblStocks[[#This Row],[Entrée]])-tblStocks[[#This Row],[Sortie]])</f>
        <v>10</v>
      </c>
    </row>
    <row r="9" spans="1:7" x14ac:dyDescent="0.25">
      <c r="A9" s="16">
        <v>8</v>
      </c>
      <c r="B9" s="15" t="str">
        <f>VLOOKUP(tblStocks[[#This Row],[Référence]],tblBase[#All],2,FALSE)</f>
        <v>AGENDA SEPT/SEPT 10X15</v>
      </c>
      <c r="C9" s="60">
        <f>VLOOKUP(tblStocks[[#This Row],[Référence]],tblBase[#All],6,FALSE)</f>
        <v>0</v>
      </c>
      <c r="D9" s="62">
        <v>10</v>
      </c>
      <c r="E9" s="63">
        <f>SUMIF(tblEntrées[Référence],tblStocks[[#This Row],[Référence]],tblEntrées[Qté])</f>
        <v>0</v>
      </c>
      <c r="F9" s="63">
        <f>SUMIF(tblSorties[Référence],tblStocks[[#This Row],[Référence]],tblSorties[Qté])</f>
        <v>0</v>
      </c>
      <c r="G9" s="64">
        <f>((tblStocks[[#This Row],[Stock initial]]+tblStocks[[#This Row],[Entrée]])-tblStocks[[#This Row],[Sortie]])</f>
        <v>10</v>
      </c>
    </row>
    <row r="10" spans="1:7" x14ac:dyDescent="0.25">
      <c r="A10" s="18">
        <v>209</v>
      </c>
      <c r="B10" s="15" t="str">
        <f>VLOOKUP(tblStocks[[#This Row],[Référence]],tblBase[#All],2,FALSE)</f>
        <v>EPONGE A RECURER</v>
      </c>
      <c r="C10" s="60" t="str">
        <f>VLOOKUP(tblStocks[[#This Row],[Référence]],tblBase[#All],6,FALSE)</f>
        <v>DEVLAEMYNCK</v>
      </c>
      <c r="D10" s="62">
        <v>10</v>
      </c>
      <c r="E10" s="63">
        <f>SUMIF(tblEntrées[Référence],tblStocks[[#This Row],[Référence]],tblEntrées[Qté])</f>
        <v>0</v>
      </c>
      <c r="F10" s="63">
        <f>SUMIF(tblSorties[Référence],tblStocks[[#This Row],[Référence]],tblSorties[Qté])</f>
        <v>9</v>
      </c>
      <c r="G10" s="64">
        <f>((tblStocks[[#This Row],[Stock initial]]+tblStocks[[#This Row],[Entrée]])-tblStocks[[#This Row],[Sortie]])</f>
        <v>1</v>
      </c>
    </row>
    <row r="11" spans="1:7" x14ac:dyDescent="0.25">
      <c r="A11" s="18">
        <v>216</v>
      </c>
      <c r="B11" s="15" t="str">
        <f>VLOOKUP(tblStocks[[#This Row],[Référence]],tblBase[#All],2,FALSE)</f>
        <v>LAVETTE SYNTHETIQUE ROSE</v>
      </c>
      <c r="C11" s="60" t="str">
        <f>VLOOKUP(tblStocks[[#This Row],[Référence]],tblBase[#All],6,FALSE)</f>
        <v>DEVLAEMYNCK</v>
      </c>
      <c r="D11" s="62">
        <v>10</v>
      </c>
      <c r="E11" s="63">
        <f>SUMIF(tblEntrées[Référence],tblStocks[[#This Row],[Référence]],tblEntrées[Qté])</f>
        <v>0</v>
      </c>
      <c r="F11" s="63">
        <f>SUMIF(tblSorties[Référence],tblStocks[[#This Row],[Référence]],tblSorties[Qté])</f>
        <v>1</v>
      </c>
      <c r="G11" s="64">
        <f>((tblStocks[[#This Row],[Stock initial]]+tblStocks[[#This Row],[Entrée]])-tblStocks[[#This Row],[Sortie]])</f>
        <v>9</v>
      </c>
    </row>
    <row r="12" spans="1:7" x14ac:dyDescent="0.25">
      <c r="A12" s="18">
        <v>217</v>
      </c>
      <c r="B12" s="15" t="str">
        <f>VLOOKUP(tblStocks[[#This Row],[Référence]],tblBase[#All],2,FALSE)</f>
        <v>LAVETTE SYNTHETIQUE VERTE</v>
      </c>
      <c r="C12" s="60" t="str">
        <f>VLOOKUP(tblStocks[[#This Row],[Référence]],tblBase[#All],6,FALSE)</f>
        <v>DEVLAEMYNCK</v>
      </c>
      <c r="D12" s="62">
        <v>10</v>
      </c>
      <c r="E12" s="63">
        <f>SUMIF(tblEntrées[Référence],tblStocks[[#This Row],[Référence]],tblEntrées[Qté])</f>
        <v>0</v>
      </c>
      <c r="F12" s="63">
        <f>SUMIF(tblSorties[Référence],tblStocks[[#This Row],[Référence]],tblSorties[Qté])</f>
        <v>2</v>
      </c>
      <c r="G12" s="64">
        <f>((tblStocks[[#This Row],[Stock initial]]+tblStocks[[#This Row],[Entrée]])-tblStocks[[#This Row],[Sortie]])</f>
        <v>8</v>
      </c>
    </row>
    <row r="13" spans="1:7" x14ac:dyDescent="0.25">
      <c r="A13" s="18">
        <v>252</v>
      </c>
      <c r="B13" s="15" t="str">
        <f>VLOOKUP(tblStocks[[#This Row],[Référence]],tblBase[#All],2,FALSE)</f>
        <v>LAVETTE MICROFIBRE BLEUE</v>
      </c>
      <c r="C13" s="60">
        <f>VLOOKUP(tblStocks[[#This Row],[Référence]],tblBase[#All],6,FALSE)</f>
        <v>0</v>
      </c>
      <c r="D13" s="62">
        <v>10</v>
      </c>
      <c r="E13" s="63">
        <f>SUMIF(tblEntrées[Référence],tblStocks[[#This Row],[Référence]],tblEntrées[Qté])</f>
        <v>0</v>
      </c>
      <c r="F13" s="63">
        <f>SUMIF(tblSorties[Référence],tblStocks[[#This Row],[Référence]],tblSorties[Qté])</f>
        <v>3</v>
      </c>
      <c r="G13" s="64">
        <f>((tblStocks[[#This Row],[Stock initial]]+tblStocks[[#This Row],[Entrée]])-tblStocks[[#This Row],[Sortie]])</f>
        <v>7</v>
      </c>
    </row>
    <row r="14" spans="1:7" x14ac:dyDescent="0.25">
      <c r="A14" s="18">
        <v>255</v>
      </c>
      <c r="B14" s="15" t="str">
        <f>VLOOKUP(tblStocks[[#This Row],[Référence]],tblBase[#All],2,FALSE)</f>
        <v xml:space="preserve">LAVETTE MICROFIBRE ROSE </v>
      </c>
      <c r="C14" s="60">
        <f>VLOOKUP(tblStocks[[#This Row],[Référence]],tblBase[#All],6,FALSE)</f>
        <v>0</v>
      </c>
      <c r="D14" s="62">
        <v>10</v>
      </c>
      <c r="E14" s="63">
        <f>SUMIF(tblEntrées[Référence],tblStocks[[#This Row],[Référence]],tblEntrées[Qté])</f>
        <v>0</v>
      </c>
      <c r="F14" s="63">
        <f>SUMIF(tblSorties[Référence],tblStocks[[#This Row],[Référence]],tblSorties[Qté])</f>
        <v>3</v>
      </c>
      <c r="G14" s="64">
        <f>((tblStocks[[#This Row],[Stock initial]]+tblStocks[[#This Row],[Entrée]])-tblStocks[[#This Row],[Sortie]])</f>
        <v>7</v>
      </c>
    </row>
    <row r="15" spans="1:7" x14ac:dyDescent="0.25">
      <c r="A15" s="18">
        <v>257</v>
      </c>
      <c r="B15" s="15" t="str">
        <f>VLOOKUP(tblStocks[[#This Row],[Référence]],tblBase[#All],2,FALSE)</f>
        <v>INTO</v>
      </c>
      <c r="C15" s="60" t="str">
        <f>VLOOKUP(tblStocks[[#This Row],[Référence]],tblBase[#All],6,FALSE)</f>
        <v>DEVLAEMYNCK</v>
      </c>
      <c r="D15" s="62">
        <v>10</v>
      </c>
      <c r="E15" s="63">
        <f>SUMIF(tblEntrées[Référence],tblStocks[[#This Row],[Référence]],tblEntrées[Qté])</f>
        <v>0</v>
      </c>
      <c r="F15" s="63">
        <f>SUMIF(tblSorties[Référence],tblStocks[[#This Row],[Référence]],tblSorties[Qté])</f>
        <v>4</v>
      </c>
      <c r="G15" s="64">
        <f>((tblStocks[[#This Row],[Stock initial]]+tblStocks[[#This Row],[Entrée]])-tblStocks[[#This Row],[Sortie]])</f>
        <v>6</v>
      </c>
    </row>
    <row r="16" spans="1:7" x14ac:dyDescent="0.25">
      <c r="A16" s="18">
        <v>270</v>
      </c>
      <c r="B16" s="15" t="str">
        <f>VLOOKUP(tblStocks[[#This Row],[Référence]],tblBase[#All],2,FALSE)</f>
        <v>GANTS VINYLE 6 1/2</v>
      </c>
      <c r="C16" s="60" t="str">
        <f>VLOOKUP(tblStocks[[#This Row],[Référence]],tblBase[#All],6,FALSE)</f>
        <v>DEVLAEMYNCK</v>
      </c>
      <c r="D16" s="62">
        <v>10</v>
      </c>
      <c r="E16" s="63">
        <f>SUMIF(tblEntrées[Référence],tblStocks[[#This Row],[Référence]],tblEntrées[Qté])</f>
        <v>0</v>
      </c>
      <c r="F16" s="63">
        <f>SUMIF(tblSorties[Référence],tblStocks[[#This Row],[Référence]],tblSorties[Qté])</f>
        <v>0</v>
      </c>
      <c r="G16" s="64">
        <f>((tblStocks[[#This Row],[Stock initial]]+tblStocks[[#This Row],[Entrée]])-tblStocks[[#This Row],[Sortie]])</f>
        <v>10</v>
      </c>
    </row>
    <row r="17" spans="1:7" x14ac:dyDescent="0.25">
      <c r="A17" s="18">
        <v>271</v>
      </c>
      <c r="B17" s="15" t="str">
        <f>VLOOKUP(tblStocks[[#This Row],[Référence]],tblBase[#All],2,FALSE)</f>
        <v>GANTS VINYLE 7 1/2</v>
      </c>
      <c r="C17" s="60" t="str">
        <f>VLOOKUP(tblStocks[[#This Row],[Référence]],tblBase[#All],6,FALSE)</f>
        <v>DEVLAEMYNCK</v>
      </c>
      <c r="D17" s="62">
        <v>10</v>
      </c>
      <c r="E17" s="63">
        <f>SUMIF(tblEntrées[Référence],tblStocks[[#This Row],[Référence]],tblEntrées[Qté])</f>
        <v>0</v>
      </c>
      <c r="F17" s="63">
        <f>SUMIF(tblSorties[Référence],tblStocks[[#This Row],[Référence]],tblSorties[Qté])</f>
        <v>1</v>
      </c>
      <c r="G17" s="64">
        <f>((tblStocks[[#This Row],[Stock initial]]+tblStocks[[#This Row],[Entrée]])-tblStocks[[#This Row],[Sortie]])</f>
        <v>9</v>
      </c>
    </row>
    <row r="18" spans="1:7" x14ac:dyDescent="0.25">
      <c r="A18" s="18">
        <v>272</v>
      </c>
      <c r="B18" s="15" t="str">
        <f>VLOOKUP(tblStocks[[#This Row],[Référence]],tblBase[#All],2,FALSE)</f>
        <v>GANTS VINYLE 8 1/2</v>
      </c>
      <c r="C18" s="60" t="str">
        <f>VLOOKUP(tblStocks[[#This Row],[Référence]],tblBase[#All],6,FALSE)</f>
        <v>DEVLAEMYNCK</v>
      </c>
      <c r="D18" s="62">
        <v>10</v>
      </c>
      <c r="E18" s="63">
        <f>SUMIF(tblEntrées[Référence],tblStocks[[#This Row],[Référence]],tblEntrées[Qté])</f>
        <v>0</v>
      </c>
      <c r="F18" s="63">
        <f>SUMIF(tblSorties[Référence],tblStocks[[#This Row],[Référence]],tblSorties[Qté])</f>
        <v>6</v>
      </c>
      <c r="G18" s="64">
        <f>((tblStocks[[#This Row],[Stock initial]]+tblStocks[[#This Row],[Entrée]])-tblStocks[[#This Row],[Sortie]])</f>
        <v>4</v>
      </c>
    </row>
    <row r="19" spans="1:7" x14ac:dyDescent="0.25">
      <c r="A19" s="18">
        <v>949</v>
      </c>
      <c r="B19" s="15" t="str">
        <f>VLOOKUP(tblStocks[[#This Row],[Référence]],tblBase[#All],2,FALSE)</f>
        <v>GANTS MAPA ROSE 6 1/2</v>
      </c>
      <c r="C19" s="60" t="str">
        <f>VLOOKUP(tblStocks[[#This Row],[Référence]],tblBase[#All],6,FALSE)</f>
        <v>DEVLAEMYNCK</v>
      </c>
      <c r="D19" s="62">
        <v>10</v>
      </c>
      <c r="E19" s="63">
        <f>SUMIF(tblEntrées[Référence],tblStocks[[#This Row],[Référence]],tblEntrées[Qté])</f>
        <v>0</v>
      </c>
      <c r="F19" s="63">
        <f>SUMIF(tblSorties[Référence],tblStocks[[#This Row],[Référence]],tblSorties[Qté])</f>
        <v>0</v>
      </c>
      <c r="G19" s="64">
        <f>((tblStocks[[#This Row],[Stock initial]]+tblStocks[[#This Row],[Entrée]])-tblStocks[[#This Row],[Sortie]])</f>
        <v>10</v>
      </c>
    </row>
    <row r="20" spans="1:7" x14ac:dyDescent="0.25">
      <c r="A20" s="18">
        <v>950</v>
      </c>
      <c r="B20" s="15" t="str">
        <f>VLOOKUP(tblStocks[[#This Row],[Référence]],tblBase[#All],2,FALSE)</f>
        <v>GANTS MAPA ROSE 7 1/2</v>
      </c>
      <c r="C20" s="60" t="str">
        <f>VLOOKUP(tblStocks[[#This Row],[Référence]],tblBase[#All],6,FALSE)</f>
        <v>DEVLAEMYNCK</v>
      </c>
      <c r="D20" s="62">
        <v>10</v>
      </c>
      <c r="E20" s="63">
        <f>SUMIF(tblEntrées[Référence],tblStocks[[#This Row],[Référence]],tblEntrées[Qté])</f>
        <v>0</v>
      </c>
      <c r="F20" s="63">
        <f>SUMIF(tblSorties[Référence],tblStocks[[#This Row],[Référence]],tblSorties[Qté])</f>
        <v>2</v>
      </c>
      <c r="G20" s="64">
        <f>((tblStocks[[#This Row],[Stock initial]]+tblStocks[[#This Row],[Entrée]])-tblStocks[[#This Row],[Sortie]])</f>
        <v>8</v>
      </c>
    </row>
    <row r="21" spans="1:7" x14ac:dyDescent="0.25">
      <c r="A21" s="18">
        <v>951</v>
      </c>
      <c r="B21" s="15" t="str">
        <f>VLOOKUP(tblStocks[[#This Row],[Référence]],tblBase[#All],2,FALSE)</f>
        <v>GANST MAPA ROSE 8 1/2</v>
      </c>
      <c r="C21" s="60" t="str">
        <f>VLOOKUP(tblStocks[[#This Row],[Référence]],tblBase[#All],6,FALSE)</f>
        <v>DEVLAEMYNCK</v>
      </c>
      <c r="D21" s="62">
        <v>10</v>
      </c>
      <c r="E21" s="63">
        <f>SUMIF(tblEntrées[Référence],tblStocks[[#This Row],[Référence]],tblEntrées[Qté])</f>
        <v>0</v>
      </c>
      <c r="F21" s="63">
        <f>SUMIF(tblSorties[Référence],tblStocks[[#This Row],[Référence]],tblSorties[Qté])</f>
        <v>1</v>
      </c>
      <c r="G21" s="64">
        <f>((tblStocks[[#This Row],[Stock initial]]+tblStocks[[#This Row],[Entrée]])-tblStocks[[#This Row],[Sortie]])</f>
        <v>9</v>
      </c>
    </row>
    <row r="22" spans="1:7" x14ac:dyDescent="0.25">
      <c r="A22" s="18">
        <v>975</v>
      </c>
      <c r="B22" s="15" t="str">
        <f>VLOOKUP(tblStocks[[#This Row],[Référence]],tblBase[#All],2,FALSE)</f>
        <v>AJAX VITRES</v>
      </c>
      <c r="C22" s="60" t="str">
        <f>VLOOKUP(tblStocks[[#This Row],[Référence]],tblBase[#All],6,FALSE)</f>
        <v>DEVLAEMYNCK</v>
      </c>
      <c r="D22" s="62">
        <v>10</v>
      </c>
      <c r="E22" s="63">
        <f>SUMIF(tblEntrées[Référence],tblStocks[[#This Row],[Référence]],tblEntrées[Qté])</f>
        <v>0</v>
      </c>
      <c r="F22" s="63">
        <f>SUMIF(tblSorties[Référence],tblStocks[[#This Row],[Référence]],tblSorties[Qté])</f>
        <v>5</v>
      </c>
      <c r="G22" s="64">
        <f>((tblStocks[[#This Row],[Stock initial]]+tblStocks[[#This Row],[Entrée]])-tblStocks[[#This Row],[Sortie]])</f>
        <v>5</v>
      </c>
    </row>
    <row r="23" spans="1:7" x14ac:dyDescent="0.25">
      <c r="A23" s="18">
        <v>3820</v>
      </c>
      <c r="B23" s="15" t="str">
        <f>VLOOKUP(tblStocks[[#This Row],[Référence]],tblBase[#All],2,FALSE)</f>
        <v>DOSETTES</v>
      </c>
      <c r="C23" s="60" t="str">
        <f>VLOOKUP(tblStocks[[#This Row],[Référence]],tblBase[#All],6,FALSE)</f>
        <v>DEVLAEMYNCK</v>
      </c>
      <c r="D23" s="62">
        <v>10</v>
      </c>
      <c r="E23" s="63">
        <f>SUMIF(tblEntrées[Référence],tblStocks[[#This Row],[Référence]],tblEntrées[Qté])</f>
        <v>0</v>
      </c>
      <c r="F23" s="63">
        <f>SUMIF(tblSorties[Référence],tblStocks[[#This Row],[Référence]],tblSorties[Qté])</f>
        <v>157</v>
      </c>
      <c r="G23" s="64">
        <f>((tblStocks[[#This Row],[Stock initial]]+tblStocks[[#This Row],[Entrée]])-tblStocks[[#This Row],[Sortie]])</f>
        <v>-147</v>
      </c>
    </row>
    <row r="24" spans="1:7" x14ac:dyDescent="0.25">
      <c r="A24" s="18">
        <v>3902</v>
      </c>
      <c r="B24" s="15" t="str">
        <f>VLOOKUP(tblStocks[[#This Row],[Référence]],tblBase[#All],2,FALSE)</f>
        <v>ULTRA NEUF</v>
      </c>
      <c r="C24" s="60" t="str">
        <f>VLOOKUP(tblStocks[[#This Row],[Référence]],tblBase[#All],6,FALSE)</f>
        <v>DEVLAEMYNCK</v>
      </c>
      <c r="D24" s="62">
        <v>10</v>
      </c>
      <c r="E24" s="63">
        <f>SUMIF(tblEntrées[Référence],tblStocks[[#This Row],[Référence]],tblEntrées[Qté])</f>
        <v>0</v>
      </c>
      <c r="F24" s="63">
        <f>SUMIF(tblSorties[Référence],tblStocks[[#This Row],[Référence]],tblSorties[Qté])</f>
        <v>6</v>
      </c>
      <c r="G24" s="64">
        <f>((tblStocks[[#This Row],[Stock initial]]+tblStocks[[#This Row],[Entrée]])-tblStocks[[#This Row],[Sortie]])</f>
        <v>4</v>
      </c>
    </row>
    <row r="25" spans="1:7" x14ac:dyDescent="0.25">
      <c r="A25" s="19">
        <v>4091</v>
      </c>
      <c r="B25" s="15" t="str">
        <f>VLOOKUP(tblStocks[[#This Row],[Référence]],tblBase[#All],2,FALSE)</f>
        <v>ULTRA BAC</v>
      </c>
      <c r="C25" s="60" t="str">
        <f>VLOOKUP(tblStocks[[#This Row],[Référence]],tblBase[#All],6,FALSE)</f>
        <v>ALTER BURO</v>
      </c>
      <c r="D25" s="62">
        <v>10</v>
      </c>
      <c r="E25" s="63">
        <f>SUMIF(tblEntrées[Référence],tblStocks[[#This Row],[Référence]],tblEntrées[Qté])</f>
        <v>0</v>
      </c>
      <c r="F25" s="63">
        <f>SUMIF(tblSorties[Référence],tblStocks[[#This Row],[Référence]],tblSorties[Qté])</f>
        <v>15</v>
      </c>
      <c r="G25" s="64">
        <f>((tblStocks[[#This Row],[Stock initial]]+tblStocks[[#This Row],[Entrée]])-tblStocks[[#This Row],[Sortie]])</f>
        <v>-5</v>
      </c>
    </row>
    <row r="26" spans="1:7" x14ac:dyDescent="0.25">
      <c r="A26" s="16">
        <v>5203</v>
      </c>
      <c r="B26" s="15" t="str">
        <f>VLOOKUP(tblStocks[[#This Row],[Référence]],tblBase[#All],2,FALSE)</f>
        <v xml:space="preserve">TAMPONS TRODAT </v>
      </c>
      <c r="C26" s="60" t="str">
        <f>VLOOKUP(tblStocks[[#This Row],[Référence]],tblBase[#All],6,FALSE)</f>
        <v>BISMAN</v>
      </c>
      <c r="D26" s="62">
        <v>10</v>
      </c>
      <c r="E26" s="63">
        <f>SUMIF(tblEntrées[Référence],tblStocks[[#This Row],[Référence]],tblEntrées[Qté])</f>
        <v>0</v>
      </c>
      <c r="F26" s="63">
        <f>SUMIF(tblSorties[Référence],tblStocks[[#This Row],[Référence]],tblSorties[Qté])</f>
        <v>0</v>
      </c>
      <c r="G26" s="64">
        <f>((tblStocks[[#This Row],[Stock initial]]+tblStocks[[#This Row],[Entrée]])-tblStocks[[#This Row],[Sortie]])</f>
        <v>10</v>
      </c>
    </row>
    <row r="27" spans="1:7" x14ac:dyDescent="0.25">
      <c r="A27" s="16">
        <v>5430</v>
      </c>
      <c r="B27" s="15" t="str">
        <f>VLOOKUP(tblStocks[[#This Row],[Référence]],tblBase[#All],2,FALSE)</f>
        <v>TAMPON DATEUR</v>
      </c>
      <c r="C27" s="60" t="str">
        <f>VLOOKUP(tblStocks[[#This Row],[Référence]],tblBase[#All],6,FALSE)</f>
        <v>BISMAN</v>
      </c>
      <c r="D27" s="62">
        <v>10</v>
      </c>
      <c r="E27" s="63">
        <f>SUMIF(tblEntrées[Référence],tblStocks[[#This Row],[Référence]],tblEntrées[Qté])</f>
        <v>0</v>
      </c>
      <c r="F27" s="63">
        <f>SUMIF(tblSorties[Référence],tblStocks[[#This Row],[Référence]],tblSorties[Qté])</f>
        <v>0</v>
      </c>
      <c r="G27" s="64">
        <f>((tblStocks[[#This Row],[Stock initial]]+tblStocks[[#This Row],[Entrée]])-tblStocks[[#This Row],[Sortie]])</f>
        <v>10</v>
      </c>
    </row>
    <row r="28" spans="1:7" x14ac:dyDescent="0.25">
      <c r="A28" s="19">
        <v>10000</v>
      </c>
      <c r="B28" s="15" t="str">
        <f>VLOOKUP(tblStocks[[#This Row],[Référence]],tblBase[#All],2,FALSE)</f>
        <v xml:space="preserve">PAPIER TOILETTE </v>
      </c>
      <c r="C28" s="60" t="str">
        <f>VLOOKUP(tblStocks[[#This Row],[Référence]],tblBase[#All],6,FALSE)</f>
        <v>MINOT APURA</v>
      </c>
      <c r="D28" s="62">
        <v>10</v>
      </c>
      <c r="E28" s="63">
        <f>SUMIF(tblEntrées[Référence],tblStocks[[#This Row],[Référence]],tblEntrées[Qté])</f>
        <v>0</v>
      </c>
      <c r="F28" s="63">
        <f>SUMIF(tblSorties[Référence],tblStocks[[#This Row],[Référence]],tblSorties[Qté])</f>
        <v>112</v>
      </c>
      <c r="G28" s="64">
        <f>((tblStocks[[#This Row],[Stock initial]]+tblStocks[[#This Row],[Entrée]])-tblStocks[[#This Row],[Sortie]])</f>
        <v>-102</v>
      </c>
    </row>
    <row r="29" spans="1:7" x14ac:dyDescent="0.25">
      <c r="A29" s="18">
        <v>10925</v>
      </c>
      <c r="B29" s="15" t="str">
        <f>VLOOKUP(tblStocks[[#This Row],[Référence]],tblBase[#All],2,FALSE)</f>
        <v>FRANGE MICROFIBRE</v>
      </c>
      <c r="C29" s="60" t="str">
        <f>VLOOKUP(tblStocks[[#This Row],[Référence]],tblBase[#All],6,FALSE)</f>
        <v>BERNARD</v>
      </c>
      <c r="D29" s="62">
        <v>10</v>
      </c>
      <c r="E29" s="63">
        <f>SUMIF(tblEntrées[Référence],tblStocks[[#This Row],[Référence]],tblEntrées[Qté])</f>
        <v>0</v>
      </c>
      <c r="F29" s="63">
        <f>SUMIF(tblSorties[Référence],tblStocks[[#This Row],[Référence]],tblSorties[Qté])</f>
        <v>1</v>
      </c>
      <c r="G29" s="64">
        <f>((tblStocks[[#This Row],[Stock initial]]+tblStocks[[#This Row],[Entrée]])-tblStocks[[#This Row],[Sortie]])</f>
        <v>9</v>
      </c>
    </row>
    <row r="30" spans="1:7" x14ac:dyDescent="0.25">
      <c r="A30" s="19">
        <v>12201</v>
      </c>
      <c r="B30" s="15" t="str">
        <f>VLOOKUP(tblStocks[[#This Row],[Référence]],tblBase[#All],2,FALSE)</f>
        <v>ENV PF AVEC FENETRE</v>
      </c>
      <c r="C30" s="60" t="str">
        <f>VLOOKUP(tblStocks[[#This Row],[Référence]],tblBase[#All],6,FALSE)</f>
        <v>SEPIETER</v>
      </c>
      <c r="D30" s="62">
        <v>10</v>
      </c>
      <c r="E30" s="63">
        <f>SUMIF(tblEntrées[Référence],tblStocks[[#This Row],[Référence]],tblEntrées[Qté])</f>
        <v>0</v>
      </c>
      <c r="F30" s="63">
        <f>SUMIF(tblSorties[Référence],tblStocks[[#This Row],[Référence]],tblSorties[Qté])</f>
        <v>50</v>
      </c>
      <c r="G30" s="64">
        <f>((tblStocks[[#This Row],[Stock initial]]+tblStocks[[#This Row],[Entrée]])-tblStocks[[#This Row],[Sortie]])</f>
        <v>-40</v>
      </c>
    </row>
    <row r="31" spans="1:7" x14ac:dyDescent="0.25">
      <c r="A31" s="18">
        <v>18130</v>
      </c>
      <c r="B31" s="15" t="str">
        <f>VLOOKUP(tblStocks[[#This Row],[Référence]],tblBase[#All],2,FALSE)</f>
        <v>PRODUITS DEGRAISSANT</v>
      </c>
      <c r="C31" s="60" t="str">
        <f>VLOOKUP(tblStocks[[#This Row],[Référence]],tblBase[#All],6,FALSE)</f>
        <v>DEVLAEMYNCK</v>
      </c>
      <c r="D31" s="62">
        <v>10</v>
      </c>
      <c r="E31" s="63">
        <f>SUMIF(tblEntrées[Référence],tblStocks[[#This Row],[Référence]],tblEntrées[Qté])</f>
        <v>0</v>
      </c>
      <c r="F31" s="63">
        <f>SUMIF(tblSorties[Référence],tblStocks[[#This Row],[Référence]],tblSorties[Qté])</f>
        <v>2</v>
      </c>
      <c r="G31" s="64">
        <f>((tblStocks[[#This Row],[Stock initial]]+tblStocks[[#This Row],[Entrée]])-tblStocks[[#This Row],[Sortie]])</f>
        <v>8</v>
      </c>
    </row>
    <row r="32" spans="1:7" x14ac:dyDescent="0.25">
      <c r="A32" s="18">
        <v>18132</v>
      </c>
      <c r="B32" s="15" t="str">
        <f>VLOOKUP(tblStocks[[#This Row],[Référence]],tblBase[#All],2,FALSE)</f>
        <v>PRODUITS POMME</v>
      </c>
      <c r="C32" s="60" t="str">
        <f>VLOOKUP(tblStocks[[#This Row],[Référence]],tblBase[#All],6,FALSE)</f>
        <v>DEVLAEMYNCK</v>
      </c>
      <c r="D32" s="62">
        <v>10</v>
      </c>
      <c r="E32" s="63">
        <f>SUMIF(tblEntrées[Référence],tblStocks[[#This Row],[Référence]],tblEntrées[Qté])</f>
        <v>0</v>
      </c>
      <c r="F32" s="63">
        <f>SUMIF(tblSorties[Référence],tblStocks[[#This Row],[Référence]],tblSorties[Qté])</f>
        <v>0</v>
      </c>
      <c r="G32" s="64">
        <f>((tblStocks[[#This Row],[Stock initial]]+tblStocks[[#This Row],[Entrée]])-tblStocks[[#This Row],[Sortie]])</f>
        <v>10</v>
      </c>
    </row>
    <row r="33" spans="1:7" x14ac:dyDescent="0.25">
      <c r="A33" s="19">
        <v>22201</v>
      </c>
      <c r="B33" s="15" t="str">
        <f>VLOOKUP(tblStocks[[#This Row],[Référence]],tblBase[#All],2,FALSE)</f>
        <v>ENV PF SANS FENETRE</v>
      </c>
      <c r="C33" s="60" t="str">
        <f>VLOOKUP(tblStocks[[#This Row],[Référence]],tblBase[#All],6,FALSE)</f>
        <v>SEPIETER</v>
      </c>
      <c r="D33" s="62">
        <v>10</v>
      </c>
      <c r="E33" s="63">
        <f>SUMIF(tblEntrées[Référence],tblStocks[[#This Row],[Référence]],tblEntrées[Qté])</f>
        <v>0</v>
      </c>
      <c r="F33" s="63">
        <f>SUMIF(tblSorties[Référence],tblStocks[[#This Row],[Référence]],tblSorties[Qté])</f>
        <v>80</v>
      </c>
      <c r="G33" s="64">
        <f>((tblStocks[[#This Row],[Stock initial]]+tblStocks[[#This Row],[Entrée]])-tblStocks[[#This Row],[Sortie]])</f>
        <v>-70</v>
      </c>
    </row>
    <row r="34" spans="1:7" x14ac:dyDescent="0.25">
      <c r="A34" s="18">
        <v>35038</v>
      </c>
      <c r="B34" s="15" t="str">
        <f>VLOOKUP(tblStocks[[#This Row],[Référence]],tblBase[#All],2,FALSE)</f>
        <v>GAZES IMPREGNEES</v>
      </c>
      <c r="C34" s="60" t="str">
        <f>VLOOKUP(tblStocks[[#This Row],[Référence]],tblBase[#All],6,FALSE)</f>
        <v>DEVLAEMYNCK</v>
      </c>
      <c r="D34" s="62">
        <v>10</v>
      </c>
      <c r="E34" s="63">
        <f>SUMIF(tblEntrées[Référence],tblStocks[[#This Row],[Référence]],tblEntrées[Qté])</f>
        <v>0</v>
      </c>
      <c r="F34" s="63">
        <f>SUMIF(tblSorties[Référence],tblStocks[[#This Row],[Référence]],tblSorties[Qté])</f>
        <v>8</v>
      </c>
      <c r="G34" s="64">
        <f>((tblStocks[[#This Row],[Stock initial]]+tblStocks[[#This Row],[Entrée]])-tblStocks[[#This Row],[Sortie]])</f>
        <v>2</v>
      </c>
    </row>
    <row r="35" spans="1:7" x14ac:dyDescent="0.25">
      <c r="A35" s="18">
        <v>42500</v>
      </c>
      <c r="B35" s="15" t="str">
        <f>VLOOKUP(tblStocks[[#This Row],[Référence]],tblBase[#All],2,FALSE)</f>
        <v>ROULEAU ECO</v>
      </c>
      <c r="C35" s="60" t="str">
        <f>VLOOKUP(tblStocks[[#This Row],[Référence]],tblBase[#All],6,FALSE)</f>
        <v xml:space="preserve">PHS NES </v>
      </c>
      <c r="D35" s="62">
        <v>10</v>
      </c>
      <c r="E35" s="63">
        <f>SUMIF(tblEntrées[Référence],tblStocks[[#This Row],[Référence]],tblEntrées[Qté])</f>
        <v>0</v>
      </c>
      <c r="F35" s="63">
        <f>SUMIF(tblSorties[Référence],tblStocks[[#This Row],[Référence]],tblSorties[Qté])</f>
        <v>179</v>
      </c>
      <c r="G35" s="64">
        <f>((tblStocks[[#This Row],[Stock initial]]+tblStocks[[#This Row],[Entrée]])-tblStocks[[#This Row],[Sortie]])</f>
        <v>-169</v>
      </c>
    </row>
    <row r="36" spans="1:7" x14ac:dyDescent="0.25">
      <c r="A36" s="18">
        <v>44210</v>
      </c>
      <c r="B36" s="15" t="str">
        <f>VLOOKUP(tblStocks[[#This Row],[Référence]],tblBase[#All],2,FALSE)</f>
        <v xml:space="preserve">ENVELOPPES DEMI FORMAT </v>
      </c>
      <c r="C36" s="60" t="str">
        <f>VLOOKUP(tblStocks[[#This Row],[Référence]],tblBase[#All],6,FALSE)</f>
        <v>SEPIETER</v>
      </c>
      <c r="D36" s="62">
        <v>10</v>
      </c>
      <c r="E36" s="63">
        <f>SUMIF(tblEntrées[Référence],tblStocks[[#This Row],[Référence]],tblEntrées[Qté])</f>
        <v>0</v>
      </c>
      <c r="F36" s="63">
        <f>SUMIF(tblSorties[Référence],tblStocks[[#This Row],[Référence]],tblSorties[Qté])</f>
        <v>0</v>
      </c>
      <c r="G36" s="64">
        <f>((tblStocks[[#This Row],[Stock initial]]+tblStocks[[#This Row],[Entrée]])-tblStocks[[#This Row],[Sortie]])</f>
        <v>10</v>
      </c>
    </row>
    <row r="37" spans="1:7" x14ac:dyDescent="0.25">
      <c r="A37" s="19">
        <v>50076</v>
      </c>
      <c r="B37" s="15" t="str">
        <f>VLOOKUP(tblStocks[[#This Row],[Référence]],tblBase[#All],2,FALSE)</f>
        <v xml:space="preserve">RALLONGE </v>
      </c>
      <c r="C37" s="60">
        <f>VLOOKUP(tblStocks[[#This Row],[Référence]],tblBase[#All],6,FALSE)</f>
        <v>0</v>
      </c>
      <c r="D37" s="62">
        <v>10</v>
      </c>
      <c r="E37" s="63">
        <f>SUMIF(tblEntrées[Référence],tblStocks[[#This Row],[Référence]],tblEntrées[Qté])</f>
        <v>0</v>
      </c>
      <c r="F37" s="63">
        <f>SUMIF(tblSorties[Référence],tblStocks[[#This Row],[Référence]],tblSorties[Qté])</f>
        <v>0</v>
      </c>
      <c r="G37" s="64">
        <f>((tblStocks[[#This Row],[Stock initial]]+tblStocks[[#This Row],[Entrée]])-tblStocks[[#This Row],[Sortie]])</f>
        <v>10</v>
      </c>
    </row>
    <row r="38" spans="1:7" x14ac:dyDescent="0.25">
      <c r="A38" s="19">
        <v>50508</v>
      </c>
      <c r="B38" s="15" t="str">
        <f>VLOOKUP(tblStocks[[#This Row],[Référence]],tblBase[#All],2,FALSE)</f>
        <v>SAVON AMPHOTENE</v>
      </c>
      <c r="C38" s="60" t="str">
        <f>VLOOKUP(tblStocks[[#This Row],[Référence]],tblBase[#All],6,FALSE)</f>
        <v>MINOT APURA</v>
      </c>
      <c r="D38" s="62">
        <v>10</v>
      </c>
      <c r="E38" s="63">
        <f>SUMIF(tblEntrées[Référence],tblStocks[[#This Row],[Référence]],tblEntrées[Qté])</f>
        <v>0</v>
      </c>
      <c r="F38" s="63">
        <f>SUMIF(tblSorties[Référence],tblStocks[[#This Row],[Référence]],tblSorties[Qté])</f>
        <v>7</v>
      </c>
      <c r="G38" s="64">
        <f>((tblStocks[[#This Row],[Stock initial]]+tblStocks[[#This Row],[Entrée]])-tblStocks[[#This Row],[Sortie]])</f>
        <v>3</v>
      </c>
    </row>
    <row r="39" spans="1:7" x14ac:dyDescent="0.25">
      <c r="A39" s="19">
        <v>51210</v>
      </c>
      <c r="B39" s="15" t="str">
        <f>VLOOKUP(tblStocks[[#This Row],[Référence]],tblBase[#All],2,FALSE)</f>
        <v>ENV  GRAND FORMAT SANS FENETRE</v>
      </c>
      <c r="C39" s="60" t="str">
        <f>VLOOKUP(tblStocks[[#This Row],[Référence]],tblBase[#All],6,FALSE)</f>
        <v>SEPIETER</v>
      </c>
      <c r="D39" s="62">
        <v>10</v>
      </c>
      <c r="E39" s="63">
        <f>SUMIF(tblEntrées[Référence],tblStocks[[#This Row],[Référence]],tblEntrées[Qté])</f>
        <v>0</v>
      </c>
      <c r="F39" s="63">
        <f>SUMIF(tblSorties[Référence],tblStocks[[#This Row],[Référence]],tblSorties[Qté])</f>
        <v>1350</v>
      </c>
      <c r="G39" s="64">
        <f>((tblStocks[[#This Row],[Stock initial]]+tblStocks[[#This Row],[Entrée]])-tblStocks[[#This Row],[Sortie]])</f>
        <v>-1340</v>
      </c>
    </row>
    <row r="40" spans="1:7" x14ac:dyDescent="0.25">
      <c r="A40" s="19">
        <v>62106</v>
      </c>
      <c r="B40" s="15" t="str">
        <f>VLOOKUP(tblStocks[[#This Row],[Référence]],tblBase[#All],2,FALSE)</f>
        <v xml:space="preserve">ENV DEMI FORMAT 162 X229 </v>
      </c>
      <c r="C40" s="60" t="str">
        <f>VLOOKUP(tblStocks[[#This Row],[Référence]],tblBase[#All],6,FALSE)</f>
        <v>SEPIETER</v>
      </c>
      <c r="D40" s="62">
        <v>10</v>
      </c>
      <c r="E40" s="63">
        <f>SUMIF(tblEntrées[Référence],tblStocks[[#This Row],[Référence]],tblEntrées[Qté])</f>
        <v>0</v>
      </c>
      <c r="F40" s="63">
        <f>SUMIF(tblSorties[Référence],tblStocks[[#This Row],[Référence]],tblSorties[Qté])</f>
        <v>440</v>
      </c>
      <c r="G40" s="64">
        <f>((tblStocks[[#This Row],[Stock initial]]+tblStocks[[#This Row],[Entrée]])-tblStocks[[#This Row],[Sortie]])</f>
        <v>-430</v>
      </c>
    </row>
    <row r="41" spans="1:7" x14ac:dyDescent="0.25">
      <c r="A41" s="19">
        <v>78211</v>
      </c>
      <c r="B41" s="15" t="str">
        <f>VLOOKUP(tblStocks[[#This Row],[Référence]],tblBase[#All],2,FALSE)</f>
        <v>ENV A SOUFFLET</v>
      </c>
      <c r="C41" s="60" t="str">
        <f>VLOOKUP(tblStocks[[#This Row],[Référence]],tblBase[#All],6,FALSE)</f>
        <v>SEPIETER</v>
      </c>
      <c r="D41" s="62">
        <v>10</v>
      </c>
      <c r="E41" s="63">
        <f>SUMIF(tblEntrées[Référence],tblStocks[[#This Row],[Référence]],tblEntrées[Qté])</f>
        <v>0</v>
      </c>
      <c r="F41" s="63">
        <f>SUMIF(tblSorties[Référence],tblStocks[[#This Row],[Référence]],tblSorties[Qté])</f>
        <v>158</v>
      </c>
      <c r="G41" s="64">
        <f>((tblStocks[[#This Row],[Stock initial]]+tblStocks[[#This Row],[Entrée]])-tblStocks[[#This Row],[Sortie]])</f>
        <v>-148</v>
      </c>
    </row>
    <row r="42" spans="1:7" x14ac:dyDescent="0.25">
      <c r="A42" s="19">
        <v>100026</v>
      </c>
      <c r="B42" s="15" t="str">
        <f>VLOOKUP(tblStocks[[#This Row],[Référence]],tblBase[#All],2,FALSE)</f>
        <v>AGRAFES SP19 1/4 5000        BOSTITCH</v>
      </c>
      <c r="C42" s="60" t="str">
        <f>VLOOKUP(tblStocks[[#This Row],[Référence]],tblBase[#All],6,FALSE)</f>
        <v>ALTER BURO</v>
      </c>
      <c r="D42" s="62">
        <v>10</v>
      </c>
      <c r="E42" s="63">
        <f>SUMIF(tblEntrées[Référence],tblStocks[[#This Row],[Référence]],tblEntrées[Qté])</f>
        <v>0</v>
      </c>
      <c r="F42" s="63">
        <f>SUMIF(tblSorties[Référence],tblStocks[[#This Row],[Référence]],tblSorties[Qté])</f>
        <v>5</v>
      </c>
      <c r="G42" s="64">
        <f>((tblStocks[[#This Row],[Stock initial]]+tblStocks[[#This Row],[Entrée]])-tblStocks[[#This Row],[Sortie]])</f>
        <v>5</v>
      </c>
    </row>
    <row r="43" spans="1:7" x14ac:dyDescent="0.25">
      <c r="A43" s="19">
        <v>100363</v>
      </c>
      <c r="B43" s="15" t="str">
        <f>VLOOKUP(tblStocks[[#This Row],[Référence]],tblBase[#All],2,FALSE)</f>
        <v>CARTON MOUSSE</v>
      </c>
      <c r="C43" s="60">
        <f>VLOOKUP(tblStocks[[#This Row],[Référence]],tblBase[#All],6,FALSE)</f>
        <v>0</v>
      </c>
      <c r="D43" s="62">
        <v>10</v>
      </c>
      <c r="E43" s="63">
        <f>SUMIF(tblEntrées[Référence],tblStocks[[#This Row],[Référence]],tblEntrées[Qté])</f>
        <v>5</v>
      </c>
      <c r="F43" s="63">
        <f>SUMIF(tblSorties[Référence],tblStocks[[#This Row],[Référence]],tblSorties[Qté])</f>
        <v>0</v>
      </c>
      <c r="G43" s="64">
        <f>((tblStocks[[#This Row],[Stock initial]]+tblStocks[[#This Row],[Entrée]])-tblStocks[[#This Row],[Sortie]])</f>
        <v>15</v>
      </c>
    </row>
    <row r="44" spans="1:7" x14ac:dyDescent="0.25">
      <c r="A44" s="19">
        <v>100611</v>
      </c>
      <c r="B44" s="15" t="str">
        <f>VLOOKUP(tblStocks[[#This Row],[Référence]],tblBase[#All],2,FALSE)</f>
        <v>GOMME MARS PLASTIC COMBI         STAEDTLER</v>
      </c>
      <c r="C44" s="60" t="str">
        <f>VLOOKUP(tblStocks[[#This Row],[Référence]],tblBase[#All],6,FALSE)</f>
        <v>ALTER BURO</v>
      </c>
      <c r="D44" s="62">
        <v>10</v>
      </c>
      <c r="E44" s="63">
        <f>SUMIF(tblEntrées[Référence],tblStocks[[#This Row],[Référence]],tblEntrées[Qté])</f>
        <v>0</v>
      </c>
      <c r="F44" s="63">
        <f>SUMIF(tblSorties[Référence],tblStocks[[#This Row],[Référence]],tblSorties[Qté])</f>
        <v>3</v>
      </c>
      <c r="G44" s="64">
        <f>((tblStocks[[#This Row],[Stock initial]]+tblStocks[[#This Row],[Entrée]])-tblStocks[[#This Row],[Sortie]])</f>
        <v>7</v>
      </c>
    </row>
    <row r="45" spans="1:7" x14ac:dyDescent="0.25">
      <c r="A45" s="19">
        <v>101111</v>
      </c>
      <c r="B45" s="15" t="str">
        <f>VLOOKUP(tblStocks[[#This Row],[Référence]],tblBase[#All],2,FALSE)</f>
        <v>PINCE AGRAFEUSE BB</v>
      </c>
      <c r="C45" s="60" t="str">
        <f>VLOOKUP(tblStocks[[#This Row],[Référence]],tblBase[#All],6,FALSE)</f>
        <v>ALTER BURO</v>
      </c>
      <c r="D45" s="62">
        <v>10</v>
      </c>
      <c r="E45" s="63">
        <f>SUMIF(tblEntrées[Référence],tblStocks[[#This Row],[Référence]],tblEntrées[Qté])</f>
        <v>0</v>
      </c>
      <c r="F45" s="63">
        <f>SUMIF(tblSorties[Référence],tblStocks[[#This Row],[Référence]],tblSorties[Qté])</f>
        <v>0</v>
      </c>
      <c r="G45" s="64">
        <f>((tblStocks[[#This Row],[Stock initial]]+tblStocks[[#This Row],[Entrée]])-tblStocks[[#This Row],[Sortie]])</f>
        <v>10</v>
      </c>
    </row>
    <row r="46" spans="1:7" x14ac:dyDescent="0.25">
      <c r="A46" s="19">
        <v>101120</v>
      </c>
      <c r="B46" s="15" t="str">
        <f>VLOOKUP(tblStocks[[#This Row],[Référence]],tblBase[#All],2,FALSE)</f>
        <v>PINCE AGRAFEUSE RAPID</v>
      </c>
      <c r="C46" s="60" t="str">
        <f>VLOOKUP(tblStocks[[#This Row],[Référence]],tblBase[#All],6,FALSE)</f>
        <v>ALTER BURO</v>
      </c>
      <c r="D46" s="62">
        <v>10</v>
      </c>
      <c r="E46" s="63">
        <f>SUMIF(tblEntrées[Référence],tblStocks[[#This Row],[Référence]],tblEntrées[Qté])</f>
        <v>5</v>
      </c>
      <c r="F46" s="63">
        <f>SUMIF(tblSorties[Référence],tblStocks[[#This Row],[Référence]],tblSorties[Qté])</f>
        <v>3</v>
      </c>
      <c r="G46" s="64">
        <f>((tblStocks[[#This Row],[Stock initial]]+tblStocks[[#This Row],[Entrée]])-tblStocks[[#This Row],[Sortie]])</f>
        <v>12</v>
      </c>
    </row>
    <row r="47" spans="1:7" x14ac:dyDescent="0.25">
      <c r="A47" s="19">
        <v>101621</v>
      </c>
      <c r="B47" s="15" t="str">
        <f>VLOOKUP(tblStocks[[#This Row],[Référence]],tblBase[#All],2,FALSE)</f>
        <v>OTE AGRAFES</v>
      </c>
      <c r="C47" s="60" t="str">
        <f>VLOOKUP(tblStocks[[#This Row],[Référence]],tblBase[#All],6,FALSE)</f>
        <v>ALTER BURO</v>
      </c>
      <c r="D47" s="62">
        <v>10</v>
      </c>
      <c r="E47" s="63">
        <f>SUMIF(tblEntrées[Référence],tblStocks[[#This Row],[Référence]],tblEntrées[Qté])</f>
        <v>0</v>
      </c>
      <c r="F47" s="63">
        <f>SUMIF(tblSorties[Référence],tblStocks[[#This Row],[Référence]],tblSorties[Qté])</f>
        <v>1</v>
      </c>
      <c r="G47" s="64">
        <f>((tblStocks[[#This Row],[Stock initial]]+tblStocks[[#This Row],[Entrée]])-tblStocks[[#This Row],[Sortie]])</f>
        <v>9</v>
      </c>
    </row>
    <row r="48" spans="1:7" x14ac:dyDescent="0.25">
      <c r="A48" s="19">
        <v>101712</v>
      </c>
      <c r="B48" s="15" t="str">
        <f>VLOOKUP(tblStocks[[#This Row],[Référence]],tblBase[#All],2,FALSE)</f>
        <v>AGRAFES BB</v>
      </c>
      <c r="C48" s="60" t="str">
        <f>VLOOKUP(tblStocks[[#This Row],[Référence]],tblBase[#All],6,FALSE)</f>
        <v>ALTER BURO</v>
      </c>
      <c r="D48" s="62">
        <v>10</v>
      </c>
      <c r="E48" s="63">
        <f>SUMIF(tblEntrées[Référence],tblStocks[[#This Row],[Référence]],tblEntrées[Qté])</f>
        <v>0</v>
      </c>
      <c r="F48" s="63">
        <f>SUMIF(tblSorties[Référence],tblStocks[[#This Row],[Référence]],tblSorties[Qté])</f>
        <v>1</v>
      </c>
      <c r="G48" s="64">
        <f>((tblStocks[[#This Row],[Stock initial]]+tblStocks[[#This Row],[Entrée]])-tblStocks[[#This Row],[Sortie]])</f>
        <v>9</v>
      </c>
    </row>
    <row r="49" spans="1:7" x14ac:dyDescent="0.25">
      <c r="A49" s="19">
        <v>101712</v>
      </c>
      <c r="B49" s="15" t="str">
        <f>VLOOKUP(tblStocks[[#This Row],[Référence]],tblBase[#All],2,FALSE)</f>
        <v>AGRAFES BB</v>
      </c>
      <c r="C49" s="60" t="str">
        <f>VLOOKUP(tblStocks[[#This Row],[Référence]],tblBase[#All],6,FALSE)</f>
        <v>ALTER BURO</v>
      </c>
      <c r="D49" s="62">
        <v>10</v>
      </c>
      <c r="E49" s="63">
        <f>SUMIF(tblEntrées[Référence],tblStocks[[#This Row],[Référence]],tblEntrées[Qté])</f>
        <v>0</v>
      </c>
      <c r="F49" s="63">
        <f>SUMIF(tblSorties[Référence],tblStocks[[#This Row],[Référence]],tblSorties[Qté])</f>
        <v>1</v>
      </c>
      <c r="G49" s="64">
        <f>((tblStocks[[#This Row],[Stock initial]]+tblStocks[[#This Row],[Entrée]])-tblStocks[[#This Row],[Sortie]])</f>
        <v>9</v>
      </c>
    </row>
    <row r="50" spans="1:7" x14ac:dyDescent="0.25">
      <c r="A50" s="19">
        <v>101729</v>
      </c>
      <c r="B50" s="15" t="str">
        <f>VLOOKUP(tblStocks[[#This Row],[Référence]],tblBase[#All],2,FALSE)</f>
        <v>AGRAFES TOT</v>
      </c>
      <c r="C50" s="60">
        <f>VLOOKUP(tblStocks[[#This Row],[Référence]],tblBase[#All],6,FALSE)</f>
        <v>0</v>
      </c>
      <c r="D50" s="62">
        <v>10</v>
      </c>
      <c r="E50" s="63">
        <f>SUMIF(tblEntrées[Référence],tblStocks[[#This Row],[Référence]],tblEntrées[Qté])</f>
        <v>0</v>
      </c>
      <c r="F50" s="63">
        <f>SUMIF(tblSorties[Référence],tblStocks[[#This Row],[Référence]],tblSorties[Qté])</f>
        <v>5</v>
      </c>
      <c r="G50" s="64">
        <f>((tblStocks[[#This Row],[Stock initial]]+tblStocks[[#This Row],[Entrée]])-tblStocks[[#This Row],[Sortie]])</f>
        <v>5</v>
      </c>
    </row>
    <row r="51" spans="1:7" x14ac:dyDescent="0.25">
      <c r="A51" s="19">
        <v>102114</v>
      </c>
      <c r="B51" s="15" t="str">
        <f>VLOOKUP(tblStocks[[#This Row],[Référence]],tblBase[#All],2,FALSE)</f>
        <v>BTE 1000TROMBONES CHEVRON 25mm</v>
      </c>
      <c r="C51" s="60" t="str">
        <f>VLOOKUP(tblStocks[[#This Row],[Référence]],tblBase[#All],6,FALSE)</f>
        <v>ALTER BURO</v>
      </c>
      <c r="D51" s="62">
        <v>10</v>
      </c>
      <c r="E51" s="63">
        <f>SUMIF(tblEntrées[Référence],tblStocks[[#This Row],[Référence]],tblEntrées[Qté])</f>
        <v>0</v>
      </c>
      <c r="F51" s="63">
        <f>SUMIF(tblSorties[Référence],tblStocks[[#This Row],[Référence]],tblSorties[Qté])</f>
        <v>7</v>
      </c>
      <c r="G51" s="64">
        <f>((tblStocks[[#This Row],[Stock initial]]+tblStocks[[#This Row],[Entrée]])-tblStocks[[#This Row],[Sortie]])</f>
        <v>3</v>
      </c>
    </row>
    <row r="52" spans="1:7" x14ac:dyDescent="0.25">
      <c r="A52" s="19">
        <v>102116</v>
      </c>
      <c r="B52" s="15" t="str">
        <f>VLOOKUP(tblStocks[[#This Row],[Référence]],tblBase[#All],2,FALSE)</f>
        <v>BTE 1000TROMBONES CHEVRON 32mm</v>
      </c>
      <c r="C52" s="60" t="str">
        <f>VLOOKUP(tblStocks[[#This Row],[Référence]],tblBase[#All],6,FALSE)</f>
        <v>ALTER BURO</v>
      </c>
      <c r="D52" s="62">
        <v>10</v>
      </c>
      <c r="E52" s="63">
        <f>SUMIF(tblEntrées[Référence],tblStocks[[#This Row],[Référence]],tblEntrées[Qté])</f>
        <v>0</v>
      </c>
      <c r="F52" s="63">
        <f>SUMIF(tblSorties[Référence],tblStocks[[#This Row],[Référence]],tblSorties[Qté])</f>
        <v>9</v>
      </c>
      <c r="G52" s="64">
        <f>((tblStocks[[#This Row],[Stock initial]]+tblStocks[[#This Row],[Entrée]])-tblStocks[[#This Row],[Sortie]])</f>
        <v>1</v>
      </c>
    </row>
    <row r="53" spans="1:7" x14ac:dyDescent="0.25">
      <c r="A53" s="19">
        <v>102121</v>
      </c>
      <c r="B53" s="15" t="str">
        <f>VLOOKUP(tblStocks[[#This Row],[Référence]],tblBase[#All],2,FALSE)</f>
        <v>BTE 100 ATTACHES GEANTES 32x40</v>
      </c>
      <c r="C53" s="60" t="str">
        <f>VLOOKUP(tblStocks[[#This Row],[Référence]],tblBase[#All],6,FALSE)</f>
        <v>ALTER BURO</v>
      </c>
      <c r="D53" s="62">
        <v>10</v>
      </c>
      <c r="E53" s="63">
        <f>SUMIF(tblEntrées[Référence],tblStocks[[#This Row],[Référence]],tblEntrées[Qté])</f>
        <v>0</v>
      </c>
      <c r="F53" s="63">
        <f>SUMIF(tblSorties[Référence],tblStocks[[#This Row],[Référence]],tblSorties[Qté])</f>
        <v>1</v>
      </c>
      <c r="G53" s="64">
        <f>((tblStocks[[#This Row],[Stock initial]]+tblStocks[[#This Row],[Entrée]])-tblStocks[[#This Row],[Sortie]])</f>
        <v>9</v>
      </c>
    </row>
    <row r="54" spans="1:7" x14ac:dyDescent="0.25">
      <c r="A54" s="19">
        <v>102122</v>
      </c>
      <c r="B54" s="15" t="str">
        <f>VLOOKUP(tblStocks[[#This Row],[Référence]],tblBase[#All],2,FALSE)</f>
        <v>BTE 100 ATTACHES GEANTES 47x53</v>
      </c>
      <c r="C54" s="60" t="str">
        <f>VLOOKUP(tblStocks[[#This Row],[Référence]],tblBase[#All],6,FALSE)</f>
        <v>ALTER BURO</v>
      </c>
      <c r="D54" s="62">
        <v>10</v>
      </c>
      <c r="E54" s="63">
        <f>SUMIF(tblEntrées[Référence],tblStocks[[#This Row],[Référence]],tblEntrées[Qté])</f>
        <v>0</v>
      </c>
      <c r="F54" s="63">
        <f>SUMIF(tblSorties[Référence],tblStocks[[#This Row],[Référence]],tblSorties[Qté])</f>
        <v>0</v>
      </c>
      <c r="G54" s="64">
        <f>((tblStocks[[#This Row],[Stock initial]]+tblStocks[[#This Row],[Entrée]])-tblStocks[[#This Row],[Sortie]])</f>
        <v>10</v>
      </c>
    </row>
    <row r="55" spans="1:7" x14ac:dyDescent="0.25">
      <c r="A55" s="19">
        <v>102131</v>
      </c>
      <c r="B55" s="15" t="str">
        <f>VLOOKUP(tblStocks[[#This Row],[Référence]],tblBase[#All],2,FALSE)</f>
        <v>BTE 100 TROMBONES ONDULES 50mm</v>
      </c>
      <c r="C55" s="60" t="str">
        <f>VLOOKUP(tblStocks[[#This Row],[Référence]],tblBase[#All],6,FALSE)</f>
        <v>ALTER BURO</v>
      </c>
      <c r="D55" s="62">
        <v>10</v>
      </c>
      <c r="E55" s="63">
        <f>SUMIF(tblEntrées[Référence],tblStocks[[#This Row],[Référence]],tblEntrées[Qté])</f>
        <v>0</v>
      </c>
      <c r="F55" s="63">
        <f>SUMIF(tblSorties[Référence],tblStocks[[#This Row],[Référence]],tblSorties[Qté])</f>
        <v>0</v>
      </c>
      <c r="G55" s="64">
        <f>((tblStocks[[#This Row],[Stock initial]]+tblStocks[[#This Row],[Entrée]])-tblStocks[[#This Row],[Sortie]])</f>
        <v>10</v>
      </c>
    </row>
    <row r="56" spans="1:7" x14ac:dyDescent="0.25">
      <c r="A56" s="19">
        <v>102132</v>
      </c>
      <c r="B56" s="15" t="str">
        <f>VLOOKUP(tblStocks[[#This Row],[Référence]],tblBase[#All],2,FALSE)</f>
        <v>BTE 100 TROMBONES ONDULES 77mm</v>
      </c>
      <c r="C56" s="60" t="str">
        <f>VLOOKUP(tblStocks[[#This Row],[Référence]],tblBase[#All],6,FALSE)</f>
        <v>ALTER BURO</v>
      </c>
      <c r="D56" s="62">
        <v>10</v>
      </c>
      <c r="E56" s="63">
        <f>SUMIF(tblEntrées[Référence],tblStocks[[#This Row],[Référence]],tblEntrées[Qté])</f>
        <v>0</v>
      </c>
      <c r="F56" s="63">
        <f>SUMIF(tblSorties[Référence],tblStocks[[#This Row],[Référence]],tblSorties[Qté])</f>
        <v>0</v>
      </c>
      <c r="G56" s="64">
        <f>((tblStocks[[#This Row],[Stock initial]]+tblStocks[[#This Row],[Entrée]])-tblStocks[[#This Row],[Sortie]])</f>
        <v>10</v>
      </c>
    </row>
    <row r="57" spans="1:7" x14ac:dyDescent="0.25">
      <c r="A57" s="19">
        <v>102221</v>
      </c>
      <c r="B57" s="15" t="str">
        <f>VLOOKUP(tblStocks[[#This Row],[Référence]],tblBase[#All],2,FALSE)</f>
        <v>BTE 500 EPING.TETE TRIANG.30mm</v>
      </c>
      <c r="C57" s="60" t="str">
        <f>VLOOKUP(tblStocks[[#This Row],[Référence]],tblBase[#All],6,FALSE)</f>
        <v>ALTER BURO</v>
      </c>
      <c r="D57" s="62">
        <v>10</v>
      </c>
      <c r="E57" s="63">
        <f>SUMIF(tblEntrées[Référence],tblStocks[[#This Row],[Référence]],tblEntrées[Qté])</f>
        <v>0</v>
      </c>
      <c r="F57" s="63">
        <f>SUMIF(tblSorties[Référence],tblStocks[[#This Row],[Référence]],tblSorties[Qté])</f>
        <v>0</v>
      </c>
      <c r="G57" s="64">
        <f>((tblStocks[[#This Row],[Stock initial]]+tblStocks[[#This Row],[Entrée]])-tblStocks[[#This Row],[Sortie]])</f>
        <v>10</v>
      </c>
    </row>
    <row r="58" spans="1:7" x14ac:dyDescent="0.25">
      <c r="A58" s="19">
        <v>102411</v>
      </c>
      <c r="B58" s="15" t="str">
        <f>VLOOKUP(tblStocks[[#This Row],[Référence]],tblBase[#All],2,FALSE)</f>
        <v>BOITE 100 PUNAISES 3 POINTES</v>
      </c>
      <c r="C58" s="60" t="str">
        <f>VLOOKUP(tblStocks[[#This Row],[Référence]],tblBase[#All],6,FALSE)</f>
        <v>ALTER BURO</v>
      </c>
      <c r="D58" s="62">
        <v>10</v>
      </c>
      <c r="E58" s="63">
        <f>SUMIF(tblEntrées[Référence],tblStocks[[#This Row],[Référence]],tblEntrées[Qté])</f>
        <v>0</v>
      </c>
      <c r="F58" s="63">
        <f>SUMIF(tblSorties[Référence],tblStocks[[#This Row],[Référence]],tblSorties[Qté])</f>
        <v>0</v>
      </c>
      <c r="G58" s="64">
        <f>((tblStocks[[#This Row],[Stock initial]]+tblStocks[[#This Row],[Entrée]])-tblStocks[[#This Row],[Sortie]])</f>
        <v>10</v>
      </c>
    </row>
    <row r="59" spans="1:7" x14ac:dyDescent="0.25">
      <c r="A59" s="19">
        <v>102421</v>
      </c>
      <c r="B59" s="15" t="str">
        <f>VLOOKUP(tblStocks[[#This Row],[Référence]],tblBase[#All],2,FALSE)</f>
        <v>BTE 100 PUNAISES ORDIN. N. 2</v>
      </c>
      <c r="C59" s="60" t="str">
        <f>VLOOKUP(tblStocks[[#This Row],[Référence]],tblBase[#All],6,FALSE)</f>
        <v>ALTER BURO</v>
      </c>
      <c r="D59" s="62">
        <v>10</v>
      </c>
      <c r="E59" s="63">
        <f>SUMIF(tblEntrées[Référence],tblStocks[[#This Row],[Référence]],tblEntrées[Qté])</f>
        <v>0</v>
      </c>
      <c r="F59" s="63">
        <f>SUMIF(tblSorties[Référence],tblStocks[[#This Row],[Référence]],tblSorties[Qté])</f>
        <v>0</v>
      </c>
      <c r="G59" s="64">
        <f>((tblStocks[[#This Row],[Stock initial]]+tblStocks[[#This Row],[Entrée]])-tblStocks[[#This Row],[Sortie]])</f>
        <v>10</v>
      </c>
    </row>
    <row r="60" spans="1:7" x14ac:dyDescent="0.25">
      <c r="A60" s="19">
        <v>102516</v>
      </c>
      <c r="B60" s="15" t="str">
        <f>VLOOKUP(tblStocks[[#This Row],[Référence]],tblBase[#All],2,FALSE)</f>
        <v>DOUZ. PINCE DOUBLE CLIP 19mm</v>
      </c>
      <c r="C60" s="60" t="str">
        <f>VLOOKUP(tblStocks[[#This Row],[Référence]],tblBase[#All],6,FALSE)</f>
        <v>ALTER BURO</v>
      </c>
      <c r="D60" s="62">
        <v>10</v>
      </c>
      <c r="E60" s="63">
        <f>SUMIF(tblEntrées[Référence],tblStocks[[#This Row],[Référence]],tblEntrées[Qté])</f>
        <v>0</v>
      </c>
      <c r="F60" s="63">
        <f>SUMIF(tblSorties[Référence],tblStocks[[#This Row],[Référence]],tblSorties[Qté])</f>
        <v>0</v>
      </c>
      <c r="G60" s="64">
        <f>((tblStocks[[#This Row],[Stock initial]]+tblStocks[[#This Row],[Entrée]])-tblStocks[[#This Row],[Sortie]])</f>
        <v>10</v>
      </c>
    </row>
    <row r="61" spans="1:7" x14ac:dyDescent="0.25">
      <c r="A61" s="19">
        <v>102517</v>
      </c>
      <c r="B61" s="15" t="str">
        <f>VLOOKUP(tblStocks[[#This Row],[Référence]],tblBase[#All],2,FALSE)</f>
        <v>DOUZ. PINCE DOUBLE CLIP 24mm</v>
      </c>
      <c r="C61" s="60" t="str">
        <f>VLOOKUP(tblStocks[[#This Row],[Référence]],tblBase[#All],6,FALSE)</f>
        <v>ALTER BURO</v>
      </c>
      <c r="D61" s="62">
        <v>10</v>
      </c>
      <c r="E61" s="63">
        <f>SUMIF(tblEntrées[Référence],tblStocks[[#This Row],[Référence]],tblEntrées[Qté])</f>
        <v>0</v>
      </c>
      <c r="F61" s="63">
        <f>SUMIF(tblSorties[Référence],tblStocks[[#This Row],[Référence]],tblSorties[Qté])</f>
        <v>0</v>
      </c>
      <c r="G61" s="64">
        <f>((tblStocks[[#This Row],[Stock initial]]+tblStocks[[#This Row],[Entrée]])-tblStocks[[#This Row],[Sortie]])</f>
        <v>10</v>
      </c>
    </row>
    <row r="62" spans="1:7" x14ac:dyDescent="0.25">
      <c r="A62" s="19">
        <v>102518</v>
      </c>
      <c r="B62" s="15" t="str">
        <f>VLOOKUP(tblStocks[[#This Row],[Référence]],tblBase[#All],2,FALSE)</f>
        <v>DOUZ. PINCE DOUBLE CLIP 32mm</v>
      </c>
      <c r="C62" s="60" t="str">
        <f>VLOOKUP(tblStocks[[#This Row],[Référence]],tblBase[#All],6,FALSE)</f>
        <v>ALTER BURO</v>
      </c>
      <c r="D62" s="62">
        <v>10</v>
      </c>
      <c r="E62" s="63">
        <f>SUMIF(tblEntrées[Référence],tblStocks[[#This Row],[Référence]],tblEntrées[Qté])</f>
        <v>0</v>
      </c>
      <c r="F62" s="63">
        <f>SUMIF(tblSorties[Référence],tblStocks[[#This Row],[Référence]],tblSorties[Qté])</f>
        <v>8</v>
      </c>
      <c r="G62" s="64">
        <f>((tblStocks[[#This Row],[Stock initial]]+tblStocks[[#This Row],[Entrée]])-tblStocks[[#This Row],[Sortie]])</f>
        <v>2</v>
      </c>
    </row>
    <row r="63" spans="1:7" x14ac:dyDescent="0.25">
      <c r="A63" s="19">
        <v>102519</v>
      </c>
      <c r="B63" s="15" t="str">
        <f>VLOOKUP(tblStocks[[#This Row],[Référence]],tblBase[#All],2,FALSE)</f>
        <v>DOUZ. PINCE DOUBLE CLIP 41mm</v>
      </c>
      <c r="C63" s="60" t="str">
        <f>VLOOKUP(tblStocks[[#This Row],[Référence]],tblBase[#All],6,FALSE)</f>
        <v>ALTER BURO</v>
      </c>
      <c r="D63" s="62">
        <v>10</v>
      </c>
      <c r="E63" s="63">
        <f>SUMIF(tblEntrées[Référence],tblStocks[[#This Row],[Référence]],tblEntrées[Qté])</f>
        <v>0</v>
      </c>
      <c r="F63" s="63">
        <f>SUMIF(tblSorties[Référence],tblStocks[[#This Row],[Référence]],tblSorties[Qté])</f>
        <v>0</v>
      </c>
      <c r="G63" s="64">
        <f>((tblStocks[[#This Row],[Stock initial]]+tblStocks[[#This Row],[Entrée]])-tblStocks[[#This Row],[Sortie]])</f>
        <v>10</v>
      </c>
    </row>
    <row r="64" spans="1:7" x14ac:dyDescent="0.25">
      <c r="A64" s="19">
        <v>102520</v>
      </c>
      <c r="B64" s="15" t="str">
        <f>VLOOKUP(tblStocks[[#This Row],[Référence]],tblBase[#All],2,FALSE)</f>
        <v>DOUZ. PINCE DOUBLE CLIP 51mm</v>
      </c>
      <c r="C64" s="60" t="str">
        <f>VLOOKUP(tblStocks[[#This Row],[Référence]],tblBase[#All],6,FALSE)</f>
        <v>ALTER BURO</v>
      </c>
      <c r="D64" s="62">
        <v>10</v>
      </c>
      <c r="E64" s="63">
        <f>SUMIF(tblEntrées[Référence],tblStocks[[#This Row],[Référence]],tblEntrées[Qté])</f>
        <v>0</v>
      </c>
      <c r="F64" s="63">
        <f>SUMIF(tblSorties[Référence],tblStocks[[#This Row],[Référence]],tblSorties[Qté])</f>
        <v>0</v>
      </c>
      <c r="G64" s="64">
        <f>((tblStocks[[#This Row],[Stock initial]]+tblStocks[[#This Row],[Entrée]])-tblStocks[[#This Row],[Sortie]])</f>
        <v>10</v>
      </c>
    </row>
    <row r="65" spans="1:7" x14ac:dyDescent="0.25">
      <c r="A65" s="19">
        <v>102724</v>
      </c>
      <c r="B65" s="15" t="str">
        <f>VLOOKUP(tblStocks[[#This Row],[Référence]],tblBase[#All],2,FALSE)</f>
        <v>BTE 100GR BRACELETS FIL 180mm    CAOUTCHOUC</v>
      </c>
      <c r="C65" s="60" t="str">
        <f>VLOOKUP(tblStocks[[#This Row],[Référence]],tblBase[#All],6,FALSE)</f>
        <v>ALTER BURO</v>
      </c>
      <c r="D65" s="62">
        <v>10</v>
      </c>
      <c r="E65" s="63">
        <f>SUMIF(tblEntrées[Référence],tblStocks[[#This Row],[Référence]],tblEntrées[Qté])</f>
        <v>0</v>
      </c>
      <c r="F65" s="63">
        <f>SUMIF(tblSorties[Référence],tblStocks[[#This Row],[Référence]],tblSorties[Qté])</f>
        <v>0</v>
      </c>
      <c r="G65" s="64">
        <f>((tblStocks[[#This Row],[Stock initial]]+tblStocks[[#This Row],[Entrée]])-tblStocks[[#This Row],[Sortie]])</f>
        <v>10</v>
      </c>
    </row>
    <row r="66" spans="1:7" x14ac:dyDescent="0.25">
      <c r="A66" s="19">
        <v>102755</v>
      </c>
      <c r="B66" s="15" t="str">
        <f>VLOOKUP(tblStocks[[#This Row],[Référence]],tblBase[#All],2,FALSE)</f>
        <v>BTE 100G BRACELET 120x10         BANDE CAOUTCHOUC</v>
      </c>
      <c r="C66" s="60" t="str">
        <f>VLOOKUP(tblStocks[[#This Row],[Référence]],tblBase[#All],6,FALSE)</f>
        <v>ALTER BURO</v>
      </c>
      <c r="D66" s="62">
        <v>10</v>
      </c>
      <c r="E66" s="63">
        <f>SUMIF(tblEntrées[Référence],tblStocks[[#This Row],[Référence]],tblEntrées[Qté])</f>
        <v>0</v>
      </c>
      <c r="F66" s="63">
        <f>SUMIF(tblSorties[Référence],tblStocks[[#This Row],[Référence]],tblSorties[Qté])</f>
        <v>1</v>
      </c>
      <c r="G66" s="64">
        <f>((tblStocks[[#This Row],[Stock initial]]+tblStocks[[#This Row],[Entrée]])-tblStocks[[#This Row],[Sortie]])</f>
        <v>9</v>
      </c>
    </row>
    <row r="67" spans="1:7" x14ac:dyDescent="0.25">
      <c r="A67" s="19">
        <v>102757</v>
      </c>
      <c r="B67" s="15" t="str">
        <f>VLOOKUP(tblStocks[[#This Row],[Référence]],tblBase[#All],2,FALSE)</f>
        <v>BTE 100G BRACELET 180x15         BANDE CAOUTCHOUC</v>
      </c>
      <c r="C67" s="60" t="str">
        <f>VLOOKUP(tblStocks[[#This Row],[Référence]],tblBase[#All],6,FALSE)</f>
        <v>ALTER BURO</v>
      </c>
      <c r="D67" s="62">
        <v>10</v>
      </c>
      <c r="E67" s="63">
        <f>SUMIF(tblEntrées[Référence],tblStocks[[#This Row],[Référence]],tblEntrées[Qté])</f>
        <v>0</v>
      </c>
      <c r="F67" s="63">
        <f>SUMIF(tblSorties[Référence],tblStocks[[#This Row],[Référence]],tblSorties[Qté])</f>
        <v>1</v>
      </c>
      <c r="G67" s="64">
        <f>((tblStocks[[#This Row],[Stock initial]]+tblStocks[[#This Row],[Entrée]])-tblStocks[[#This Row],[Sortie]])</f>
        <v>9</v>
      </c>
    </row>
    <row r="68" spans="1:7" x14ac:dyDescent="0.25">
      <c r="A68" s="19">
        <v>102813</v>
      </c>
      <c r="B68" s="15" t="str">
        <f>VLOOKUP(tblStocks[[#This Row],[Référence]],tblBase[#All],2,FALSE)</f>
        <v>DOUZ.DOIGTIERS CAOUTC.MODELE 0</v>
      </c>
      <c r="C68" s="60" t="str">
        <f>VLOOKUP(tblStocks[[#This Row],[Référence]],tblBase[#All],6,FALSE)</f>
        <v>ALTER BURO</v>
      </c>
      <c r="D68" s="62">
        <v>10</v>
      </c>
      <c r="E68" s="63">
        <f>SUMIF(tblEntrées[Référence],tblStocks[[#This Row],[Référence]],tblEntrées[Qté])</f>
        <v>0</v>
      </c>
      <c r="F68" s="63">
        <f>SUMIF(tblSorties[Référence],tblStocks[[#This Row],[Référence]],tblSorties[Qté])</f>
        <v>0</v>
      </c>
      <c r="G68" s="64">
        <f>((tblStocks[[#This Row],[Stock initial]]+tblStocks[[#This Row],[Entrée]])-tblStocks[[#This Row],[Sortie]])</f>
        <v>10</v>
      </c>
    </row>
    <row r="69" spans="1:7" x14ac:dyDescent="0.25">
      <c r="A69" s="19">
        <v>104301</v>
      </c>
      <c r="B69" s="15" t="str">
        <f>VLOOKUP(tblStocks[[#This Row],[Référence]],tblBase[#All],2,FALSE)</f>
        <v>LOUPE DIAMETRE 75mm</v>
      </c>
      <c r="C69" s="60" t="str">
        <f>VLOOKUP(tblStocks[[#This Row],[Référence]],tblBase[#All],6,FALSE)</f>
        <v>ALTER BURO</v>
      </c>
      <c r="D69" s="62">
        <v>10</v>
      </c>
      <c r="E69" s="63">
        <f>SUMIF(tblEntrées[Référence],tblStocks[[#This Row],[Référence]],tblEntrées[Qté])</f>
        <v>0</v>
      </c>
      <c r="F69" s="63">
        <f>SUMIF(tblSorties[Référence],tblStocks[[#This Row],[Référence]],tblSorties[Qté])</f>
        <v>0</v>
      </c>
      <c r="G69" s="64">
        <f>((tblStocks[[#This Row],[Stock initial]]+tblStocks[[#This Row],[Entrée]])-tblStocks[[#This Row],[Sortie]])</f>
        <v>10</v>
      </c>
    </row>
    <row r="70" spans="1:7" x14ac:dyDescent="0.25">
      <c r="A70" s="19">
        <v>105211</v>
      </c>
      <c r="B70" s="15" t="str">
        <f>VLOOKUP(tblStocks[[#This Row],[Référence]],tblBase[#All],2,FALSE)</f>
        <v>CUTTER PLASTIQUE 9mm (0139)</v>
      </c>
      <c r="C70" s="60" t="str">
        <f>VLOOKUP(tblStocks[[#This Row],[Référence]],tblBase[#All],6,FALSE)</f>
        <v>ALTER BURO</v>
      </c>
      <c r="D70" s="62">
        <v>10</v>
      </c>
      <c r="E70" s="63">
        <f>SUMIF(tblEntrées[Référence],tblStocks[[#This Row],[Référence]],tblEntrées[Qté])</f>
        <v>0</v>
      </c>
      <c r="F70" s="63">
        <f>SUMIF(tblSorties[Référence],tblStocks[[#This Row],[Référence]],tblSorties[Qté])</f>
        <v>1</v>
      </c>
      <c r="G70" s="64">
        <f>((tblStocks[[#This Row],[Stock initial]]+tblStocks[[#This Row],[Entrée]])-tblStocks[[#This Row],[Sortie]])</f>
        <v>9</v>
      </c>
    </row>
    <row r="71" spans="1:7" x14ac:dyDescent="0.25">
      <c r="A71" s="19">
        <v>105221</v>
      </c>
      <c r="B71" s="15" t="str">
        <f>VLOOKUP(tblStocks[[#This Row],[Référence]],tblBase[#All],2,FALSE)</f>
        <v>ETUI 10 LAMES CUTTER  9mm</v>
      </c>
      <c r="C71" s="60" t="str">
        <f>VLOOKUP(tblStocks[[#This Row],[Référence]],tblBase[#All],6,FALSE)</f>
        <v>ALTER BURO</v>
      </c>
      <c r="D71" s="62">
        <v>10</v>
      </c>
      <c r="E71" s="63">
        <f>SUMIF(tblEntrées[Référence],tblStocks[[#This Row],[Référence]],tblEntrées[Qté])</f>
        <v>0</v>
      </c>
      <c r="F71" s="63">
        <f>SUMIF(tblSorties[Référence],tblStocks[[#This Row],[Référence]],tblSorties[Qté])</f>
        <v>2</v>
      </c>
      <c r="G71" s="64">
        <f>((tblStocks[[#This Row],[Stock initial]]+tblStocks[[#This Row],[Entrée]])-tblStocks[[#This Row],[Sortie]])</f>
        <v>8</v>
      </c>
    </row>
    <row r="72" spans="1:7" x14ac:dyDescent="0.25">
      <c r="A72" s="19">
        <v>105222</v>
      </c>
      <c r="B72" s="15" t="str">
        <f>VLOOKUP(tblStocks[[#This Row],[Référence]],tblBase[#All],2,FALSE)</f>
        <v>ETUI 10 LAMES CUTTER 18mm</v>
      </c>
      <c r="C72" s="60" t="str">
        <f>VLOOKUP(tblStocks[[#This Row],[Référence]],tblBase[#All],6,FALSE)</f>
        <v>ALTER BURO</v>
      </c>
      <c r="D72" s="62">
        <v>10</v>
      </c>
      <c r="E72" s="63">
        <f>SUMIF(tblEntrées[Référence],tblStocks[[#This Row],[Référence]],tblEntrées[Qté])</f>
        <v>0</v>
      </c>
      <c r="F72" s="63">
        <f>SUMIF(tblSorties[Référence],tblStocks[[#This Row],[Référence]],tblSorties[Qté])</f>
        <v>2</v>
      </c>
      <c r="G72" s="64">
        <f>((tblStocks[[#This Row],[Stock initial]]+tblStocks[[#This Row],[Entrée]])-tblStocks[[#This Row],[Sortie]])</f>
        <v>8</v>
      </c>
    </row>
    <row r="73" spans="1:7" x14ac:dyDescent="0.25">
      <c r="A73" s="19">
        <v>105311</v>
      </c>
      <c r="B73" s="15" t="str">
        <f>VLOOKUP(tblStocks[[#This Row],[Référence]],tblBase[#All],2,FALSE)</f>
        <v>CUTTER PLASTIQUE 18mm (0139)</v>
      </c>
      <c r="C73" s="60" t="str">
        <f>VLOOKUP(tblStocks[[#This Row],[Référence]],tblBase[#All],6,FALSE)</f>
        <v>ALTER BURO</v>
      </c>
      <c r="D73" s="62">
        <v>10</v>
      </c>
      <c r="E73" s="63">
        <f>SUMIF(tblEntrées[Référence],tblStocks[[#This Row],[Référence]],tblEntrées[Qté])</f>
        <v>0</v>
      </c>
      <c r="F73" s="63">
        <f>SUMIF(tblSorties[Référence],tblStocks[[#This Row],[Référence]],tblSorties[Qté])</f>
        <v>0</v>
      </c>
      <c r="G73" s="64">
        <f>((tblStocks[[#This Row],[Stock initial]]+tblStocks[[#This Row],[Entrée]])-tblStocks[[#This Row],[Sortie]])</f>
        <v>10</v>
      </c>
    </row>
    <row r="74" spans="1:7" x14ac:dyDescent="0.25">
      <c r="A74" s="19">
        <v>107133</v>
      </c>
      <c r="B74" s="15" t="str">
        <f>VLOOKUP(tblStocks[[#This Row],[Référence]],tblBase[#All],2,FALSE)</f>
        <v>STYLO CORRECT.SHAKE N SQUEEZE   PTE FINE METAL</v>
      </c>
      <c r="C74" s="60" t="str">
        <f>VLOOKUP(tblStocks[[#This Row],[Référence]],tblBase[#All],6,FALSE)</f>
        <v>ALTER BURO</v>
      </c>
      <c r="D74" s="62">
        <v>10</v>
      </c>
      <c r="E74" s="63">
        <f>SUMIF(tblEntrées[Référence],tblStocks[[#This Row],[Référence]],tblEntrées[Qté])</f>
        <v>0</v>
      </c>
      <c r="F74" s="63">
        <f>SUMIF(tblSorties[Référence],tblStocks[[#This Row],[Référence]],tblSorties[Qté])</f>
        <v>0</v>
      </c>
      <c r="G74" s="64">
        <f>((tblStocks[[#This Row],[Stock initial]]+tblStocks[[#This Row],[Entrée]])-tblStocks[[#This Row],[Sortie]])</f>
        <v>10</v>
      </c>
    </row>
    <row r="75" spans="1:7" x14ac:dyDescent="0.25">
      <c r="A75" s="19">
        <v>107204</v>
      </c>
      <c r="B75" s="15" t="str">
        <f>VLOOKUP(tblStocks[[#This Row],[Référence]],tblBase[#All],2,FALSE)</f>
        <v>FLACON CORRECTEUR RAPID TIPPEX   APPLICATEUR MOUSSE 20ml</v>
      </c>
      <c r="C75" s="60" t="str">
        <f>VLOOKUP(tblStocks[[#This Row],[Référence]],tblBase[#All],6,FALSE)</f>
        <v>ALTER BURO</v>
      </c>
      <c r="D75" s="62">
        <v>10</v>
      </c>
      <c r="E75" s="63">
        <f>SUMIF(tblEntrées[Référence],tblStocks[[#This Row],[Référence]],tblEntrées[Qté])</f>
        <v>0</v>
      </c>
      <c r="F75" s="63">
        <f>SUMIF(tblSorties[Référence],tblStocks[[#This Row],[Référence]],tblSorties[Qté])</f>
        <v>6</v>
      </c>
      <c r="G75" s="64">
        <f>((tblStocks[[#This Row],[Stock initial]]+tblStocks[[#This Row],[Entrée]])-tblStocks[[#This Row],[Sortie]])</f>
        <v>4</v>
      </c>
    </row>
    <row r="76" spans="1:7" x14ac:dyDescent="0.25">
      <c r="A76" s="19">
        <v>107505</v>
      </c>
      <c r="B76" s="15" t="str">
        <f>VLOOKUP(tblStocks[[#This Row],[Référence]],tblBase[#All],2,FALSE)</f>
        <v>MINI POCKET MOUSE TIPP-EX 6mm</v>
      </c>
      <c r="C76" s="60" t="str">
        <f>VLOOKUP(tblStocks[[#This Row],[Référence]],tblBase[#All],6,FALSE)</f>
        <v>ALTER BURO</v>
      </c>
      <c r="D76" s="62">
        <v>10</v>
      </c>
      <c r="E76" s="63">
        <f>SUMIF(tblEntrées[Référence],tblStocks[[#This Row],[Référence]],tblEntrées[Qté])</f>
        <v>0</v>
      </c>
      <c r="F76" s="63">
        <f>SUMIF(tblSorties[Référence],tblStocks[[#This Row],[Référence]],tblSorties[Qté])</f>
        <v>30</v>
      </c>
      <c r="G76" s="64">
        <f>((tblStocks[[#This Row],[Stock initial]]+tblStocks[[#This Row],[Entrée]])-tblStocks[[#This Row],[Sortie]])</f>
        <v>-20</v>
      </c>
    </row>
    <row r="77" spans="1:7" x14ac:dyDescent="0.25">
      <c r="A77" s="19">
        <v>109601</v>
      </c>
      <c r="B77" s="15" t="str">
        <f>VLOOKUP(tblStocks[[#This Row],[Référence]],tblBase[#All],2,FALSE)</f>
        <v>GOMME MARS PLASTIC 526-50</v>
      </c>
      <c r="C77" s="60" t="str">
        <f>VLOOKUP(tblStocks[[#This Row],[Référence]],tblBase[#All],6,FALSE)</f>
        <v>ALTER BURO</v>
      </c>
      <c r="D77" s="62">
        <v>10</v>
      </c>
      <c r="E77" s="63">
        <f>SUMIF(tblEntrées[Référence],tblStocks[[#This Row],[Référence]],tblEntrées[Qté])</f>
        <v>0</v>
      </c>
      <c r="F77" s="63">
        <f>SUMIF(tblSorties[Référence],tblStocks[[#This Row],[Référence]],tblSorties[Qté])</f>
        <v>0</v>
      </c>
      <c r="G77" s="64">
        <f>((tblStocks[[#This Row],[Stock initial]]+tblStocks[[#This Row],[Entrée]])-tblStocks[[#This Row],[Sortie]])</f>
        <v>10</v>
      </c>
    </row>
    <row r="78" spans="1:7" x14ac:dyDescent="0.25">
      <c r="A78" s="19">
        <v>110106</v>
      </c>
      <c r="B78" s="15" t="str">
        <f>VLOOKUP(tblStocks[[#This Row],[Référence]],tblBase[#All],2,FALSE)</f>
        <v>BTE 12 PORTE-MINES 0.7mm BIC     MATIC TRANSL. COL. ASS.</v>
      </c>
      <c r="C78" s="60" t="str">
        <f>VLOOKUP(tblStocks[[#This Row],[Référence]],tblBase[#All],6,FALSE)</f>
        <v>ALTER BURO</v>
      </c>
      <c r="D78" s="62">
        <v>10</v>
      </c>
      <c r="E78" s="63">
        <f>SUMIF(tblEntrées[Référence],tblStocks[[#This Row],[Référence]],tblEntrées[Qté])</f>
        <v>0</v>
      </c>
      <c r="F78" s="63">
        <f>SUMIF(tblSorties[Référence],tblStocks[[#This Row],[Référence]],tblSorties[Qté])</f>
        <v>48</v>
      </c>
      <c r="G78" s="64">
        <f>((tblStocks[[#This Row],[Stock initial]]+tblStocks[[#This Row],[Entrée]])-tblStocks[[#This Row],[Sortie]])</f>
        <v>-38</v>
      </c>
    </row>
    <row r="79" spans="1:7" x14ac:dyDescent="0.25">
      <c r="A79" s="19">
        <v>110292</v>
      </c>
      <c r="B79" s="15" t="str">
        <f>VLOOKUP(tblStocks[[#This Row],[Référence]],tblBase[#All],2,FALSE)</f>
        <v>BTE 12 CRAYONS PAPIER HB 0290</v>
      </c>
      <c r="C79" s="60" t="str">
        <f>VLOOKUP(tblStocks[[#This Row],[Référence]],tblBase[#All],6,FALSE)</f>
        <v>ALTER BURO</v>
      </c>
      <c r="D79" s="62">
        <v>10</v>
      </c>
      <c r="E79" s="63">
        <f>SUMIF(tblEntrées[Référence],tblStocks[[#This Row],[Référence]],tblEntrées[Qté])</f>
        <v>0</v>
      </c>
      <c r="F79" s="63">
        <f>SUMIF(tblSorties[Référence],tblStocks[[#This Row],[Référence]],tblSorties[Qté])</f>
        <v>10</v>
      </c>
      <c r="G79" s="64">
        <f>((tblStocks[[#This Row],[Stock initial]]+tblStocks[[#This Row],[Entrée]])-tblStocks[[#This Row],[Sortie]])</f>
        <v>0</v>
      </c>
    </row>
    <row r="80" spans="1:7" x14ac:dyDescent="0.25">
      <c r="A80" s="19">
        <v>110293</v>
      </c>
      <c r="B80" s="15" t="str">
        <f>VLOOKUP(tblStocks[[#This Row],[Référence]],tblBase[#All],2,FALSE)</f>
        <v>CRAYON GRIS</v>
      </c>
      <c r="C80" s="60" t="str">
        <f>VLOOKUP(tblStocks[[#This Row],[Référence]],tblBase[#All],6,FALSE)</f>
        <v>ALTER BURO</v>
      </c>
      <c r="D80" s="62">
        <v>10</v>
      </c>
      <c r="E80" s="63">
        <f>SUMIF(tblEntrées[Référence],tblStocks[[#This Row],[Référence]],tblEntrées[Qté])</f>
        <v>0</v>
      </c>
      <c r="F80" s="63">
        <f>SUMIF(tblSorties[Référence],tblStocks[[#This Row],[Référence]],tblSorties[Qté])</f>
        <v>0</v>
      </c>
      <c r="G80" s="64">
        <f>((tblStocks[[#This Row],[Stock initial]]+tblStocks[[#This Row],[Entrée]])-tblStocks[[#This Row],[Sortie]])</f>
        <v>10</v>
      </c>
    </row>
    <row r="81" spans="1:7" x14ac:dyDescent="0.25">
      <c r="A81" s="19">
        <v>110411</v>
      </c>
      <c r="B81" s="15" t="str">
        <f>VLOOKUP(tblStocks[[#This Row],[Référence]],tblBase[#All],2,FALSE)</f>
        <v>BOITE 100 CRAIES BLANCHES</v>
      </c>
      <c r="C81" s="60" t="str">
        <f>VLOOKUP(tblStocks[[#This Row],[Référence]],tblBase[#All],6,FALSE)</f>
        <v>ALTER BURO</v>
      </c>
      <c r="D81" s="62">
        <v>10</v>
      </c>
      <c r="E81" s="63">
        <f>SUMIF(tblEntrées[Référence],tblStocks[[#This Row],[Référence]],tblEntrées[Qté])</f>
        <v>0</v>
      </c>
      <c r="F81" s="63">
        <f>SUMIF(tblSorties[Référence],tblStocks[[#This Row],[Référence]],tblSorties[Qté])</f>
        <v>6</v>
      </c>
      <c r="G81" s="64">
        <f>((tblStocks[[#This Row],[Stock initial]]+tblStocks[[#This Row],[Entrée]])-tblStocks[[#This Row],[Sortie]])</f>
        <v>4</v>
      </c>
    </row>
    <row r="82" spans="1:7" x14ac:dyDescent="0.25">
      <c r="A82" s="19">
        <v>110412</v>
      </c>
      <c r="B82" s="15" t="str">
        <f>VLOOKUP(tblStocks[[#This Row],[Référence]],tblBase[#All],2,FALSE)</f>
        <v>BOITE 100 CRAIES COUL. ASS.</v>
      </c>
      <c r="C82" s="60" t="str">
        <f>VLOOKUP(tblStocks[[#This Row],[Référence]],tblBase[#All],6,FALSE)</f>
        <v>ALTER BURO</v>
      </c>
      <c r="D82" s="62">
        <v>10</v>
      </c>
      <c r="E82" s="63">
        <f>SUMIF(tblEntrées[Référence],tblStocks[[#This Row],[Référence]],tblEntrées[Qté])</f>
        <v>0</v>
      </c>
      <c r="F82" s="63">
        <f>SUMIF(tblSorties[Référence],tblStocks[[#This Row],[Référence]],tblSorties[Qté])</f>
        <v>4</v>
      </c>
      <c r="G82" s="64">
        <f>((tblStocks[[#This Row],[Stock initial]]+tblStocks[[#This Row],[Entrée]])-tblStocks[[#This Row],[Sortie]])</f>
        <v>6</v>
      </c>
    </row>
    <row r="83" spans="1:7" x14ac:dyDescent="0.25">
      <c r="A83" s="19">
        <v>110501</v>
      </c>
      <c r="B83" s="15" t="str">
        <f>VLOOKUP(tblStocks[[#This Row],[Référence]],tblBase[#All],2,FALSE)</f>
        <v>EFFACEUR FEUTRE P/TABLEAU        A CRAIE</v>
      </c>
      <c r="C83" s="60" t="str">
        <f>VLOOKUP(tblStocks[[#This Row],[Référence]],tblBase[#All],6,FALSE)</f>
        <v>ALTER BURO</v>
      </c>
      <c r="D83" s="62">
        <v>10</v>
      </c>
      <c r="E83" s="63">
        <f>SUMIF(tblEntrées[Référence],tblStocks[[#This Row],[Référence]],tblEntrées[Qté])</f>
        <v>0</v>
      </c>
      <c r="F83" s="63">
        <f>SUMIF(tblSorties[Référence],tblStocks[[#This Row],[Référence]],tblSorties[Qté])</f>
        <v>0</v>
      </c>
      <c r="G83" s="64">
        <f>((tblStocks[[#This Row],[Stock initial]]+tblStocks[[#This Row],[Entrée]])-tblStocks[[#This Row],[Sortie]])</f>
        <v>10</v>
      </c>
    </row>
    <row r="84" spans="1:7" x14ac:dyDescent="0.25">
      <c r="A84" s="19">
        <v>111101</v>
      </c>
      <c r="B84" s="15" t="str">
        <f>VLOOKUP(tblStocks[[#This Row],[Référence]],tblBase[#All],2,FALSE)</f>
        <v>BIC CRISTAL P.M. BLEU</v>
      </c>
      <c r="C84" s="60" t="str">
        <f>VLOOKUP(tblStocks[[#This Row],[Référence]],tblBase[#All],6,FALSE)</f>
        <v>ALTER BURO</v>
      </c>
      <c r="D84" s="62">
        <v>10</v>
      </c>
      <c r="E84" s="63">
        <f>SUMIF(tblEntrées[Référence],tblStocks[[#This Row],[Référence]],tblEntrées[Qté])</f>
        <v>0</v>
      </c>
      <c r="F84" s="63">
        <f>SUMIF(tblSorties[Référence],tblStocks[[#This Row],[Référence]],tblSorties[Qté])</f>
        <v>44</v>
      </c>
      <c r="G84" s="64">
        <f>((tblStocks[[#This Row],[Stock initial]]+tblStocks[[#This Row],[Entrée]])-tblStocks[[#This Row],[Sortie]])</f>
        <v>-34</v>
      </c>
    </row>
    <row r="85" spans="1:7" x14ac:dyDescent="0.25">
      <c r="A85" s="19">
        <v>111102</v>
      </c>
      <c r="B85" s="15" t="str">
        <f>VLOOKUP(tblStocks[[#This Row],[Référence]],tblBase[#All],2,FALSE)</f>
        <v>BIC CRISTAL P.M. NOIR</v>
      </c>
      <c r="C85" s="60" t="str">
        <f>VLOOKUP(tblStocks[[#This Row],[Référence]],tblBase[#All],6,FALSE)</f>
        <v>ALTER BURO</v>
      </c>
      <c r="D85" s="62">
        <v>10</v>
      </c>
      <c r="E85" s="63">
        <f>SUMIF(tblEntrées[Référence],tblStocks[[#This Row],[Référence]],tblEntrées[Qté])</f>
        <v>0</v>
      </c>
      <c r="F85" s="63">
        <f>SUMIF(tblSorties[Référence],tblStocks[[#This Row],[Référence]],tblSorties[Qté])</f>
        <v>61</v>
      </c>
      <c r="G85" s="64">
        <f>((tblStocks[[#This Row],[Stock initial]]+tblStocks[[#This Row],[Entrée]])-tblStocks[[#This Row],[Sortie]])</f>
        <v>-51</v>
      </c>
    </row>
    <row r="86" spans="1:7" x14ac:dyDescent="0.25">
      <c r="A86" s="19">
        <v>111103</v>
      </c>
      <c r="B86" s="15" t="str">
        <f>VLOOKUP(tblStocks[[#This Row],[Référence]],tblBase[#All],2,FALSE)</f>
        <v>BIC CRISTAL P.M. ROUGE</v>
      </c>
      <c r="C86" s="60" t="str">
        <f>VLOOKUP(tblStocks[[#This Row],[Référence]],tblBase[#All],6,FALSE)</f>
        <v>ALTER BURO</v>
      </c>
      <c r="D86" s="62">
        <v>10</v>
      </c>
      <c r="E86" s="63">
        <f>SUMIF(tblEntrées[Référence],tblStocks[[#This Row],[Référence]],tblEntrées[Qté])</f>
        <v>0</v>
      </c>
      <c r="F86" s="63">
        <f>SUMIF(tblSorties[Référence],tblStocks[[#This Row],[Référence]],tblSorties[Qté])</f>
        <v>27</v>
      </c>
      <c r="G86" s="64">
        <f>((tblStocks[[#This Row],[Stock initial]]+tblStocks[[#This Row],[Entrée]])-tblStocks[[#This Row],[Sortie]])</f>
        <v>-17</v>
      </c>
    </row>
    <row r="87" spans="1:7" x14ac:dyDescent="0.25">
      <c r="A87" s="19">
        <v>111104</v>
      </c>
      <c r="B87" s="15" t="str">
        <f>VLOOKUP(tblStocks[[#This Row],[Référence]],tblBase[#All],2,FALSE)</f>
        <v>BIC CRISTAL P.M. VERT</v>
      </c>
      <c r="C87" s="60" t="str">
        <f>VLOOKUP(tblStocks[[#This Row],[Référence]],tblBase[#All],6,FALSE)</f>
        <v>ALTER BURO</v>
      </c>
      <c r="D87" s="62">
        <v>10</v>
      </c>
      <c r="E87" s="63">
        <f>SUMIF(tblEntrées[Référence],tblStocks[[#This Row],[Référence]],tblEntrées[Qté])</f>
        <v>0</v>
      </c>
      <c r="F87" s="63">
        <f>SUMIF(tblSorties[Référence],tblStocks[[#This Row],[Référence]],tblSorties[Qté])</f>
        <v>5</v>
      </c>
      <c r="G87" s="64">
        <f>((tblStocks[[#This Row],[Stock initial]]+tblStocks[[#This Row],[Entrée]])-tblStocks[[#This Row],[Sortie]])</f>
        <v>5</v>
      </c>
    </row>
    <row r="88" spans="1:7" x14ac:dyDescent="0.25">
      <c r="A88" s="19">
        <v>111180</v>
      </c>
      <c r="B88" s="15" t="str">
        <f>VLOOKUP(tblStocks[[#This Row],[Référence]],tblBase[#All],2,FALSE)</f>
        <v>PAPERMATE BLEU</v>
      </c>
      <c r="C88" s="60" t="str">
        <f>VLOOKUP(tblStocks[[#This Row],[Référence]],tblBase[#All],6,FALSE)</f>
        <v>ALTER BURO</v>
      </c>
      <c r="D88" s="62">
        <v>10</v>
      </c>
      <c r="E88" s="63">
        <f>SUMIF(tblEntrées[Référence],tblStocks[[#This Row],[Référence]],tblEntrées[Qté])</f>
        <v>0</v>
      </c>
      <c r="F88" s="63">
        <f>SUMIF(tblSorties[Référence],tblStocks[[#This Row],[Référence]],tblSorties[Qté])</f>
        <v>20</v>
      </c>
      <c r="G88" s="64">
        <f>((tblStocks[[#This Row],[Stock initial]]+tblStocks[[#This Row],[Entrée]])-tblStocks[[#This Row],[Sortie]])</f>
        <v>-10</v>
      </c>
    </row>
    <row r="89" spans="1:7" x14ac:dyDescent="0.25">
      <c r="A89" s="19">
        <v>111181</v>
      </c>
      <c r="B89" s="15" t="str">
        <f>VLOOKUP(tblStocks[[#This Row],[Référence]],tblBase[#All],2,FALSE)</f>
        <v>PAPERMATE NOIR</v>
      </c>
      <c r="C89" s="60" t="str">
        <f>VLOOKUP(tblStocks[[#This Row],[Référence]],tblBase[#All],6,FALSE)</f>
        <v>ALTER BURO</v>
      </c>
      <c r="D89" s="62">
        <v>10</v>
      </c>
      <c r="E89" s="63">
        <f>SUMIF(tblEntrées[Référence],tblStocks[[#This Row],[Référence]],tblEntrées[Qté])</f>
        <v>0</v>
      </c>
      <c r="F89" s="63">
        <f>SUMIF(tblSorties[Référence],tblStocks[[#This Row],[Référence]],tblSorties[Qté])</f>
        <v>16</v>
      </c>
      <c r="G89" s="64">
        <f>((tblStocks[[#This Row],[Stock initial]]+tblStocks[[#This Row],[Entrée]])-tblStocks[[#This Row],[Sortie]])</f>
        <v>-6</v>
      </c>
    </row>
    <row r="90" spans="1:7" x14ac:dyDescent="0.25">
      <c r="A90" s="19">
        <v>111201</v>
      </c>
      <c r="B90" s="15" t="str">
        <f>VLOOKUP(tblStocks[[#This Row],[Référence]],tblBase[#All],2,FALSE)</f>
        <v>BIC ORANGE P.F. BLEU</v>
      </c>
      <c r="C90" s="60" t="str">
        <f>VLOOKUP(tblStocks[[#This Row],[Référence]],tblBase[#All],6,FALSE)</f>
        <v>ALTER BURO</v>
      </c>
      <c r="D90" s="62">
        <v>10</v>
      </c>
      <c r="E90" s="63">
        <f>SUMIF(tblEntrées[Référence],tblStocks[[#This Row],[Référence]],tblEntrées[Qté])</f>
        <v>0</v>
      </c>
      <c r="F90" s="63">
        <f>SUMIF(tblSorties[Référence],tblStocks[[#This Row],[Référence]],tblSorties[Qté])</f>
        <v>0</v>
      </c>
      <c r="G90" s="64">
        <f>((tblStocks[[#This Row],[Stock initial]]+tblStocks[[#This Row],[Entrée]])-tblStocks[[#This Row],[Sortie]])</f>
        <v>10</v>
      </c>
    </row>
    <row r="91" spans="1:7" x14ac:dyDescent="0.25">
      <c r="A91" s="19">
        <v>111202</v>
      </c>
      <c r="B91" s="15" t="str">
        <f>VLOOKUP(tblStocks[[#This Row],[Référence]],tblBase[#All],2,FALSE)</f>
        <v>BIC ORANGE P.F. NOIR</v>
      </c>
      <c r="C91" s="60" t="str">
        <f>VLOOKUP(tblStocks[[#This Row],[Référence]],tblBase[#All],6,FALSE)</f>
        <v>ALTER BURO</v>
      </c>
      <c r="D91" s="62">
        <v>10</v>
      </c>
      <c r="E91" s="63">
        <f>SUMIF(tblEntrées[Référence],tblStocks[[#This Row],[Référence]],tblEntrées[Qté])</f>
        <v>0</v>
      </c>
      <c r="F91" s="63">
        <f>SUMIF(tblSorties[Référence],tblStocks[[#This Row],[Référence]],tblSorties[Qté])</f>
        <v>0</v>
      </c>
      <c r="G91" s="64">
        <f>((tblStocks[[#This Row],[Stock initial]]+tblStocks[[#This Row],[Entrée]])-tblStocks[[#This Row],[Sortie]])</f>
        <v>10</v>
      </c>
    </row>
    <row r="92" spans="1:7" x14ac:dyDescent="0.25">
      <c r="A92" s="19">
        <v>111501</v>
      </c>
      <c r="B92" s="15" t="str">
        <f>VLOOKUP(tblStocks[[#This Row],[Référence]],tblBase[#All],2,FALSE)</f>
        <v>BIC M10 RETRACTABLE P.M. BLEU</v>
      </c>
      <c r="C92" s="60" t="str">
        <f>VLOOKUP(tblStocks[[#This Row],[Référence]],tblBase[#All],6,FALSE)</f>
        <v>ALTER BURO</v>
      </c>
      <c r="D92" s="62">
        <v>10</v>
      </c>
      <c r="E92" s="63">
        <f>SUMIF(tblEntrées[Référence],tblStocks[[#This Row],[Référence]],tblEntrées[Qté])</f>
        <v>0</v>
      </c>
      <c r="F92" s="63">
        <f>SUMIF(tblSorties[Référence],tblStocks[[#This Row],[Référence]],tblSorties[Qté])</f>
        <v>0</v>
      </c>
      <c r="G92" s="64">
        <f>((tblStocks[[#This Row],[Stock initial]]+tblStocks[[#This Row],[Entrée]])-tblStocks[[#This Row],[Sortie]])</f>
        <v>10</v>
      </c>
    </row>
    <row r="93" spans="1:7" x14ac:dyDescent="0.25">
      <c r="A93" s="19">
        <v>111502</v>
      </c>
      <c r="B93" s="15" t="str">
        <f>VLOOKUP(tblStocks[[#This Row],[Référence]],tblBase[#All],2,FALSE)</f>
        <v>BIC M10 RETRACTABLE P.M. NOIR</v>
      </c>
      <c r="C93" s="60" t="str">
        <f>VLOOKUP(tblStocks[[#This Row],[Référence]],tblBase[#All],6,FALSE)</f>
        <v>ALTER BURO</v>
      </c>
      <c r="D93" s="62">
        <v>10</v>
      </c>
      <c r="E93" s="63">
        <f>SUMIF(tblEntrées[Référence],tblStocks[[#This Row],[Référence]],tblEntrées[Qté])</f>
        <v>0</v>
      </c>
      <c r="F93" s="63">
        <f>SUMIF(tblSorties[Référence],tblStocks[[#This Row],[Référence]],tblSorties[Qté])</f>
        <v>2</v>
      </c>
      <c r="G93" s="64">
        <f>((tblStocks[[#This Row],[Stock initial]]+tblStocks[[#This Row],[Entrée]])-tblStocks[[#This Row],[Sortie]])</f>
        <v>8</v>
      </c>
    </row>
    <row r="94" spans="1:7" x14ac:dyDescent="0.25">
      <c r="A94" s="19">
        <v>111503</v>
      </c>
      <c r="B94" s="15" t="str">
        <f>VLOOKUP(tblStocks[[#This Row],[Référence]],tblBase[#All],2,FALSE)</f>
        <v>BIC M10 RETRACTABLE P.M. ROUGE</v>
      </c>
      <c r="C94" s="60" t="str">
        <f>VLOOKUP(tblStocks[[#This Row],[Référence]],tblBase[#All],6,FALSE)</f>
        <v>ALTER BURO</v>
      </c>
      <c r="D94" s="62">
        <v>10</v>
      </c>
      <c r="E94" s="63">
        <f>SUMIF(tblEntrées[Référence],tblStocks[[#This Row],[Référence]],tblEntrées[Qté])</f>
        <v>0</v>
      </c>
      <c r="F94" s="63">
        <f>SUMIF(tblSorties[Référence],tblStocks[[#This Row],[Référence]],tblSorties[Qté])</f>
        <v>4</v>
      </c>
      <c r="G94" s="64">
        <f>((tblStocks[[#This Row],[Stock initial]]+tblStocks[[#This Row],[Entrée]])-tblStocks[[#This Row],[Sortie]])</f>
        <v>6</v>
      </c>
    </row>
    <row r="95" spans="1:7" x14ac:dyDescent="0.25">
      <c r="A95" s="19">
        <v>111504</v>
      </c>
      <c r="B95" s="15" t="str">
        <f>VLOOKUP(tblStocks[[#This Row],[Référence]],tblBase[#All],2,FALSE)</f>
        <v>BIC M10 RETRACTABLE P.M. VERT</v>
      </c>
      <c r="C95" s="60" t="str">
        <f>VLOOKUP(tblStocks[[#This Row],[Référence]],tblBase[#All],6,FALSE)</f>
        <v>ALTER BURO</v>
      </c>
      <c r="D95" s="62">
        <v>10</v>
      </c>
      <c r="E95" s="63">
        <f>SUMIF(tblEntrées[Référence],tblStocks[[#This Row],[Référence]],tblEntrées[Qté])</f>
        <v>0</v>
      </c>
      <c r="F95" s="63">
        <f>SUMIF(tblSorties[Référence],tblStocks[[#This Row],[Référence]],tblSorties[Qté])</f>
        <v>18</v>
      </c>
      <c r="G95" s="64">
        <f>((tblStocks[[#This Row],[Stock initial]]+tblStocks[[#This Row],[Entrée]])-tblStocks[[#This Row],[Sortie]])</f>
        <v>-8</v>
      </c>
    </row>
    <row r="96" spans="1:7" x14ac:dyDescent="0.25">
      <c r="A96" s="19">
        <v>112712</v>
      </c>
      <c r="B96" s="15" t="str">
        <f>VLOOKUP(tblStocks[[#This Row],[Référence]],tblBase[#All],2,FALSE)</f>
        <v>STYLO BILLE S/SOCLE R.982 NOIR   AVEC CHAINETTE</v>
      </c>
      <c r="C96" s="60" t="str">
        <f>VLOOKUP(tblStocks[[#This Row],[Référence]],tblBase[#All],6,FALSE)</f>
        <v>ALTER BURO</v>
      </c>
      <c r="D96" s="62">
        <v>10</v>
      </c>
      <c r="E96" s="63">
        <f>SUMIF(tblEntrées[Référence],tblStocks[[#This Row],[Référence]],tblEntrées[Qté])</f>
        <v>0</v>
      </c>
      <c r="F96" s="63">
        <f>SUMIF(tblSorties[Référence],tblStocks[[#This Row],[Référence]],tblSorties[Qté])</f>
        <v>2</v>
      </c>
      <c r="G96" s="64">
        <f>((tblStocks[[#This Row],[Stock initial]]+tblStocks[[#This Row],[Entrée]])-tblStocks[[#This Row],[Sortie]])</f>
        <v>8</v>
      </c>
    </row>
    <row r="97" spans="1:7" x14ac:dyDescent="0.25">
      <c r="A97" s="19">
        <v>113232</v>
      </c>
      <c r="B97" s="15" t="str">
        <f>VLOOKUP(tblStocks[[#This Row],[Référence]],tblBase[#All],2,FALSE)</f>
        <v>RECH.BILLE INTERNATIONAL NOIR    METAL P.M.</v>
      </c>
      <c r="C97" s="60" t="str">
        <f>VLOOKUP(tblStocks[[#This Row],[Référence]],tblBase[#All],6,FALSE)</f>
        <v>ALTER BURO</v>
      </c>
      <c r="D97" s="62">
        <v>10</v>
      </c>
      <c r="E97" s="63">
        <f>SUMIF(tblEntrées[Référence],tblStocks[[#This Row],[Référence]],tblEntrées[Qté])</f>
        <v>0</v>
      </c>
      <c r="F97" s="63">
        <f>SUMIF(tblSorties[Référence],tblStocks[[#This Row],[Référence]],tblSorties[Qté])</f>
        <v>0</v>
      </c>
      <c r="G97" s="64">
        <f>((tblStocks[[#This Row],[Stock initial]]+tblStocks[[#This Row],[Entrée]])-tblStocks[[#This Row],[Sortie]])</f>
        <v>10</v>
      </c>
    </row>
    <row r="98" spans="1:7" x14ac:dyDescent="0.25">
      <c r="A98" s="19">
        <v>117291</v>
      </c>
      <c r="B98" s="15" t="str">
        <f>VLOOKUP(tblStocks[[#This Row],[Référence]],tblBase[#All],2,FALSE)</f>
        <v>STYLO FEUTRE V SIGNPEN NOIR      SW-VSP</v>
      </c>
      <c r="C98" s="60" t="str">
        <f>VLOOKUP(tblStocks[[#This Row],[Référence]],tblBase[#All],6,FALSE)</f>
        <v>ALTER BURO</v>
      </c>
      <c r="D98" s="62">
        <v>10</v>
      </c>
      <c r="E98" s="63">
        <f>SUMIF(tblEntrées[Référence],tblStocks[[#This Row],[Référence]],tblEntrées[Qté])</f>
        <v>0</v>
      </c>
      <c r="F98" s="63">
        <f>SUMIF(tblSorties[Référence],tblStocks[[#This Row],[Référence]],tblSorties[Qté])</f>
        <v>2</v>
      </c>
      <c r="G98" s="64">
        <f>((tblStocks[[#This Row],[Stock initial]]+tblStocks[[#This Row],[Entrée]])-tblStocks[[#This Row],[Sortie]])</f>
        <v>8</v>
      </c>
    </row>
    <row r="99" spans="1:7" x14ac:dyDescent="0.25">
      <c r="A99" s="19">
        <v>117292</v>
      </c>
      <c r="B99" s="15" t="str">
        <f>VLOOKUP(tblStocks[[#This Row],[Référence]],tblBase[#All],2,FALSE)</f>
        <v>STYLO FEUTRE V SIGNPEN BLEU      SW-VSP</v>
      </c>
      <c r="C99" s="60" t="str">
        <f>VLOOKUP(tblStocks[[#This Row],[Référence]],tblBase[#All],6,FALSE)</f>
        <v>ALTER BURO</v>
      </c>
      <c r="D99" s="62">
        <v>10</v>
      </c>
      <c r="E99" s="63">
        <f>SUMIF(tblEntrées[Référence],tblStocks[[#This Row],[Référence]],tblEntrées[Qté])</f>
        <v>0</v>
      </c>
      <c r="F99" s="63">
        <f>SUMIF(tblSorties[Référence],tblStocks[[#This Row],[Référence]],tblSorties[Qté])</f>
        <v>1</v>
      </c>
      <c r="G99" s="64">
        <f>((tblStocks[[#This Row],[Stock initial]]+tblStocks[[#This Row],[Entrée]])-tblStocks[[#This Row],[Sortie]])</f>
        <v>9</v>
      </c>
    </row>
    <row r="100" spans="1:7" x14ac:dyDescent="0.25">
      <c r="A100" s="19">
        <v>117300</v>
      </c>
      <c r="B100" s="15" t="str">
        <f>VLOOKUP(tblStocks[[#This Row],[Référence]],tblBase[#All],2,FALSE)</f>
        <v>ROLLER VISION ELITE UB205 NOIR   ECRITURE FINE 0,3MM</v>
      </c>
      <c r="C100" s="60" t="str">
        <f>VLOOKUP(tblStocks[[#This Row],[Référence]],tblBase[#All],6,FALSE)</f>
        <v>ALTER BURO</v>
      </c>
      <c r="D100" s="62">
        <v>10</v>
      </c>
      <c r="E100" s="63">
        <f>SUMIF(tblEntrées[Référence],tblStocks[[#This Row],[Référence]],tblEntrées[Qté])</f>
        <v>0</v>
      </c>
      <c r="F100" s="63">
        <f>SUMIF(tblSorties[Référence],tblStocks[[#This Row],[Référence]],tblSorties[Qté])</f>
        <v>0</v>
      </c>
      <c r="G100" s="64">
        <f>((tblStocks[[#This Row],[Stock initial]]+tblStocks[[#This Row],[Entrée]])-tblStocks[[#This Row],[Sortie]])</f>
        <v>10</v>
      </c>
    </row>
    <row r="101" spans="1:7" x14ac:dyDescent="0.25">
      <c r="A101" s="19">
        <v>117302</v>
      </c>
      <c r="B101" s="15" t="str">
        <f>VLOOKUP(tblStocks[[#This Row],[Référence]],tblBase[#All],2,FALSE)</f>
        <v>ROLLER VISION ELITE UB205 BLEU   ECRITURE FINE 0,3MM</v>
      </c>
      <c r="C101" s="60" t="str">
        <f>VLOOKUP(tblStocks[[#This Row],[Référence]],tblBase[#All],6,FALSE)</f>
        <v>ALTER BURO</v>
      </c>
      <c r="D101" s="62">
        <v>10</v>
      </c>
      <c r="E101" s="63">
        <f>SUMIF(tblEntrées[Référence],tblStocks[[#This Row],[Référence]],tblEntrées[Qté])</f>
        <v>0</v>
      </c>
      <c r="F101" s="63">
        <f>SUMIF(tblSorties[Référence],tblStocks[[#This Row],[Référence]],tblSorties[Qté])</f>
        <v>0</v>
      </c>
      <c r="G101" s="64">
        <f>((tblStocks[[#This Row],[Stock initial]]+tblStocks[[#This Row],[Entrée]])-tblStocks[[#This Row],[Sortie]])</f>
        <v>10</v>
      </c>
    </row>
    <row r="102" spans="1:7" x14ac:dyDescent="0.25">
      <c r="A102" s="19">
        <v>118121</v>
      </c>
      <c r="B102" s="15" t="str">
        <f>VLOOKUP(tblStocks[[#This Row],[Référence]],tblBase[#All],2,FALSE)</f>
        <v>STYLO FEUTRE TEMPO NYLON BLEU</v>
      </c>
      <c r="C102" s="60" t="str">
        <f>VLOOKUP(tblStocks[[#This Row],[Référence]],tblBase[#All],6,FALSE)</f>
        <v>ALTER BURO</v>
      </c>
      <c r="D102" s="62">
        <v>10</v>
      </c>
      <c r="E102" s="63">
        <f>SUMIF(tblEntrées[Référence],tblStocks[[#This Row],[Référence]],tblEntrées[Qté])</f>
        <v>0</v>
      </c>
      <c r="F102" s="63">
        <f>SUMIF(tblSorties[Référence],tblStocks[[#This Row],[Référence]],tblSorties[Qté])</f>
        <v>0</v>
      </c>
      <c r="G102" s="64">
        <f>((tblStocks[[#This Row],[Stock initial]]+tblStocks[[#This Row],[Entrée]])-tblStocks[[#This Row],[Sortie]])</f>
        <v>10</v>
      </c>
    </row>
    <row r="103" spans="1:7" x14ac:dyDescent="0.25">
      <c r="A103" s="19">
        <v>118122</v>
      </c>
      <c r="B103" s="15" t="str">
        <f>VLOOKUP(tblStocks[[#This Row],[Référence]],tblBase[#All],2,FALSE)</f>
        <v>STYLO FEUTRE TEMPO NYLON NOIR</v>
      </c>
      <c r="C103" s="60" t="str">
        <f>VLOOKUP(tblStocks[[#This Row],[Référence]],tblBase[#All],6,FALSE)</f>
        <v>ALTER BURO</v>
      </c>
      <c r="D103" s="62">
        <v>10</v>
      </c>
      <c r="E103" s="63">
        <f>SUMIF(tblEntrées[Référence],tblStocks[[#This Row],[Référence]],tblEntrées[Qté])</f>
        <v>0</v>
      </c>
      <c r="F103" s="63">
        <f>SUMIF(tblSorties[Référence],tblStocks[[#This Row],[Référence]],tblSorties[Qté])</f>
        <v>0</v>
      </c>
      <c r="G103" s="64">
        <f>((tblStocks[[#This Row],[Stock initial]]+tblStocks[[#This Row],[Entrée]])-tblStocks[[#This Row],[Sortie]])</f>
        <v>10</v>
      </c>
    </row>
    <row r="104" spans="1:7" x14ac:dyDescent="0.25">
      <c r="A104" s="19">
        <v>118240</v>
      </c>
      <c r="B104" s="15" t="str">
        <f>VLOOKUP(tblStocks[[#This Row],[Référence]],tblBase[#All],2,FALSE)</f>
        <v>FEUTRE STYLIST 188 P.M BLEU</v>
      </c>
      <c r="C104" s="60" t="str">
        <f>VLOOKUP(tblStocks[[#This Row],[Référence]],tblBase[#All],6,FALSE)</f>
        <v>ALTER BURO</v>
      </c>
      <c r="D104" s="62">
        <v>10</v>
      </c>
      <c r="E104" s="63">
        <f>SUMIF(tblEntrées[Référence],tblStocks[[#This Row],[Référence]],tblEntrées[Qté])</f>
        <v>0</v>
      </c>
      <c r="F104" s="63">
        <f>SUMIF(tblSorties[Référence],tblStocks[[#This Row],[Référence]],tblSorties[Qté])</f>
        <v>8</v>
      </c>
      <c r="G104" s="64">
        <f>((tblStocks[[#This Row],[Stock initial]]+tblStocks[[#This Row],[Entrée]])-tblStocks[[#This Row],[Sortie]])</f>
        <v>2</v>
      </c>
    </row>
    <row r="105" spans="1:7" x14ac:dyDescent="0.25">
      <c r="A105" s="19">
        <v>118241</v>
      </c>
      <c r="B105" s="15" t="str">
        <f>VLOOKUP(tblStocks[[#This Row],[Référence]],tblBase[#All],2,FALSE)</f>
        <v>FEUTRE STYLIST 188 P.M NOIR</v>
      </c>
      <c r="C105" s="60" t="str">
        <f>VLOOKUP(tblStocks[[#This Row],[Référence]],tblBase[#All],6,FALSE)</f>
        <v>ALTER BURO</v>
      </c>
      <c r="D105" s="62">
        <v>10</v>
      </c>
      <c r="E105" s="63">
        <f>SUMIF(tblEntrées[Référence],tblStocks[[#This Row],[Référence]],tblEntrées[Qté])</f>
        <v>0</v>
      </c>
      <c r="F105" s="63">
        <f>SUMIF(tblSorties[Référence],tblStocks[[#This Row],[Référence]],tblSorties[Qté])</f>
        <v>8</v>
      </c>
      <c r="G105" s="64">
        <f>((tblStocks[[#This Row],[Stock initial]]+tblStocks[[#This Row],[Entrée]])-tblStocks[[#This Row],[Sortie]])</f>
        <v>2</v>
      </c>
    </row>
    <row r="106" spans="1:7" x14ac:dyDescent="0.25">
      <c r="A106" s="19">
        <v>118242</v>
      </c>
      <c r="B106" s="15" t="str">
        <f>VLOOKUP(tblStocks[[#This Row],[Référence]],tblBase[#All],2,FALSE)</f>
        <v>FEUTRE STYLIST 188 P.M ROUGE</v>
      </c>
      <c r="C106" s="60" t="str">
        <f>VLOOKUP(tblStocks[[#This Row],[Référence]],tblBase[#All],6,FALSE)</f>
        <v>ALTER BURO</v>
      </c>
      <c r="D106" s="62">
        <v>10</v>
      </c>
      <c r="E106" s="63">
        <f>SUMIF(tblEntrées[Référence],tblStocks[[#This Row],[Référence]],tblEntrées[Qté])</f>
        <v>0</v>
      </c>
      <c r="F106" s="63">
        <f>SUMIF(tblSorties[Référence],tblStocks[[#This Row],[Référence]],tblSorties[Qté])</f>
        <v>5</v>
      </c>
      <c r="G106" s="64">
        <f>((tblStocks[[#This Row],[Stock initial]]+tblStocks[[#This Row],[Entrée]])-tblStocks[[#This Row],[Sortie]])</f>
        <v>5</v>
      </c>
    </row>
    <row r="107" spans="1:7" x14ac:dyDescent="0.25">
      <c r="A107" s="19">
        <v>118243</v>
      </c>
      <c r="B107" s="15" t="str">
        <f>VLOOKUP(tblStocks[[#This Row],[Référence]],tblBase[#All],2,FALSE)</f>
        <v>FEUTRE STYLIST 188 P.M VERT</v>
      </c>
      <c r="C107" s="60" t="str">
        <f>VLOOKUP(tblStocks[[#This Row],[Référence]],tblBase[#All],6,FALSE)</f>
        <v>ALTER BURO</v>
      </c>
      <c r="D107" s="62">
        <v>10</v>
      </c>
      <c r="E107" s="63">
        <f>SUMIF(tblEntrées[Référence],tblStocks[[#This Row],[Référence]],tblEntrées[Qté])</f>
        <v>0</v>
      </c>
      <c r="F107" s="63">
        <f>SUMIF(tblSorties[Référence],tblStocks[[#This Row],[Référence]],tblSorties[Qté])</f>
        <v>6</v>
      </c>
      <c r="G107" s="64">
        <f>((tblStocks[[#This Row],[Stock initial]]+tblStocks[[#This Row],[Entrée]])-tblStocks[[#This Row],[Sortie]])</f>
        <v>4</v>
      </c>
    </row>
    <row r="108" spans="1:7" x14ac:dyDescent="0.25">
      <c r="A108" s="19">
        <v>119176</v>
      </c>
      <c r="B108" s="15" t="str">
        <f>VLOOKUP(tblStocks[[#This Row],[Référence]],tblBase[#All],2,FALSE)</f>
        <v>UNI BALL VISION ELITE 0,6 MM BLEU</v>
      </c>
      <c r="C108" s="60">
        <f>VLOOKUP(tblStocks[[#This Row],[Référence]],tblBase[#All],6,FALSE)</f>
        <v>0</v>
      </c>
      <c r="D108" s="62">
        <v>10</v>
      </c>
      <c r="E108" s="63">
        <f>SUMIF(tblEntrées[Référence],tblStocks[[#This Row],[Référence]],tblEntrées[Qté])</f>
        <v>0</v>
      </c>
      <c r="F108" s="63">
        <f>SUMIF(tblSorties[Référence],tblStocks[[#This Row],[Référence]],tblSorties[Qté])</f>
        <v>7</v>
      </c>
      <c r="G108" s="64">
        <f>((tblStocks[[#This Row],[Stock initial]]+tblStocks[[#This Row],[Entrée]])-tblStocks[[#This Row],[Sortie]])</f>
        <v>3</v>
      </c>
    </row>
    <row r="109" spans="1:7" x14ac:dyDescent="0.25">
      <c r="A109" s="19">
        <v>119177</v>
      </c>
      <c r="B109" s="15" t="str">
        <f>VLOOKUP(tblStocks[[#This Row],[Référence]],tblBase[#All],2,FALSE)</f>
        <v>UNI BALL VISION ELITE 0,6 MM NOIR</v>
      </c>
      <c r="C109" s="60">
        <f>VLOOKUP(tblStocks[[#This Row],[Référence]],tblBase[#All],6,FALSE)</f>
        <v>0</v>
      </c>
      <c r="D109" s="62">
        <v>10</v>
      </c>
      <c r="E109" s="63">
        <f>SUMIF(tblEntrées[Référence],tblStocks[[#This Row],[Référence]],tblEntrées[Qté])</f>
        <v>0</v>
      </c>
      <c r="F109" s="63">
        <f>SUMIF(tblSorties[Référence],tblStocks[[#This Row],[Référence]],tblSorties[Qté])</f>
        <v>5</v>
      </c>
      <c r="G109" s="64">
        <f>((tblStocks[[#This Row],[Stock initial]]+tblStocks[[#This Row],[Entrée]])-tblStocks[[#This Row],[Sortie]])</f>
        <v>5</v>
      </c>
    </row>
    <row r="110" spans="1:7" x14ac:dyDescent="0.25">
      <c r="A110" s="19">
        <v>119191</v>
      </c>
      <c r="B110" s="15" t="str">
        <f>VLOOKUP(tblStocks[[#This Row],[Référence]],tblBase[#All],2,FALSE)</f>
        <v>ROLLER V-BALL 07 BLEU(TRAIT 05   BL-VB7</v>
      </c>
      <c r="C110" s="60" t="str">
        <f>VLOOKUP(tblStocks[[#This Row],[Référence]],tblBase[#All],6,FALSE)</f>
        <v>ALTER BURO</v>
      </c>
      <c r="D110" s="62">
        <v>10</v>
      </c>
      <c r="E110" s="63">
        <f>SUMIF(tblEntrées[Référence],tblStocks[[#This Row],[Référence]],tblEntrées[Qté])</f>
        <v>0</v>
      </c>
      <c r="F110" s="63">
        <f>SUMIF(tblSorties[Référence],tblStocks[[#This Row],[Référence]],tblSorties[Qté])</f>
        <v>0</v>
      </c>
      <c r="G110" s="64">
        <f>((tblStocks[[#This Row],[Stock initial]]+tblStocks[[#This Row],[Entrée]])-tblStocks[[#This Row],[Sortie]])</f>
        <v>10</v>
      </c>
    </row>
    <row r="111" spans="1:7" x14ac:dyDescent="0.25">
      <c r="A111" s="19">
        <v>119192</v>
      </c>
      <c r="B111" s="15" t="str">
        <f>VLOOKUP(tblStocks[[#This Row],[Référence]],tblBase[#All],2,FALSE)</f>
        <v>ROLLER V-BALL 07 NOIR(TRAIT 05   BL-VB7</v>
      </c>
      <c r="C111" s="60" t="str">
        <f>VLOOKUP(tblStocks[[#This Row],[Référence]],tblBase[#All],6,FALSE)</f>
        <v>ALTER BURO</v>
      </c>
      <c r="D111" s="62">
        <v>10</v>
      </c>
      <c r="E111" s="63">
        <f>SUMIF(tblEntrées[Référence],tblStocks[[#This Row],[Référence]],tblEntrées[Qté])</f>
        <v>0</v>
      </c>
      <c r="F111" s="63">
        <f>SUMIF(tblSorties[Référence],tblStocks[[#This Row],[Référence]],tblSorties[Qté])</f>
        <v>0</v>
      </c>
      <c r="G111" s="64">
        <f>((tblStocks[[#This Row],[Stock initial]]+tblStocks[[#This Row],[Entrée]])-tblStocks[[#This Row],[Sortie]])</f>
        <v>10</v>
      </c>
    </row>
    <row r="112" spans="1:7" x14ac:dyDescent="0.25">
      <c r="A112" s="19">
        <v>119193</v>
      </c>
      <c r="B112" s="15" t="str">
        <f>VLOOKUP(tblStocks[[#This Row],[Référence]],tblBase[#All],2,FALSE)</f>
        <v>ROLLER V-BALL 07 ROUGE(TRAIT05   BL-VB7</v>
      </c>
      <c r="C112" s="60" t="str">
        <f>VLOOKUP(tblStocks[[#This Row],[Référence]],tblBase[#All],6,FALSE)</f>
        <v>ALTER BURO</v>
      </c>
      <c r="D112" s="62">
        <v>10</v>
      </c>
      <c r="E112" s="63">
        <f>SUMIF(tblEntrées[Référence],tblStocks[[#This Row],[Référence]],tblEntrées[Qté])</f>
        <v>0</v>
      </c>
      <c r="F112" s="63">
        <f>SUMIF(tblSorties[Référence],tblStocks[[#This Row],[Référence]],tblSorties[Qté])</f>
        <v>0</v>
      </c>
      <c r="G112" s="64">
        <f>((tblStocks[[#This Row],[Stock initial]]+tblStocks[[#This Row],[Entrée]])-tblStocks[[#This Row],[Sortie]])</f>
        <v>10</v>
      </c>
    </row>
    <row r="113" spans="1:7" x14ac:dyDescent="0.25">
      <c r="A113" s="19">
        <v>120204</v>
      </c>
      <c r="B113" s="15" t="str">
        <f>VLOOKUP(tblStocks[[#This Row],[Référence]],tblBase[#All],2,FALSE)</f>
        <v>A+B MARQU. PERMANENT PTE OGIVE   VERT</v>
      </c>
      <c r="C113" s="60" t="str">
        <f>VLOOKUP(tblStocks[[#This Row],[Référence]],tblBase[#All],6,FALSE)</f>
        <v>ALTER BURO</v>
      </c>
      <c r="D113" s="62">
        <v>10</v>
      </c>
      <c r="E113" s="63">
        <f>SUMIF(tblEntrées[Référence],tblStocks[[#This Row],[Référence]],tblEntrées[Qté])</f>
        <v>0</v>
      </c>
      <c r="F113" s="63">
        <f>SUMIF(tblSorties[Référence],tblStocks[[#This Row],[Référence]],tblSorties[Qté])</f>
        <v>0</v>
      </c>
      <c r="G113" s="64">
        <f>((tblStocks[[#This Row],[Stock initial]]+tblStocks[[#This Row],[Entrée]])-tblStocks[[#This Row],[Sortie]])</f>
        <v>10</v>
      </c>
    </row>
    <row r="114" spans="1:7" x14ac:dyDescent="0.25">
      <c r="A114" s="19">
        <v>120225</v>
      </c>
      <c r="B114" s="15" t="str">
        <f>VLOOKUP(tblStocks[[#This Row],[Référence]],tblBase[#All],2,FALSE)</f>
        <v>MARQUEUR PERMANENT POCKET 2000   BLEU PTE OGIVE</v>
      </c>
      <c r="C114" s="60" t="str">
        <f>VLOOKUP(tblStocks[[#This Row],[Référence]],tblBase[#All],6,FALSE)</f>
        <v>ALTER BURO</v>
      </c>
      <c r="D114" s="62">
        <v>10</v>
      </c>
      <c r="E114" s="63">
        <f>SUMIF(tblEntrées[Référence],tblStocks[[#This Row],[Référence]],tblEntrées[Qté])</f>
        <v>0</v>
      </c>
      <c r="F114" s="63">
        <f>SUMIF(tblSorties[Référence],tblStocks[[#This Row],[Référence]],tblSorties[Qté])</f>
        <v>0</v>
      </c>
      <c r="G114" s="64">
        <f>((tblStocks[[#This Row],[Stock initial]]+tblStocks[[#This Row],[Entrée]])-tblStocks[[#This Row],[Sortie]])</f>
        <v>10</v>
      </c>
    </row>
    <row r="115" spans="1:7" x14ac:dyDescent="0.25">
      <c r="A115" s="19">
        <v>120226</v>
      </c>
      <c r="B115" s="15" t="str">
        <f>VLOOKUP(tblStocks[[#This Row],[Référence]],tblBase[#All],2,FALSE)</f>
        <v>MARQUEUR PERMANENT POCKET 2000   NOIR PTE OGIVE</v>
      </c>
      <c r="C115" s="60" t="str">
        <f>VLOOKUP(tblStocks[[#This Row],[Référence]],tblBase[#All],6,FALSE)</f>
        <v>ALTER BURO</v>
      </c>
      <c r="D115" s="62">
        <v>10</v>
      </c>
      <c r="E115" s="63">
        <f>SUMIF(tblEntrées[Référence],tblStocks[[#This Row],[Référence]],tblEntrées[Qté])</f>
        <v>0</v>
      </c>
      <c r="F115" s="63">
        <f>SUMIF(tblSorties[Référence],tblStocks[[#This Row],[Référence]],tblSorties[Qté])</f>
        <v>1</v>
      </c>
      <c r="G115" s="64">
        <f>((tblStocks[[#This Row],[Stock initial]]+tblStocks[[#This Row],[Entrée]])-tblStocks[[#This Row],[Sortie]])</f>
        <v>9</v>
      </c>
    </row>
    <row r="116" spans="1:7" x14ac:dyDescent="0.25">
      <c r="A116" s="19">
        <v>120227</v>
      </c>
      <c r="B116" s="15" t="str">
        <f>VLOOKUP(tblStocks[[#This Row],[Référence]],tblBase[#All],2,FALSE)</f>
        <v>MARQUEUR PERMANENT POCHET 2000   ROUGE PTE OGIVE</v>
      </c>
      <c r="C116" s="60" t="str">
        <f>VLOOKUP(tblStocks[[#This Row],[Référence]],tblBase[#All],6,FALSE)</f>
        <v>ALTER BURO</v>
      </c>
      <c r="D116" s="62">
        <v>10</v>
      </c>
      <c r="E116" s="63">
        <f>SUMIF(tblEntrées[Référence],tblStocks[[#This Row],[Référence]],tblEntrées[Qté])</f>
        <v>0</v>
      </c>
      <c r="F116" s="63">
        <f>SUMIF(tblSorties[Référence],tblStocks[[#This Row],[Référence]],tblSorties[Qté])</f>
        <v>0</v>
      </c>
      <c r="G116" s="64">
        <f>((tblStocks[[#This Row],[Stock initial]]+tblStocks[[#This Row],[Entrée]])-tblStocks[[#This Row],[Sortie]])</f>
        <v>10</v>
      </c>
    </row>
    <row r="117" spans="1:7" x14ac:dyDescent="0.25">
      <c r="A117" s="19">
        <v>120481</v>
      </c>
      <c r="B117" s="15" t="str">
        <f>VLOOKUP(tblStocks[[#This Row],[Référence]],tblBase[#All],2,FALSE)</f>
        <v>FEUTRE VELLEDA 1741 BLEU PTE     OGIVE MOYENNE</v>
      </c>
      <c r="C117" s="60" t="str">
        <f>VLOOKUP(tblStocks[[#This Row],[Référence]],tblBase[#All],6,FALSE)</f>
        <v>ALTER BURO</v>
      </c>
      <c r="D117" s="62">
        <v>10</v>
      </c>
      <c r="E117" s="63">
        <f>SUMIF(tblEntrées[Référence],tblStocks[[#This Row],[Référence]],tblEntrées[Qté])</f>
        <v>0</v>
      </c>
      <c r="F117" s="63">
        <f>SUMIF(tblSorties[Référence],tblStocks[[#This Row],[Référence]],tblSorties[Qté])</f>
        <v>29</v>
      </c>
      <c r="G117" s="64">
        <f>((tblStocks[[#This Row],[Stock initial]]+tblStocks[[#This Row],[Entrée]])-tblStocks[[#This Row],[Sortie]])</f>
        <v>-19</v>
      </c>
    </row>
    <row r="118" spans="1:7" x14ac:dyDescent="0.25">
      <c r="A118" s="19">
        <v>120482</v>
      </c>
      <c r="B118" s="15" t="str">
        <f>VLOOKUP(tblStocks[[#This Row],[Référence]],tblBase[#All],2,FALSE)</f>
        <v>FEUTRE VELLEDA 1741 NOIR PTE     OGIVE MOYENNE</v>
      </c>
      <c r="C118" s="60" t="str">
        <f>VLOOKUP(tblStocks[[#This Row],[Référence]],tblBase[#All],6,FALSE)</f>
        <v>ALTER BURO</v>
      </c>
      <c r="D118" s="62">
        <v>10</v>
      </c>
      <c r="E118" s="63">
        <f>SUMIF(tblEntrées[Référence],tblStocks[[#This Row],[Référence]],tblEntrées[Qté])</f>
        <v>0</v>
      </c>
      <c r="F118" s="63">
        <f>SUMIF(tblSorties[Référence],tblStocks[[#This Row],[Référence]],tblSorties[Qté])</f>
        <v>29</v>
      </c>
      <c r="G118" s="64">
        <f>((tblStocks[[#This Row],[Stock initial]]+tblStocks[[#This Row],[Entrée]])-tblStocks[[#This Row],[Sortie]])</f>
        <v>-19</v>
      </c>
    </row>
    <row r="119" spans="1:7" x14ac:dyDescent="0.25">
      <c r="A119" s="19">
        <v>120483</v>
      </c>
      <c r="B119" s="15" t="str">
        <f>VLOOKUP(tblStocks[[#This Row],[Référence]],tblBase[#All],2,FALSE)</f>
        <v>FEUTRE VELLEDA 1741 ROUGE PTE    OGIVE MOYENNE</v>
      </c>
      <c r="C119" s="60" t="str">
        <f>VLOOKUP(tblStocks[[#This Row],[Référence]],tblBase[#All],6,FALSE)</f>
        <v>ALTER BURO</v>
      </c>
      <c r="D119" s="62">
        <v>10</v>
      </c>
      <c r="E119" s="63">
        <f>SUMIF(tblEntrées[Référence],tblStocks[[#This Row],[Référence]],tblEntrées[Qté])</f>
        <v>0</v>
      </c>
      <c r="F119" s="63">
        <f>SUMIF(tblSorties[Référence],tblStocks[[#This Row],[Référence]],tblSorties[Qté])</f>
        <v>24</v>
      </c>
      <c r="G119" s="64">
        <f>((tblStocks[[#This Row],[Stock initial]]+tblStocks[[#This Row],[Entrée]])-tblStocks[[#This Row],[Sortie]])</f>
        <v>-14</v>
      </c>
    </row>
    <row r="120" spans="1:7" x14ac:dyDescent="0.25">
      <c r="A120" s="19">
        <v>120484</v>
      </c>
      <c r="B120" s="15" t="str">
        <f>VLOOKUP(tblStocks[[#This Row],[Référence]],tblBase[#All],2,FALSE)</f>
        <v>FEUTRE VELLEDA 1741 VERT PTE     OGIVE MOYENNE</v>
      </c>
      <c r="C120" s="60" t="str">
        <f>VLOOKUP(tblStocks[[#This Row],[Référence]],tblBase[#All],6,FALSE)</f>
        <v>ALTER BURO</v>
      </c>
      <c r="D120" s="62">
        <v>10</v>
      </c>
      <c r="E120" s="63">
        <f>SUMIF(tblEntrées[Référence],tblStocks[[#This Row],[Référence]],tblEntrées[Qté])</f>
        <v>0</v>
      </c>
      <c r="F120" s="63">
        <f>SUMIF(tblSorties[Référence],tblStocks[[#This Row],[Référence]],tblSorties[Qté])</f>
        <v>17</v>
      </c>
      <c r="G120" s="64">
        <f>((tblStocks[[#This Row],[Stock initial]]+tblStocks[[#This Row],[Entrée]])-tblStocks[[#This Row],[Sortie]])</f>
        <v>-7</v>
      </c>
    </row>
    <row r="121" spans="1:7" x14ac:dyDescent="0.25">
      <c r="A121" s="19">
        <v>120521</v>
      </c>
      <c r="B121" s="15" t="str">
        <f>VLOOKUP(tblStocks[[#This Row],[Référence]],tblBase[#All],2,FALSE)</f>
        <v>SURLIGNEUR STABILO BOSS BLEU</v>
      </c>
      <c r="C121" s="60" t="str">
        <f>VLOOKUP(tblStocks[[#This Row],[Référence]],tblBase[#All],6,FALSE)</f>
        <v>ALTER BURO</v>
      </c>
      <c r="D121" s="62">
        <v>10</v>
      </c>
      <c r="E121" s="63">
        <f>SUMIF(tblEntrées[Référence],tblStocks[[#This Row],[Référence]],tblEntrées[Qté])</f>
        <v>0</v>
      </c>
      <c r="F121" s="63">
        <f>SUMIF(tblSorties[Référence],tblStocks[[#This Row],[Référence]],tblSorties[Qté])</f>
        <v>7</v>
      </c>
      <c r="G121" s="64">
        <f>((tblStocks[[#This Row],[Stock initial]]+tblStocks[[#This Row],[Entrée]])-tblStocks[[#This Row],[Sortie]])</f>
        <v>3</v>
      </c>
    </row>
    <row r="122" spans="1:7" x14ac:dyDescent="0.25">
      <c r="A122" s="19">
        <v>120524</v>
      </c>
      <c r="B122" s="15" t="str">
        <f>VLOOKUP(tblStocks[[#This Row],[Référence]],tblBase[#All],2,FALSE)</f>
        <v>SURLIGNEUR STABILO BOSS VERT</v>
      </c>
      <c r="C122" s="60" t="str">
        <f>VLOOKUP(tblStocks[[#This Row],[Référence]],tblBase[#All],6,FALSE)</f>
        <v>ALTER BURO</v>
      </c>
      <c r="D122" s="62">
        <v>10</v>
      </c>
      <c r="E122" s="63">
        <f>SUMIF(tblEntrées[Référence],tblStocks[[#This Row],[Référence]],tblEntrées[Qté])</f>
        <v>0</v>
      </c>
      <c r="F122" s="63">
        <f>SUMIF(tblSorties[Référence],tblStocks[[#This Row],[Référence]],tblSorties[Qté])</f>
        <v>5</v>
      </c>
      <c r="G122" s="64">
        <f>((tblStocks[[#This Row],[Stock initial]]+tblStocks[[#This Row],[Entrée]])-tblStocks[[#This Row],[Sortie]])</f>
        <v>5</v>
      </c>
    </row>
    <row r="123" spans="1:7" x14ac:dyDescent="0.25">
      <c r="A123" s="19">
        <v>120525</v>
      </c>
      <c r="B123" s="15" t="str">
        <f>VLOOKUP(tblStocks[[#This Row],[Référence]],tblBase[#All],2,FALSE)</f>
        <v>SURLIGNEUR STABILO BOSS JAUNE</v>
      </c>
      <c r="C123" s="60" t="str">
        <f>VLOOKUP(tblStocks[[#This Row],[Référence]],tblBase[#All],6,FALSE)</f>
        <v>ALTER BURO</v>
      </c>
      <c r="D123" s="62">
        <v>10</v>
      </c>
      <c r="E123" s="63">
        <f>SUMIF(tblEntrées[Référence],tblStocks[[#This Row],[Référence]],tblEntrées[Qté])</f>
        <v>0</v>
      </c>
      <c r="F123" s="63">
        <f>SUMIF(tblSorties[Référence],tblStocks[[#This Row],[Référence]],tblSorties[Qté])</f>
        <v>22</v>
      </c>
      <c r="G123" s="64">
        <f>((tblStocks[[#This Row],[Stock initial]]+tblStocks[[#This Row],[Entrée]])-tblStocks[[#This Row],[Sortie]])</f>
        <v>-12</v>
      </c>
    </row>
    <row r="124" spans="1:7" x14ac:dyDescent="0.25">
      <c r="A124" s="19">
        <v>120526</v>
      </c>
      <c r="B124" s="15" t="str">
        <f>VLOOKUP(tblStocks[[#This Row],[Référence]],tblBase[#All],2,FALSE)</f>
        <v>SURLIGNEUR STABILO BOSS ORANGE</v>
      </c>
      <c r="C124" s="60" t="str">
        <f>VLOOKUP(tblStocks[[#This Row],[Référence]],tblBase[#All],6,FALSE)</f>
        <v>ALTER BURO</v>
      </c>
      <c r="D124" s="62">
        <v>10</v>
      </c>
      <c r="E124" s="63">
        <f>SUMIF(tblEntrées[Référence],tblStocks[[#This Row],[Référence]],tblEntrées[Qté])</f>
        <v>0</v>
      </c>
      <c r="F124" s="63">
        <f>SUMIF(tblSorties[Référence],tblStocks[[#This Row],[Référence]],tblSorties[Qté])</f>
        <v>3</v>
      </c>
      <c r="G124" s="64">
        <f>((tblStocks[[#This Row],[Stock initial]]+tblStocks[[#This Row],[Entrée]])-tblStocks[[#This Row],[Sortie]])</f>
        <v>7</v>
      </c>
    </row>
    <row r="125" spans="1:7" x14ac:dyDescent="0.25">
      <c r="A125" s="19">
        <v>120527</v>
      </c>
      <c r="B125" s="15" t="str">
        <f>VLOOKUP(tblStocks[[#This Row],[Référence]],tblBase[#All],2,FALSE)</f>
        <v>SURLIGNEUR STABILO BOSS ROSE</v>
      </c>
      <c r="C125" s="60" t="str">
        <f>VLOOKUP(tblStocks[[#This Row],[Référence]],tblBase[#All],6,FALSE)</f>
        <v>ALTER BURO</v>
      </c>
      <c r="D125" s="62">
        <v>10</v>
      </c>
      <c r="E125" s="63">
        <f>SUMIF(tblEntrées[Référence],tblStocks[[#This Row],[Référence]],tblEntrées[Qté])</f>
        <v>0</v>
      </c>
      <c r="F125" s="63">
        <f>SUMIF(tblSorties[Référence],tblStocks[[#This Row],[Référence]],tblSorties[Qté])</f>
        <v>4</v>
      </c>
      <c r="G125" s="64">
        <f>((tblStocks[[#This Row],[Stock initial]]+tblStocks[[#This Row],[Entrée]])-tblStocks[[#This Row],[Sortie]])</f>
        <v>6</v>
      </c>
    </row>
    <row r="126" spans="1:7" x14ac:dyDescent="0.25">
      <c r="A126" s="19">
        <v>120611</v>
      </c>
      <c r="B126" s="15" t="str">
        <f>VLOOKUP(tblStocks[[#This Row],[Référence]],tblBase[#All],2,FALSE)</f>
        <v>MARQUEUR BLANC 100WS POINTE      OGIVE FINE PENTEL</v>
      </c>
      <c r="C126" s="60" t="str">
        <f>VLOOKUP(tblStocks[[#This Row],[Référence]],tblBase[#All],6,FALSE)</f>
        <v>ALTER BURO</v>
      </c>
      <c r="D126" s="62">
        <v>10</v>
      </c>
      <c r="E126" s="63">
        <f>SUMIF(tblEntrées[Référence],tblStocks[[#This Row],[Référence]],tblEntrées[Qté])</f>
        <v>0</v>
      </c>
      <c r="F126" s="63">
        <f>SUMIF(tblSorties[Référence],tblStocks[[#This Row],[Référence]],tblSorties[Qté])</f>
        <v>0</v>
      </c>
      <c r="G126" s="64">
        <f>((tblStocks[[#This Row],[Stock initial]]+tblStocks[[#This Row],[Entrée]])-tblStocks[[#This Row],[Sortie]])</f>
        <v>10</v>
      </c>
    </row>
    <row r="127" spans="1:7" x14ac:dyDescent="0.25">
      <c r="A127" s="19">
        <v>121101</v>
      </c>
      <c r="B127" s="15" t="str">
        <f>VLOOKUP(tblStocks[[#This Row],[Référence]],tblBase[#All],2,FALSE)</f>
        <v>RUBAN SCOTCH MAGIC 810 19x33</v>
      </c>
      <c r="C127" s="60" t="str">
        <f>VLOOKUP(tblStocks[[#This Row],[Référence]],tblBase[#All],6,FALSE)</f>
        <v>ALTER BURO</v>
      </c>
      <c r="D127" s="62">
        <v>10</v>
      </c>
      <c r="E127" s="63">
        <f>SUMIF(tblEntrées[Référence],tblStocks[[#This Row],[Référence]],tblEntrées[Qté])</f>
        <v>0</v>
      </c>
      <c r="F127" s="63">
        <f>SUMIF(tblSorties[Référence],tblStocks[[#This Row],[Référence]],tblSorties[Qté])</f>
        <v>2</v>
      </c>
      <c r="G127" s="64">
        <f>((tblStocks[[#This Row],[Stock initial]]+tblStocks[[#This Row],[Entrée]])-tblStocks[[#This Row],[Sortie]])</f>
        <v>8</v>
      </c>
    </row>
    <row r="128" spans="1:7" x14ac:dyDescent="0.25">
      <c r="A128" s="19">
        <v>121401</v>
      </c>
      <c r="B128" s="15" t="str">
        <f>VLOOKUP(tblStocks[[#This Row],[Référence]],tblBase[#All],2,FALSE)</f>
        <v>RUBAN SCOTCH TRANSP.550 19x33</v>
      </c>
      <c r="C128" s="60" t="str">
        <f>VLOOKUP(tblStocks[[#This Row],[Référence]],tblBase[#All],6,FALSE)</f>
        <v>ALTER BURO</v>
      </c>
      <c r="D128" s="62">
        <v>10</v>
      </c>
      <c r="E128" s="63">
        <f>SUMIF(tblEntrées[Référence],tblStocks[[#This Row],[Référence]],tblEntrées[Qté])</f>
        <v>0</v>
      </c>
      <c r="F128" s="63">
        <f>SUMIF(tblSorties[Référence],tblStocks[[#This Row],[Référence]],tblSorties[Qté])</f>
        <v>27</v>
      </c>
      <c r="G128" s="64">
        <f>((tblStocks[[#This Row],[Stock initial]]+tblStocks[[#This Row],[Entrée]])-tblStocks[[#This Row],[Sortie]])</f>
        <v>-17</v>
      </c>
    </row>
    <row r="129" spans="1:7" x14ac:dyDescent="0.25">
      <c r="A129" s="19">
        <v>122601</v>
      </c>
      <c r="B129" s="15" t="str">
        <f>VLOOKUP(tblStocks[[#This Row],[Référence]],tblBase[#All],2,FALSE)</f>
        <v>DEVIDOIR ESCARGOT PREMIUM</v>
      </c>
      <c r="C129" s="60" t="str">
        <f>VLOOKUP(tblStocks[[#This Row],[Référence]],tblBase[#All],6,FALSE)</f>
        <v>ALTER BURO</v>
      </c>
      <c r="D129" s="62">
        <v>10</v>
      </c>
      <c r="E129" s="63">
        <f>SUMIF(tblEntrées[Référence],tblStocks[[#This Row],[Référence]],tblEntrées[Qté])</f>
        <v>0</v>
      </c>
      <c r="F129" s="63">
        <f>SUMIF(tblSorties[Référence],tblStocks[[#This Row],[Référence]],tblSorties[Qté])</f>
        <v>9</v>
      </c>
      <c r="G129" s="64">
        <f>((tblStocks[[#This Row],[Stock initial]]+tblStocks[[#This Row],[Entrée]])-tblStocks[[#This Row],[Sortie]])</f>
        <v>1</v>
      </c>
    </row>
    <row r="130" spans="1:7" x14ac:dyDescent="0.25">
      <c r="A130" s="19">
        <v>123011</v>
      </c>
      <c r="B130" s="15" t="str">
        <f>VLOOKUP(tblStocks[[#This Row],[Référence]],tblBase[#All],2,FALSE)</f>
        <v>STICK DE COLLE UHU  8gr</v>
      </c>
      <c r="C130" s="60" t="str">
        <f>VLOOKUP(tblStocks[[#This Row],[Référence]],tblBase[#All],6,FALSE)</f>
        <v>ALTER BURO</v>
      </c>
      <c r="D130" s="62">
        <v>10</v>
      </c>
      <c r="E130" s="63">
        <f>SUMIF(tblEntrées[Référence],tblStocks[[#This Row],[Référence]],tblEntrées[Qté])</f>
        <v>0</v>
      </c>
      <c r="F130" s="63">
        <f>SUMIF(tblSorties[Référence],tblStocks[[#This Row],[Référence]],tblSorties[Qté])</f>
        <v>11</v>
      </c>
      <c r="G130" s="64">
        <f>((tblStocks[[#This Row],[Stock initial]]+tblStocks[[#This Row],[Entrée]])-tblStocks[[#This Row],[Sortie]])</f>
        <v>-1</v>
      </c>
    </row>
    <row r="131" spans="1:7" x14ac:dyDescent="0.25">
      <c r="A131" s="19">
        <v>123012</v>
      </c>
      <c r="B131" s="15" t="str">
        <f>VLOOKUP(tblStocks[[#This Row],[Référence]],tblBase[#All],2,FALSE)</f>
        <v>STICK DE COLLE UHU 21gr</v>
      </c>
      <c r="C131" s="60" t="str">
        <f>VLOOKUP(tblStocks[[#This Row],[Référence]],tblBase[#All],6,FALSE)</f>
        <v>ALTER BURO</v>
      </c>
      <c r="D131" s="62">
        <v>10</v>
      </c>
      <c r="E131" s="63">
        <f>SUMIF(tblEntrées[Référence],tblStocks[[#This Row],[Référence]],tblEntrées[Qté])</f>
        <v>0</v>
      </c>
      <c r="F131" s="63">
        <f>SUMIF(tblSorties[Référence],tblStocks[[#This Row],[Référence]],tblSorties[Qté])</f>
        <v>0</v>
      </c>
      <c r="G131" s="64">
        <f>((tblStocks[[#This Row],[Stock initial]]+tblStocks[[#This Row],[Entrée]])-tblStocks[[#This Row],[Sortie]])</f>
        <v>10</v>
      </c>
    </row>
    <row r="132" spans="1:7" x14ac:dyDescent="0.25">
      <c r="A132" s="19">
        <v>123034</v>
      </c>
      <c r="B132" s="15" t="str">
        <f>VLOOKUP(tblStocks[[#This Row],[Référence]],tblBase[#All],2,FALSE)</f>
        <v>TUBE DE COLLE UNIVERSELLE 30ml  330</v>
      </c>
      <c r="C132" s="60" t="str">
        <f>VLOOKUP(tblStocks[[#This Row],[Référence]],tblBase[#All],6,FALSE)</f>
        <v>ALTER BURO</v>
      </c>
      <c r="D132" s="62">
        <v>10</v>
      </c>
      <c r="E132" s="63">
        <f>SUMIF(tblEntrées[Référence],tblStocks[[#This Row],[Référence]],tblEntrées[Qté])</f>
        <v>0</v>
      </c>
      <c r="F132" s="63">
        <f>SUMIF(tblSorties[Référence],tblStocks[[#This Row],[Référence]],tblSorties[Qté])</f>
        <v>0</v>
      </c>
      <c r="G132" s="64">
        <f>((tblStocks[[#This Row],[Stock initial]]+tblStocks[[#This Row],[Entrée]])-tblStocks[[#This Row],[Sortie]])</f>
        <v>10</v>
      </c>
    </row>
    <row r="133" spans="1:7" x14ac:dyDescent="0.25">
      <c r="A133" s="19">
        <v>123042</v>
      </c>
      <c r="B133" s="15" t="str">
        <f>VLOOKUP(tblStocks[[#This Row],[Référence]],tblBase[#All],2,FALSE)</f>
        <v>TUBE DE COLLE SCOTCH NET 30ml    3045D</v>
      </c>
      <c r="C133" s="60" t="str">
        <f>VLOOKUP(tblStocks[[#This Row],[Référence]],tblBase[#All],6,FALSE)</f>
        <v>ALTER BURO</v>
      </c>
      <c r="D133" s="62">
        <v>10</v>
      </c>
      <c r="E133" s="63">
        <f>SUMIF(tblEntrées[Référence],tblStocks[[#This Row],[Référence]],tblEntrées[Qté])</f>
        <v>0</v>
      </c>
      <c r="F133" s="63">
        <f>SUMIF(tblSorties[Référence],tblStocks[[#This Row],[Référence]],tblSorties[Qté])</f>
        <v>0</v>
      </c>
      <c r="G133" s="64">
        <f>((tblStocks[[#This Row],[Stock initial]]+tblStocks[[#This Row],[Entrée]])-tblStocks[[#This Row],[Sortie]])</f>
        <v>10</v>
      </c>
    </row>
    <row r="134" spans="1:7" x14ac:dyDescent="0.25">
      <c r="A134" s="18">
        <v>124844</v>
      </c>
      <c r="B134" s="15" t="str">
        <f>VLOOKUP(tblStocks[[#This Row],[Référence]],tblBase[#All],2,FALSE)</f>
        <v>SAC ASPIRATEUR HEPAFLO</v>
      </c>
      <c r="C134" s="60" t="str">
        <f>VLOOKUP(tblStocks[[#This Row],[Référence]],tblBase[#All],6,FALSE)</f>
        <v>LE GOFF</v>
      </c>
      <c r="D134" s="62">
        <v>10</v>
      </c>
      <c r="E134" s="63">
        <f>SUMIF(tblEntrées[Référence],tblStocks[[#This Row],[Référence]],tblEntrées[Qté])</f>
        <v>0</v>
      </c>
      <c r="F134" s="63">
        <f>SUMIF(tblSorties[Référence],tblStocks[[#This Row],[Référence]],tblSorties[Qté])</f>
        <v>0</v>
      </c>
      <c r="G134" s="64">
        <f>((tblStocks[[#This Row],[Stock initial]]+tblStocks[[#This Row],[Entrée]])-tblStocks[[#This Row],[Sortie]])</f>
        <v>10</v>
      </c>
    </row>
    <row r="135" spans="1:7" x14ac:dyDescent="0.25">
      <c r="A135" s="19">
        <v>125611</v>
      </c>
      <c r="B135" s="15" t="str">
        <f>VLOOKUP(tblStocks[[#This Row],[Référence]],tblBase[#All],2,FALSE)</f>
        <v>A+B BTE 100FLES ETIQ.63.5x38.1   MULTI-USAGES</v>
      </c>
      <c r="C135" s="60" t="str">
        <f>VLOOKUP(tblStocks[[#This Row],[Référence]],tblBase[#All],6,FALSE)</f>
        <v>ALTER BURO</v>
      </c>
      <c r="D135" s="62">
        <v>10</v>
      </c>
      <c r="E135" s="63">
        <f>SUMIF(tblEntrées[Référence],tblStocks[[#This Row],[Référence]],tblEntrées[Qté])</f>
        <v>0</v>
      </c>
      <c r="F135" s="63">
        <f>SUMIF(tblSorties[Référence],tblStocks[[#This Row],[Référence]],tblSorties[Qté])</f>
        <v>2</v>
      </c>
      <c r="G135" s="64">
        <f>((tblStocks[[#This Row],[Stock initial]]+tblStocks[[#This Row],[Entrée]])-tblStocks[[#This Row],[Sortie]])</f>
        <v>8</v>
      </c>
    </row>
    <row r="136" spans="1:7" x14ac:dyDescent="0.25">
      <c r="A136" s="19">
        <v>125703</v>
      </c>
      <c r="B136" s="15" t="str">
        <f>VLOOKUP(tblStocks[[#This Row],[Référence]],tblBase[#All],2,FALSE)</f>
        <v>ETIQUETTE ADRESSE</v>
      </c>
      <c r="C136" s="60" t="str">
        <f>VLOOKUP(tblStocks[[#This Row],[Référence]],tblBase[#All],6,FALSE)</f>
        <v>ALTER BURO</v>
      </c>
      <c r="D136" s="62">
        <v>10</v>
      </c>
      <c r="E136" s="63">
        <f>SUMIF(tblEntrées[Référence],tblStocks[[#This Row],[Référence]],tblEntrées[Qté])</f>
        <v>0</v>
      </c>
      <c r="F136" s="63">
        <f>SUMIF(tblSorties[Référence],tblStocks[[#This Row],[Référence]],tblSorties[Qté])</f>
        <v>1</v>
      </c>
      <c r="G136" s="64">
        <f>((tblStocks[[#This Row],[Stock initial]]+tblStocks[[#This Row],[Entrée]])-tblStocks[[#This Row],[Sortie]])</f>
        <v>9</v>
      </c>
    </row>
    <row r="137" spans="1:7" x14ac:dyDescent="0.25">
      <c r="A137" s="19">
        <v>126403</v>
      </c>
      <c r="B137" s="15" t="str">
        <f>VLOOKUP(tblStocks[[#This Row],[Référence]],tblBase[#All],2,FALSE)</f>
        <v>REGLE PLAST. 1 BISEAU 30cm       GRADUEE</v>
      </c>
      <c r="C137" s="60" t="str">
        <f>VLOOKUP(tblStocks[[#This Row],[Référence]],tblBase[#All],6,FALSE)</f>
        <v>ALTER BURO</v>
      </c>
      <c r="D137" s="62">
        <v>10</v>
      </c>
      <c r="E137" s="63">
        <f>SUMIF(tblEntrées[Référence],tblStocks[[#This Row],[Référence]],tblEntrées[Qté])</f>
        <v>0</v>
      </c>
      <c r="F137" s="63">
        <f>SUMIF(tblSorties[Référence],tblStocks[[#This Row],[Référence]],tblSorties[Qté])</f>
        <v>1</v>
      </c>
      <c r="G137" s="64">
        <f>((tblStocks[[#This Row],[Stock initial]]+tblStocks[[#This Row],[Entrée]])-tblStocks[[#This Row],[Sortie]])</f>
        <v>9</v>
      </c>
    </row>
    <row r="138" spans="1:7" x14ac:dyDescent="0.25">
      <c r="A138" s="19">
        <v>126404</v>
      </c>
      <c r="B138" s="15" t="str">
        <f>VLOOKUP(tblStocks[[#This Row],[Référence]],tblBase[#All],2,FALSE)</f>
        <v>REGLE PLAST. 1 BISEAU 40cm       GRADUEE</v>
      </c>
      <c r="C138" s="60" t="str">
        <f>VLOOKUP(tblStocks[[#This Row],[Référence]],tblBase[#All],6,FALSE)</f>
        <v>ALTER BURO</v>
      </c>
      <c r="D138" s="62">
        <v>10</v>
      </c>
      <c r="E138" s="63">
        <f>SUMIF(tblEntrées[Référence],tblStocks[[#This Row],[Référence]],tblEntrées[Qté])</f>
        <v>0</v>
      </c>
      <c r="F138" s="63">
        <f>SUMIF(tblSorties[Référence],tblStocks[[#This Row],[Référence]],tblSorties[Qté])</f>
        <v>0</v>
      </c>
      <c r="G138" s="64">
        <f>((tblStocks[[#This Row],[Stock initial]]+tblStocks[[#This Row],[Entrée]])-tblStocks[[#This Row],[Sortie]])</f>
        <v>10</v>
      </c>
    </row>
    <row r="139" spans="1:7" x14ac:dyDescent="0.25">
      <c r="A139" s="19">
        <v>127101</v>
      </c>
      <c r="B139" s="15" t="str">
        <f>VLOOKUP(tblStocks[[#This Row],[Référence]],tblBase[#All],2,FALSE)</f>
        <v>TAILLE-CRAYONS ALU 1 USAGE</v>
      </c>
      <c r="C139" s="60" t="str">
        <f>VLOOKUP(tblStocks[[#This Row],[Référence]],tblBase[#All],6,FALSE)</f>
        <v>ALTER BURO</v>
      </c>
      <c r="D139" s="62">
        <v>10</v>
      </c>
      <c r="E139" s="63">
        <f>SUMIF(tblEntrées[Référence],tblStocks[[#This Row],[Référence]],tblEntrées[Qté])</f>
        <v>0</v>
      </c>
      <c r="F139" s="63">
        <f>SUMIF(tblSorties[Référence],tblStocks[[#This Row],[Référence]],tblSorties[Qté])</f>
        <v>0</v>
      </c>
      <c r="G139" s="64">
        <f>((tblStocks[[#This Row],[Stock initial]]+tblStocks[[#This Row],[Entrée]])-tblStocks[[#This Row],[Sortie]])</f>
        <v>10</v>
      </c>
    </row>
    <row r="140" spans="1:7" x14ac:dyDescent="0.25">
      <c r="A140" s="19">
        <v>127102</v>
      </c>
      <c r="B140" s="15" t="str">
        <f>VLOOKUP(tblStocks[[#This Row],[Référence]],tblBase[#All],2,FALSE)</f>
        <v>TAILLE-CRAYONS ALU 2 USAGES</v>
      </c>
      <c r="C140" s="60" t="str">
        <f>VLOOKUP(tblStocks[[#This Row],[Référence]],tblBase[#All],6,FALSE)</f>
        <v>ALTER BURO</v>
      </c>
      <c r="D140" s="62">
        <v>10</v>
      </c>
      <c r="E140" s="63">
        <f>SUMIF(tblEntrées[Référence],tblStocks[[#This Row],[Référence]],tblEntrées[Qté])</f>
        <v>0</v>
      </c>
      <c r="F140" s="63">
        <f>SUMIF(tblSorties[Référence],tblStocks[[#This Row],[Référence]],tblSorties[Qté])</f>
        <v>0</v>
      </c>
      <c r="G140" s="64">
        <f>((tblStocks[[#This Row],[Stock initial]]+tblStocks[[#This Row],[Entrée]])-tblStocks[[#This Row],[Sortie]])</f>
        <v>10</v>
      </c>
    </row>
    <row r="141" spans="1:7" x14ac:dyDescent="0.25">
      <c r="A141" s="19">
        <v>127212</v>
      </c>
      <c r="B141" s="15" t="str">
        <f>VLOOKUP(tblStocks[[#This Row],[Référence]],tblBase[#All],2,FALSE)</f>
        <v>TAILLE CRAYONS 2 USAGES A        RESERVOIR</v>
      </c>
      <c r="C141" s="60" t="str">
        <f>VLOOKUP(tblStocks[[#This Row],[Référence]],tblBase[#All],6,FALSE)</f>
        <v>ALTER BURO</v>
      </c>
      <c r="D141" s="62">
        <v>10</v>
      </c>
      <c r="E141" s="63">
        <f>SUMIF(tblEntrées[Référence],tblStocks[[#This Row],[Référence]],tblEntrées[Qté])</f>
        <v>0</v>
      </c>
      <c r="F141" s="63">
        <f>SUMIF(tblSorties[Référence],tblStocks[[#This Row],[Référence]],tblSorties[Qté])</f>
        <v>0</v>
      </c>
      <c r="G141" s="64">
        <f>((tblStocks[[#This Row],[Stock initial]]+tblStocks[[#This Row],[Entrée]])-tblStocks[[#This Row],[Sortie]])</f>
        <v>10</v>
      </c>
    </row>
    <row r="142" spans="1:7" x14ac:dyDescent="0.25">
      <c r="A142" s="18">
        <v>130500</v>
      </c>
      <c r="B142" s="15" t="str">
        <f>VLOOKUP(tblStocks[[#This Row],[Référence]],tblBase[#All],2,FALSE)</f>
        <v>PRODUITS VAISSELLE</v>
      </c>
      <c r="C142" s="60" t="str">
        <f>VLOOKUP(tblStocks[[#This Row],[Référence]],tblBase[#All],6,FALSE)</f>
        <v>DEVLAEMYNCK</v>
      </c>
      <c r="D142" s="62">
        <v>10</v>
      </c>
      <c r="E142" s="63">
        <f>SUMIF(tblEntrées[Référence],tblStocks[[#This Row],[Référence]],tblEntrées[Qté])</f>
        <v>0</v>
      </c>
      <c r="F142" s="63">
        <f>SUMIF(tblSorties[Référence],tblStocks[[#This Row],[Référence]],tblSorties[Qté])</f>
        <v>3</v>
      </c>
      <c r="G142" s="64">
        <f>((tblStocks[[#This Row],[Stock initial]]+tblStocks[[#This Row],[Entrée]])-tblStocks[[#This Row],[Sortie]])</f>
        <v>7</v>
      </c>
    </row>
    <row r="143" spans="1:7" x14ac:dyDescent="0.25">
      <c r="A143" s="19">
        <v>132451</v>
      </c>
      <c r="B143" s="15" t="str">
        <f>VLOOKUP(tblStocks[[#This Row],[Référence]],tblBase[#All],2,FALSE)</f>
        <v>A+B PERFORATEUR 4 TROUS          (20FLES)</v>
      </c>
      <c r="C143" s="60" t="str">
        <f>VLOOKUP(tblStocks[[#This Row],[Référence]],tblBase[#All],6,FALSE)</f>
        <v>ALTER BURO</v>
      </c>
      <c r="D143" s="62">
        <v>10</v>
      </c>
      <c r="E143" s="63">
        <f>SUMIF(tblEntrées[Référence],tblStocks[[#This Row],[Référence]],tblEntrées[Qté])</f>
        <v>0</v>
      </c>
      <c r="F143" s="63">
        <f>SUMIF(tblSorties[Référence],tblStocks[[#This Row],[Référence]],tblSorties[Qté])</f>
        <v>0</v>
      </c>
      <c r="G143" s="64">
        <f>((tblStocks[[#This Row],[Stock initial]]+tblStocks[[#This Row],[Entrée]])-tblStocks[[#This Row],[Sortie]])</f>
        <v>10</v>
      </c>
    </row>
    <row r="144" spans="1:7" x14ac:dyDescent="0.25">
      <c r="A144" s="19">
        <v>136833</v>
      </c>
      <c r="B144" s="15" t="str">
        <f>VLOOKUP(tblStocks[[#This Row],[Référence]],tblBase[#All],2,FALSE)</f>
        <v>FICHIER ROTATIF 500F.56x102mm    TUBE METAL</v>
      </c>
      <c r="C144" s="60" t="str">
        <f>VLOOKUP(tblStocks[[#This Row],[Référence]],tblBase[#All],6,FALSE)</f>
        <v>ALTER BURO</v>
      </c>
      <c r="D144" s="62">
        <v>10</v>
      </c>
      <c r="E144" s="63">
        <f>SUMIF(tblEntrées[Référence],tblStocks[[#This Row],[Référence]],tblEntrées[Qté])</f>
        <v>0</v>
      </c>
      <c r="F144" s="63">
        <f>SUMIF(tblSorties[Référence],tblStocks[[#This Row],[Référence]],tblSorties[Qté])</f>
        <v>0</v>
      </c>
      <c r="G144" s="64">
        <f>((tblStocks[[#This Row],[Stock initial]]+tblStocks[[#This Row],[Entrée]])-tblStocks[[#This Row],[Sortie]])</f>
        <v>10</v>
      </c>
    </row>
    <row r="145" spans="1:7" x14ac:dyDescent="0.25">
      <c r="A145" s="19">
        <v>200252</v>
      </c>
      <c r="B145" s="15" t="str">
        <f>VLOOKUP(tblStocks[[#This Row],[Référence]],tblBase[#All],2,FALSE)</f>
        <v>BOITE DE TRANSFERT</v>
      </c>
      <c r="C145" s="60">
        <f>VLOOKUP(tblStocks[[#This Row],[Référence]],tblBase[#All],6,FALSE)</f>
        <v>0</v>
      </c>
      <c r="D145" s="62">
        <v>10</v>
      </c>
      <c r="E145" s="63">
        <f>SUMIF(tblEntrées[Référence],tblStocks[[#This Row],[Référence]],tblEntrées[Qté])</f>
        <v>0</v>
      </c>
      <c r="F145" s="63">
        <f>SUMIF(tblSorties[Référence],tblStocks[[#This Row],[Référence]],tblSorties[Qté])</f>
        <v>0</v>
      </c>
      <c r="G145" s="64">
        <f>((tblStocks[[#This Row],[Stock initial]]+tblStocks[[#This Row],[Entrée]])-tblStocks[[#This Row],[Sortie]])</f>
        <v>10</v>
      </c>
    </row>
    <row r="146" spans="1:7" x14ac:dyDescent="0.25">
      <c r="A146" s="19">
        <v>200253</v>
      </c>
      <c r="B146" s="15" t="str">
        <f>VLOOKUP(tblStocks[[#This Row],[Référence]],tblBase[#All],2,FALSE)</f>
        <v>BTE 100 POCH.PLAST.PERF.LISSE    9/100è A4 11 TROUS</v>
      </c>
      <c r="C146" s="60" t="str">
        <f>VLOOKUP(tblStocks[[#This Row],[Référence]],tblBase[#All],6,FALSE)</f>
        <v>ALTER BURO</v>
      </c>
      <c r="D146" s="62">
        <v>10</v>
      </c>
      <c r="E146" s="63">
        <f>SUMIF(tblEntrées[Référence],tblStocks[[#This Row],[Référence]],tblEntrées[Qté])</f>
        <v>0</v>
      </c>
      <c r="F146" s="63">
        <f>SUMIF(tblSorties[Référence],tblStocks[[#This Row],[Référence]],tblSorties[Qté])</f>
        <v>2200</v>
      </c>
      <c r="G146" s="64">
        <f>((tblStocks[[#This Row],[Stock initial]]+tblStocks[[#This Row],[Entrée]])-tblStocks[[#This Row],[Sortie]])</f>
        <v>-2190</v>
      </c>
    </row>
    <row r="147" spans="1:7" x14ac:dyDescent="0.25">
      <c r="A147" s="19">
        <v>200331</v>
      </c>
      <c r="B147" s="15" t="str">
        <f>VLOOKUP(tblStocks[[#This Row],[Référence]],tblBase[#All],2,FALSE)</f>
        <v>SACH.50 POCH.COIN INCOLORE A4    GRAINE POLYPRO 12/100è</v>
      </c>
      <c r="C147" s="60" t="str">
        <f>VLOOKUP(tblStocks[[#This Row],[Référence]],tblBase[#All],6,FALSE)</f>
        <v>ALTER BURO</v>
      </c>
      <c r="D147" s="62">
        <v>10</v>
      </c>
      <c r="E147" s="63">
        <f>SUMIF(tblEntrées[Référence],tblStocks[[#This Row],[Référence]],tblEntrées[Qté])</f>
        <v>0</v>
      </c>
      <c r="F147" s="63">
        <f>SUMIF(tblSorties[Référence],tblStocks[[#This Row],[Référence]],tblSorties[Qté])</f>
        <v>40</v>
      </c>
      <c r="G147" s="64">
        <f>((tblStocks[[#This Row],[Stock initial]]+tblStocks[[#This Row],[Entrée]])-tblStocks[[#This Row],[Sortie]])</f>
        <v>-30</v>
      </c>
    </row>
    <row r="148" spans="1:7" x14ac:dyDescent="0.25">
      <c r="A148" s="19">
        <v>201950</v>
      </c>
      <c r="B148" s="15" t="str">
        <f>VLOOKUP(tblStocks[[#This Row],[Référence]],tblBase[#All],2,FALSE)</f>
        <v>BTE 100 POCH.COIN INCOLORE PVC   SUPERIEUR</v>
      </c>
      <c r="C148" s="60" t="str">
        <f>VLOOKUP(tblStocks[[#This Row],[Référence]],tblBase[#All],6,FALSE)</f>
        <v>ALTER BURO</v>
      </c>
      <c r="D148" s="62">
        <v>10</v>
      </c>
      <c r="E148" s="63">
        <f>SUMIF(tblEntrées[Référence],tblStocks[[#This Row],[Référence]],tblEntrées[Qté])</f>
        <v>0</v>
      </c>
      <c r="F148" s="63">
        <f>SUMIF(tblSorties[Référence],tblStocks[[#This Row],[Référence]],tblSorties[Qté])</f>
        <v>0</v>
      </c>
      <c r="G148" s="64">
        <f>((tblStocks[[#This Row],[Stock initial]]+tblStocks[[#This Row],[Entrée]])-tblStocks[[#This Row],[Sortie]])</f>
        <v>10</v>
      </c>
    </row>
    <row r="149" spans="1:7" x14ac:dyDescent="0.25">
      <c r="A149" s="19">
        <v>202230</v>
      </c>
      <c r="B149" s="15" t="str">
        <f>VLOOKUP(tblStocks[[#This Row],[Référence]],tblBase[#All],2,FALSE)</f>
        <v>CHEM.3 RABATS ELAST.EUROFOLIO    BLEU A4 C.L.</v>
      </c>
      <c r="C149" s="60" t="str">
        <f>VLOOKUP(tblStocks[[#This Row],[Référence]],tblBase[#All],6,FALSE)</f>
        <v>ALTER BURO</v>
      </c>
      <c r="D149" s="62">
        <v>10</v>
      </c>
      <c r="E149" s="63">
        <f>SUMIF(tblEntrées[Référence],tblStocks[[#This Row],[Référence]],tblEntrées[Qté])</f>
        <v>0</v>
      </c>
      <c r="F149" s="63">
        <f>SUMIF(tblSorties[Référence],tblStocks[[#This Row],[Référence]],tblSorties[Qté])</f>
        <v>22</v>
      </c>
      <c r="G149" s="64">
        <f>((tblStocks[[#This Row],[Stock initial]]+tblStocks[[#This Row],[Entrée]])-tblStocks[[#This Row],[Sortie]])</f>
        <v>-12</v>
      </c>
    </row>
    <row r="150" spans="1:7" x14ac:dyDescent="0.25">
      <c r="A150" s="19">
        <v>202230</v>
      </c>
      <c r="B150" s="15" t="str">
        <f>VLOOKUP(tblStocks[[#This Row],[Référence]],tblBase[#All],2,FALSE)</f>
        <v>CHEM.3 RABATS ELAST.EUROFOLIO    BLEU A4 C.L.</v>
      </c>
      <c r="C150" s="60" t="str">
        <f>VLOOKUP(tblStocks[[#This Row],[Référence]],tblBase[#All],6,FALSE)</f>
        <v>ALTER BURO</v>
      </c>
      <c r="D150" s="62">
        <v>10</v>
      </c>
      <c r="E150" s="63">
        <f>SUMIF(tblEntrées[Référence],tblStocks[[#This Row],[Référence]],tblEntrées[Qté])</f>
        <v>0</v>
      </c>
      <c r="F150" s="63">
        <f>SUMIF(tblSorties[Référence],tblStocks[[#This Row],[Référence]],tblSorties[Qté])</f>
        <v>22</v>
      </c>
      <c r="G150" s="64">
        <f>((tblStocks[[#This Row],[Stock initial]]+tblStocks[[#This Row],[Entrée]])-tblStocks[[#This Row],[Sortie]])</f>
        <v>-12</v>
      </c>
    </row>
    <row r="151" spans="1:7" x14ac:dyDescent="0.25">
      <c r="A151" s="19">
        <v>202231</v>
      </c>
      <c r="B151" s="15" t="str">
        <f>VLOOKUP(tblStocks[[#This Row],[Référence]],tblBase[#All],2,FALSE)</f>
        <v>CHEM.3 RAB.+ELAST.+ETIQ.VERT     C.L. 5/10</v>
      </c>
      <c r="C151" s="60" t="str">
        <f>VLOOKUP(tblStocks[[#This Row],[Référence]],tblBase[#All],6,FALSE)</f>
        <v>ALTER BURO</v>
      </c>
      <c r="D151" s="62">
        <v>10</v>
      </c>
      <c r="E151" s="63">
        <f>SUMIF(tblEntrées[Référence],tblStocks[[#This Row],[Référence]],tblEntrées[Qté])</f>
        <v>0</v>
      </c>
      <c r="F151" s="63">
        <f>SUMIF(tblSorties[Référence],tblStocks[[#This Row],[Référence]],tblSorties[Qté])</f>
        <v>19</v>
      </c>
      <c r="G151" s="64">
        <f>((tblStocks[[#This Row],[Stock initial]]+tblStocks[[#This Row],[Entrée]])-tblStocks[[#This Row],[Sortie]])</f>
        <v>-9</v>
      </c>
    </row>
    <row r="152" spans="1:7" x14ac:dyDescent="0.25">
      <c r="A152" s="19">
        <v>202231</v>
      </c>
      <c r="B152" s="15" t="str">
        <f>VLOOKUP(tblStocks[[#This Row],[Référence]],tblBase[#All],2,FALSE)</f>
        <v>CHEM.3 RAB.+ELAST.+ETIQ.VERT     C.L. 5/10</v>
      </c>
      <c r="C152" s="60" t="str">
        <f>VLOOKUP(tblStocks[[#This Row],[Référence]],tblBase[#All],6,FALSE)</f>
        <v>ALTER BURO</v>
      </c>
      <c r="D152" s="62">
        <v>10</v>
      </c>
      <c r="E152" s="63">
        <f>SUMIF(tblEntrées[Référence],tblStocks[[#This Row],[Référence]],tblEntrées[Qté])</f>
        <v>0</v>
      </c>
      <c r="F152" s="63">
        <f>SUMIF(tblSorties[Référence],tblStocks[[#This Row],[Référence]],tblSorties[Qté])</f>
        <v>19</v>
      </c>
      <c r="G152" s="64">
        <f>((tblStocks[[#This Row],[Stock initial]]+tblStocks[[#This Row],[Entrée]])-tblStocks[[#This Row],[Sortie]])</f>
        <v>-9</v>
      </c>
    </row>
    <row r="153" spans="1:7" x14ac:dyDescent="0.25">
      <c r="A153" s="19">
        <v>202231</v>
      </c>
      <c r="B153" s="15" t="str">
        <f>VLOOKUP(tblStocks[[#This Row],[Référence]],tblBase[#All],2,FALSE)</f>
        <v>CHEM.3 RAB.+ELAST.+ETIQ.VERT     C.L. 5/10</v>
      </c>
      <c r="C153" s="60" t="str">
        <f>VLOOKUP(tblStocks[[#This Row],[Référence]],tblBase[#All],6,FALSE)</f>
        <v>ALTER BURO</v>
      </c>
      <c r="D153" s="62">
        <v>10</v>
      </c>
      <c r="E153" s="63">
        <f>SUMIF(tblEntrées[Référence],tblStocks[[#This Row],[Référence]],tblEntrées[Qté])</f>
        <v>0</v>
      </c>
      <c r="F153" s="63">
        <f>SUMIF(tblSorties[Référence],tblStocks[[#This Row],[Référence]],tblSorties[Qté])</f>
        <v>19</v>
      </c>
      <c r="G153" s="64">
        <f>((tblStocks[[#This Row],[Stock initial]]+tblStocks[[#This Row],[Entrée]])-tblStocks[[#This Row],[Sortie]])</f>
        <v>-9</v>
      </c>
    </row>
    <row r="154" spans="1:7" x14ac:dyDescent="0.25">
      <c r="A154" s="19">
        <v>202232</v>
      </c>
      <c r="B154" s="15" t="str">
        <f>VLOOKUP(tblStocks[[#This Row],[Référence]],tblBase[#All],2,FALSE)</f>
        <v>CHEM.RAB.+ELAST.+ETIQ JAUNE</v>
      </c>
      <c r="C154" s="60" t="str">
        <f>VLOOKUP(tblStocks[[#This Row],[Référence]],tblBase[#All],6,FALSE)</f>
        <v>ALTER BURO</v>
      </c>
      <c r="D154" s="62">
        <v>10</v>
      </c>
      <c r="E154" s="63">
        <f>SUMIF(tblEntrées[Référence],tblStocks[[#This Row],[Référence]],tblEntrées[Qté])</f>
        <v>0</v>
      </c>
      <c r="F154" s="63">
        <f>SUMIF(tblSorties[Référence],tblStocks[[#This Row],[Référence]],tblSorties[Qté])</f>
        <v>37</v>
      </c>
      <c r="G154" s="64">
        <f>((tblStocks[[#This Row],[Stock initial]]+tblStocks[[#This Row],[Entrée]])-tblStocks[[#This Row],[Sortie]])</f>
        <v>-27</v>
      </c>
    </row>
    <row r="155" spans="1:7" x14ac:dyDescent="0.25">
      <c r="A155" s="19">
        <v>202232</v>
      </c>
      <c r="B155" s="15" t="str">
        <f>VLOOKUP(tblStocks[[#This Row],[Référence]],tblBase[#All],2,FALSE)</f>
        <v>CHEM.RAB.+ELAST.+ETIQ JAUNE</v>
      </c>
      <c r="C155" s="60" t="str">
        <f>VLOOKUP(tblStocks[[#This Row],[Référence]],tblBase[#All],6,FALSE)</f>
        <v>ALTER BURO</v>
      </c>
      <c r="D155" s="62">
        <v>10</v>
      </c>
      <c r="E155" s="63">
        <f>SUMIF(tblEntrées[Référence],tblStocks[[#This Row],[Référence]],tblEntrées[Qté])</f>
        <v>0</v>
      </c>
      <c r="F155" s="63">
        <f>SUMIF(tblSorties[Référence],tblStocks[[#This Row],[Référence]],tblSorties[Qté])</f>
        <v>37</v>
      </c>
      <c r="G155" s="64">
        <f>((tblStocks[[#This Row],[Stock initial]]+tblStocks[[#This Row],[Entrée]])-tblStocks[[#This Row],[Sortie]])</f>
        <v>-27</v>
      </c>
    </row>
    <row r="156" spans="1:7" x14ac:dyDescent="0.25">
      <c r="A156" s="19">
        <v>202233</v>
      </c>
      <c r="B156" s="15" t="str">
        <f>VLOOKUP(tblStocks[[#This Row],[Référence]],tblBase[#All],2,FALSE)</f>
        <v>CHEM.3RAB.+ELAST.+ETIQ. MAUVE C.L. 5/10</v>
      </c>
      <c r="C156" s="60" t="str">
        <f>VLOOKUP(tblStocks[[#This Row],[Référence]],tblBase[#All],6,FALSE)</f>
        <v>ALTER BURO</v>
      </c>
      <c r="D156" s="62">
        <v>10</v>
      </c>
      <c r="E156" s="63">
        <f>SUMIF(tblEntrées[Référence],tblStocks[[#This Row],[Référence]],tblEntrées[Qté])</f>
        <v>0</v>
      </c>
      <c r="F156" s="63">
        <f>SUMIF(tblSorties[Référence],tblStocks[[#This Row],[Référence]],tblSorties[Qté])</f>
        <v>14</v>
      </c>
      <c r="G156" s="64">
        <f>((tblStocks[[#This Row],[Stock initial]]+tblStocks[[#This Row],[Entrée]])-tblStocks[[#This Row],[Sortie]])</f>
        <v>-4</v>
      </c>
    </row>
    <row r="157" spans="1:7" x14ac:dyDescent="0.25">
      <c r="A157" s="19">
        <v>202233</v>
      </c>
      <c r="B157" s="15" t="str">
        <f>VLOOKUP(tblStocks[[#This Row],[Référence]],tblBase[#All],2,FALSE)</f>
        <v>CHEM.3RAB.+ELAST.+ETIQ. MAUVE C.L. 5/10</v>
      </c>
      <c r="C157" s="60" t="str">
        <f>VLOOKUP(tblStocks[[#This Row],[Référence]],tblBase[#All],6,FALSE)</f>
        <v>ALTER BURO</v>
      </c>
      <c r="D157" s="62">
        <v>10</v>
      </c>
      <c r="E157" s="63">
        <f>SUMIF(tblEntrées[Référence],tblStocks[[#This Row],[Référence]],tblEntrées[Qté])</f>
        <v>0</v>
      </c>
      <c r="F157" s="63">
        <f>SUMIF(tblSorties[Référence],tblStocks[[#This Row],[Référence]],tblSorties[Qté])</f>
        <v>14</v>
      </c>
      <c r="G157" s="64">
        <f>((tblStocks[[#This Row],[Stock initial]]+tblStocks[[#This Row],[Entrée]])-tblStocks[[#This Row],[Sortie]])</f>
        <v>-4</v>
      </c>
    </row>
    <row r="158" spans="1:7" x14ac:dyDescent="0.25">
      <c r="A158" s="19">
        <v>202235</v>
      </c>
      <c r="B158" s="15" t="str">
        <f>VLOOKUP(tblStocks[[#This Row],[Référence]],tblBase[#All],2,FALSE)</f>
        <v>CHEM.3 RAB.+ELAST.+ETIQ. ROUGE   C.L. 5/10</v>
      </c>
      <c r="C158" s="60" t="str">
        <f>VLOOKUP(tblStocks[[#This Row],[Référence]],tblBase[#All],6,FALSE)</f>
        <v>ALTER BURO</v>
      </c>
      <c r="D158" s="62">
        <v>10</v>
      </c>
      <c r="E158" s="63">
        <f>SUMIF(tblEntrées[Référence],tblStocks[[#This Row],[Référence]],tblEntrées[Qté])</f>
        <v>0</v>
      </c>
      <c r="F158" s="63">
        <f>SUMIF(tblSorties[Référence],tblStocks[[#This Row],[Référence]],tblSorties[Qté])</f>
        <v>30</v>
      </c>
      <c r="G158" s="64">
        <f>((tblStocks[[#This Row],[Stock initial]]+tblStocks[[#This Row],[Entrée]])-tblStocks[[#This Row],[Sortie]])</f>
        <v>-20</v>
      </c>
    </row>
    <row r="159" spans="1:7" x14ac:dyDescent="0.25">
      <c r="A159" s="19">
        <v>202235</v>
      </c>
      <c r="B159" s="15" t="str">
        <f>VLOOKUP(tblStocks[[#This Row],[Référence]],tblBase[#All],2,FALSE)</f>
        <v>CHEM.3 RAB.+ELAST.+ETIQ. ROUGE   C.L. 5/10</v>
      </c>
      <c r="C159" s="60" t="str">
        <f>VLOOKUP(tblStocks[[#This Row],[Référence]],tblBase[#All],6,FALSE)</f>
        <v>ALTER BURO</v>
      </c>
      <c r="D159" s="62">
        <v>10</v>
      </c>
      <c r="E159" s="63">
        <f>SUMIF(tblEntrées[Référence],tblStocks[[#This Row],[Référence]],tblEntrées[Qté])</f>
        <v>0</v>
      </c>
      <c r="F159" s="63">
        <f>SUMIF(tblSorties[Référence],tblStocks[[#This Row],[Référence]],tblSorties[Qté])</f>
        <v>30</v>
      </c>
      <c r="G159" s="64">
        <f>((tblStocks[[#This Row],[Stock initial]]+tblStocks[[#This Row],[Entrée]])-tblStocks[[#This Row],[Sortie]])</f>
        <v>-20</v>
      </c>
    </row>
    <row r="160" spans="1:7" x14ac:dyDescent="0.25">
      <c r="A160" s="19">
        <v>202236</v>
      </c>
      <c r="B160" s="15" t="str">
        <f>VLOOKUP(tblStocks[[#This Row],[Référence]],tblBase[#All],2,FALSE)</f>
        <v>CHEM.3 RAB.+ELAST.+ETIQ.AZUR     C.L. 5/10</v>
      </c>
      <c r="C160" s="60" t="str">
        <f>VLOOKUP(tblStocks[[#This Row],[Référence]],tblBase[#All],6,FALSE)</f>
        <v>ALTER BURO</v>
      </c>
      <c r="D160" s="62">
        <v>10</v>
      </c>
      <c r="E160" s="63">
        <f>SUMIF(tblEntrées[Référence],tblStocks[[#This Row],[Référence]],tblEntrées[Qté])</f>
        <v>0</v>
      </c>
      <c r="F160" s="63">
        <f>SUMIF(tblSorties[Référence],tblStocks[[#This Row],[Référence]],tblSorties[Qté])</f>
        <v>2</v>
      </c>
      <c r="G160" s="64">
        <f>((tblStocks[[#This Row],[Stock initial]]+tblStocks[[#This Row],[Entrée]])-tblStocks[[#This Row],[Sortie]])</f>
        <v>8</v>
      </c>
    </row>
    <row r="161" spans="1:7" x14ac:dyDescent="0.25">
      <c r="A161" s="19">
        <v>202239</v>
      </c>
      <c r="B161" s="15" t="str">
        <f>VLOOKUP(tblStocks[[#This Row],[Référence]],tblBase[#All],2,FALSE)</f>
        <v>CHEM.3 RAB.+ELAST.+ETIQ.GRIS     C.L. 5/10</v>
      </c>
      <c r="C161" s="60" t="str">
        <f>VLOOKUP(tblStocks[[#This Row],[Référence]],tblBase[#All],6,FALSE)</f>
        <v>ALTER BURO</v>
      </c>
      <c r="D161" s="62">
        <v>10</v>
      </c>
      <c r="E161" s="63">
        <f>SUMIF(tblEntrées[Référence],tblStocks[[#This Row],[Référence]],tblEntrées[Qté])</f>
        <v>0</v>
      </c>
      <c r="F161" s="63">
        <f>SUMIF(tblSorties[Référence],tblStocks[[#This Row],[Référence]],tblSorties[Qté])</f>
        <v>12</v>
      </c>
      <c r="G161" s="64">
        <f>((tblStocks[[#This Row],[Stock initial]]+tblStocks[[#This Row],[Entrée]])-tblStocks[[#This Row],[Sortie]])</f>
        <v>-2</v>
      </c>
    </row>
    <row r="162" spans="1:7" x14ac:dyDescent="0.25">
      <c r="A162" s="19">
        <v>202239</v>
      </c>
      <c r="B162" s="15" t="str">
        <f>VLOOKUP(tblStocks[[#This Row],[Référence]],tblBase[#All],2,FALSE)</f>
        <v>CHEM.3 RAB.+ELAST.+ETIQ.GRIS     C.L. 5/10</v>
      </c>
      <c r="C162" s="60" t="str">
        <f>VLOOKUP(tblStocks[[#This Row],[Référence]],tblBase[#All],6,FALSE)</f>
        <v>ALTER BURO</v>
      </c>
      <c r="D162" s="62">
        <v>10</v>
      </c>
      <c r="E162" s="63">
        <f>SUMIF(tblEntrées[Référence],tblStocks[[#This Row],[Référence]],tblEntrées[Qté])</f>
        <v>0</v>
      </c>
      <c r="F162" s="63">
        <f>SUMIF(tblSorties[Référence],tblStocks[[#This Row],[Référence]],tblSorties[Qté])</f>
        <v>12</v>
      </c>
      <c r="G162" s="64">
        <f>((tblStocks[[#This Row],[Stock initial]]+tblStocks[[#This Row],[Entrée]])-tblStocks[[#This Row],[Sortie]])</f>
        <v>-2</v>
      </c>
    </row>
    <row r="163" spans="1:7" x14ac:dyDescent="0.25">
      <c r="A163" s="19">
        <v>202248</v>
      </c>
      <c r="B163" s="15" t="str">
        <f>VLOOKUP(tblStocks[[#This Row],[Référence]],tblBase[#All],2,FALSE)</f>
        <v>CHEM.3 RAB.+ELAST.+ETIQ.ORANGE   C.L. 5/10</v>
      </c>
      <c r="C163" s="60" t="str">
        <f>VLOOKUP(tblStocks[[#This Row],[Référence]],tblBase[#All],6,FALSE)</f>
        <v>ALTER BURO</v>
      </c>
      <c r="D163" s="62">
        <v>10</v>
      </c>
      <c r="E163" s="63">
        <f>SUMIF(tblEntrées[Référence],tblStocks[[#This Row],[Référence]],tblEntrées[Qté])</f>
        <v>0</v>
      </c>
      <c r="F163" s="63">
        <f>SUMIF(tblSorties[Référence],tblStocks[[#This Row],[Référence]],tblSorties[Qté])</f>
        <v>23</v>
      </c>
      <c r="G163" s="64">
        <f>((tblStocks[[#This Row],[Stock initial]]+tblStocks[[#This Row],[Entrée]])-tblStocks[[#This Row],[Sortie]])</f>
        <v>-13</v>
      </c>
    </row>
    <row r="164" spans="1:7" x14ac:dyDescent="0.25">
      <c r="A164" s="19">
        <v>202845</v>
      </c>
      <c r="B164" s="15" t="str">
        <f>VLOOKUP(tblStocks[[#This Row],[Référence]],tblBase[#All],2,FALSE)</f>
        <v>BTE TRANSFERT NOIR/VERT DOS 90   ANNONAY</v>
      </c>
      <c r="C164" s="60" t="str">
        <f>VLOOKUP(tblStocks[[#This Row],[Référence]],tblBase[#All],6,FALSE)</f>
        <v>ALTER BURO</v>
      </c>
      <c r="D164" s="62">
        <v>10</v>
      </c>
      <c r="E164" s="63">
        <f>SUMIF(tblEntrées[Référence],tblStocks[[#This Row],[Référence]],tblEntrées[Qté])</f>
        <v>0</v>
      </c>
      <c r="F164" s="63">
        <f>SUMIF(tblSorties[Référence],tblStocks[[#This Row],[Référence]],tblSorties[Qté])</f>
        <v>0</v>
      </c>
      <c r="G164" s="64">
        <f>((tblStocks[[#This Row],[Stock initial]]+tblStocks[[#This Row],[Entrée]])-tblStocks[[#This Row],[Sortie]])</f>
        <v>10</v>
      </c>
    </row>
    <row r="165" spans="1:7" x14ac:dyDescent="0.25">
      <c r="A165" s="19">
        <v>203101</v>
      </c>
      <c r="B165" s="15" t="str">
        <f>VLOOKUP(tblStocks[[#This Row],[Référence]],tblBase[#All],2,FALSE)</f>
        <v>CHEMISE A SANGLE MARINE DOS      TOILE</v>
      </c>
      <c r="C165" s="60" t="str">
        <f>VLOOKUP(tblStocks[[#This Row],[Référence]],tblBase[#All],6,FALSE)</f>
        <v>ALTER BURO</v>
      </c>
      <c r="D165" s="62">
        <v>10</v>
      </c>
      <c r="E165" s="63">
        <f>SUMIF(tblEntrées[Référence],tblStocks[[#This Row],[Référence]],tblEntrées[Qté])</f>
        <v>0</v>
      </c>
      <c r="F165" s="63">
        <f>SUMIF(tblSorties[Référence],tblStocks[[#This Row],[Référence]],tblSorties[Qté])</f>
        <v>4</v>
      </c>
      <c r="G165" s="64">
        <f>((tblStocks[[#This Row],[Stock initial]]+tblStocks[[#This Row],[Entrée]])-tblStocks[[#This Row],[Sortie]])</f>
        <v>6</v>
      </c>
    </row>
    <row r="166" spans="1:7" x14ac:dyDescent="0.25">
      <c r="A166" s="19">
        <v>203105</v>
      </c>
      <c r="B166" s="15" t="str">
        <f>VLOOKUP(tblStocks[[#This Row],[Référence]],tblBase[#All],2,FALSE)</f>
        <v>CHEMISE A SANGLE ORANGE DOS      TOILE</v>
      </c>
      <c r="C166" s="60" t="str">
        <f>VLOOKUP(tblStocks[[#This Row],[Référence]],tblBase[#All],6,FALSE)</f>
        <v>ALTER BURO</v>
      </c>
      <c r="D166" s="62">
        <v>10</v>
      </c>
      <c r="E166" s="63">
        <f>SUMIF(tblEntrées[Référence],tblStocks[[#This Row],[Référence]],tblEntrées[Qté])</f>
        <v>0</v>
      </c>
      <c r="F166" s="63">
        <f>SUMIF(tblSorties[Référence],tblStocks[[#This Row],[Référence]],tblSorties[Qté])</f>
        <v>2</v>
      </c>
      <c r="G166" s="64">
        <f>((tblStocks[[#This Row],[Stock initial]]+tblStocks[[#This Row],[Entrée]])-tblStocks[[#This Row],[Sortie]])</f>
        <v>8</v>
      </c>
    </row>
    <row r="167" spans="1:7" x14ac:dyDescent="0.25">
      <c r="A167" s="19">
        <v>203108</v>
      </c>
      <c r="B167" s="15" t="str">
        <f>VLOOKUP(tblStocks[[#This Row],[Référence]],tblBase[#All],2,FALSE)</f>
        <v>CHEMISE A SANGLE GRIS DOS        TOILE</v>
      </c>
      <c r="C167" s="60" t="str">
        <f>VLOOKUP(tblStocks[[#This Row],[Référence]],tblBase[#All],6,FALSE)</f>
        <v>ALTER BURO</v>
      </c>
      <c r="D167" s="62">
        <v>10</v>
      </c>
      <c r="E167" s="63">
        <f>SUMIF(tblEntrées[Référence],tblStocks[[#This Row],[Référence]],tblEntrées[Qté])</f>
        <v>0</v>
      </c>
      <c r="F167" s="63">
        <f>SUMIF(tblSorties[Référence],tblStocks[[#This Row],[Référence]],tblSorties[Qté])</f>
        <v>3</v>
      </c>
      <c r="G167" s="64">
        <f>((tblStocks[[#This Row],[Stock initial]]+tblStocks[[#This Row],[Entrée]])-tblStocks[[#This Row],[Sortie]])</f>
        <v>7</v>
      </c>
    </row>
    <row r="168" spans="1:7" x14ac:dyDescent="0.25">
      <c r="A168" s="19">
        <v>203116</v>
      </c>
      <c r="B168" s="15" t="str">
        <f>VLOOKUP(tblStocks[[#This Row],[Référence]],tblBase[#All],2,FALSE)</f>
        <v>CHEMISE A SANGLE BORDEAUX DOS    TOILE</v>
      </c>
      <c r="C168" s="60" t="str">
        <f>VLOOKUP(tblStocks[[#This Row],[Référence]],tblBase[#All],6,FALSE)</f>
        <v>ALTER BURO</v>
      </c>
      <c r="D168" s="62">
        <v>10</v>
      </c>
      <c r="E168" s="63">
        <f>SUMIF(tblEntrées[Référence],tblStocks[[#This Row],[Référence]],tblEntrées[Qté])</f>
        <v>0</v>
      </c>
      <c r="F168" s="63">
        <f>SUMIF(tblSorties[Référence],tblStocks[[#This Row],[Référence]],tblSorties[Qté])</f>
        <v>1</v>
      </c>
      <c r="G168" s="64">
        <f>((tblStocks[[#This Row],[Stock initial]]+tblStocks[[#This Row],[Entrée]])-tblStocks[[#This Row],[Sortie]])</f>
        <v>9</v>
      </c>
    </row>
    <row r="169" spans="1:7" x14ac:dyDescent="0.25">
      <c r="A169" s="19">
        <v>203119</v>
      </c>
      <c r="B169" s="15" t="str">
        <f>VLOOKUP(tblStocks[[#This Row],[Référence]],tblBase[#All],2,FALSE)</f>
        <v>CHEMISE A SANGLE VERT FONCE      DOS TOILE</v>
      </c>
      <c r="C169" s="60" t="str">
        <f>VLOOKUP(tblStocks[[#This Row],[Référence]],tblBase[#All],6,FALSE)</f>
        <v>ALTER BURO</v>
      </c>
      <c r="D169" s="62">
        <v>10</v>
      </c>
      <c r="E169" s="63">
        <f>SUMIF(tblEntrées[Référence],tblStocks[[#This Row],[Référence]],tblEntrées[Qté])</f>
        <v>0</v>
      </c>
      <c r="F169" s="63">
        <f>SUMIF(tblSorties[Référence],tblStocks[[#This Row],[Référence]],tblSorties[Qté])</f>
        <v>1</v>
      </c>
      <c r="G169" s="64">
        <f>((tblStocks[[#This Row],[Stock initial]]+tblStocks[[#This Row],[Entrée]])-tblStocks[[#This Row],[Sortie]])</f>
        <v>9</v>
      </c>
    </row>
    <row r="170" spans="1:7" x14ac:dyDescent="0.25">
      <c r="A170" s="19">
        <v>204114</v>
      </c>
      <c r="B170" s="15" t="str">
        <f>VLOOKUP(tblStocks[[#This Row],[Référence]],tblBase[#All],2,FALSE)</f>
        <v>A+B LOT 50 BTES ARCHIVE DOS 8    BLANC</v>
      </c>
      <c r="C170" s="60" t="str">
        <f>VLOOKUP(tblStocks[[#This Row],[Référence]],tblBase[#All],6,FALSE)</f>
        <v>ALTER BURO</v>
      </c>
      <c r="D170" s="62">
        <v>10</v>
      </c>
      <c r="E170" s="63">
        <f>SUMIF(tblEntrées[Référence],tblStocks[[#This Row],[Référence]],tblEntrées[Qté])</f>
        <v>0</v>
      </c>
      <c r="F170" s="63">
        <f>SUMIF(tblSorties[Référence],tblStocks[[#This Row],[Référence]],tblSorties[Qté])</f>
        <v>0</v>
      </c>
      <c r="G170" s="64">
        <f>((tblStocks[[#This Row],[Stock initial]]+tblStocks[[#This Row],[Entrée]])-tblStocks[[#This Row],[Sortie]])</f>
        <v>10</v>
      </c>
    </row>
    <row r="171" spans="1:7" x14ac:dyDescent="0.25">
      <c r="A171" s="19">
        <v>204115</v>
      </c>
      <c r="B171" s="15" t="str">
        <f>VLOOKUP(tblStocks[[#This Row],[Référence]],tblBase[#All],2,FALSE)</f>
        <v>A+B LOT 50 BTES ARCHIVE DOS 10   BLANC</v>
      </c>
      <c r="C171" s="60" t="str">
        <f>VLOOKUP(tblStocks[[#This Row],[Référence]],tblBase[#All],6,FALSE)</f>
        <v>ALTER BURO</v>
      </c>
      <c r="D171" s="62">
        <v>10</v>
      </c>
      <c r="E171" s="63">
        <f>SUMIF(tblEntrées[Référence],tblStocks[[#This Row],[Référence]],tblEntrées[Qté])</f>
        <v>0</v>
      </c>
      <c r="F171" s="63">
        <f>SUMIF(tblSorties[Référence],tblStocks[[#This Row],[Référence]],tblSorties[Qté])</f>
        <v>2</v>
      </c>
      <c r="G171" s="64">
        <f>((tblStocks[[#This Row],[Stock initial]]+tblStocks[[#This Row],[Entrée]])-tblStocks[[#This Row],[Sortie]])</f>
        <v>8</v>
      </c>
    </row>
    <row r="172" spans="1:7" x14ac:dyDescent="0.25">
      <c r="A172" s="19">
        <v>204116</v>
      </c>
      <c r="B172" s="15" t="str">
        <f>VLOOKUP(tblStocks[[#This Row],[Référence]],tblBase[#All],2,FALSE)</f>
        <v>A+B LOT 50 BTES ARCHIVE DOS 15   BLANC</v>
      </c>
      <c r="C172" s="60" t="str">
        <f>VLOOKUP(tblStocks[[#This Row],[Référence]],tblBase[#All],6,FALSE)</f>
        <v>ALTER BURO</v>
      </c>
      <c r="D172" s="62">
        <v>10</v>
      </c>
      <c r="E172" s="63">
        <f>SUMIF(tblEntrées[Référence],tblStocks[[#This Row],[Référence]],tblEntrées[Qté])</f>
        <v>0</v>
      </c>
      <c r="F172" s="63">
        <f>SUMIF(tblSorties[Référence],tblStocks[[#This Row],[Référence]],tblSorties[Qté])</f>
        <v>31</v>
      </c>
      <c r="G172" s="64">
        <f>((tblStocks[[#This Row],[Stock initial]]+tblStocks[[#This Row],[Entrée]])-tblStocks[[#This Row],[Sortie]])</f>
        <v>-21</v>
      </c>
    </row>
    <row r="173" spans="1:7" x14ac:dyDescent="0.25">
      <c r="A173" s="19">
        <v>204117</v>
      </c>
      <c r="B173" s="15" t="str">
        <f>VLOOKUP(tblStocks[[#This Row],[Référence]],tblBase[#All],2,FALSE)</f>
        <v>A+B LOT 50 BTES ARCHIVE DOS 20   BLANC</v>
      </c>
      <c r="C173" s="60" t="str">
        <f>VLOOKUP(tblStocks[[#This Row],[Référence]],tblBase[#All],6,FALSE)</f>
        <v>ALTER BURO</v>
      </c>
      <c r="D173" s="62">
        <v>10</v>
      </c>
      <c r="E173" s="63">
        <f>SUMIF(tblEntrées[Référence],tblStocks[[#This Row],[Référence]],tblEntrées[Qté])</f>
        <v>0</v>
      </c>
      <c r="F173" s="63">
        <f>SUMIF(tblSorties[Référence],tblStocks[[#This Row],[Référence]],tblSorties[Qté])</f>
        <v>17</v>
      </c>
      <c r="G173" s="64">
        <f>((tblStocks[[#This Row],[Stock initial]]+tblStocks[[#This Row],[Entrée]])-tblStocks[[#This Row],[Sortie]])</f>
        <v>-7</v>
      </c>
    </row>
    <row r="174" spans="1:7" x14ac:dyDescent="0.25">
      <c r="A174" s="19">
        <v>204173</v>
      </c>
      <c r="B174" s="15" t="str">
        <f>VLOOKUP(tblStocks[[#This Row],[Référence]],tblBase[#All],2,FALSE)</f>
        <v>BTE TRANSFERT 345x258x90 VERT    PASTEL DEGRADEE</v>
      </c>
      <c r="C174" s="60" t="str">
        <f>VLOOKUP(tblStocks[[#This Row],[Référence]],tblBase[#All],6,FALSE)</f>
        <v>ALTER BURO</v>
      </c>
      <c r="D174" s="62">
        <v>10</v>
      </c>
      <c r="E174" s="63">
        <f>SUMIF(tblEntrées[Référence],tblStocks[[#This Row],[Référence]],tblEntrées[Qté])</f>
        <v>0</v>
      </c>
      <c r="F174" s="63">
        <f>SUMIF(tblSorties[Référence],tblStocks[[#This Row],[Référence]],tblSorties[Qté])</f>
        <v>0</v>
      </c>
      <c r="G174" s="64">
        <f>((tblStocks[[#This Row],[Stock initial]]+tblStocks[[#This Row],[Entrée]])-tblStocks[[#This Row],[Sortie]])</f>
        <v>10</v>
      </c>
    </row>
    <row r="175" spans="1:7" x14ac:dyDescent="0.25">
      <c r="A175" s="19">
        <v>206401</v>
      </c>
      <c r="B175" s="15" t="str">
        <f>VLOOKUP(tblStocks[[#This Row],[Référence]],tblBase[#All],2,FALSE)</f>
        <v>A+B CLASSEUR LEVIER 8cm BLEU     FONCE</v>
      </c>
      <c r="C175" s="60" t="str">
        <f>VLOOKUP(tblStocks[[#This Row],[Référence]],tblBase[#All],6,FALSE)</f>
        <v>ALTER BURO</v>
      </c>
      <c r="D175" s="62">
        <v>10</v>
      </c>
      <c r="E175" s="63">
        <f>SUMIF(tblEntrées[Référence],tblStocks[[#This Row],[Référence]],tblEntrées[Qté])</f>
        <v>0</v>
      </c>
      <c r="F175" s="63">
        <f>SUMIF(tblSorties[Référence],tblStocks[[#This Row],[Référence]],tblSorties[Qté])</f>
        <v>17</v>
      </c>
      <c r="G175" s="64">
        <f>((tblStocks[[#This Row],[Stock initial]]+tblStocks[[#This Row],[Entrée]])-tblStocks[[#This Row],[Sortie]])</f>
        <v>-7</v>
      </c>
    </row>
    <row r="176" spans="1:7" x14ac:dyDescent="0.25">
      <c r="A176" s="19">
        <v>206402</v>
      </c>
      <c r="B176" s="15" t="str">
        <f>VLOOKUP(tblStocks[[#This Row],[Référence]],tblBase[#All],2,FALSE)</f>
        <v>CLASSEUR A LEVIER ROUGE</v>
      </c>
      <c r="C176" s="60" t="str">
        <f>VLOOKUP(tblStocks[[#This Row],[Référence]],tblBase[#All],6,FALSE)</f>
        <v>ALTER BURO</v>
      </c>
      <c r="D176" s="62">
        <v>10</v>
      </c>
      <c r="E176" s="63">
        <f>SUMIF(tblEntrées[Référence],tblStocks[[#This Row],[Référence]],tblEntrées[Qté])</f>
        <v>0</v>
      </c>
      <c r="F176" s="63">
        <f>SUMIF(tblSorties[Référence],tblStocks[[#This Row],[Référence]],tblSorties[Qté])</f>
        <v>0</v>
      </c>
      <c r="G176" s="64">
        <f>((tblStocks[[#This Row],[Stock initial]]+tblStocks[[#This Row],[Entrée]])-tblStocks[[#This Row],[Sortie]])</f>
        <v>10</v>
      </c>
    </row>
    <row r="177" spans="1:7" x14ac:dyDescent="0.25">
      <c r="A177" s="19">
        <v>206403</v>
      </c>
      <c r="B177" s="15" t="str">
        <f>VLOOKUP(tblStocks[[#This Row],[Référence]],tblBase[#All],2,FALSE)</f>
        <v>A+B CLASSEUR LEVIER 8cm ROUGE</v>
      </c>
      <c r="C177" s="60" t="str">
        <f>VLOOKUP(tblStocks[[#This Row],[Référence]],tblBase[#All],6,FALSE)</f>
        <v>ALTER BURO</v>
      </c>
      <c r="D177" s="62">
        <v>10</v>
      </c>
      <c r="E177" s="63">
        <f>SUMIF(tblEntrées[Référence],tblStocks[[#This Row],[Référence]],tblEntrées[Qté])</f>
        <v>0</v>
      </c>
      <c r="F177" s="63">
        <f>SUMIF(tblSorties[Référence],tblStocks[[#This Row],[Référence]],tblSorties[Qté])</f>
        <v>3</v>
      </c>
      <c r="G177" s="64">
        <f>((tblStocks[[#This Row],[Stock initial]]+tblStocks[[#This Row],[Entrée]])-tblStocks[[#This Row],[Sortie]])</f>
        <v>7</v>
      </c>
    </row>
    <row r="178" spans="1:7" x14ac:dyDescent="0.25">
      <c r="A178" s="19">
        <v>206404</v>
      </c>
      <c r="B178" s="15" t="str">
        <f>VLOOKUP(tblStocks[[#This Row],[Référence]],tblBase[#All],2,FALSE)</f>
        <v>A+B CLASSEUR LEVIER 8cm VERT FONCE</v>
      </c>
      <c r="C178" s="60" t="str">
        <f>VLOOKUP(tblStocks[[#This Row],[Référence]],tblBase[#All],6,FALSE)</f>
        <v>ALTER BURO</v>
      </c>
      <c r="D178" s="62">
        <v>10</v>
      </c>
      <c r="E178" s="63">
        <f>SUMIF(tblEntrées[Référence],tblStocks[[#This Row],[Référence]],tblEntrées[Qté])</f>
        <v>0</v>
      </c>
      <c r="F178" s="63">
        <f>SUMIF(tblSorties[Référence],tblStocks[[#This Row],[Référence]],tblSorties[Qté])</f>
        <v>1</v>
      </c>
      <c r="G178" s="64">
        <f>((tblStocks[[#This Row],[Stock initial]]+tblStocks[[#This Row],[Entrée]])-tblStocks[[#This Row],[Sortie]])</f>
        <v>9</v>
      </c>
    </row>
    <row r="179" spans="1:7" x14ac:dyDescent="0.25">
      <c r="A179" s="19">
        <v>206405</v>
      </c>
      <c r="B179" s="15" t="str">
        <f>VLOOKUP(tblStocks[[#This Row],[Référence]],tblBase[#All],2,FALSE)</f>
        <v>A+B CLASSEUR LEVIER 8cm ORANGE</v>
      </c>
      <c r="C179" s="60" t="str">
        <f>VLOOKUP(tblStocks[[#This Row],[Référence]],tblBase[#All],6,FALSE)</f>
        <v>ALTER BURO</v>
      </c>
      <c r="D179" s="62">
        <v>10</v>
      </c>
      <c r="E179" s="63">
        <f>SUMIF(tblEntrées[Référence],tblStocks[[#This Row],[Référence]],tblEntrées[Qté])</f>
        <v>0</v>
      </c>
      <c r="F179" s="63">
        <f>SUMIF(tblSorties[Référence],tblStocks[[#This Row],[Référence]],tblSorties[Qté])</f>
        <v>0</v>
      </c>
      <c r="G179" s="64">
        <f>((tblStocks[[#This Row],[Stock initial]]+tblStocks[[#This Row],[Entrée]])-tblStocks[[#This Row],[Sortie]])</f>
        <v>10</v>
      </c>
    </row>
    <row r="180" spans="1:7" x14ac:dyDescent="0.25">
      <c r="A180" s="19">
        <v>206406</v>
      </c>
      <c r="B180" s="15" t="str">
        <f>VLOOKUP(tblStocks[[#This Row],[Référence]],tblBase[#All],2,FALSE)</f>
        <v>A+B CLASS.LEVIER 8cm BORDEAUX</v>
      </c>
      <c r="C180" s="60" t="str">
        <f>VLOOKUP(tblStocks[[#This Row],[Référence]],tblBase[#All],6,FALSE)</f>
        <v>ALTER BURO</v>
      </c>
      <c r="D180" s="62">
        <v>10</v>
      </c>
      <c r="E180" s="63">
        <f>SUMIF(tblEntrées[Référence],tblStocks[[#This Row],[Référence]],tblEntrées[Qté])</f>
        <v>0</v>
      </c>
      <c r="F180" s="63">
        <f>SUMIF(tblSorties[Référence],tblStocks[[#This Row],[Référence]],tblSorties[Qté])</f>
        <v>0</v>
      </c>
      <c r="G180" s="64">
        <f>((tblStocks[[#This Row],[Stock initial]]+tblStocks[[#This Row],[Entrée]])-tblStocks[[#This Row],[Sortie]])</f>
        <v>10</v>
      </c>
    </row>
    <row r="181" spans="1:7" x14ac:dyDescent="0.25">
      <c r="A181" s="19">
        <v>206408</v>
      </c>
      <c r="B181" s="15" t="str">
        <f>VLOOKUP(tblStocks[[#This Row],[Référence]],tblBase[#All],2,FALSE)</f>
        <v>A+B CLASSEUR LEVIER 8cm GRIS     CLAIR</v>
      </c>
      <c r="C181" s="60" t="str">
        <f>VLOOKUP(tblStocks[[#This Row],[Référence]],tblBase[#All],6,FALSE)</f>
        <v>ALTER BURO</v>
      </c>
      <c r="D181" s="62">
        <v>10</v>
      </c>
      <c r="E181" s="63">
        <f>SUMIF(tblEntrées[Référence],tblStocks[[#This Row],[Référence]],tblEntrées[Qté])</f>
        <v>0</v>
      </c>
      <c r="F181" s="63">
        <f>SUMIF(tblSorties[Référence],tblStocks[[#This Row],[Référence]],tblSorties[Qté])</f>
        <v>0</v>
      </c>
      <c r="G181" s="64">
        <f>((tblStocks[[#This Row],[Stock initial]]+tblStocks[[#This Row],[Entrée]])-tblStocks[[#This Row],[Sortie]])</f>
        <v>10</v>
      </c>
    </row>
    <row r="182" spans="1:7" x14ac:dyDescent="0.25">
      <c r="A182" s="19">
        <v>206410</v>
      </c>
      <c r="B182" s="15" t="str">
        <f>VLOOKUP(tblStocks[[#This Row],[Référence]],tblBase[#All],2,FALSE)</f>
        <v>A+B CLASS.LEVIER 8cm FUSCHIA/    ROSE FONCE</v>
      </c>
      <c r="C182" s="60" t="str">
        <f>VLOOKUP(tblStocks[[#This Row],[Référence]],tblBase[#All],6,FALSE)</f>
        <v>ALTER BURO</v>
      </c>
      <c r="D182" s="62">
        <v>10</v>
      </c>
      <c r="E182" s="63">
        <f>SUMIF(tblEntrées[Référence],tblStocks[[#This Row],[Référence]],tblEntrées[Qté])</f>
        <v>0</v>
      </c>
      <c r="F182" s="63">
        <f>SUMIF(tblSorties[Référence],tblStocks[[#This Row],[Référence]],tblSorties[Qté])</f>
        <v>0</v>
      </c>
      <c r="G182" s="64">
        <f>((tblStocks[[#This Row],[Stock initial]]+tblStocks[[#This Row],[Entrée]])-tblStocks[[#This Row],[Sortie]])</f>
        <v>10</v>
      </c>
    </row>
    <row r="183" spans="1:7" x14ac:dyDescent="0.25">
      <c r="A183" s="19">
        <v>206411</v>
      </c>
      <c r="B183" s="15" t="str">
        <f>VLOOKUP(tblStocks[[#This Row],[Référence]],tblBase[#All],2,FALSE)</f>
        <v>A+B CLASSEUR LEVIER 8cm VIOLET</v>
      </c>
      <c r="C183" s="60" t="str">
        <f>VLOOKUP(tblStocks[[#This Row],[Référence]],tblBase[#All],6,FALSE)</f>
        <v>ALTER BURO</v>
      </c>
      <c r="D183" s="62">
        <v>10</v>
      </c>
      <c r="E183" s="63">
        <f>SUMIF(tblEntrées[Référence],tblStocks[[#This Row],[Référence]],tblEntrées[Qté])</f>
        <v>0</v>
      </c>
      <c r="F183" s="63">
        <f>SUMIF(tblSorties[Référence],tblStocks[[#This Row],[Référence]],tblSorties[Qté])</f>
        <v>0</v>
      </c>
      <c r="G183" s="64">
        <f>((tblStocks[[#This Row],[Stock initial]]+tblStocks[[#This Row],[Entrée]])-tblStocks[[#This Row],[Sortie]])</f>
        <v>10</v>
      </c>
    </row>
    <row r="184" spans="1:7" x14ac:dyDescent="0.25">
      <c r="A184" s="19">
        <v>206412</v>
      </c>
      <c r="B184" s="15" t="str">
        <f>VLOOKUP(tblStocks[[#This Row],[Référence]],tblBase[#All],2,FALSE)</f>
        <v>A+B CLASSEUR LEVIER 8cm LAGON   (VERT MENTHE)</v>
      </c>
      <c r="C184" s="60" t="str">
        <f>VLOOKUP(tblStocks[[#This Row],[Référence]],tblBase[#All],6,FALSE)</f>
        <v>ALTER BURO</v>
      </c>
      <c r="D184" s="62">
        <v>10</v>
      </c>
      <c r="E184" s="63">
        <f>SUMIF(tblEntrées[Référence],tblStocks[[#This Row],[Référence]],tblEntrées[Qté])</f>
        <v>0</v>
      </c>
      <c r="F184" s="63">
        <f>SUMIF(tblSorties[Référence],tblStocks[[#This Row],[Référence]],tblSorties[Qté])</f>
        <v>0</v>
      </c>
      <c r="G184" s="64">
        <f>((tblStocks[[#This Row],[Stock initial]]+tblStocks[[#This Row],[Entrée]])-tblStocks[[#This Row],[Sortie]])</f>
        <v>10</v>
      </c>
    </row>
    <row r="185" spans="1:7" x14ac:dyDescent="0.25">
      <c r="A185" s="19">
        <v>206418</v>
      </c>
      <c r="B185" s="15" t="str">
        <f>VLOOKUP(tblStocks[[#This Row],[Référence]],tblBase[#All],2,FALSE)</f>
        <v>A+B CLASSEUR LEVIER 8cm NOIR</v>
      </c>
      <c r="C185" s="60" t="str">
        <f>VLOOKUP(tblStocks[[#This Row],[Référence]],tblBase[#All],6,FALSE)</f>
        <v>ALTER BURO</v>
      </c>
      <c r="D185" s="62">
        <v>10</v>
      </c>
      <c r="E185" s="63">
        <f>SUMIF(tblEntrées[Référence],tblStocks[[#This Row],[Référence]],tblEntrées[Qté])</f>
        <v>0</v>
      </c>
      <c r="F185" s="63">
        <f>SUMIF(tblSorties[Référence],tblStocks[[#This Row],[Référence]],tblSorties[Qté])</f>
        <v>7</v>
      </c>
      <c r="G185" s="64">
        <f>((tblStocks[[#This Row],[Stock initial]]+tblStocks[[#This Row],[Entrée]])-tblStocks[[#This Row],[Sortie]])</f>
        <v>3</v>
      </c>
    </row>
    <row r="186" spans="1:7" x14ac:dyDescent="0.25">
      <c r="A186" s="19">
        <v>207202</v>
      </c>
      <c r="B186" s="15" t="str">
        <f>VLOOKUP(tblStocks[[#This Row],[Référence]],tblBase[#All],2,FALSE)</f>
        <v>JEU 12 INTERC. NEUTRES A4 C.L.</v>
      </c>
      <c r="C186" s="60" t="str">
        <f>VLOOKUP(tblStocks[[#This Row],[Référence]],tblBase[#All],6,FALSE)</f>
        <v>ALTER BURO</v>
      </c>
      <c r="D186" s="62">
        <v>10</v>
      </c>
      <c r="E186" s="63">
        <f>SUMIF(tblEntrées[Référence],tblStocks[[#This Row],[Référence]],tblEntrées[Qté])</f>
        <v>0</v>
      </c>
      <c r="F186" s="63">
        <f>SUMIF(tblSorties[Référence],tblStocks[[#This Row],[Référence]],tblSorties[Qté])</f>
        <v>3</v>
      </c>
      <c r="G186" s="64">
        <f>((tblStocks[[#This Row],[Stock initial]]+tblStocks[[#This Row],[Entrée]])-tblStocks[[#This Row],[Sortie]])</f>
        <v>7</v>
      </c>
    </row>
    <row r="187" spans="1:7" x14ac:dyDescent="0.25">
      <c r="A187" s="19">
        <v>207223</v>
      </c>
      <c r="B187" s="15" t="str">
        <f>VLOOKUP(tblStocks[[#This Row],[Référence]],tblBase[#All],2,FALSE)</f>
        <v>JEU 12 INTERC.CARTE FORTE A4+    FORMAT POCH. (245x300)</v>
      </c>
      <c r="C187" s="60" t="str">
        <f>VLOOKUP(tblStocks[[#This Row],[Référence]],tblBase[#All],6,FALSE)</f>
        <v>ALTER BURO</v>
      </c>
      <c r="D187" s="62">
        <v>10</v>
      </c>
      <c r="E187" s="63">
        <f>SUMIF(tblEntrées[Référence],tblStocks[[#This Row],[Référence]],tblEntrées[Qté])</f>
        <v>0</v>
      </c>
      <c r="F187" s="63">
        <f>SUMIF(tblSorties[Référence],tblStocks[[#This Row],[Référence]],tblSorties[Qté])</f>
        <v>44</v>
      </c>
      <c r="G187" s="64">
        <f>((tblStocks[[#This Row],[Stock initial]]+tblStocks[[#This Row],[Entrée]])-tblStocks[[#This Row],[Sortie]])</f>
        <v>-34</v>
      </c>
    </row>
    <row r="188" spans="1:7" x14ac:dyDescent="0.25">
      <c r="A188" s="19">
        <v>208552</v>
      </c>
      <c r="B188" s="15" t="str">
        <f>VLOOKUP(tblStocks[[#This Row],[Référence]],tblBase[#All],2,FALSE)</f>
        <v xml:space="preserve">CLASSEUR SOUPLE VERT </v>
      </c>
      <c r="C188" s="60" t="str">
        <f>VLOOKUP(tblStocks[[#This Row],[Référence]],tblBase[#All],6,FALSE)</f>
        <v>ALTER BURO</v>
      </c>
      <c r="D188" s="62">
        <v>10</v>
      </c>
      <c r="E188" s="63">
        <f>SUMIF(tblEntrées[Référence],tblStocks[[#This Row],[Référence]],tblEntrées[Qté])</f>
        <v>0</v>
      </c>
      <c r="F188" s="63">
        <f>SUMIF(tblSorties[Référence],tblStocks[[#This Row],[Référence]],tblSorties[Qté])</f>
        <v>0</v>
      </c>
      <c r="G188" s="64">
        <f>((tblStocks[[#This Row],[Stock initial]]+tblStocks[[#This Row],[Entrée]])-tblStocks[[#This Row],[Sortie]])</f>
        <v>10</v>
      </c>
    </row>
    <row r="189" spans="1:7" x14ac:dyDescent="0.25">
      <c r="A189" s="19">
        <v>208553</v>
      </c>
      <c r="B189" s="15" t="str">
        <f>VLOOKUP(tblStocks[[#This Row],[Référence]],tblBase[#All],2,FALSE)</f>
        <v>CLASSEUR SOUPLE BLEU</v>
      </c>
      <c r="C189" s="60" t="str">
        <f>VLOOKUP(tblStocks[[#This Row],[Référence]],tblBase[#All],6,FALSE)</f>
        <v>ALTER BURO</v>
      </c>
      <c r="D189" s="62">
        <v>10</v>
      </c>
      <c r="E189" s="63">
        <f>SUMIF(tblEntrées[Référence],tblStocks[[#This Row],[Référence]],tblEntrées[Qté])</f>
        <v>0</v>
      </c>
      <c r="F189" s="63">
        <f>SUMIF(tblSorties[Référence],tblStocks[[#This Row],[Référence]],tblSorties[Qté])</f>
        <v>0</v>
      </c>
      <c r="G189" s="64">
        <f>((tblStocks[[#This Row],[Stock initial]]+tblStocks[[#This Row],[Entrée]])-tblStocks[[#This Row],[Sortie]])</f>
        <v>10</v>
      </c>
    </row>
    <row r="190" spans="1:7" x14ac:dyDescent="0.25">
      <c r="A190" s="19">
        <v>208554</v>
      </c>
      <c r="B190" s="15" t="str">
        <f>VLOOKUP(tblStocks[[#This Row],[Référence]],tblBase[#All],2,FALSE)</f>
        <v>CLASSEUR SOUPLE NOIR</v>
      </c>
      <c r="C190" s="60" t="str">
        <f>VLOOKUP(tblStocks[[#This Row],[Référence]],tblBase[#All],6,FALSE)</f>
        <v>ALTER BURO</v>
      </c>
      <c r="D190" s="62">
        <v>10</v>
      </c>
      <c r="E190" s="63">
        <f>SUMIF(tblEntrées[Référence],tblStocks[[#This Row],[Référence]],tblEntrées[Qté])</f>
        <v>0</v>
      </c>
      <c r="F190" s="63">
        <f>SUMIF(tblSorties[Référence],tblStocks[[#This Row],[Référence]],tblSorties[Qté])</f>
        <v>0</v>
      </c>
      <c r="G190" s="64">
        <f>((tblStocks[[#This Row],[Stock initial]]+tblStocks[[#This Row],[Entrée]])-tblStocks[[#This Row],[Sortie]])</f>
        <v>10</v>
      </c>
    </row>
    <row r="191" spans="1:7" x14ac:dyDescent="0.25">
      <c r="A191" s="19">
        <v>208561</v>
      </c>
      <c r="B191" s="15" t="str">
        <f>VLOOKUP(tblStocks[[#This Row],[Référence]],tblBase[#All],2,FALSE)</f>
        <v>CLASSEUR POLYPRO 4 ANN.30mm BLEU DUR</v>
      </c>
      <c r="C191" s="60" t="str">
        <f>VLOOKUP(tblStocks[[#This Row],[Référence]],tblBase[#All],6,FALSE)</f>
        <v>ALTER BURO</v>
      </c>
      <c r="D191" s="62">
        <v>10</v>
      </c>
      <c r="E191" s="63">
        <f>SUMIF(tblEntrées[Référence],tblStocks[[#This Row],[Référence]],tblEntrées[Qté])</f>
        <v>0</v>
      </c>
      <c r="F191" s="63">
        <f>SUMIF(tblSorties[Référence],tblStocks[[#This Row],[Référence]],tblSorties[Qté])</f>
        <v>5</v>
      </c>
      <c r="G191" s="64">
        <f>((tblStocks[[#This Row],[Stock initial]]+tblStocks[[#This Row],[Entrée]])-tblStocks[[#This Row],[Sortie]])</f>
        <v>5</v>
      </c>
    </row>
    <row r="192" spans="1:7" x14ac:dyDescent="0.25">
      <c r="A192" s="19">
        <v>208561</v>
      </c>
      <c r="B192" s="15" t="str">
        <f>VLOOKUP(tblStocks[[#This Row],[Référence]],tblBase[#All],2,FALSE)</f>
        <v>CLASSEUR POLYPRO 4 ANN.30mm BLEU DUR</v>
      </c>
      <c r="C192" s="60" t="str">
        <f>VLOOKUP(tblStocks[[#This Row],[Référence]],tblBase[#All],6,FALSE)</f>
        <v>ALTER BURO</v>
      </c>
      <c r="D192" s="62">
        <v>10</v>
      </c>
      <c r="E192" s="63">
        <f>SUMIF(tblEntrées[Référence],tblStocks[[#This Row],[Référence]],tblEntrées[Qté])</f>
        <v>0</v>
      </c>
      <c r="F192" s="63">
        <f>SUMIF(tblSorties[Référence],tblStocks[[#This Row],[Référence]],tblSorties[Qté])</f>
        <v>5</v>
      </c>
      <c r="G192" s="64">
        <f>((tblStocks[[#This Row],[Stock initial]]+tblStocks[[#This Row],[Entrée]])-tblStocks[[#This Row],[Sortie]])</f>
        <v>5</v>
      </c>
    </row>
    <row r="193" spans="1:7" x14ac:dyDescent="0.25">
      <c r="A193" s="19">
        <v>208562</v>
      </c>
      <c r="B193" s="15" t="str">
        <f>VLOOKUP(tblStocks[[#This Row],[Référence]],tblBase[#All],2,FALSE)</f>
        <v>CLASSEUR POLYPRO 4 ANN.30mm NOIR DUR</v>
      </c>
      <c r="C193" s="60" t="str">
        <f>VLOOKUP(tblStocks[[#This Row],[Référence]],tblBase[#All],6,FALSE)</f>
        <v>ALTER BURO</v>
      </c>
      <c r="D193" s="62">
        <v>10</v>
      </c>
      <c r="E193" s="63">
        <f>SUMIF(tblEntrées[Référence],tblStocks[[#This Row],[Référence]],tblEntrées[Qté])</f>
        <v>0</v>
      </c>
      <c r="F193" s="63">
        <f>SUMIF(tblSorties[Référence],tblStocks[[#This Row],[Référence]],tblSorties[Qté])</f>
        <v>2</v>
      </c>
      <c r="G193" s="64">
        <f>((tblStocks[[#This Row],[Stock initial]]+tblStocks[[#This Row],[Entrée]])-tblStocks[[#This Row],[Sortie]])</f>
        <v>8</v>
      </c>
    </row>
    <row r="194" spans="1:7" x14ac:dyDescent="0.25">
      <c r="A194" s="19">
        <v>208562</v>
      </c>
      <c r="B194" s="15" t="str">
        <f>VLOOKUP(tblStocks[[#This Row],[Référence]],tblBase[#All],2,FALSE)</f>
        <v>CLASSEUR POLYPRO 4 ANN.30mm NOIR DUR</v>
      </c>
      <c r="C194" s="60" t="str">
        <f>VLOOKUP(tblStocks[[#This Row],[Référence]],tblBase[#All],6,FALSE)</f>
        <v>ALTER BURO</v>
      </c>
      <c r="D194" s="62">
        <v>10</v>
      </c>
      <c r="E194" s="63">
        <f>SUMIF(tblEntrées[Référence],tblStocks[[#This Row],[Référence]],tblEntrées[Qté])</f>
        <v>0</v>
      </c>
      <c r="F194" s="63">
        <f>SUMIF(tblSorties[Référence],tblStocks[[#This Row],[Référence]],tblSorties[Qté])</f>
        <v>2</v>
      </c>
      <c r="G194" s="64">
        <f>((tblStocks[[#This Row],[Stock initial]]+tblStocks[[#This Row],[Entrée]])-tblStocks[[#This Row],[Sortie]])</f>
        <v>8</v>
      </c>
    </row>
    <row r="195" spans="1:7" x14ac:dyDescent="0.25">
      <c r="A195" s="19">
        <v>208563</v>
      </c>
      <c r="B195" s="15" t="str">
        <f>VLOOKUP(tblStocks[[#This Row],[Référence]],tblBase[#All],2,FALSE)</f>
        <v>CLASSEUR POLYPRO 4 ANN.30mm ROUGE DUR</v>
      </c>
      <c r="C195" s="60" t="str">
        <f>VLOOKUP(tblStocks[[#This Row],[Référence]],tblBase[#All],6,FALSE)</f>
        <v>ALTER BURO</v>
      </c>
      <c r="D195" s="62">
        <v>10</v>
      </c>
      <c r="E195" s="63">
        <f>SUMIF(tblEntrées[Référence],tblStocks[[#This Row],[Référence]],tblEntrées[Qté])</f>
        <v>0</v>
      </c>
      <c r="F195" s="63">
        <f>SUMIF(tblSorties[Référence],tblStocks[[#This Row],[Référence]],tblSorties[Qté])</f>
        <v>2</v>
      </c>
      <c r="G195" s="64">
        <f>((tblStocks[[#This Row],[Stock initial]]+tblStocks[[#This Row],[Entrée]])-tblStocks[[#This Row],[Sortie]])</f>
        <v>8</v>
      </c>
    </row>
    <row r="196" spans="1:7" x14ac:dyDescent="0.25">
      <c r="A196" s="19">
        <v>208563</v>
      </c>
      <c r="B196" s="15" t="str">
        <f>VLOOKUP(tblStocks[[#This Row],[Référence]],tblBase[#All],2,FALSE)</f>
        <v>CLASSEUR POLYPRO 4 ANN.30mm ROUGE DUR</v>
      </c>
      <c r="C196" s="60" t="str">
        <f>VLOOKUP(tblStocks[[#This Row],[Référence]],tblBase[#All],6,FALSE)</f>
        <v>ALTER BURO</v>
      </c>
      <c r="D196" s="62">
        <v>10</v>
      </c>
      <c r="E196" s="63">
        <f>SUMIF(tblEntrées[Référence],tblStocks[[#This Row],[Référence]],tblEntrées[Qté])</f>
        <v>0</v>
      </c>
      <c r="F196" s="63">
        <f>SUMIF(tblSorties[Référence],tblStocks[[#This Row],[Référence]],tblSorties[Qté])</f>
        <v>2</v>
      </c>
      <c r="G196" s="64">
        <f>((tblStocks[[#This Row],[Stock initial]]+tblStocks[[#This Row],[Entrée]])-tblStocks[[#This Row],[Sortie]])</f>
        <v>8</v>
      </c>
    </row>
    <row r="197" spans="1:7" x14ac:dyDescent="0.25">
      <c r="A197" s="19">
        <v>208564</v>
      </c>
      <c r="B197" s="15" t="str">
        <f>VLOOKUP(tblStocks[[#This Row],[Référence]],tblBase[#All],2,FALSE)</f>
        <v>CLASSEUR POLYPRO 4 ANN.30mm VERT DUR</v>
      </c>
      <c r="C197" s="60" t="str">
        <f>VLOOKUP(tblStocks[[#This Row],[Référence]],tblBase[#All],6,FALSE)</f>
        <v>ALTER BURO</v>
      </c>
      <c r="D197" s="62">
        <v>10</v>
      </c>
      <c r="E197" s="63">
        <f>SUMIF(tblEntrées[Référence],tblStocks[[#This Row],[Référence]],tblEntrées[Qté])</f>
        <v>0</v>
      </c>
      <c r="F197" s="63">
        <f>SUMIF(tblSorties[Référence],tblStocks[[#This Row],[Référence]],tblSorties[Qté])</f>
        <v>1</v>
      </c>
      <c r="G197" s="64">
        <f>((tblStocks[[#This Row],[Stock initial]]+tblStocks[[#This Row],[Entrée]])-tblStocks[[#This Row],[Sortie]])</f>
        <v>9</v>
      </c>
    </row>
    <row r="198" spans="1:7" x14ac:dyDescent="0.25">
      <c r="A198" s="19">
        <v>210026</v>
      </c>
      <c r="B198" s="15" t="str">
        <f>VLOOKUP(tblStocks[[#This Row],[Référence]],tblBase[#All],2,FALSE)</f>
        <v>BTE 100 POCH.PLAST.POLYPRO 11   TROUS LISSE</v>
      </c>
      <c r="C198" s="60" t="str">
        <f>VLOOKUP(tblStocks[[#This Row],[Référence]],tblBase[#All],6,FALSE)</f>
        <v>ALTER BURO</v>
      </c>
      <c r="D198" s="62">
        <v>10</v>
      </c>
      <c r="E198" s="63">
        <f>SUMIF(tblEntrées[Référence],tblStocks[[#This Row],[Référence]],tblEntrées[Qté])</f>
        <v>0</v>
      </c>
      <c r="F198" s="63">
        <f>SUMIF(tblSorties[Référence],tblStocks[[#This Row],[Référence]],tblSorties[Qté])</f>
        <v>0</v>
      </c>
      <c r="G198" s="64">
        <f>((tblStocks[[#This Row],[Stock initial]]+tblStocks[[#This Row],[Entrée]])-tblStocks[[#This Row],[Sortie]])</f>
        <v>10</v>
      </c>
    </row>
    <row r="199" spans="1:7" x14ac:dyDescent="0.25">
      <c r="A199" s="19">
        <v>211101</v>
      </c>
      <c r="B199" s="15" t="str">
        <f>VLOOKUP(tblStocks[[#This Row],[Référence]],tblBase[#All],2,FALSE)</f>
        <v>PT.100 CHEM.ROCK S BLEU ROY     220GR</v>
      </c>
      <c r="C199" s="60" t="str">
        <f>VLOOKUP(tblStocks[[#This Row],[Référence]],tblBase[#All],6,FALSE)</f>
        <v>ALTER BURO</v>
      </c>
      <c r="D199" s="62">
        <v>10</v>
      </c>
      <c r="E199" s="63">
        <f>SUMIF(tblEntrées[Référence],tblStocks[[#This Row],[Référence]],tblEntrées[Qté])</f>
        <v>0</v>
      </c>
      <c r="F199" s="63">
        <f>SUMIF(tblSorties[Référence],tblStocks[[#This Row],[Référence]],tblSorties[Qté])</f>
        <v>90</v>
      </c>
      <c r="G199" s="64">
        <f>((tblStocks[[#This Row],[Stock initial]]+tblStocks[[#This Row],[Entrée]])-tblStocks[[#This Row],[Sortie]])</f>
        <v>-80</v>
      </c>
    </row>
    <row r="200" spans="1:7" x14ac:dyDescent="0.25">
      <c r="A200" s="19">
        <v>211103</v>
      </c>
      <c r="B200" s="15" t="str">
        <f>VLOOKUP(tblStocks[[#This Row],[Référence]],tblBase[#All],2,FALSE)</f>
        <v>PT.100 CHEM.ROCK S CITRON 220G</v>
      </c>
      <c r="C200" s="60" t="str">
        <f>VLOOKUP(tblStocks[[#This Row],[Référence]],tblBase[#All],6,FALSE)</f>
        <v>ALTER BURO</v>
      </c>
      <c r="D200" s="62">
        <v>10</v>
      </c>
      <c r="E200" s="63">
        <f>SUMIF(tblEntrées[Référence],tblStocks[[#This Row],[Référence]],tblEntrées[Qté])</f>
        <v>0</v>
      </c>
      <c r="F200" s="63">
        <f>SUMIF(tblSorties[Référence],tblStocks[[#This Row],[Référence]],tblSorties[Qté])</f>
        <v>30</v>
      </c>
      <c r="G200" s="64">
        <f>((tblStocks[[#This Row],[Stock initial]]+tblStocks[[#This Row],[Entrée]])-tblStocks[[#This Row],[Sortie]])</f>
        <v>-20</v>
      </c>
    </row>
    <row r="201" spans="1:7" x14ac:dyDescent="0.25">
      <c r="A201" s="19">
        <v>211104</v>
      </c>
      <c r="B201" s="15" t="str">
        <f>VLOOKUP(tblStocks[[#This Row],[Référence]],tblBase[#All],2,FALSE)</f>
        <v>PT.100 CHEM ROCK S ROUGE TURC   220GR</v>
      </c>
      <c r="C201" s="60" t="str">
        <f>VLOOKUP(tblStocks[[#This Row],[Référence]],tblBase[#All],6,FALSE)</f>
        <v>ALTER BURO</v>
      </c>
      <c r="D201" s="62">
        <v>10</v>
      </c>
      <c r="E201" s="63">
        <f>SUMIF(tblEntrées[Référence],tblStocks[[#This Row],[Référence]],tblEntrées[Qté])</f>
        <v>0</v>
      </c>
      <c r="F201" s="63">
        <f>SUMIF(tblSorties[Référence],tblStocks[[#This Row],[Référence]],tblSorties[Qté])</f>
        <v>80</v>
      </c>
      <c r="G201" s="64">
        <f>((tblStocks[[#This Row],[Stock initial]]+tblStocks[[#This Row],[Entrée]])-tblStocks[[#This Row],[Sortie]])</f>
        <v>-70</v>
      </c>
    </row>
    <row r="202" spans="1:7" x14ac:dyDescent="0.25">
      <c r="A202" s="19">
        <v>211106</v>
      </c>
      <c r="B202" s="15" t="str">
        <f>VLOOKUP(tblStocks[[#This Row],[Référence]],tblBase[#All],2,FALSE)</f>
        <v>PT.100 CHEM.ROCK S ORANGE/OCRE  220G</v>
      </c>
      <c r="C202" s="60" t="str">
        <f>VLOOKUP(tblStocks[[#This Row],[Référence]],tblBase[#All],6,FALSE)</f>
        <v>ALTER BURO</v>
      </c>
      <c r="D202" s="62">
        <v>10</v>
      </c>
      <c r="E202" s="63">
        <f>SUMIF(tblEntrées[Référence],tblStocks[[#This Row],[Référence]],tblEntrées[Qté])</f>
        <v>0</v>
      </c>
      <c r="F202" s="63">
        <f>SUMIF(tblSorties[Référence],tblStocks[[#This Row],[Référence]],tblSorties[Qté])</f>
        <v>50</v>
      </c>
      <c r="G202" s="64">
        <f>((tblStocks[[#This Row],[Stock initial]]+tblStocks[[#This Row],[Entrée]])-tblStocks[[#This Row],[Sortie]])</f>
        <v>-40</v>
      </c>
    </row>
    <row r="203" spans="1:7" x14ac:dyDescent="0.25">
      <c r="A203" s="19">
        <v>211107</v>
      </c>
      <c r="B203" s="15" t="str">
        <f>VLOOKUP(tblStocks[[#This Row],[Référence]],tblBase[#All],2,FALSE)</f>
        <v>PT.100 CHEM ROCK S VIOLINE      220 GR</v>
      </c>
      <c r="C203" s="60" t="str">
        <f>VLOOKUP(tblStocks[[#This Row],[Référence]],tblBase[#All],6,FALSE)</f>
        <v>ALTER BURO</v>
      </c>
      <c r="D203" s="62">
        <v>10</v>
      </c>
      <c r="E203" s="63">
        <f>SUMIF(tblEntrées[Référence],tblStocks[[#This Row],[Référence]],tblEntrées[Qté])</f>
        <v>0</v>
      </c>
      <c r="F203" s="63">
        <f>SUMIF(tblSorties[Référence],tblStocks[[#This Row],[Référence]],tblSorties[Qté])</f>
        <v>55</v>
      </c>
      <c r="G203" s="64">
        <f>((tblStocks[[#This Row],[Stock initial]]+tblStocks[[#This Row],[Entrée]])-tblStocks[[#This Row],[Sortie]])</f>
        <v>-45</v>
      </c>
    </row>
    <row r="204" spans="1:7" x14ac:dyDescent="0.25">
      <c r="A204" s="19">
        <v>211108</v>
      </c>
      <c r="B204" s="15" t="str">
        <f>VLOOKUP(tblStocks[[#This Row],[Référence]],tblBase[#All],2,FALSE)</f>
        <v>PT.100 CHEM.ROCK S ROSE VIF     220GR</v>
      </c>
      <c r="C204" s="60" t="str">
        <f>VLOOKUP(tblStocks[[#This Row],[Référence]],tblBase[#All],6,FALSE)</f>
        <v>ALTER BURO</v>
      </c>
      <c r="D204" s="62">
        <v>10</v>
      </c>
      <c r="E204" s="63">
        <f>SUMIF(tblEntrées[Référence],tblStocks[[#This Row],[Référence]],tblEntrées[Qté])</f>
        <v>0</v>
      </c>
      <c r="F204" s="63">
        <f>SUMIF(tblSorties[Référence],tblStocks[[#This Row],[Référence]],tblSorties[Qté])</f>
        <v>25</v>
      </c>
      <c r="G204" s="64">
        <f>((tblStocks[[#This Row],[Stock initial]]+tblStocks[[#This Row],[Entrée]])-tblStocks[[#This Row],[Sortie]])</f>
        <v>-15</v>
      </c>
    </row>
    <row r="205" spans="1:7" x14ac:dyDescent="0.25">
      <c r="A205" s="19">
        <v>211111</v>
      </c>
      <c r="B205" s="15" t="str">
        <f>VLOOKUP(tblStocks[[#This Row],[Référence]],tblBase[#All],2,FALSE)</f>
        <v>PT.100 CHEM.ROCK S NOIR 220G</v>
      </c>
      <c r="C205" s="60" t="str">
        <f>VLOOKUP(tblStocks[[#This Row],[Référence]],tblBase[#All],6,FALSE)</f>
        <v>ALTER BURO</v>
      </c>
      <c r="D205" s="62">
        <v>10</v>
      </c>
      <c r="E205" s="63">
        <f>SUMIF(tblEntrées[Référence],tblStocks[[#This Row],[Référence]],tblEntrées[Qté])</f>
        <v>0</v>
      </c>
      <c r="F205" s="63">
        <f>SUMIF(tblSorties[Référence],tblStocks[[#This Row],[Référence]],tblSorties[Qté])</f>
        <v>0</v>
      </c>
      <c r="G205" s="64">
        <f>((tblStocks[[#This Row],[Stock initial]]+tblStocks[[#This Row],[Entrée]])-tblStocks[[#This Row],[Sortie]])</f>
        <v>10</v>
      </c>
    </row>
    <row r="206" spans="1:7" x14ac:dyDescent="0.25">
      <c r="A206" s="19">
        <v>211112</v>
      </c>
      <c r="B206" s="15" t="str">
        <f>VLOOKUP(tblStocks[[#This Row],[Référence]],tblBase[#All],2,FALSE)</f>
        <v>PT.100 CHEM.ROCK S VERT EMPIRE   220G</v>
      </c>
      <c r="C206" s="60" t="str">
        <f>VLOOKUP(tblStocks[[#This Row],[Référence]],tblBase[#All],6,FALSE)</f>
        <v>ALTER BURO</v>
      </c>
      <c r="D206" s="62">
        <v>10</v>
      </c>
      <c r="E206" s="63">
        <f>SUMIF(tblEntrées[Référence],tblStocks[[#This Row],[Référence]],tblEntrées[Qté])</f>
        <v>0</v>
      </c>
      <c r="F206" s="63">
        <f>SUMIF(tblSorties[Référence],tblStocks[[#This Row],[Référence]],tblSorties[Qté])</f>
        <v>210</v>
      </c>
      <c r="G206" s="64">
        <f>((tblStocks[[#This Row],[Stock initial]]+tblStocks[[#This Row],[Entrée]])-tblStocks[[#This Row],[Sortie]])</f>
        <v>-200</v>
      </c>
    </row>
    <row r="207" spans="1:7" x14ac:dyDescent="0.25">
      <c r="A207" s="19">
        <v>211113</v>
      </c>
      <c r="B207" s="15" t="str">
        <f>VLOOKUP(tblStocks[[#This Row],[Référence]],tblBase[#All],2,FALSE)</f>
        <v>PT.100 CHEM.ROCK S GRIS 220G</v>
      </c>
      <c r="C207" s="60" t="str">
        <f>VLOOKUP(tblStocks[[#This Row],[Référence]],tblBase[#All],6,FALSE)</f>
        <v>ALTER BURO</v>
      </c>
      <c r="D207" s="62">
        <v>10</v>
      </c>
      <c r="E207" s="63">
        <f>SUMIF(tblEntrées[Référence],tblStocks[[#This Row],[Référence]],tblEntrées[Qté])</f>
        <v>0</v>
      </c>
      <c r="F207" s="63">
        <f>SUMIF(tblSorties[Référence],tblStocks[[#This Row],[Référence]],tblSorties[Qté])</f>
        <v>110</v>
      </c>
      <c r="G207" s="64">
        <f>((tblStocks[[#This Row],[Stock initial]]+tblStocks[[#This Row],[Entrée]])-tblStocks[[#This Row],[Sortie]])</f>
        <v>-100</v>
      </c>
    </row>
    <row r="208" spans="1:7" x14ac:dyDescent="0.25">
      <c r="A208" s="19">
        <v>211117</v>
      </c>
      <c r="B208" s="15" t="str">
        <f>VLOOKUP(tblStocks[[#This Row],[Référence]],tblBase[#All],2,FALSE)</f>
        <v>PT.100 CHEM.ROCK S GRIS 220G</v>
      </c>
      <c r="C208" s="60" t="str">
        <f>VLOOKUP(tblStocks[[#This Row],[Référence]],tblBase[#All],6,FALSE)</f>
        <v>ALTER BURO</v>
      </c>
      <c r="D208" s="62">
        <v>10</v>
      </c>
      <c r="E208" s="63">
        <f>SUMIF(tblEntrées[Référence],tblStocks[[#This Row],[Référence]],tblEntrées[Qté])</f>
        <v>0</v>
      </c>
      <c r="F208" s="63">
        <f>SUMIF(tblSorties[Référence],tblStocks[[#This Row],[Référence]],tblSorties[Qté])</f>
        <v>0</v>
      </c>
      <c r="G208" s="64">
        <f>((tblStocks[[#This Row],[Stock initial]]+tblStocks[[#This Row],[Entrée]])-tblStocks[[#This Row],[Sortie]])</f>
        <v>10</v>
      </c>
    </row>
    <row r="209" spans="1:7" x14ac:dyDescent="0.25">
      <c r="A209" s="19">
        <v>211121</v>
      </c>
      <c r="B209" s="15" t="str">
        <f>VLOOKUP(tblStocks[[#This Row],[Référence]],tblBase[#All],2,FALSE)</f>
        <v>PQT 100 S/CHEM.ROCK S BLEU ROY   80G</v>
      </c>
      <c r="C209" s="60" t="str">
        <f>VLOOKUP(tblStocks[[#This Row],[Référence]],tblBase[#All],6,FALSE)</f>
        <v>ALTER BURO</v>
      </c>
      <c r="D209" s="62">
        <v>10</v>
      </c>
      <c r="E209" s="63">
        <f>SUMIF(tblEntrées[Référence],tblStocks[[#This Row],[Référence]],tblEntrées[Qté])</f>
        <v>0</v>
      </c>
      <c r="F209" s="63">
        <f>SUMIF(tblSorties[Référence],tblStocks[[#This Row],[Référence]],tblSorties[Qté])</f>
        <v>40</v>
      </c>
      <c r="G209" s="64">
        <f>((tblStocks[[#This Row],[Stock initial]]+tblStocks[[#This Row],[Entrée]])-tblStocks[[#This Row],[Sortie]])</f>
        <v>-30</v>
      </c>
    </row>
    <row r="210" spans="1:7" x14ac:dyDescent="0.25">
      <c r="A210" s="19">
        <v>211123</v>
      </c>
      <c r="B210" s="15" t="str">
        <f>VLOOKUP(tblStocks[[#This Row],[Référence]],tblBase[#All],2,FALSE)</f>
        <v>PQT 100 S/CHEM.ROCK S CITRON     80G</v>
      </c>
      <c r="C210" s="60" t="str">
        <f>VLOOKUP(tblStocks[[#This Row],[Référence]],tblBase[#All],6,FALSE)</f>
        <v>ALTER BURO</v>
      </c>
      <c r="D210" s="62">
        <v>10</v>
      </c>
      <c r="E210" s="63">
        <f>SUMIF(tblEntrées[Référence],tblStocks[[#This Row],[Référence]],tblEntrées[Qté])</f>
        <v>0</v>
      </c>
      <c r="F210" s="63">
        <f>SUMIF(tblSorties[Référence],tblStocks[[#This Row],[Référence]],tblSorties[Qté])</f>
        <v>80</v>
      </c>
      <c r="G210" s="64">
        <f>((tblStocks[[#This Row],[Stock initial]]+tblStocks[[#This Row],[Entrée]])-tblStocks[[#This Row],[Sortie]])</f>
        <v>-70</v>
      </c>
    </row>
    <row r="211" spans="1:7" x14ac:dyDescent="0.25">
      <c r="A211" s="19">
        <v>211124</v>
      </c>
      <c r="B211" s="15" t="str">
        <f>VLOOKUP(tblStocks[[#This Row],[Référence]],tblBase[#All],2,FALSE)</f>
        <v>PQT 100 S/CHEM.ROCK S RGE TURC 80G</v>
      </c>
      <c r="C211" s="60" t="str">
        <f>VLOOKUP(tblStocks[[#This Row],[Référence]],tblBase[#All],6,FALSE)</f>
        <v>ALTER BURO</v>
      </c>
      <c r="D211" s="62">
        <v>10</v>
      </c>
      <c r="E211" s="63">
        <f>SUMIF(tblEntrées[Référence],tblStocks[[#This Row],[Référence]],tblEntrées[Qté])</f>
        <v>0</v>
      </c>
      <c r="F211" s="63">
        <f>SUMIF(tblSorties[Référence],tblStocks[[#This Row],[Référence]],tblSorties[Qté])</f>
        <v>40</v>
      </c>
      <c r="G211" s="64">
        <f>((tblStocks[[#This Row],[Stock initial]]+tblStocks[[#This Row],[Entrée]])-tblStocks[[#This Row],[Sortie]])</f>
        <v>-30</v>
      </c>
    </row>
    <row r="212" spans="1:7" x14ac:dyDescent="0.25">
      <c r="A212" s="19">
        <v>211126</v>
      </c>
      <c r="B212" s="15" t="str">
        <f>VLOOKUP(tblStocks[[#This Row],[Référence]],tblBase[#All],2,FALSE)</f>
        <v>PQT 100 S/CHEM.ROCK S OCRE 80</v>
      </c>
      <c r="C212" s="60" t="str">
        <f>VLOOKUP(tblStocks[[#This Row],[Référence]],tblBase[#All],6,FALSE)</f>
        <v>ALTER BURO</v>
      </c>
      <c r="D212" s="62">
        <v>10</v>
      </c>
      <c r="E212" s="63">
        <f>SUMIF(tblEntrées[Référence],tblStocks[[#This Row],[Référence]],tblEntrées[Qté])</f>
        <v>0</v>
      </c>
      <c r="F212" s="63">
        <f>SUMIF(tblSorties[Référence],tblStocks[[#This Row],[Référence]],tblSorties[Qté])</f>
        <v>90</v>
      </c>
      <c r="G212" s="64">
        <f>((tblStocks[[#This Row],[Stock initial]]+tblStocks[[#This Row],[Entrée]])-tblStocks[[#This Row],[Sortie]])</f>
        <v>-80</v>
      </c>
    </row>
    <row r="213" spans="1:7" x14ac:dyDescent="0.25">
      <c r="A213" s="19">
        <v>211127</v>
      </c>
      <c r="B213" s="15" t="str">
        <f>VLOOKUP(tblStocks[[#This Row],[Référence]],tblBase[#All],2,FALSE)</f>
        <v>PQT 100 S/CHEM.ROCK S VIOLINE 80G</v>
      </c>
      <c r="C213" s="60" t="str">
        <f>VLOOKUP(tblStocks[[#This Row],[Référence]],tblBase[#All],6,FALSE)</f>
        <v>ALTER BURO</v>
      </c>
      <c r="D213" s="62">
        <v>10</v>
      </c>
      <c r="E213" s="63">
        <f>SUMIF(tblEntrées[Référence],tblStocks[[#This Row],[Référence]],tblEntrées[Qté])</f>
        <v>0</v>
      </c>
      <c r="F213" s="63">
        <f>SUMIF(tblSorties[Référence],tblStocks[[#This Row],[Référence]],tblSorties[Qté])</f>
        <v>80</v>
      </c>
      <c r="G213" s="64">
        <f>((tblStocks[[#This Row],[Stock initial]]+tblStocks[[#This Row],[Entrée]])-tblStocks[[#This Row],[Sortie]])</f>
        <v>-70</v>
      </c>
    </row>
    <row r="214" spans="1:7" x14ac:dyDescent="0.25">
      <c r="A214" s="19">
        <v>211128</v>
      </c>
      <c r="B214" s="15" t="str">
        <f>VLOOKUP(tblStocks[[#This Row],[Référence]],tblBase[#All],2,FALSE)</f>
        <v>PQT 100 S/CHEM.ROCK S ROSE VIF 80G</v>
      </c>
      <c r="C214" s="60" t="str">
        <f>VLOOKUP(tblStocks[[#This Row],[Référence]],tblBase[#All],6,FALSE)</f>
        <v>ALTER BURO</v>
      </c>
      <c r="D214" s="62">
        <v>10</v>
      </c>
      <c r="E214" s="63">
        <f>SUMIF(tblEntrées[Référence],tblStocks[[#This Row],[Référence]],tblEntrées[Qté])</f>
        <v>0</v>
      </c>
      <c r="F214" s="63">
        <f>SUMIF(tblSorties[Référence],tblStocks[[#This Row],[Référence]],tblSorties[Qté])</f>
        <v>250</v>
      </c>
      <c r="G214" s="64">
        <f>((tblStocks[[#This Row],[Stock initial]]+tblStocks[[#This Row],[Entrée]])-tblStocks[[#This Row],[Sortie]])</f>
        <v>-240</v>
      </c>
    </row>
    <row r="215" spans="1:7" x14ac:dyDescent="0.25">
      <c r="A215" s="19">
        <v>211129</v>
      </c>
      <c r="B215" s="15" t="str">
        <f>VLOOKUP(tblStocks[[#This Row],[Référence]],tblBase[#All],2,FALSE)</f>
        <v>PQT 100 S/CHEMISES ROCK S ASS. 80G</v>
      </c>
      <c r="C215" s="60" t="str">
        <f>VLOOKUP(tblStocks[[#This Row],[Référence]],tblBase[#All],6,FALSE)</f>
        <v>ALTER BURO</v>
      </c>
      <c r="D215" s="62">
        <v>10</v>
      </c>
      <c r="E215" s="63">
        <f>SUMIF(tblEntrées[Référence],tblStocks[[#This Row],[Référence]],tblEntrées[Qté])</f>
        <v>0</v>
      </c>
      <c r="F215" s="63">
        <f>SUMIF(tblSorties[Référence],tblStocks[[#This Row],[Référence]],tblSorties[Qté])</f>
        <v>20</v>
      </c>
      <c r="G215" s="64">
        <f>((tblStocks[[#This Row],[Stock initial]]+tblStocks[[#This Row],[Entrée]])-tblStocks[[#This Row],[Sortie]])</f>
        <v>-10</v>
      </c>
    </row>
    <row r="216" spans="1:7" x14ac:dyDescent="0.25">
      <c r="A216" s="19">
        <v>211155</v>
      </c>
      <c r="B216" s="15" t="str">
        <f>VLOOKUP(tblStocks[[#This Row],[Référence]],tblBase[#All],2,FALSE)</f>
        <v>PQ 100 S/CHEM.ROCK S FRAMBOISE 80G</v>
      </c>
      <c r="C216" s="60" t="str">
        <f>VLOOKUP(tblStocks[[#This Row],[Référence]],tblBase[#All],6,FALSE)</f>
        <v>ALTER BURO</v>
      </c>
      <c r="D216" s="62">
        <v>10</v>
      </c>
      <c r="E216" s="63">
        <f>SUMIF(tblEntrées[Référence],tblStocks[[#This Row],[Référence]],tblEntrées[Qté])</f>
        <v>0</v>
      </c>
      <c r="F216" s="63">
        <f>SUMIF(tblSorties[Référence],tblStocks[[#This Row],[Référence]],tblSorties[Qté])</f>
        <v>0</v>
      </c>
      <c r="G216" s="64">
        <f>((tblStocks[[#This Row],[Stock initial]]+tblStocks[[#This Row],[Entrée]])-tblStocks[[#This Row],[Sortie]])</f>
        <v>10</v>
      </c>
    </row>
    <row r="217" spans="1:7" x14ac:dyDescent="0.25">
      <c r="A217" s="19">
        <v>211156</v>
      </c>
      <c r="B217" s="15" t="str">
        <f>VLOOKUP(tblStocks[[#This Row],[Référence]],tblBase[#All],2,FALSE)</f>
        <v>PQT 100S/CHEM.ROCK S NOIR</v>
      </c>
      <c r="C217" s="60" t="str">
        <f>VLOOKUP(tblStocks[[#This Row],[Référence]],tblBase[#All],6,FALSE)</f>
        <v>ALTER BURO</v>
      </c>
      <c r="D217" s="62">
        <v>10</v>
      </c>
      <c r="E217" s="63">
        <f>SUMIF(tblEntrées[Référence],tblStocks[[#This Row],[Référence]],tblEntrées[Qté])</f>
        <v>0</v>
      </c>
      <c r="F217" s="63">
        <f>SUMIF(tblSorties[Référence],tblStocks[[#This Row],[Référence]],tblSorties[Qté])</f>
        <v>0</v>
      </c>
      <c r="G217" s="64">
        <f>((tblStocks[[#This Row],[Stock initial]]+tblStocks[[#This Row],[Entrée]])-tblStocks[[#This Row],[Sortie]])</f>
        <v>10</v>
      </c>
    </row>
    <row r="218" spans="1:7" x14ac:dyDescent="0.25">
      <c r="A218" s="19">
        <v>211157</v>
      </c>
      <c r="B218" s="15" t="str">
        <f>VLOOKUP(tblStocks[[#This Row],[Référence]],tblBase[#All],2,FALSE)</f>
        <v>PQ 100 S/CHEM.ROCK S VERT EMP. 80GR</v>
      </c>
      <c r="C218" s="60" t="str">
        <f>VLOOKUP(tblStocks[[#This Row],[Référence]],tblBase[#All],6,FALSE)</f>
        <v>ALTER BURO</v>
      </c>
      <c r="D218" s="62">
        <v>10</v>
      </c>
      <c r="E218" s="63">
        <f>SUMIF(tblEntrées[Référence],tblStocks[[#This Row],[Référence]],tblEntrées[Qté])</f>
        <v>0</v>
      </c>
      <c r="F218" s="63">
        <f>SUMIF(tblSorties[Référence],tblStocks[[#This Row],[Référence]],tblSorties[Qté])</f>
        <v>30</v>
      </c>
      <c r="G218" s="64">
        <f>((tblStocks[[#This Row],[Stock initial]]+tblStocks[[#This Row],[Entrée]])-tblStocks[[#This Row],[Sortie]])</f>
        <v>-20</v>
      </c>
    </row>
    <row r="219" spans="1:7" x14ac:dyDescent="0.25">
      <c r="A219" s="19">
        <v>211158</v>
      </c>
      <c r="B219" s="15" t="str">
        <f>VLOOKUP(tblStocks[[#This Row],[Référence]],tblBase[#All],2,FALSE)</f>
        <v>PQT 100 S/CHEM.ROCK S GRIS 80G</v>
      </c>
      <c r="C219" s="60" t="str">
        <f>VLOOKUP(tblStocks[[#This Row],[Référence]],tblBase[#All],6,FALSE)</f>
        <v>ALTER BURO</v>
      </c>
      <c r="D219" s="62">
        <v>10</v>
      </c>
      <c r="E219" s="63">
        <f>SUMIF(tblEntrées[Référence],tblStocks[[#This Row],[Référence]],tblEntrées[Qté])</f>
        <v>0</v>
      </c>
      <c r="F219" s="63">
        <f>SUMIF(tblSorties[Référence],tblStocks[[#This Row],[Référence]],tblSorties[Qté])</f>
        <v>0</v>
      </c>
      <c r="G219" s="64">
        <f>((tblStocks[[#This Row],[Stock initial]]+tblStocks[[#This Row],[Entrée]])-tblStocks[[#This Row],[Sortie]])</f>
        <v>10</v>
      </c>
    </row>
    <row r="220" spans="1:7" x14ac:dyDescent="0.25">
      <c r="A220" s="19">
        <v>211159</v>
      </c>
      <c r="B220" s="15" t="str">
        <f>VLOOKUP(tblStocks[[#This Row],[Référence]],tblBase[#All],2,FALSE)</f>
        <v>PQT 100 S/CHEM.ROCK S HAVANE 80G</v>
      </c>
      <c r="C220" s="60" t="str">
        <f>VLOOKUP(tblStocks[[#This Row],[Référence]],tblBase[#All],6,FALSE)</f>
        <v>ALTER BURO</v>
      </c>
      <c r="D220" s="62">
        <v>10</v>
      </c>
      <c r="E220" s="63">
        <f>SUMIF(tblEntrées[Référence],tblStocks[[#This Row],[Référence]],tblEntrées[Qté])</f>
        <v>0</v>
      </c>
      <c r="F220" s="63">
        <f>SUMIF(tblSorties[Référence],tblStocks[[#This Row],[Référence]],tblSorties[Qté])</f>
        <v>0</v>
      </c>
      <c r="G220" s="64">
        <f>((tblStocks[[#This Row],[Stock initial]]+tblStocks[[#This Row],[Entrée]])-tblStocks[[#This Row],[Sortie]])</f>
        <v>10</v>
      </c>
    </row>
    <row r="221" spans="1:7" x14ac:dyDescent="0.25">
      <c r="A221" s="19">
        <v>211241</v>
      </c>
      <c r="B221" s="15" t="str">
        <f>VLOOKUP(tblStocks[[#This Row],[Référence]],tblBase[#All],2,FALSE)</f>
        <v>BTE CLASS.EUROBOX DOS 40 NOIR    C.L. 7/10e</v>
      </c>
      <c r="C221" s="60" t="str">
        <f>VLOOKUP(tblStocks[[#This Row],[Référence]],tblBase[#All],6,FALSE)</f>
        <v>ALTER BURO</v>
      </c>
      <c r="D221" s="62">
        <v>10</v>
      </c>
      <c r="E221" s="63">
        <f>SUMIF(tblEntrées[Référence],tblStocks[[#This Row],[Référence]],tblEntrées[Qté])</f>
        <v>0</v>
      </c>
      <c r="F221" s="63">
        <f>SUMIF(tblSorties[Référence],tblStocks[[#This Row],[Référence]],tblSorties[Qté])</f>
        <v>0</v>
      </c>
      <c r="G221" s="64">
        <f>((tblStocks[[#This Row],[Stock initial]]+tblStocks[[#This Row],[Entrée]])-tblStocks[[#This Row],[Sortie]])</f>
        <v>10</v>
      </c>
    </row>
    <row r="222" spans="1:7" x14ac:dyDescent="0.25">
      <c r="A222" s="19">
        <v>211271</v>
      </c>
      <c r="B222" s="15" t="str">
        <f>VLOOKUP(tblStocks[[#This Row],[Référence]],tblBase[#All],2,FALSE)</f>
        <v>BTE CLASS.EUROBOX DOS 60 NOIR    C.L. 7/10e</v>
      </c>
      <c r="C222" s="60" t="str">
        <f>VLOOKUP(tblStocks[[#This Row],[Référence]],tblBase[#All],6,FALSE)</f>
        <v>ALTER BURO</v>
      </c>
      <c r="D222" s="62">
        <v>10</v>
      </c>
      <c r="E222" s="63">
        <f>SUMIF(tblEntrées[Référence],tblStocks[[#This Row],[Référence]],tblEntrées[Qté])</f>
        <v>0</v>
      </c>
      <c r="F222" s="63">
        <f>SUMIF(tblSorties[Référence],tblStocks[[#This Row],[Référence]],tblSorties[Qté])</f>
        <v>0</v>
      </c>
      <c r="G222" s="64">
        <f>((tblStocks[[#This Row],[Stock initial]]+tblStocks[[#This Row],[Entrée]])-tblStocks[[#This Row],[Sortie]])</f>
        <v>10</v>
      </c>
    </row>
    <row r="223" spans="1:7" x14ac:dyDescent="0.25">
      <c r="A223" s="19">
        <v>211281</v>
      </c>
      <c r="B223" s="15" t="str">
        <f>VLOOKUP(tblStocks[[#This Row],[Référence]],tblBase[#All],2,FALSE)</f>
        <v>BTE CLASS.EUROBOX DOS 25 NOIR    C/L 7/10è</v>
      </c>
      <c r="C223" s="60" t="str">
        <f>VLOOKUP(tblStocks[[#This Row],[Référence]],tblBase[#All],6,FALSE)</f>
        <v>ALTER BURO</v>
      </c>
      <c r="D223" s="62">
        <v>10</v>
      </c>
      <c r="E223" s="63">
        <f>SUMIF(tblEntrées[Référence],tblStocks[[#This Row],[Référence]],tblEntrées[Qté])</f>
        <v>0</v>
      </c>
      <c r="F223" s="63">
        <f>SUMIF(tblSorties[Référence],tblStocks[[#This Row],[Référence]],tblSorties[Qté])</f>
        <v>0</v>
      </c>
      <c r="G223" s="64">
        <f>((tblStocks[[#This Row],[Stock initial]]+tblStocks[[#This Row],[Entrée]])-tblStocks[[#This Row],[Sortie]])</f>
        <v>10</v>
      </c>
    </row>
    <row r="224" spans="1:7" x14ac:dyDescent="0.25">
      <c r="A224" s="19">
        <v>211296</v>
      </c>
      <c r="B224" s="15" t="str">
        <f>VLOOKUP(tblStocks[[#This Row],[Référence]],tblBase[#All],2,FALSE)</f>
        <v>BTE CLASS.PLIANTE PVC ROUGE      DOS 100</v>
      </c>
      <c r="C224" s="60" t="str">
        <f>VLOOKUP(tblStocks[[#This Row],[Référence]],tblBase[#All],6,FALSE)</f>
        <v>ALTER BURO</v>
      </c>
      <c r="D224" s="62">
        <v>10</v>
      </c>
      <c r="E224" s="63">
        <f>SUMIF(tblEntrées[Référence],tblStocks[[#This Row],[Référence]],tblEntrées[Qté])</f>
        <v>0</v>
      </c>
      <c r="F224" s="63">
        <f>SUMIF(tblSorties[Référence],tblStocks[[#This Row],[Référence]],tblSorties[Qté])</f>
        <v>0</v>
      </c>
      <c r="G224" s="64">
        <f>((tblStocks[[#This Row],[Stock initial]]+tblStocks[[#This Row],[Entrée]])-tblStocks[[#This Row],[Sortie]])</f>
        <v>10</v>
      </c>
    </row>
    <row r="225" spans="1:7" x14ac:dyDescent="0.25">
      <c r="A225" s="19">
        <v>213400</v>
      </c>
      <c r="B225" s="15" t="str">
        <f>VLOOKUP(tblStocks[[#This Row],[Référence]],tblBase[#All],2,FALSE)</f>
        <v>PROTEGE DOCUMENT  20VUES NOIR</v>
      </c>
      <c r="C225" s="60" t="str">
        <f>VLOOKUP(tblStocks[[#This Row],[Référence]],tblBase[#All],6,FALSE)</f>
        <v>ALTER BURO</v>
      </c>
      <c r="D225" s="62">
        <v>10</v>
      </c>
      <c r="E225" s="63">
        <f>SUMIF(tblEntrées[Référence],tblStocks[[#This Row],[Référence]],tblEntrées[Qté])</f>
        <v>0</v>
      </c>
      <c r="F225" s="63">
        <f>SUMIF(tblSorties[Référence],tblStocks[[#This Row],[Référence]],tblSorties[Qté])</f>
        <v>0</v>
      </c>
      <c r="G225" s="64">
        <f>((tblStocks[[#This Row],[Stock initial]]+tblStocks[[#This Row],[Entrée]])-tblStocks[[#This Row],[Sortie]])</f>
        <v>10</v>
      </c>
    </row>
    <row r="226" spans="1:7" x14ac:dyDescent="0.25">
      <c r="A226" s="19">
        <v>213420</v>
      </c>
      <c r="B226" s="15" t="str">
        <f>VLOOKUP(tblStocks[[#This Row],[Référence]],tblBase[#All],2,FALSE)</f>
        <v>PROTEGE-DOCUMENT  40VUES NOIR</v>
      </c>
      <c r="C226" s="60" t="str">
        <f>VLOOKUP(tblStocks[[#This Row],[Référence]],tblBase[#All],6,FALSE)</f>
        <v>ALTER BURO</v>
      </c>
      <c r="D226" s="62">
        <v>10</v>
      </c>
      <c r="E226" s="63">
        <f>SUMIF(tblEntrées[Référence],tblStocks[[#This Row],[Référence]],tblEntrées[Qté])</f>
        <v>0</v>
      </c>
      <c r="F226" s="63">
        <f>SUMIF(tblSorties[Référence],tblStocks[[#This Row],[Référence]],tblSorties[Qté])</f>
        <v>4</v>
      </c>
      <c r="G226" s="64">
        <f>((tblStocks[[#This Row],[Stock initial]]+tblStocks[[#This Row],[Entrée]])-tblStocks[[#This Row],[Sortie]])</f>
        <v>6</v>
      </c>
    </row>
    <row r="227" spans="1:7" x14ac:dyDescent="0.25">
      <c r="A227" s="19">
        <v>213430</v>
      </c>
      <c r="B227" s="15" t="str">
        <f>VLOOKUP(tblStocks[[#This Row],[Référence]],tblBase[#All],2,FALSE)</f>
        <v>PROTEGE-DOCUMENT  60VUES NOIR</v>
      </c>
      <c r="C227" s="60" t="str">
        <f>VLOOKUP(tblStocks[[#This Row],[Référence]],tblBase[#All],6,FALSE)</f>
        <v>ALTER BURO</v>
      </c>
      <c r="D227" s="62">
        <v>10</v>
      </c>
      <c r="E227" s="63">
        <f>SUMIF(tblEntrées[Référence],tblStocks[[#This Row],[Référence]],tblEntrées[Qté])</f>
        <v>0</v>
      </c>
      <c r="F227" s="63">
        <f>SUMIF(tblSorties[Référence],tblStocks[[#This Row],[Référence]],tblSorties[Qté])</f>
        <v>1</v>
      </c>
      <c r="G227" s="64">
        <f>((tblStocks[[#This Row],[Stock initial]]+tblStocks[[#This Row],[Entrée]])-tblStocks[[#This Row],[Sortie]])</f>
        <v>9</v>
      </c>
    </row>
    <row r="228" spans="1:7" x14ac:dyDescent="0.25">
      <c r="A228" s="19">
        <v>213440</v>
      </c>
      <c r="B228" s="15" t="str">
        <f>VLOOKUP(tblStocks[[#This Row],[Référence]],tblBase[#All],2,FALSE)</f>
        <v>PROTEGE-DOCUMENT  80VUES NOIR</v>
      </c>
      <c r="C228" s="60" t="str">
        <f>VLOOKUP(tblStocks[[#This Row],[Référence]],tblBase[#All],6,FALSE)</f>
        <v>ALTER BURO</v>
      </c>
      <c r="D228" s="62">
        <v>10</v>
      </c>
      <c r="E228" s="63">
        <f>SUMIF(tblEntrées[Référence],tblStocks[[#This Row],[Référence]],tblEntrées[Qté])</f>
        <v>0</v>
      </c>
      <c r="F228" s="63">
        <f>SUMIF(tblSorties[Référence],tblStocks[[#This Row],[Référence]],tblSorties[Qté])</f>
        <v>1</v>
      </c>
      <c r="G228" s="64">
        <f>((tblStocks[[#This Row],[Stock initial]]+tblStocks[[#This Row],[Entrée]])-tblStocks[[#This Row],[Sortie]])</f>
        <v>9</v>
      </c>
    </row>
    <row r="229" spans="1:7" x14ac:dyDescent="0.25">
      <c r="A229" s="19">
        <v>213450</v>
      </c>
      <c r="B229" s="15" t="str">
        <f>VLOOKUP(tblStocks[[#This Row],[Référence]],tblBase[#All],2,FALSE)</f>
        <v>PROTEGE-DOCUMENT 100VUES NOIR</v>
      </c>
      <c r="C229" s="60" t="str">
        <f>VLOOKUP(tblStocks[[#This Row],[Référence]],tblBase[#All],6,FALSE)</f>
        <v>ALTER BURO</v>
      </c>
      <c r="D229" s="62">
        <v>10</v>
      </c>
      <c r="E229" s="63">
        <f>SUMIF(tblEntrées[Référence],tblStocks[[#This Row],[Référence]],tblEntrées[Qté])</f>
        <v>0</v>
      </c>
      <c r="F229" s="63">
        <f>SUMIF(tblSorties[Référence],tblStocks[[#This Row],[Référence]],tblSorties[Qté])</f>
        <v>0</v>
      </c>
      <c r="G229" s="64">
        <f>((tblStocks[[#This Row],[Stock initial]]+tblStocks[[#This Row],[Entrée]])-tblStocks[[#This Row],[Sortie]])</f>
        <v>10</v>
      </c>
    </row>
    <row r="230" spans="1:7" x14ac:dyDescent="0.25">
      <c r="A230" s="19">
        <v>218116</v>
      </c>
      <c r="B230" s="15" t="str">
        <f>VLOOKUP(tblStocks[[#This Row],[Référence]],tblBase[#All],2,FALSE)</f>
        <v>A+B BTE 25 DOSS.SUSP.TIROIR FV   ASSEMBLAGE UNIVERSEL</v>
      </c>
      <c r="C230" s="60" t="str">
        <f>VLOOKUP(tblStocks[[#This Row],[Référence]],tblBase[#All],6,FALSE)</f>
        <v>ALTER BURO</v>
      </c>
      <c r="D230" s="62">
        <v>10</v>
      </c>
      <c r="E230" s="63">
        <f>SUMIF(tblEntrées[Référence],tblStocks[[#This Row],[Référence]],tblEntrées[Qté])</f>
        <v>0</v>
      </c>
      <c r="F230" s="63">
        <f>SUMIF(tblSorties[Référence],tblStocks[[#This Row],[Référence]],tblSorties[Qté])</f>
        <v>15</v>
      </c>
      <c r="G230" s="64">
        <f>((tblStocks[[#This Row],[Stock initial]]+tblStocks[[#This Row],[Entrée]])-tblStocks[[#This Row],[Sortie]])</f>
        <v>-5</v>
      </c>
    </row>
    <row r="231" spans="1:7" x14ac:dyDescent="0.25">
      <c r="A231" s="19">
        <v>218117</v>
      </c>
      <c r="B231" s="15" t="str">
        <f>VLOOKUP(tblStocks[[#This Row],[Référence]],tblBase[#All],2,FALSE)</f>
        <v>A+B BTE 25 DOSS.SUSP.TIR. F15    ASSEMBLAGE UNIVERSEL</v>
      </c>
      <c r="C231" s="60" t="str">
        <f>VLOOKUP(tblStocks[[#This Row],[Référence]],tblBase[#All],6,FALSE)</f>
        <v>ALTER BURO</v>
      </c>
      <c r="D231" s="62">
        <v>10</v>
      </c>
      <c r="E231" s="63">
        <f>SUMIF(tblEntrées[Référence],tblStocks[[#This Row],[Référence]],tblEntrées[Qté])</f>
        <v>0</v>
      </c>
      <c r="F231" s="63">
        <f>SUMIF(tblSorties[Référence],tblStocks[[#This Row],[Référence]],tblSorties[Qté])</f>
        <v>0</v>
      </c>
      <c r="G231" s="64">
        <f>((tblStocks[[#This Row],[Stock initial]]+tblStocks[[#This Row],[Entrée]])-tblStocks[[#This Row],[Sortie]])</f>
        <v>10</v>
      </c>
    </row>
    <row r="232" spans="1:7" x14ac:dyDescent="0.25">
      <c r="A232" s="19">
        <v>218118</v>
      </c>
      <c r="B232" s="15" t="str">
        <f>VLOOKUP(tblStocks[[#This Row],[Référence]],tblBase[#All],2,FALSE)</f>
        <v>A+B BTE 25 DOSS.SUSP.TIR. F30    ASSEMBLAGE UNIVERSEL</v>
      </c>
      <c r="C232" s="60" t="str">
        <f>VLOOKUP(tblStocks[[#This Row],[Référence]],tblBase[#All],6,FALSE)</f>
        <v>ALTER BURO</v>
      </c>
      <c r="D232" s="62">
        <v>10</v>
      </c>
      <c r="E232" s="63">
        <f>SUMIF(tblEntrées[Référence],tblStocks[[#This Row],[Référence]],tblEntrées[Qté])</f>
        <v>0</v>
      </c>
      <c r="F232" s="63">
        <f>SUMIF(tblSorties[Référence],tblStocks[[#This Row],[Référence]],tblSorties[Qté])</f>
        <v>0</v>
      </c>
      <c r="G232" s="64">
        <f>((tblStocks[[#This Row],[Stock initial]]+tblStocks[[#This Row],[Entrée]])-tblStocks[[#This Row],[Sortie]])</f>
        <v>10</v>
      </c>
    </row>
    <row r="233" spans="1:7" x14ac:dyDescent="0.25">
      <c r="A233" s="19">
        <v>218216</v>
      </c>
      <c r="B233" s="15" t="str">
        <f>VLOOKUP(tblStocks[[#This Row],[Référence]],tblBase[#All],2,FALSE)</f>
        <v>A+B BTE 25 DOSS.SUSP.ARM. FV     ASSEMBLAGE UNIVERSEL</v>
      </c>
      <c r="C233" s="60" t="str">
        <f>VLOOKUP(tblStocks[[#This Row],[Référence]],tblBase[#All],6,FALSE)</f>
        <v>ALTER BURO</v>
      </c>
      <c r="D233" s="62">
        <v>10</v>
      </c>
      <c r="E233" s="63">
        <f>SUMIF(tblEntrées[Référence],tblStocks[[#This Row],[Référence]],tblEntrées[Qté])</f>
        <v>0</v>
      </c>
      <c r="F233" s="63">
        <f>SUMIF(tblSorties[Référence],tblStocks[[#This Row],[Référence]],tblSorties[Qté])</f>
        <v>0</v>
      </c>
      <c r="G233" s="64">
        <f>((tblStocks[[#This Row],[Stock initial]]+tblStocks[[#This Row],[Entrée]])-tblStocks[[#This Row],[Sortie]])</f>
        <v>10</v>
      </c>
    </row>
    <row r="234" spans="1:7" x14ac:dyDescent="0.25">
      <c r="A234" s="19">
        <v>218217</v>
      </c>
      <c r="B234" s="15" t="str">
        <f>VLOOKUP(tblStocks[[#This Row],[Référence]],tblBase[#All],2,FALSE)</f>
        <v>A+B BTE 25 DOSS.SUSP.ARM. F15    ASSEMBLAGE UNIVERSEL</v>
      </c>
      <c r="C234" s="60" t="str">
        <f>VLOOKUP(tblStocks[[#This Row],[Référence]],tblBase[#All],6,FALSE)</f>
        <v>ALTER BURO</v>
      </c>
      <c r="D234" s="62">
        <v>10</v>
      </c>
      <c r="E234" s="63">
        <f>SUMIF(tblEntrées[Référence],tblStocks[[#This Row],[Référence]],tblEntrées[Qté])</f>
        <v>0</v>
      </c>
      <c r="F234" s="63">
        <f>SUMIF(tblSorties[Référence],tblStocks[[#This Row],[Référence]],tblSorties[Qté])</f>
        <v>0</v>
      </c>
      <c r="G234" s="64">
        <f>((tblStocks[[#This Row],[Stock initial]]+tblStocks[[#This Row],[Entrée]])-tblStocks[[#This Row],[Sortie]])</f>
        <v>10</v>
      </c>
    </row>
    <row r="235" spans="1:7" x14ac:dyDescent="0.25">
      <c r="A235" s="19">
        <v>218218</v>
      </c>
      <c r="B235" s="15" t="str">
        <f>VLOOKUP(tblStocks[[#This Row],[Référence]],tblBase[#All],2,FALSE)</f>
        <v>A+B BTE 25 DOSS.SUSP.ARM. F30    ASSEMBLAGE UNIVERSEL</v>
      </c>
      <c r="C235" s="60" t="str">
        <f>VLOOKUP(tblStocks[[#This Row],[Référence]],tblBase[#All],6,FALSE)</f>
        <v>ALTER BURO</v>
      </c>
      <c r="D235" s="62">
        <v>10</v>
      </c>
      <c r="E235" s="63">
        <f>SUMIF(tblEntrées[Référence],tblStocks[[#This Row],[Référence]],tblEntrées[Qté])</f>
        <v>0</v>
      </c>
      <c r="F235" s="63">
        <f>SUMIF(tblSorties[Référence],tblStocks[[#This Row],[Référence]],tblSorties[Qté])</f>
        <v>0</v>
      </c>
      <c r="G235" s="64">
        <f>((tblStocks[[#This Row],[Stock initial]]+tblStocks[[#This Row],[Entrée]])-tblStocks[[#This Row],[Sortie]])</f>
        <v>10</v>
      </c>
    </row>
    <row r="236" spans="1:7" x14ac:dyDescent="0.25">
      <c r="A236" s="19">
        <v>218220</v>
      </c>
      <c r="B236" s="15" t="str">
        <f>VLOOKUP(tblStocks[[#This Row],[Référence]],tblBase[#All],2,FALSE)</f>
        <v>A+B BTE 25 DOSS.SUSP.ARM. F50    ASSEMBLAGE UNIVERSEL</v>
      </c>
      <c r="C236" s="60" t="str">
        <f>VLOOKUP(tblStocks[[#This Row],[Référence]],tblBase[#All],6,FALSE)</f>
        <v>ALTER BURO</v>
      </c>
      <c r="D236" s="62">
        <v>10</v>
      </c>
      <c r="E236" s="63">
        <f>SUMIF(tblEntrées[Référence],tblStocks[[#This Row],[Référence]],tblEntrées[Qté])</f>
        <v>0</v>
      </c>
      <c r="F236" s="63">
        <f>SUMIF(tblSorties[Référence],tblStocks[[#This Row],[Référence]],tblSorties[Qté])</f>
        <v>0</v>
      </c>
      <c r="G236" s="64">
        <f>((tblStocks[[#This Row],[Stock initial]]+tblStocks[[#This Row],[Entrée]])-tblStocks[[#This Row],[Sortie]])</f>
        <v>10</v>
      </c>
    </row>
    <row r="237" spans="1:7" x14ac:dyDescent="0.25">
      <c r="A237" s="19">
        <v>219154</v>
      </c>
      <c r="B237" s="15" t="str">
        <f>VLOOKUP(tblStocks[[#This Row],[Référence]],tblBase[#All],2,FALSE)</f>
        <v>PARAPHEUR DIRECT.NOIR 24 COMP.</v>
      </c>
      <c r="C237" s="60" t="str">
        <f>VLOOKUP(tblStocks[[#This Row],[Référence]],tblBase[#All],6,FALSE)</f>
        <v>ALTER BURO</v>
      </c>
      <c r="D237" s="62">
        <v>10</v>
      </c>
      <c r="E237" s="63">
        <f>SUMIF(tblEntrées[Référence],tblStocks[[#This Row],[Référence]],tblEntrées[Qté])</f>
        <v>0</v>
      </c>
      <c r="F237" s="63">
        <f>SUMIF(tblSorties[Référence],tblStocks[[#This Row],[Référence]],tblSorties[Qté])</f>
        <v>0</v>
      </c>
      <c r="G237" s="64">
        <f>((tblStocks[[#This Row],[Stock initial]]+tblStocks[[#This Row],[Entrée]])-tblStocks[[#This Row],[Sortie]])</f>
        <v>10</v>
      </c>
    </row>
    <row r="238" spans="1:7" x14ac:dyDescent="0.25">
      <c r="A238" s="19">
        <v>219155</v>
      </c>
      <c r="B238" s="15" t="str">
        <f>VLOOKUP(tblStocks[[#This Row],[Référence]],tblBase[#All],2,FALSE)</f>
        <v>PARAPHEUR DIRECT.BORD.24 COMP.</v>
      </c>
      <c r="C238" s="60" t="str">
        <f>VLOOKUP(tblStocks[[#This Row],[Référence]],tblBase[#All],6,FALSE)</f>
        <v>ALTER BURO</v>
      </c>
      <c r="D238" s="62">
        <v>10</v>
      </c>
      <c r="E238" s="63">
        <f>SUMIF(tblEntrées[Référence],tblStocks[[#This Row],[Référence]],tblEntrées[Qté])</f>
        <v>0</v>
      </c>
      <c r="F238" s="63">
        <f>SUMIF(tblSorties[Référence],tblStocks[[#This Row],[Référence]],tblSorties[Qté])</f>
        <v>0</v>
      </c>
      <c r="G238" s="64">
        <f>((tblStocks[[#This Row],[Stock initial]]+tblStocks[[#This Row],[Entrée]])-tblStocks[[#This Row],[Sortie]])</f>
        <v>10</v>
      </c>
    </row>
    <row r="239" spans="1:7" x14ac:dyDescent="0.25">
      <c r="A239" s="19">
        <v>219203</v>
      </c>
      <c r="B239" s="15" t="str">
        <f>VLOOKUP(tblStocks[[#This Row],[Référence]],tblBase[#All],2,FALSE)</f>
        <v>PARAPHEUR 21x29,7 24 FLTS NOIR</v>
      </c>
      <c r="C239" s="60" t="str">
        <f>VLOOKUP(tblStocks[[#This Row],[Référence]],tblBase[#All],6,FALSE)</f>
        <v>ALTER BURO</v>
      </c>
      <c r="D239" s="62">
        <v>10</v>
      </c>
      <c r="E239" s="63">
        <f>SUMIF(tblEntrées[Référence],tblStocks[[#This Row],[Référence]],tblEntrées[Qté])</f>
        <v>0</v>
      </c>
      <c r="F239" s="63">
        <f>SUMIF(tblSorties[Référence],tblStocks[[#This Row],[Référence]],tblSorties[Qté])</f>
        <v>1</v>
      </c>
      <c r="G239" s="64">
        <f>((tblStocks[[#This Row],[Stock initial]]+tblStocks[[#This Row],[Entrée]])-tblStocks[[#This Row],[Sortie]])</f>
        <v>9</v>
      </c>
    </row>
    <row r="240" spans="1:7" x14ac:dyDescent="0.25">
      <c r="A240" s="18">
        <v>219720</v>
      </c>
      <c r="B240" s="15" t="str">
        <f>VLOOKUP(tblStocks[[#This Row],[Référence]],tblBase[#All],2,FALSE)</f>
        <v>TRIEUR 12 COMPARTIMENT</v>
      </c>
      <c r="C240" s="60" t="str">
        <f>VLOOKUP(tblStocks[[#This Row],[Référence]],tblBase[#All],6,FALSE)</f>
        <v>DEVLAEMYNCK</v>
      </c>
      <c r="D240" s="62">
        <v>10</v>
      </c>
      <c r="E240" s="63">
        <f>SUMIF(tblEntrées[Référence],tblStocks[[#This Row],[Référence]],tblEntrées[Qté])</f>
        <v>0</v>
      </c>
      <c r="F240" s="63">
        <f>SUMIF(tblSorties[Référence],tblStocks[[#This Row],[Référence]],tblSorties[Qté])</f>
        <v>1</v>
      </c>
      <c r="G240" s="64">
        <f>((tblStocks[[#This Row],[Stock initial]]+tblStocks[[#This Row],[Entrée]])-tblStocks[[#This Row],[Sortie]])</f>
        <v>9</v>
      </c>
    </row>
    <row r="241" spans="1:7" x14ac:dyDescent="0.25">
      <c r="A241" s="19">
        <v>219801</v>
      </c>
      <c r="B241" s="15" t="str">
        <f>VLOOKUP(tblStocks[[#This Row],[Référence]],tblBase[#All],2,FALSE)</f>
        <v>PORTE BILLET</v>
      </c>
      <c r="C241" s="60" t="str">
        <f>VLOOKUP(tblStocks[[#This Row],[Référence]],tblBase[#All],6,FALSE)</f>
        <v>ALTER BURO</v>
      </c>
      <c r="D241" s="62">
        <v>10</v>
      </c>
      <c r="E241" s="63">
        <f>SUMIF(tblEntrées[Référence],tblStocks[[#This Row],[Référence]],tblEntrées[Qté])</f>
        <v>0</v>
      </c>
      <c r="F241" s="63">
        <f>SUMIF(tblSorties[Référence],tblStocks[[#This Row],[Référence]],tblSorties[Qté])</f>
        <v>0</v>
      </c>
      <c r="G241" s="64">
        <f>((tblStocks[[#This Row],[Stock initial]]+tblStocks[[#This Row],[Entrée]])-tblStocks[[#This Row],[Sortie]])</f>
        <v>10</v>
      </c>
    </row>
    <row r="242" spans="1:7" x14ac:dyDescent="0.25">
      <c r="A242" s="19">
        <v>220134</v>
      </c>
      <c r="B242" s="15" t="str">
        <f>VLOOKUP(tblStocks[[#This Row],[Référence]],tblBase[#All],2,FALSE)</f>
        <v>CLASSEUR SOUPLE ROUGE</v>
      </c>
      <c r="C242" s="60" t="str">
        <f>VLOOKUP(tblStocks[[#This Row],[Référence]],tblBase[#All],6,FALSE)</f>
        <v>ALTER BURO</v>
      </c>
      <c r="D242" s="62">
        <v>10</v>
      </c>
      <c r="E242" s="63">
        <f>SUMIF(tblEntrées[Référence],tblStocks[[#This Row],[Référence]],tblEntrées[Qté])</f>
        <v>0</v>
      </c>
      <c r="F242" s="63">
        <f>SUMIF(tblSorties[Référence],tblStocks[[#This Row],[Référence]],tblSorties[Qté])</f>
        <v>0</v>
      </c>
      <c r="G242" s="64">
        <f>((tblStocks[[#This Row],[Stock initial]]+tblStocks[[#This Row],[Entrée]])-tblStocks[[#This Row],[Sortie]])</f>
        <v>10</v>
      </c>
    </row>
    <row r="243" spans="1:7" x14ac:dyDescent="0.25">
      <c r="A243" s="19">
        <v>221509</v>
      </c>
      <c r="B243" s="15" t="str">
        <f>VLOOKUP(tblStocks[[#This Row],[Référence]],tblBase[#All],2,FALSE)</f>
        <v>JEU 12 INTERCALAIRES C.L. A4</v>
      </c>
      <c r="C243" s="60" t="str">
        <f>VLOOKUP(tblStocks[[#This Row],[Référence]],tblBase[#All],6,FALSE)</f>
        <v>ALTER BURO</v>
      </c>
      <c r="D243" s="62">
        <v>10</v>
      </c>
      <c r="E243" s="63">
        <f>SUMIF(tblEntrées[Référence],tblStocks[[#This Row],[Référence]],tblEntrées[Qté])</f>
        <v>0</v>
      </c>
      <c r="F243" s="63">
        <f>SUMIF(tblSorties[Référence],tblStocks[[#This Row],[Référence]],tblSorties[Qté])</f>
        <v>0</v>
      </c>
      <c r="G243" s="64">
        <f>((tblStocks[[#This Row],[Stock initial]]+tblStocks[[#This Row],[Entrée]])-tblStocks[[#This Row],[Sortie]])</f>
        <v>10</v>
      </c>
    </row>
    <row r="244" spans="1:7" x14ac:dyDescent="0.25">
      <c r="A244" s="19">
        <v>290402</v>
      </c>
      <c r="B244" s="15" t="str">
        <f>VLOOKUP(tblStocks[[#This Row],[Référence]],tblBase[#All],2,FALSE)</f>
        <v>PQT 100 CHEM.SUPER.250G CANARI   24x32</v>
      </c>
      <c r="C244" s="60" t="str">
        <f>VLOOKUP(tblStocks[[#This Row],[Référence]],tblBase[#All],6,FALSE)</f>
        <v>ALTER BURO</v>
      </c>
      <c r="D244" s="62">
        <v>10</v>
      </c>
      <c r="E244" s="63">
        <f>SUMIF(tblEntrées[Référence],tblStocks[[#This Row],[Référence]],tblEntrées[Qté])</f>
        <v>0</v>
      </c>
      <c r="F244" s="63">
        <f>SUMIF(tblSorties[Référence],tblStocks[[#This Row],[Référence]],tblSorties[Qté])</f>
        <v>0</v>
      </c>
      <c r="G244" s="64">
        <f>((tblStocks[[#This Row],[Stock initial]]+tblStocks[[#This Row],[Entrée]])-tblStocks[[#This Row],[Sortie]])</f>
        <v>10</v>
      </c>
    </row>
    <row r="245" spans="1:7" x14ac:dyDescent="0.25">
      <c r="A245" s="19">
        <v>290403</v>
      </c>
      <c r="B245" s="15" t="str">
        <f>VLOOKUP(tblStocks[[#This Row],[Référence]],tblBase[#All],2,FALSE)</f>
        <v>PQT 100 CHEM.SUPER.250G ROUGE    24x32</v>
      </c>
      <c r="C245" s="60" t="str">
        <f>VLOOKUP(tblStocks[[#This Row],[Référence]],tblBase[#All],6,FALSE)</f>
        <v>ALTER BURO</v>
      </c>
      <c r="D245" s="62">
        <v>10</v>
      </c>
      <c r="E245" s="63">
        <f>SUMIF(tblEntrées[Référence],tblStocks[[#This Row],[Référence]],tblEntrées[Qté])</f>
        <v>0</v>
      </c>
      <c r="F245" s="63">
        <f>SUMIF(tblSorties[Référence],tblStocks[[#This Row],[Référence]],tblSorties[Qté])</f>
        <v>0</v>
      </c>
      <c r="G245" s="64">
        <f>((tblStocks[[#This Row],[Stock initial]]+tblStocks[[#This Row],[Entrée]])-tblStocks[[#This Row],[Sortie]])</f>
        <v>10</v>
      </c>
    </row>
    <row r="246" spans="1:7" x14ac:dyDescent="0.25">
      <c r="A246" s="19">
        <v>290404</v>
      </c>
      <c r="B246" s="15" t="str">
        <f>VLOOKUP(tblStocks[[#This Row],[Référence]],tblBase[#All],2,FALSE)</f>
        <v>PQT 100 CHEM.SUPER.250G VERT     PRE 24x32</v>
      </c>
      <c r="C246" s="60" t="str">
        <f>VLOOKUP(tblStocks[[#This Row],[Référence]],tblBase[#All],6,FALSE)</f>
        <v>ALTER BURO</v>
      </c>
      <c r="D246" s="62">
        <v>10</v>
      </c>
      <c r="E246" s="63">
        <f>SUMIF(tblEntrées[Référence],tblStocks[[#This Row],[Référence]],tblEntrées[Qté])</f>
        <v>0</v>
      </c>
      <c r="F246" s="63">
        <f>SUMIF(tblSorties[Référence],tblStocks[[#This Row],[Référence]],tblSorties[Qté])</f>
        <v>0</v>
      </c>
      <c r="G246" s="64">
        <f>((tblStocks[[#This Row],[Stock initial]]+tblStocks[[#This Row],[Entrée]])-tblStocks[[#This Row],[Sortie]])</f>
        <v>10</v>
      </c>
    </row>
    <row r="247" spans="1:7" x14ac:dyDescent="0.25">
      <c r="A247" s="19">
        <v>290407</v>
      </c>
      <c r="B247" s="15" t="str">
        <f>VLOOKUP(tblStocks[[#This Row],[Référence]],tblBase[#All],2,FALSE)</f>
        <v>PQT 100 CHEM.SUPER.250G ROSE     24x32</v>
      </c>
      <c r="C247" s="60" t="str">
        <f>VLOOKUP(tblStocks[[#This Row],[Référence]],tblBase[#All],6,FALSE)</f>
        <v>ALTER BURO</v>
      </c>
      <c r="D247" s="62">
        <v>10</v>
      </c>
      <c r="E247" s="63">
        <f>SUMIF(tblEntrées[Référence],tblStocks[[#This Row],[Référence]],tblEntrées[Qté])</f>
        <v>0</v>
      </c>
      <c r="F247" s="63">
        <f>SUMIF(tblSorties[Référence],tblStocks[[#This Row],[Référence]],tblSorties[Qté])</f>
        <v>0</v>
      </c>
      <c r="G247" s="64">
        <f>((tblStocks[[#This Row],[Stock initial]]+tblStocks[[#This Row],[Entrée]])-tblStocks[[#This Row],[Sortie]])</f>
        <v>10</v>
      </c>
    </row>
    <row r="248" spans="1:7" x14ac:dyDescent="0.25">
      <c r="A248" s="16">
        <v>303102</v>
      </c>
      <c r="B248" s="15" t="str">
        <f>VLOOKUP(tblStocks[[#This Row],[Référence]],tblBase[#All],2,FALSE)</f>
        <v>BLOC DATE A GAUCHE</v>
      </c>
      <c r="C248" s="60" t="str">
        <f>VLOOKUP(tblStocks[[#This Row],[Référence]],tblBase[#All],6,FALSE)</f>
        <v>ALTER BURO</v>
      </c>
      <c r="D248" s="62">
        <v>10</v>
      </c>
      <c r="E248" s="63">
        <f>SUMIF(tblEntrées[Référence],tblStocks[[#This Row],[Référence]],tblEntrées[Qté])</f>
        <v>0</v>
      </c>
      <c r="F248" s="63">
        <f>SUMIF(tblSorties[Référence],tblStocks[[#This Row],[Référence]],tblSorties[Qté])</f>
        <v>0</v>
      </c>
      <c r="G248" s="64">
        <f>((tblStocks[[#This Row],[Stock initial]]+tblStocks[[#This Row],[Entrée]])-tblStocks[[#This Row],[Sortie]])</f>
        <v>10</v>
      </c>
    </row>
    <row r="249" spans="1:7" x14ac:dyDescent="0.25">
      <c r="A249" s="16">
        <v>303502</v>
      </c>
      <c r="B249" s="15" t="str">
        <f>VLOOKUP(tblStocks[[#This Row],[Référence]],tblBase[#All],2,FALSE)</f>
        <v>SUPPORT DE BLOC</v>
      </c>
      <c r="C249" s="60" t="str">
        <f>VLOOKUP(tblStocks[[#This Row],[Référence]],tblBase[#All],6,FALSE)</f>
        <v>ALTER BURO</v>
      </c>
      <c r="D249" s="62">
        <v>10</v>
      </c>
      <c r="E249" s="63">
        <f>SUMIF(tblEntrées[Référence],tblStocks[[#This Row],[Référence]],tblEntrées[Qté])</f>
        <v>0</v>
      </c>
      <c r="F249" s="63">
        <f>SUMIF(tblSorties[Référence],tblStocks[[#This Row],[Référence]],tblSorties[Qté])</f>
        <v>0</v>
      </c>
      <c r="G249" s="64">
        <f>((tblStocks[[#This Row],[Stock initial]]+tblStocks[[#This Row],[Entrée]])-tblStocks[[#This Row],[Sortie]])</f>
        <v>10</v>
      </c>
    </row>
    <row r="250" spans="1:7" x14ac:dyDescent="0.25">
      <c r="A250" s="16">
        <v>304610</v>
      </c>
      <c r="B250" s="15" t="str">
        <f>VLOOKUP(tblStocks[[#This Row],[Référence]],tblBase[#All],2,FALSE)</f>
        <v>CALENDRIER</v>
      </c>
      <c r="C250" s="60" t="str">
        <f>VLOOKUP(tblStocks[[#This Row],[Référence]],tblBase[#All],6,FALSE)</f>
        <v>ALTER BURO</v>
      </c>
      <c r="D250" s="62">
        <v>10</v>
      </c>
      <c r="E250" s="63">
        <f>SUMIF(tblEntrées[Référence],tblStocks[[#This Row],[Référence]],tblEntrées[Qté])</f>
        <v>0</v>
      </c>
      <c r="F250" s="63">
        <f>SUMIF(tblSorties[Référence],tblStocks[[#This Row],[Référence]],tblSorties[Qté])</f>
        <v>0</v>
      </c>
      <c r="G250" s="64">
        <f>((tblStocks[[#This Row],[Stock initial]]+tblStocks[[#This Row],[Entrée]])-tblStocks[[#This Row],[Sortie]])</f>
        <v>10</v>
      </c>
    </row>
    <row r="251" spans="1:7" x14ac:dyDescent="0.25">
      <c r="A251" s="16">
        <v>306220</v>
      </c>
      <c r="B251" s="15" t="str">
        <f>VLOOKUP(tblStocks[[#This Row],[Référence]],tblBase[#All],2,FALSE)</f>
        <v>AGENDA SEPT/SEPT 21x29,7 EU09</v>
      </c>
      <c r="C251" s="60" t="str">
        <f>VLOOKUP(tblStocks[[#This Row],[Référence]],tblBase[#All],6,FALSE)</f>
        <v>ALTER BURO</v>
      </c>
      <c r="D251" s="62">
        <v>10</v>
      </c>
      <c r="E251" s="63">
        <f>SUMIF(tblEntrées[Référence],tblStocks[[#This Row],[Référence]],tblEntrées[Qté])</f>
        <v>0</v>
      </c>
      <c r="F251" s="63">
        <f>SUMIF(tblSorties[Référence],tblStocks[[#This Row],[Référence]],tblSorties[Qté])</f>
        <v>0</v>
      </c>
      <c r="G251" s="64">
        <f>((tblStocks[[#This Row],[Stock initial]]+tblStocks[[#This Row],[Entrée]])-tblStocks[[#This Row],[Sortie]])</f>
        <v>10</v>
      </c>
    </row>
    <row r="252" spans="1:7" x14ac:dyDescent="0.25">
      <c r="A252" s="16">
        <v>306481</v>
      </c>
      <c r="B252" s="15" t="str">
        <f>VLOOKUP(tblStocks[[#This Row],[Référence]],tblBase[#All],2,FALSE)</f>
        <v>AGENDA SEPT/SEPT 10X15</v>
      </c>
      <c r="C252" s="60" t="str">
        <f>VLOOKUP(tblStocks[[#This Row],[Référence]],tblBase[#All],6,FALSE)</f>
        <v>ALTER BURO</v>
      </c>
      <c r="D252" s="62">
        <v>10</v>
      </c>
      <c r="E252" s="63">
        <f>SUMIF(tblEntrées[Référence],tblStocks[[#This Row],[Référence]],tblEntrées[Qté])</f>
        <v>0</v>
      </c>
      <c r="F252" s="63">
        <f>SUMIF(tblSorties[Référence],tblStocks[[#This Row],[Référence]],tblSorties[Qté])</f>
        <v>0</v>
      </c>
      <c r="G252" s="64">
        <f>((tblStocks[[#This Row],[Stock initial]]+tblStocks[[#This Row],[Entrée]])-tblStocks[[#This Row],[Sortie]])</f>
        <v>10</v>
      </c>
    </row>
    <row r="253" spans="1:7" x14ac:dyDescent="0.25">
      <c r="A253" s="16">
        <v>306486</v>
      </c>
      <c r="B253" s="15" t="str">
        <f>VLOOKUP(tblStocks[[#This Row],[Référence]],tblBase[#All],2,FALSE)</f>
        <v>AGENDA SEPT/SEPT 16X24</v>
      </c>
      <c r="C253" s="60" t="str">
        <f>VLOOKUP(tblStocks[[#This Row],[Référence]],tblBase[#All],6,FALSE)</f>
        <v>ALTER BURO</v>
      </c>
      <c r="D253" s="62">
        <v>10</v>
      </c>
      <c r="E253" s="63">
        <f>SUMIF(tblEntrées[Référence],tblStocks[[#This Row],[Référence]],tblEntrées[Qté])</f>
        <v>0</v>
      </c>
      <c r="F253" s="63">
        <f>SUMIF(tblSorties[Référence],tblStocks[[#This Row],[Référence]],tblSorties[Qté])</f>
        <v>0</v>
      </c>
      <c r="G253" s="64">
        <f>((tblStocks[[#This Row],[Stock initial]]+tblStocks[[#This Row],[Entrée]])-tblStocks[[#This Row],[Sortie]])</f>
        <v>10</v>
      </c>
    </row>
    <row r="254" spans="1:7" x14ac:dyDescent="0.25">
      <c r="A254" s="16">
        <v>306491</v>
      </c>
      <c r="B254" s="15" t="str">
        <f>VLOOKUP(tblStocks[[#This Row],[Référence]],tblBase[#All],2,FALSE)</f>
        <v>AGENDA SEPT/SEPT 21x27</v>
      </c>
      <c r="C254" s="60" t="str">
        <f>VLOOKUP(tblStocks[[#This Row],[Référence]],tblBase[#All],6,FALSE)</f>
        <v>ALTER BURO</v>
      </c>
      <c r="D254" s="62">
        <v>10</v>
      </c>
      <c r="E254" s="63">
        <f>SUMIF(tblEntrées[Référence],tblStocks[[#This Row],[Référence]],tblEntrées[Qté])</f>
        <v>0</v>
      </c>
      <c r="F254" s="63">
        <f>SUMIF(tblSorties[Référence],tblStocks[[#This Row],[Référence]],tblSorties[Qté])</f>
        <v>0</v>
      </c>
      <c r="G254" s="64">
        <f>((tblStocks[[#This Row],[Stock initial]]+tblStocks[[#This Row],[Entrée]])-tblStocks[[#This Row],[Sortie]])</f>
        <v>10</v>
      </c>
    </row>
    <row r="255" spans="1:7" x14ac:dyDescent="0.25">
      <c r="A255" s="19">
        <v>307201</v>
      </c>
      <c r="B255" s="15" t="str">
        <f>VLOOKUP(tblStocks[[#This Row],[Référence]],tblBase[#All],2,FALSE)</f>
        <v>BLOC NOTE 14,8 X 21 CM</v>
      </c>
      <c r="C255" s="60" t="str">
        <f>VLOOKUP(tblStocks[[#This Row],[Référence]],tblBase[#All],6,FALSE)</f>
        <v>ALTER BURO</v>
      </c>
      <c r="D255" s="62">
        <v>10</v>
      </c>
      <c r="E255" s="63">
        <f>SUMIF(tblEntrées[Référence],tblStocks[[#This Row],[Référence]],tblEntrées[Qté])</f>
        <v>0</v>
      </c>
      <c r="F255" s="63">
        <f>SUMIF(tblSorties[Référence],tblStocks[[#This Row],[Référence]],tblSorties[Qté])</f>
        <v>15</v>
      </c>
      <c r="G255" s="64">
        <f>((tblStocks[[#This Row],[Stock initial]]+tblStocks[[#This Row],[Entrée]])-tblStocks[[#This Row],[Sortie]])</f>
        <v>-5</v>
      </c>
    </row>
    <row r="256" spans="1:7" x14ac:dyDescent="0.25">
      <c r="A256" s="19">
        <v>307202</v>
      </c>
      <c r="B256" s="15" t="str">
        <f>VLOOKUP(tblStocks[[#This Row],[Référence]],tblBase[#All],2,FALSE)</f>
        <v>BLOC NOTE 21X 29,7</v>
      </c>
      <c r="C256" s="60" t="str">
        <f>VLOOKUP(tblStocks[[#This Row],[Référence]],tblBase[#All],6,FALSE)</f>
        <v>ALTER BURO</v>
      </c>
      <c r="D256" s="62">
        <v>10</v>
      </c>
      <c r="E256" s="63">
        <f>SUMIF(tblEntrées[Référence],tblStocks[[#This Row],[Référence]],tblEntrées[Qté])</f>
        <v>0</v>
      </c>
      <c r="F256" s="63">
        <f>SUMIF(tblSorties[Référence],tblStocks[[#This Row],[Référence]],tblSorties[Qté])</f>
        <v>10</v>
      </c>
      <c r="G256" s="64">
        <f>((tblStocks[[#This Row],[Stock initial]]+tblStocks[[#This Row],[Entrée]])-tblStocks[[#This Row],[Sortie]])</f>
        <v>0</v>
      </c>
    </row>
    <row r="257" spans="1:7" x14ac:dyDescent="0.25">
      <c r="A257" s="19">
        <v>308233</v>
      </c>
      <c r="B257" s="15" t="str">
        <f>VLOOKUP(tblStocks[[#This Row],[Référence]],tblBase[#All],2,FALSE)</f>
        <v>PORTE-BLOC SIMPLE PVC NOIR       355x235mm</v>
      </c>
      <c r="C257" s="60" t="str">
        <f>VLOOKUP(tblStocks[[#This Row],[Référence]],tblBase[#All],6,FALSE)</f>
        <v>ALTER BURO</v>
      </c>
      <c r="D257" s="62">
        <v>10</v>
      </c>
      <c r="E257" s="63">
        <f>SUMIF(tblEntrées[Référence],tblStocks[[#This Row],[Référence]],tblEntrées[Qté])</f>
        <v>0</v>
      </c>
      <c r="F257" s="63">
        <f>SUMIF(tblSorties[Référence],tblStocks[[#This Row],[Référence]],tblSorties[Qté])</f>
        <v>0</v>
      </c>
      <c r="G257" s="64">
        <f>((tblStocks[[#This Row],[Stock initial]]+tblStocks[[#This Row],[Entrée]])-tblStocks[[#This Row],[Sortie]])</f>
        <v>10</v>
      </c>
    </row>
    <row r="258" spans="1:7" x14ac:dyDescent="0.25">
      <c r="A258" s="19">
        <v>309174</v>
      </c>
      <c r="B258" s="15" t="str">
        <f>VLOOKUP(tblStocks[[#This Row],[Référence]],tblBase[#All],2,FALSE)</f>
        <v>A+B LOT 12 BLOCS REPOSIT.38x51   JAUNE</v>
      </c>
      <c r="C258" s="60" t="str">
        <f>VLOOKUP(tblStocks[[#This Row],[Référence]],tblBase[#All],6,FALSE)</f>
        <v>ALTER BURO</v>
      </c>
      <c r="D258" s="62">
        <v>10</v>
      </c>
      <c r="E258" s="63">
        <f>SUMIF(tblEntrées[Référence],tblStocks[[#This Row],[Référence]],tblEntrées[Qté])</f>
        <v>0</v>
      </c>
      <c r="F258" s="63">
        <f>SUMIF(tblSorties[Référence],tblStocks[[#This Row],[Référence]],tblSorties[Qté])</f>
        <v>40</v>
      </c>
      <c r="G258" s="64">
        <f>((tblStocks[[#This Row],[Stock initial]]+tblStocks[[#This Row],[Entrée]])-tblStocks[[#This Row],[Sortie]])</f>
        <v>-30</v>
      </c>
    </row>
    <row r="259" spans="1:7" x14ac:dyDescent="0.25">
      <c r="A259" s="19">
        <v>309175</v>
      </c>
      <c r="B259" s="15" t="str">
        <f>VLOOKUP(tblStocks[[#This Row],[Référence]],tblBase[#All],2,FALSE)</f>
        <v>A+B LOT 12 BLOCS REPOSIT.76x76   JAUNE</v>
      </c>
      <c r="C259" s="60" t="str">
        <f>VLOOKUP(tblStocks[[#This Row],[Référence]],tblBase[#All],6,FALSE)</f>
        <v>ALTER BURO</v>
      </c>
      <c r="D259" s="62">
        <v>10</v>
      </c>
      <c r="E259" s="63">
        <f>SUMIF(tblEntrées[Référence],tblStocks[[#This Row],[Référence]],tblEntrées[Qté])</f>
        <v>0</v>
      </c>
      <c r="F259" s="63">
        <f>SUMIF(tblSorties[Référence],tblStocks[[#This Row],[Référence]],tblSorties[Qté])</f>
        <v>36</v>
      </c>
      <c r="G259" s="64">
        <f>((tblStocks[[#This Row],[Stock initial]]+tblStocks[[#This Row],[Entrée]])-tblStocks[[#This Row],[Sortie]])</f>
        <v>-26</v>
      </c>
    </row>
    <row r="260" spans="1:7" x14ac:dyDescent="0.25">
      <c r="A260" s="19">
        <v>309177</v>
      </c>
      <c r="B260" s="15" t="str">
        <f>VLOOKUP(tblStocks[[#This Row],[Référence]],tblBase[#All],2,FALSE)</f>
        <v>A+B LOT 12 BLOCS REPOSI.76x127   JAUNE</v>
      </c>
      <c r="C260" s="60" t="str">
        <f>VLOOKUP(tblStocks[[#This Row],[Référence]],tblBase[#All],6,FALSE)</f>
        <v>ALTER BURO</v>
      </c>
      <c r="D260" s="62">
        <v>10</v>
      </c>
      <c r="E260" s="63">
        <f>SUMIF(tblEntrées[Référence],tblStocks[[#This Row],[Référence]],tblEntrées[Qté])</f>
        <v>0</v>
      </c>
      <c r="F260" s="63">
        <f>SUMIF(tblSorties[Référence],tblStocks[[#This Row],[Référence]],tblSorties[Qté])</f>
        <v>27</v>
      </c>
      <c r="G260" s="64">
        <f>((tblStocks[[#This Row],[Stock initial]]+tblStocks[[#This Row],[Entrée]])-tblStocks[[#This Row],[Sortie]])</f>
        <v>-17</v>
      </c>
    </row>
    <row r="261" spans="1:7" x14ac:dyDescent="0.25">
      <c r="A261" s="19">
        <v>310201</v>
      </c>
      <c r="B261" s="15" t="str">
        <f>VLOOKUP(tblStocks[[#This Row],[Référence]],tblBase[#All],2,FALSE)</f>
        <v>BLOC CUBE BLANC ENCOLLE 9x9x9</v>
      </c>
      <c r="C261" s="60" t="str">
        <f>VLOOKUP(tblStocks[[#This Row],[Référence]],tblBase[#All],6,FALSE)</f>
        <v>ALTER BURO</v>
      </c>
      <c r="D261" s="62">
        <v>10</v>
      </c>
      <c r="E261" s="63">
        <f>SUMIF(tblEntrées[Référence],tblStocks[[#This Row],[Référence]],tblEntrées[Qté])</f>
        <v>0</v>
      </c>
      <c r="F261" s="63">
        <f>SUMIF(tblSorties[Référence],tblStocks[[#This Row],[Référence]],tblSorties[Qté])</f>
        <v>0</v>
      </c>
      <c r="G261" s="64">
        <f>((tblStocks[[#This Row],[Stock initial]]+tblStocks[[#This Row],[Entrée]])-tblStocks[[#This Row],[Sortie]])</f>
        <v>10</v>
      </c>
    </row>
    <row r="262" spans="1:7" x14ac:dyDescent="0.25">
      <c r="A262" s="19">
        <v>311161</v>
      </c>
      <c r="B262" s="15" t="str">
        <f>VLOOKUP(tblStocks[[#This Row],[Référence]],tblBase[#All],2,FALSE)</f>
        <v>REPERT.SPIRALE 90x140  7090-04   180P 5x5</v>
      </c>
      <c r="C262" s="60" t="str">
        <f>VLOOKUP(tblStocks[[#This Row],[Référence]],tblBase[#All],6,FALSE)</f>
        <v>ALTER BURO</v>
      </c>
      <c r="D262" s="62">
        <v>10</v>
      </c>
      <c r="E262" s="63">
        <f>SUMIF(tblEntrées[Référence],tblStocks[[#This Row],[Référence]],tblEntrées[Qté])</f>
        <v>0</v>
      </c>
      <c r="F262" s="63">
        <f>SUMIF(tblSorties[Référence],tblStocks[[#This Row],[Référence]],tblSorties[Qté])</f>
        <v>2</v>
      </c>
      <c r="G262" s="64">
        <f>((tblStocks[[#This Row],[Stock initial]]+tblStocks[[#This Row],[Entrée]])-tblStocks[[#This Row],[Sortie]])</f>
        <v>8</v>
      </c>
    </row>
    <row r="263" spans="1:7" x14ac:dyDescent="0.25">
      <c r="A263" s="19">
        <v>311162</v>
      </c>
      <c r="B263" s="15" t="str">
        <f>VLOOKUP(tblStocks[[#This Row],[Référence]],tblBase[#All],2,FALSE)</f>
        <v>REPERT.SPIRALE 110x170 6090.04   5x5 180P</v>
      </c>
      <c r="C263" s="60" t="str">
        <f>VLOOKUP(tblStocks[[#This Row],[Référence]],tblBase[#All],6,FALSE)</f>
        <v>ALTER BURO</v>
      </c>
      <c r="D263" s="62">
        <v>10</v>
      </c>
      <c r="E263" s="63">
        <f>SUMIF(tblEntrées[Référence],tblStocks[[#This Row],[Référence]],tblEntrées[Qté])</f>
        <v>0</v>
      </c>
      <c r="F263" s="63">
        <f>SUMIF(tblSorties[Référence],tblStocks[[#This Row],[Référence]],tblSorties[Qté])</f>
        <v>0</v>
      </c>
      <c r="G263" s="64">
        <f>((tblStocks[[#This Row],[Stock initial]]+tblStocks[[#This Row],[Entrée]])-tblStocks[[#This Row],[Sortie]])</f>
        <v>10</v>
      </c>
    </row>
    <row r="264" spans="1:7" x14ac:dyDescent="0.25">
      <c r="A264" s="19">
        <v>311220</v>
      </c>
      <c r="B264" s="15" t="str">
        <f>VLOOKUP(tblStocks[[#This Row],[Référence]],tblBase[#All],2,FALSE)</f>
        <v>CAHIER PIQURE 170x220 96P        SEYES R.12.103</v>
      </c>
      <c r="C264" s="60" t="str">
        <f>VLOOKUP(tblStocks[[#This Row],[Référence]],tblBase[#All],6,FALSE)</f>
        <v>ALTER BURO</v>
      </c>
      <c r="D264" s="62">
        <v>10</v>
      </c>
      <c r="E264" s="63">
        <f>SUMIF(tblEntrées[Référence],tblStocks[[#This Row],[Référence]],tblEntrées[Qté])</f>
        <v>0</v>
      </c>
      <c r="F264" s="63">
        <f>SUMIF(tblSorties[Référence],tblStocks[[#This Row],[Référence]],tblSorties[Qté])</f>
        <v>3</v>
      </c>
      <c r="G264" s="64">
        <f>((tblStocks[[#This Row],[Stock initial]]+tblStocks[[#This Row],[Entrée]])-tblStocks[[#This Row],[Sortie]])</f>
        <v>7</v>
      </c>
    </row>
    <row r="265" spans="1:7" x14ac:dyDescent="0.25">
      <c r="A265" s="19">
        <v>311221</v>
      </c>
      <c r="B265" s="15" t="str">
        <f>VLOOKUP(tblStocks[[#This Row],[Référence]],tblBase[#All],2,FALSE)</f>
        <v>CAHIER PIQURE 170x220 96P 5x5    R.14.104</v>
      </c>
      <c r="C265" s="60" t="str">
        <f>VLOOKUP(tblStocks[[#This Row],[Référence]],tblBase[#All],6,FALSE)</f>
        <v>ALTER BURO</v>
      </c>
      <c r="D265" s="62">
        <v>10</v>
      </c>
      <c r="E265" s="63">
        <f>SUMIF(tblEntrées[Référence],tblStocks[[#This Row],[Référence]],tblEntrées[Qté])</f>
        <v>0</v>
      </c>
      <c r="F265" s="63">
        <f>SUMIF(tblSorties[Référence],tblStocks[[#This Row],[Référence]],tblSorties[Qté])</f>
        <v>15</v>
      </c>
      <c r="G265" s="64">
        <f>((tblStocks[[#This Row],[Stock initial]]+tblStocks[[#This Row],[Entrée]])-tblStocks[[#This Row],[Sortie]])</f>
        <v>-5</v>
      </c>
    </row>
    <row r="266" spans="1:7" x14ac:dyDescent="0.25">
      <c r="A266" s="19">
        <v>311433</v>
      </c>
      <c r="B266" s="15" t="str">
        <f>VLOOKUP(tblStocks[[#This Row],[Référence]],tblBase[#All],2,FALSE)</f>
        <v>CAHIER BROCHURE 21X29,7 5X5 180P</v>
      </c>
      <c r="C266" s="60">
        <f>VLOOKUP(tblStocks[[#This Row],[Référence]],tblBase[#All],6,FALSE)</f>
        <v>0</v>
      </c>
      <c r="D266" s="62">
        <v>10</v>
      </c>
      <c r="E266" s="63">
        <f>SUMIF(tblEntrées[Référence],tblStocks[[#This Row],[Référence]],tblEntrées[Qté])</f>
        <v>0</v>
      </c>
      <c r="F266" s="63">
        <f>SUMIF(tblSorties[Référence],tblStocks[[#This Row],[Référence]],tblSorties[Qté])</f>
        <v>7</v>
      </c>
      <c r="G266" s="64">
        <f>((tblStocks[[#This Row],[Stock initial]]+tblStocks[[#This Row],[Entrée]])-tblStocks[[#This Row],[Sortie]])</f>
        <v>3</v>
      </c>
    </row>
    <row r="267" spans="1:7" x14ac:dyDescent="0.25">
      <c r="A267" s="19">
        <v>311521</v>
      </c>
      <c r="B267" s="15" t="str">
        <f>VLOOKUP(tblStocks[[#This Row],[Référence]],tblBase[#All],2,FALSE)</f>
        <v>CAHIER SPIRALE 17x22 100P 5x5    R. 62.402</v>
      </c>
      <c r="C267" s="60" t="str">
        <f>VLOOKUP(tblStocks[[#This Row],[Référence]],tblBase[#All],6,FALSE)</f>
        <v>ALTER BURO</v>
      </c>
      <c r="D267" s="62">
        <v>10</v>
      </c>
      <c r="E267" s="63">
        <f>SUMIF(tblEntrées[Référence],tblStocks[[#This Row],[Référence]],tblEntrées[Qté])</f>
        <v>0</v>
      </c>
      <c r="F267" s="63">
        <f>SUMIF(tblSorties[Référence],tblStocks[[#This Row],[Référence]],tblSorties[Qté])</f>
        <v>5</v>
      </c>
      <c r="G267" s="64">
        <f>((tblStocks[[#This Row],[Stock initial]]+tblStocks[[#This Row],[Entrée]])-tblStocks[[#This Row],[Sortie]])</f>
        <v>5</v>
      </c>
    </row>
    <row r="268" spans="1:7" x14ac:dyDescent="0.25">
      <c r="A268" s="19">
        <v>311523</v>
      </c>
      <c r="B268" s="15" t="str">
        <f>VLOOKUP(tblStocks[[#This Row],[Référence]],tblBase[#All],2,FALSE)</f>
        <v>CAHIER SPIRALE 17x22 180P 5x5    REF.404</v>
      </c>
      <c r="C268" s="60" t="str">
        <f>VLOOKUP(tblStocks[[#This Row],[Référence]],tblBase[#All],6,FALSE)</f>
        <v>ALTER BURO</v>
      </c>
      <c r="D268" s="62">
        <v>10</v>
      </c>
      <c r="E268" s="63">
        <f>SUMIF(tblEntrées[Référence],tblStocks[[#This Row],[Référence]],tblEntrées[Qté])</f>
        <v>0</v>
      </c>
      <c r="F268" s="63">
        <f>SUMIF(tblSorties[Référence],tblStocks[[#This Row],[Référence]],tblSorties[Qté])</f>
        <v>1</v>
      </c>
      <c r="G268" s="64">
        <f>((tblStocks[[#This Row],[Stock initial]]+tblStocks[[#This Row],[Entrée]])-tblStocks[[#This Row],[Sortie]])</f>
        <v>9</v>
      </c>
    </row>
    <row r="269" spans="1:7" x14ac:dyDescent="0.25">
      <c r="A269" s="19">
        <v>311531</v>
      </c>
      <c r="B269" s="15" t="str">
        <f>VLOOKUP(tblStocks[[#This Row],[Référence]],tblBase[#All],2,FALSE)</f>
        <v>CAHIER SPIRALE210x297 100P 5x5   REF.7552</v>
      </c>
      <c r="C269" s="60" t="str">
        <f>VLOOKUP(tblStocks[[#This Row],[Référence]],tblBase[#All],6,FALSE)</f>
        <v>ALTER BURO</v>
      </c>
      <c r="D269" s="62">
        <v>10</v>
      </c>
      <c r="E269" s="63">
        <f>SUMIF(tblEntrées[Référence],tblStocks[[#This Row],[Référence]],tblEntrées[Qté])</f>
        <v>0</v>
      </c>
      <c r="F269" s="63">
        <f>SUMIF(tblSorties[Référence],tblStocks[[#This Row],[Référence]],tblSorties[Qté])</f>
        <v>7</v>
      </c>
      <c r="G269" s="64">
        <f>((tblStocks[[#This Row],[Stock initial]]+tblStocks[[#This Row],[Entrée]])-tblStocks[[#This Row],[Sortie]])</f>
        <v>3</v>
      </c>
    </row>
    <row r="270" spans="1:7" x14ac:dyDescent="0.25">
      <c r="A270" s="19">
        <v>311533</v>
      </c>
      <c r="B270" s="15" t="str">
        <f>VLOOKUP(tblStocks[[#This Row],[Référence]],tblBase[#All],2,FALSE)</f>
        <v>CAHIER SPIRALE210x297 180P 5x5   R.64.405</v>
      </c>
      <c r="C270" s="60" t="str">
        <f>VLOOKUP(tblStocks[[#This Row],[Référence]],tblBase[#All],6,FALSE)</f>
        <v>ALTER BURO</v>
      </c>
      <c r="D270" s="62">
        <v>10</v>
      </c>
      <c r="E270" s="63">
        <f>SUMIF(tblEntrées[Référence],tblStocks[[#This Row],[Référence]],tblEntrées[Qté])</f>
        <v>0</v>
      </c>
      <c r="F270" s="63">
        <f>SUMIF(tblSorties[Référence],tblStocks[[#This Row],[Référence]],tblSorties[Qté])</f>
        <v>3</v>
      </c>
      <c r="G270" s="64">
        <f>((tblStocks[[#This Row],[Stock initial]]+tblStocks[[#This Row],[Entrée]])-tblStocks[[#This Row],[Sortie]])</f>
        <v>7</v>
      </c>
    </row>
    <row r="271" spans="1:7" x14ac:dyDescent="0.25">
      <c r="A271" s="19">
        <v>311712</v>
      </c>
      <c r="B271" s="15" t="str">
        <f>VLOOKUP(tblStocks[[#This Row],[Référence]],tblBase[#All],2,FALSE)</f>
        <v>CARNET SPIRALE 9x14 5x5 74.451   100P</v>
      </c>
      <c r="C271" s="60" t="str">
        <f>VLOOKUP(tblStocks[[#This Row],[Référence]],tblBase[#All],6,FALSE)</f>
        <v>ALTER BURO</v>
      </c>
      <c r="D271" s="62">
        <v>10</v>
      </c>
      <c r="E271" s="63">
        <f>SUMIF(tblEntrées[Référence],tblStocks[[#This Row],[Référence]],tblEntrées[Qté])</f>
        <v>0</v>
      </c>
      <c r="F271" s="63">
        <f>SUMIF(tblSorties[Référence],tblStocks[[#This Row],[Référence]],tblSorties[Qté])</f>
        <v>2</v>
      </c>
      <c r="G271" s="64">
        <f>((tblStocks[[#This Row],[Stock initial]]+tblStocks[[#This Row],[Entrée]])-tblStocks[[#This Row],[Sortie]])</f>
        <v>8</v>
      </c>
    </row>
    <row r="272" spans="1:7" x14ac:dyDescent="0.25">
      <c r="A272" s="19">
        <v>313161</v>
      </c>
      <c r="B272" s="15" t="str">
        <f>VLOOKUP(tblStocks[[#This Row],[Référence]],tblBase[#All],2,FALSE)</f>
        <v>PQT FICHES BRISTOL 210x297 UNI   BLANC</v>
      </c>
      <c r="C272" s="60" t="str">
        <f>VLOOKUP(tblStocks[[#This Row],[Référence]],tblBase[#All],6,FALSE)</f>
        <v>ALTER BURO</v>
      </c>
      <c r="D272" s="62">
        <v>10</v>
      </c>
      <c r="E272" s="63">
        <f>SUMIF(tblEntrées[Référence],tblStocks[[#This Row],[Référence]],tblEntrées[Qté])</f>
        <v>0</v>
      </c>
      <c r="F272" s="63">
        <f>SUMIF(tblSorties[Référence],tblStocks[[#This Row],[Référence]],tblSorties[Qté])</f>
        <v>0</v>
      </c>
      <c r="G272" s="64">
        <f>((tblStocks[[#This Row],[Stock initial]]+tblStocks[[#This Row],[Entrée]])-tblStocks[[#This Row],[Sortie]])</f>
        <v>10</v>
      </c>
    </row>
    <row r="273" spans="1:7" x14ac:dyDescent="0.25">
      <c r="A273" s="19">
        <v>313162</v>
      </c>
      <c r="B273" s="15" t="str">
        <f>VLOOKUP(tblStocks[[#This Row],[Référence]],tblBase[#All],2,FALSE)</f>
        <v>PQT FICHES BRISTOL 210x297 5x5   BLANC</v>
      </c>
      <c r="C273" s="60" t="str">
        <f>VLOOKUP(tblStocks[[#This Row],[Référence]],tblBase[#All],6,FALSE)</f>
        <v>ALTER BURO</v>
      </c>
      <c r="D273" s="62">
        <v>10</v>
      </c>
      <c r="E273" s="63">
        <f>SUMIF(tblEntrées[Référence],tblStocks[[#This Row],[Référence]],tblEntrées[Qté])</f>
        <v>0</v>
      </c>
      <c r="F273" s="63">
        <f>SUMIF(tblSorties[Référence],tblStocks[[#This Row],[Référence]],tblSorties[Qté])</f>
        <v>0</v>
      </c>
      <c r="G273" s="64">
        <f>((tblStocks[[#This Row],[Stock initial]]+tblStocks[[#This Row],[Entrée]])-tblStocks[[#This Row],[Sortie]])</f>
        <v>10</v>
      </c>
    </row>
    <row r="274" spans="1:7" x14ac:dyDescent="0.25">
      <c r="A274" s="19">
        <v>315312</v>
      </c>
      <c r="B274" s="15" t="str">
        <f>VLOOKUP(tblStocks[[#This Row],[Référence]],tblBase[#All],2,FALSE)</f>
        <v>REGISTRE</v>
      </c>
      <c r="C274" s="60" t="str">
        <f>VLOOKUP(tblStocks[[#This Row],[Référence]],tblBase[#All],6,FALSE)</f>
        <v>ALTER BURO</v>
      </c>
      <c r="D274" s="62">
        <v>10</v>
      </c>
      <c r="E274" s="63">
        <f>SUMIF(tblEntrées[Référence],tblStocks[[#This Row],[Référence]],tblEntrées[Qté])</f>
        <v>0</v>
      </c>
      <c r="F274" s="63">
        <f>SUMIF(tblSorties[Référence],tblStocks[[#This Row],[Référence]],tblSorties[Qté])</f>
        <v>0</v>
      </c>
      <c r="G274" s="64">
        <f>((tblStocks[[#This Row],[Stock initial]]+tblStocks[[#This Row],[Entrée]])-tblStocks[[#This Row],[Sortie]])</f>
        <v>10</v>
      </c>
    </row>
    <row r="275" spans="1:7" x14ac:dyDescent="0.25">
      <c r="A275" s="19">
        <v>318862</v>
      </c>
      <c r="B275" s="15" t="str">
        <f>VLOOKUP(tblStocks[[#This Row],[Référence]],tblBase[#All],2,FALSE)</f>
        <v>PQT 10 POCH.BULLE AIR  170x265   (D) AA</v>
      </c>
      <c r="C275" s="60" t="str">
        <f>VLOOKUP(tblStocks[[#This Row],[Référence]],tblBase[#All],6,FALSE)</f>
        <v>ALTER BURO</v>
      </c>
      <c r="D275" s="62">
        <v>10</v>
      </c>
      <c r="E275" s="63">
        <f>SUMIF(tblEntrées[Référence],tblStocks[[#This Row],[Référence]],tblEntrées[Qté])</f>
        <v>0</v>
      </c>
      <c r="F275" s="63">
        <f>SUMIF(tblSorties[Référence],tblStocks[[#This Row],[Référence]],tblSorties[Qté])</f>
        <v>30</v>
      </c>
      <c r="G275" s="64">
        <f>((tblStocks[[#This Row],[Stock initial]]+tblStocks[[#This Row],[Entrée]])-tblStocks[[#This Row],[Sortie]])</f>
        <v>-20</v>
      </c>
    </row>
    <row r="276" spans="1:7" x14ac:dyDescent="0.25">
      <c r="A276" s="19">
        <v>318866</v>
      </c>
      <c r="B276" s="15" t="str">
        <f>VLOOKUP(tblStocks[[#This Row],[Référence]],tblBase[#All],2,FALSE)</f>
        <v>PQT 10 POCH.BULLE AIR  290x445   (J) AA</v>
      </c>
      <c r="C276" s="60" t="str">
        <f>VLOOKUP(tblStocks[[#This Row],[Référence]],tblBase[#All],6,FALSE)</f>
        <v>ALTER BURO</v>
      </c>
      <c r="D276" s="62">
        <v>10</v>
      </c>
      <c r="E276" s="63">
        <f>SUMIF(tblEntrées[Référence],tblStocks[[#This Row],[Référence]],tblEntrées[Qté])</f>
        <v>0</v>
      </c>
      <c r="F276" s="63">
        <f>SUMIF(tblSorties[Référence],tblStocks[[#This Row],[Référence]],tblSorties[Qté])</f>
        <v>6</v>
      </c>
      <c r="G276" s="64">
        <f>((tblStocks[[#This Row],[Stock initial]]+tblStocks[[#This Row],[Entrée]])-tblStocks[[#This Row],[Sortie]])</f>
        <v>4</v>
      </c>
    </row>
    <row r="277" spans="1:7" x14ac:dyDescent="0.25">
      <c r="A277" s="19">
        <v>325006</v>
      </c>
      <c r="B277" s="15" t="str">
        <f>VLOOKUP(tblStocks[[#This Row],[Référence]],tblBase[#All],2,FALSE)</f>
        <v>PASTILLES GOMMETTES 12MM</v>
      </c>
      <c r="C277" s="60" t="str">
        <f>VLOOKUP(tblStocks[[#This Row],[Référence]],tblBase[#All],6,FALSE)</f>
        <v>ALTER BURO</v>
      </c>
      <c r="D277" s="62">
        <v>10</v>
      </c>
      <c r="E277" s="63">
        <f>SUMIF(tblEntrées[Référence],tblStocks[[#This Row],[Référence]],tblEntrées[Qté])</f>
        <v>0</v>
      </c>
      <c r="F277" s="63">
        <f>SUMIF(tblSorties[Référence],tblStocks[[#This Row],[Référence]],tblSorties[Qté])</f>
        <v>0</v>
      </c>
      <c r="G277" s="64">
        <f>((tblStocks[[#This Row],[Stock initial]]+tblStocks[[#This Row],[Entrée]])-tblStocks[[#This Row],[Sortie]])</f>
        <v>10</v>
      </c>
    </row>
    <row r="278" spans="1:7" x14ac:dyDescent="0.25">
      <c r="A278" s="19">
        <v>325008</v>
      </c>
      <c r="B278" s="15" t="str">
        <f>VLOOKUP(tblStocks[[#This Row],[Référence]],tblBase[#All],2,FALSE)</f>
        <v>PASTILLES GOMMETTES8MM</v>
      </c>
      <c r="C278" s="60" t="str">
        <f>VLOOKUP(tblStocks[[#This Row],[Référence]],tblBase[#All],6,FALSE)</f>
        <v>ALTER BURO</v>
      </c>
      <c r="D278" s="62">
        <v>10</v>
      </c>
      <c r="E278" s="63">
        <f>SUMIF(tblEntrées[Référence],tblStocks[[#This Row],[Référence]],tblEntrées[Qté])</f>
        <v>0</v>
      </c>
      <c r="F278" s="63">
        <f>SUMIF(tblSorties[Référence],tblStocks[[#This Row],[Référence]],tblSorties[Qté])</f>
        <v>0</v>
      </c>
      <c r="G278" s="64">
        <f>((tblStocks[[#This Row],[Stock initial]]+tblStocks[[#This Row],[Entrée]])-tblStocks[[#This Row],[Sortie]])</f>
        <v>10</v>
      </c>
    </row>
    <row r="279" spans="1:7" x14ac:dyDescent="0.25">
      <c r="A279" s="19">
        <v>400011</v>
      </c>
      <c r="B279" s="15" t="str">
        <f>VLOOKUP(tblStocks[[#This Row],[Référence]],tblBase[#All],2,FALSE)</f>
        <v>CARTON MOUSSE</v>
      </c>
      <c r="C279" s="60">
        <f>VLOOKUP(tblStocks[[#This Row],[Référence]],tblBase[#All],6,FALSE)</f>
        <v>0</v>
      </c>
      <c r="D279" s="62">
        <v>10</v>
      </c>
      <c r="E279" s="63">
        <f>SUMIF(tblEntrées[Référence],tblStocks[[#This Row],[Référence]],tblEntrées[Qté])</f>
        <v>0</v>
      </c>
      <c r="F279" s="63">
        <f>SUMIF(tblSorties[Référence],tblStocks[[#This Row],[Référence]],tblSorties[Qté])</f>
        <v>0</v>
      </c>
      <c r="G279" s="64">
        <f>((tblStocks[[#This Row],[Stock initial]]+tblStocks[[#This Row],[Entrée]])-tblStocks[[#This Row],[Sortie]])</f>
        <v>10</v>
      </c>
    </row>
    <row r="280" spans="1:7" x14ac:dyDescent="0.25">
      <c r="A280" s="19">
        <v>400012</v>
      </c>
      <c r="B280" s="15" t="str">
        <f>VLOOKUP(tblStocks[[#This Row],[Référence]],tblBase[#All],2,FALSE)</f>
        <v>CARTON MOUSSE</v>
      </c>
      <c r="C280" s="60">
        <f>VLOOKUP(tblStocks[[#This Row],[Référence]],tblBase[#All],6,FALSE)</f>
        <v>0</v>
      </c>
      <c r="D280" s="62">
        <v>10</v>
      </c>
      <c r="E280" s="63">
        <f>SUMIF(tblEntrées[Référence],tblStocks[[#This Row],[Référence]],tblEntrées[Qté])</f>
        <v>0</v>
      </c>
      <c r="F280" s="63">
        <f>SUMIF(tblSorties[Référence],tblStocks[[#This Row],[Référence]],tblSorties[Qté])</f>
        <v>0</v>
      </c>
      <c r="G280" s="64">
        <f>((tblStocks[[#This Row],[Stock initial]]+tblStocks[[#This Row],[Entrée]])-tblStocks[[#This Row],[Sortie]])</f>
        <v>10</v>
      </c>
    </row>
    <row r="281" spans="1:7" x14ac:dyDescent="0.25">
      <c r="A281" s="19">
        <v>500022</v>
      </c>
      <c r="B281" s="15" t="str">
        <f>VLOOKUP(tblStocks[[#This Row],[Référence]],tblBase[#All],2,FALSE)</f>
        <v>POT A CRAYONS ECONOMIQUE</v>
      </c>
      <c r="C281" s="60" t="str">
        <f>VLOOKUP(tblStocks[[#This Row],[Référence]],tblBase[#All],6,FALSE)</f>
        <v>ALTER BURO</v>
      </c>
      <c r="D281" s="62">
        <v>10</v>
      </c>
      <c r="E281" s="63">
        <f>SUMIF(tblEntrées[Référence],tblStocks[[#This Row],[Référence]],tblEntrées[Qté])</f>
        <v>0</v>
      </c>
      <c r="F281" s="63">
        <f>SUMIF(tblSorties[Référence],tblStocks[[#This Row],[Référence]],tblSorties[Qté])</f>
        <v>0</v>
      </c>
      <c r="G281" s="64">
        <f>((tblStocks[[#This Row],[Stock initial]]+tblStocks[[#This Row],[Entrée]])-tblStocks[[#This Row],[Sortie]])</f>
        <v>10</v>
      </c>
    </row>
    <row r="282" spans="1:7" x14ac:dyDescent="0.25">
      <c r="A282" s="19">
        <v>500307</v>
      </c>
      <c r="B282" s="15" t="str">
        <f>VLOOKUP(tblStocks[[#This Row],[Référence]],tblBase[#All],2,FALSE)</f>
        <v>BLOC DE CLASSEMENT 4 TIR. 394R   GRIS CL./NOIR ISIS GREENSPIR</v>
      </c>
      <c r="C282" s="60" t="str">
        <f>VLOOKUP(tblStocks[[#This Row],[Référence]],tblBase[#All],6,FALSE)</f>
        <v>ALTER BURO</v>
      </c>
      <c r="D282" s="62">
        <v>10</v>
      </c>
      <c r="E282" s="63">
        <f>SUMIF(tblEntrées[Référence],tblStocks[[#This Row],[Référence]],tblEntrées[Qté])</f>
        <v>0</v>
      </c>
      <c r="F282" s="63">
        <f>SUMIF(tblSorties[Référence],tblStocks[[#This Row],[Référence]],tblSorties[Qté])</f>
        <v>0</v>
      </c>
      <c r="G282" s="64">
        <f>((tblStocks[[#This Row],[Stock initial]]+tblStocks[[#This Row],[Entrée]])-tblStocks[[#This Row],[Sortie]])</f>
        <v>10</v>
      </c>
    </row>
    <row r="283" spans="1:7" x14ac:dyDescent="0.25">
      <c r="A283" s="19">
        <v>501120</v>
      </c>
      <c r="B283" s="15" t="str">
        <f>VLOOKUP(tblStocks[[#This Row],[Référence]],tblBase[#All],2,FALSE)</f>
        <v>BTE 100 PORTE-CLES PLAST.ASS.</v>
      </c>
      <c r="C283" s="60" t="str">
        <f>VLOOKUP(tblStocks[[#This Row],[Référence]],tblBase[#All],6,FALSE)</f>
        <v>ALTER BURO</v>
      </c>
      <c r="D283" s="62">
        <v>10</v>
      </c>
      <c r="E283" s="63">
        <f>SUMIF(tblEntrées[Référence],tblStocks[[#This Row],[Référence]],tblEntrées[Qté])</f>
        <v>0</v>
      </c>
      <c r="F283" s="63">
        <f>SUMIF(tblSorties[Référence],tblStocks[[#This Row],[Référence]],tblSorties[Qté])</f>
        <v>0</v>
      </c>
      <c r="G283" s="64">
        <f>((tblStocks[[#This Row],[Stock initial]]+tblStocks[[#This Row],[Entrée]])-tblStocks[[#This Row],[Sortie]])</f>
        <v>10</v>
      </c>
    </row>
    <row r="284" spans="1:7" x14ac:dyDescent="0.25">
      <c r="A284" s="19">
        <v>502727</v>
      </c>
      <c r="B284" s="15" t="str">
        <f>VLOOKUP(tblStocks[[#This Row],[Référence]],tblBase[#All],2,FALSE)</f>
        <v>REPOSE PIEDS SOLESAVER</v>
      </c>
      <c r="C284" s="60" t="str">
        <f>VLOOKUP(tblStocks[[#This Row],[Référence]],tblBase[#All],6,FALSE)</f>
        <v>ALTER BURO</v>
      </c>
      <c r="D284" s="62">
        <v>10</v>
      </c>
      <c r="E284" s="63">
        <f>SUMIF(tblEntrées[Référence],tblStocks[[#This Row],[Référence]],tblEntrées[Qté])</f>
        <v>0</v>
      </c>
      <c r="F284" s="63">
        <f>SUMIF(tblSorties[Référence],tblStocks[[#This Row],[Référence]],tblSorties[Qté])</f>
        <v>0</v>
      </c>
      <c r="G284" s="64">
        <f>((tblStocks[[#This Row],[Stock initial]]+tblStocks[[#This Row],[Entrée]])-tblStocks[[#This Row],[Sortie]])</f>
        <v>10</v>
      </c>
    </row>
    <row r="285" spans="1:7" x14ac:dyDescent="0.25">
      <c r="A285" s="19">
        <v>504166</v>
      </c>
      <c r="B285" s="15" t="str">
        <f>VLOOKUP(tblStocks[[#This Row],[Référence]],tblBase[#All],2,FALSE)</f>
        <v>CORBEILLE A COURRIER INCOLORE</v>
      </c>
      <c r="C285" s="60" t="str">
        <f>VLOOKUP(tblStocks[[#This Row],[Référence]],tblBase[#All],6,FALSE)</f>
        <v>ALTER BURO</v>
      </c>
      <c r="D285" s="62">
        <v>10</v>
      </c>
      <c r="E285" s="63">
        <f>SUMIF(tblEntrées[Référence],tblStocks[[#This Row],[Référence]],tblEntrées[Qté])</f>
        <v>0</v>
      </c>
      <c r="F285" s="63">
        <f>SUMIF(tblSorties[Référence],tblStocks[[#This Row],[Référence]],tblSorties[Qté])</f>
        <v>15</v>
      </c>
      <c r="G285" s="64">
        <f>((tblStocks[[#This Row],[Stock initial]]+tblStocks[[#This Row],[Entrée]])-tblStocks[[#This Row],[Sortie]])</f>
        <v>-5</v>
      </c>
    </row>
    <row r="286" spans="1:7" x14ac:dyDescent="0.25">
      <c r="A286" s="19">
        <v>504401</v>
      </c>
      <c r="B286" s="15" t="str">
        <f>VLOOKUP(tblStocks[[#This Row],[Référence]],tblBase[#All],2,FALSE)</f>
        <v>CORB. COURRIER GRIS REF.91265</v>
      </c>
      <c r="C286" s="60" t="str">
        <f>VLOOKUP(tblStocks[[#This Row],[Référence]],tblBase[#All],6,FALSE)</f>
        <v>ALTER BURO</v>
      </c>
      <c r="D286" s="62">
        <v>10</v>
      </c>
      <c r="E286" s="63">
        <f>SUMIF(tblEntrées[Référence],tblStocks[[#This Row],[Référence]],tblEntrées[Qté])</f>
        <v>0</v>
      </c>
      <c r="F286" s="63">
        <f>SUMIF(tblSorties[Référence],tblStocks[[#This Row],[Référence]],tblSorties[Qté])</f>
        <v>0</v>
      </c>
      <c r="G286" s="64">
        <f>((tblStocks[[#This Row],[Stock initial]]+tblStocks[[#This Row],[Entrée]])-tblStocks[[#This Row],[Sortie]])</f>
        <v>10</v>
      </c>
    </row>
    <row r="287" spans="1:7" x14ac:dyDescent="0.25">
      <c r="A287" s="19">
        <v>504405</v>
      </c>
      <c r="B287" s="15" t="str">
        <f>VLOOKUP(tblStocks[[#This Row],[Référence]],tblBase[#All],2,FALSE)</f>
        <v>CORB. COURRIER NOIR REF.91265</v>
      </c>
      <c r="C287" s="60" t="str">
        <f>VLOOKUP(tblStocks[[#This Row],[Référence]],tblBase[#All],6,FALSE)</f>
        <v>ALTER BURO</v>
      </c>
      <c r="D287" s="62">
        <v>10</v>
      </c>
      <c r="E287" s="63">
        <f>SUMIF(tblEntrées[Référence],tblStocks[[#This Row],[Référence]],tblEntrées[Qté])</f>
        <v>0</v>
      </c>
      <c r="F287" s="63">
        <f>SUMIF(tblSorties[Référence],tblStocks[[#This Row],[Référence]],tblSorties[Qté])</f>
        <v>0</v>
      </c>
      <c r="G287" s="64">
        <f>((tblStocks[[#This Row],[Stock initial]]+tblStocks[[#This Row],[Entrée]])-tblStocks[[#This Row],[Sortie]])</f>
        <v>10</v>
      </c>
    </row>
    <row r="288" spans="1:7" x14ac:dyDescent="0.25">
      <c r="A288" s="19">
        <v>504406</v>
      </c>
      <c r="B288" s="15" t="str">
        <f>VLOOKUP(tblStocks[[#This Row],[Référence]],tblBase[#All],2,FALSE)</f>
        <v>CORB. COURRIER ROUGE REF.91265</v>
      </c>
      <c r="C288" s="60" t="str">
        <f>VLOOKUP(tblStocks[[#This Row],[Référence]],tblBase[#All],6,FALSE)</f>
        <v>ALTER BURO</v>
      </c>
      <c r="D288" s="62">
        <v>10</v>
      </c>
      <c r="E288" s="63">
        <f>SUMIF(tblEntrées[Référence],tblStocks[[#This Row],[Référence]],tblEntrées[Qté])</f>
        <v>0</v>
      </c>
      <c r="F288" s="63">
        <f>SUMIF(tblSorties[Référence],tblStocks[[#This Row],[Référence]],tblSorties[Qté])</f>
        <v>0</v>
      </c>
      <c r="G288" s="64">
        <f>((tblStocks[[#This Row],[Stock initial]]+tblStocks[[#This Row],[Entrée]])-tblStocks[[#This Row],[Sortie]])</f>
        <v>10</v>
      </c>
    </row>
    <row r="289" spans="1:7" x14ac:dyDescent="0.25">
      <c r="A289" s="19">
        <v>504408</v>
      </c>
      <c r="B289" s="15" t="str">
        <f>VLOOKUP(tblStocks[[#This Row],[Référence]],tblBase[#All],2,FALSE)</f>
        <v>CORB. COURRIER FUME REF.91265</v>
      </c>
      <c r="C289" s="60" t="str">
        <f>VLOOKUP(tblStocks[[#This Row],[Référence]],tblBase[#All],6,FALSE)</f>
        <v>ALTER BURO</v>
      </c>
      <c r="D289" s="62">
        <v>10</v>
      </c>
      <c r="E289" s="63">
        <f>SUMIF(tblEntrées[Référence],tblStocks[[#This Row],[Référence]],tblEntrées[Qté])</f>
        <v>0</v>
      </c>
      <c r="F289" s="63">
        <f>SUMIF(tblSorties[Référence],tblStocks[[#This Row],[Référence]],tblSorties[Qté])</f>
        <v>0</v>
      </c>
      <c r="G289" s="64">
        <f>((tblStocks[[#This Row],[Stock initial]]+tblStocks[[#This Row],[Entrée]])-tblStocks[[#This Row],[Sortie]])</f>
        <v>10</v>
      </c>
    </row>
    <row r="290" spans="1:7" x14ac:dyDescent="0.25">
      <c r="A290" s="19">
        <v>504410</v>
      </c>
      <c r="B290" s="15" t="str">
        <f>VLOOKUP(tblStocks[[#This Row],[Référence]],tblBase[#All],2,FALSE)</f>
        <v>CORB. COURRIER BEIGE REF.91265</v>
      </c>
      <c r="C290" s="60" t="str">
        <f>VLOOKUP(tblStocks[[#This Row],[Référence]],tblBase[#All],6,FALSE)</f>
        <v>ALTER BURO</v>
      </c>
      <c r="D290" s="62">
        <v>10</v>
      </c>
      <c r="E290" s="63">
        <f>SUMIF(tblEntrées[Référence],tblStocks[[#This Row],[Référence]],tblEntrées[Qté])</f>
        <v>0</v>
      </c>
      <c r="F290" s="63">
        <f>SUMIF(tblSorties[Référence],tblStocks[[#This Row],[Référence]],tblSorties[Qté])</f>
        <v>0</v>
      </c>
      <c r="G290" s="64">
        <f>((tblStocks[[#This Row],[Stock initial]]+tblStocks[[#This Row],[Entrée]])-tblStocks[[#This Row],[Sortie]])</f>
        <v>10</v>
      </c>
    </row>
    <row r="291" spans="1:7" x14ac:dyDescent="0.25">
      <c r="A291" s="18">
        <v>505080</v>
      </c>
      <c r="B291" s="15" t="str">
        <f>VLOOKUP(tblStocks[[#This Row],[Référence]],tblBase[#All],2,FALSE)</f>
        <v>SAVON 800ML</v>
      </c>
      <c r="C291" s="60">
        <f>VLOOKUP(tblStocks[[#This Row],[Référence]],tblBase[#All],6,FALSE)</f>
        <v>0</v>
      </c>
      <c r="D291" s="62">
        <v>10</v>
      </c>
      <c r="E291" s="63">
        <f>SUMIF(tblEntrées[Référence],tblStocks[[#This Row],[Référence]],tblEntrées[Qté])</f>
        <v>0</v>
      </c>
      <c r="F291" s="63">
        <f>SUMIF(tblSorties[Référence],tblStocks[[#This Row],[Référence]],tblSorties[Qté])</f>
        <v>45</v>
      </c>
      <c r="G291" s="64">
        <f>((tblStocks[[#This Row],[Stock initial]]+tblStocks[[#This Row],[Entrée]])-tblStocks[[#This Row],[Sortie]])</f>
        <v>-35</v>
      </c>
    </row>
    <row r="292" spans="1:7" x14ac:dyDescent="0.25">
      <c r="A292" s="16">
        <v>506983</v>
      </c>
      <c r="B292" s="15" t="str">
        <f>VLOOKUP(tblStocks[[#This Row],[Référence]],tblBase[#All],2,FALSE)</f>
        <v>TRIEUR A CASES</v>
      </c>
      <c r="C292" s="60" t="str">
        <f>VLOOKUP(tblStocks[[#This Row],[Référence]],tblBase[#All],6,FALSE)</f>
        <v>ALTER BURO</v>
      </c>
      <c r="D292" s="62">
        <v>10</v>
      </c>
      <c r="E292" s="63">
        <f>SUMIF(tblEntrées[Référence],tblStocks[[#This Row],[Référence]],tblEntrées[Qté])</f>
        <v>0</v>
      </c>
      <c r="F292" s="63">
        <f>SUMIF(tblSorties[Référence],tblStocks[[#This Row],[Référence]],tblSorties[Qté])</f>
        <v>0</v>
      </c>
      <c r="G292" s="64">
        <f>((tblStocks[[#This Row],[Stock initial]]+tblStocks[[#This Row],[Entrée]])-tblStocks[[#This Row],[Sortie]])</f>
        <v>10</v>
      </c>
    </row>
    <row r="293" spans="1:7" x14ac:dyDescent="0.25">
      <c r="A293" s="19">
        <v>517600</v>
      </c>
      <c r="B293" s="15" t="str">
        <f>VLOOKUP(tblStocks[[#This Row],[Référence]],tblBase[#All],2,FALSE)</f>
        <v>BROSSE P/TABL.BLANC RECHARG.</v>
      </c>
      <c r="C293" s="60" t="str">
        <f>VLOOKUP(tblStocks[[#This Row],[Référence]],tblBase[#All],6,FALSE)</f>
        <v>ALTER BURO</v>
      </c>
      <c r="D293" s="62">
        <v>10</v>
      </c>
      <c r="E293" s="63">
        <f>SUMIF(tblEntrées[Référence],tblStocks[[#This Row],[Référence]],tblEntrées[Qté])</f>
        <v>0</v>
      </c>
      <c r="F293" s="63">
        <f>SUMIF(tblSorties[Référence],tblStocks[[#This Row],[Référence]],tblSorties[Qté])</f>
        <v>2</v>
      </c>
      <c r="G293" s="64">
        <f>((tblStocks[[#This Row],[Stock initial]]+tblStocks[[#This Row],[Entrée]])-tblStocks[[#This Row],[Sortie]])</f>
        <v>8</v>
      </c>
    </row>
    <row r="294" spans="1:7" x14ac:dyDescent="0.25">
      <c r="A294" s="19">
        <v>517605</v>
      </c>
      <c r="B294" s="15" t="str">
        <f>VLOOKUP(tblStocks[[#This Row],[Référence]],tblBase[#All],2,FALSE)</f>
        <v>JEU 2 RECH.P/EFFACEUR 7500 REF  7510</v>
      </c>
      <c r="C294" s="60" t="str">
        <f>VLOOKUP(tblStocks[[#This Row],[Référence]],tblBase[#All],6,FALSE)</f>
        <v>ALTER BURO</v>
      </c>
      <c r="D294" s="62">
        <v>10</v>
      </c>
      <c r="E294" s="63">
        <f>SUMIF(tblEntrées[Référence],tblStocks[[#This Row],[Référence]],tblEntrées[Qté])</f>
        <v>0</v>
      </c>
      <c r="F294" s="63">
        <f>SUMIF(tblSorties[Référence],tblStocks[[#This Row],[Référence]],tblSorties[Qté])</f>
        <v>0</v>
      </c>
      <c r="G294" s="64">
        <f>((tblStocks[[#This Row],[Stock initial]]+tblStocks[[#This Row],[Entrée]])-tblStocks[[#This Row],[Sortie]])</f>
        <v>10</v>
      </c>
    </row>
    <row r="295" spans="1:7" x14ac:dyDescent="0.25">
      <c r="A295" s="19">
        <v>524531</v>
      </c>
      <c r="B295" s="15" t="str">
        <f>VLOOKUP(tblStocks[[#This Row],[Référence]],tblBase[#All],2,FALSE)</f>
        <v xml:space="preserve">BTE DE 25 PUNAISES </v>
      </c>
      <c r="C295" s="60" t="str">
        <f>VLOOKUP(tblStocks[[#This Row],[Référence]],tblBase[#All],6,FALSE)</f>
        <v>ALTER BURO</v>
      </c>
      <c r="D295" s="62">
        <v>10</v>
      </c>
      <c r="E295" s="63">
        <f>SUMIF(tblEntrées[Référence],tblStocks[[#This Row],[Référence]],tblEntrées[Qté])</f>
        <v>0</v>
      </c>
      <c r="F295" s="63">
        <f>SUMIF(tblSorties[Référence],tblStocks[[#This Row],[Référence]],tblSorties[Qté])</f>
        <v>1</v>
      </c>
      <c r="G295" s="64">
        <f>((tblStocks[[#This Row],[Stock initial]]+tblStocks[[#This Row],[Entrée]])-tblStocks[[#This Row],[Sortie]])</f>
        <v>9</v>
      </c>
    </row>
    <row r="296" spans="1:7" x14ac:dyDescent="0.25">
      <c r="A296" s="19">
        <v>533382</v>
      </c>
      <c r="B296" s="15" t="str">
        <f>VLOOKUP(tblStocks[[#This Row],[Référence]],tblBase[#All],2,FALSE)</f>
        <v>BTE 50 TRANSP.P/IMP.JET ENCRE    A4 100µ</v>
      </c>
      <c r="C296" s="60" t="str">
        <f>VLOOKUP(tblStocks[[#This Row],[Référence]],tblBase[#All],6,FALSE)</f>
        <v>ALTER BURO</v>
      </c>
      <c r="D296" s="62">
        <v>10</v>
      </c>
      <c r="E296" s="63">
        <f>SUMIF(tblEntrées[Référence],tblStocks[[#This Row],[Référence]],tblEntrées[Qté])</f>
        <v>0</v>
      </c>
      <c r="F296" s="63">
        <f>SUMIF(tblSorties[Référence],tblStocks[[#This Row],[Référence]],tblSorties[Qté])</f>
        <v>1</v>
      </c>
      <c r="G296" s="64">
        <f>((tblStocks[[#This Row],[Stock initial]]+tblStocks[[#This Row],[Entrée]])-tblStocks[[#This Row],[Sortie]])</f>
        <v>9</v>
      </c>
    </row>
    <row r="297" spans="1:7" x14ac:dyDescent="0.25">
      <c r="A297" s="19">
        <v>534101</v>
      </c>
      <c r="B297" s="15" t="str">
        <f>VLOOKUP(tblStocks[[#This Row],[Référence]],tblBase[#All],2,FALSE)</f>
        <v>FEUTRE PERMANENT 313 ROUGE PTE   SUPERFINE</v>
      </c>
      <c r="C297" s="60" t="str">
        <f>VLOOKUP(tblStocks[[#This Row],[Référence]],tblBase[#All],6,FALSE)</f>
        <v>ALTER BURO</v>
      </c>
      <c r="D297" s="62">
        <v>10</v>
      </c>
      <c r="E297" s="63">
        <f>SUMIF(tblEntrées[Référence],tblStocks[[#This Row],[Référence]],tblEntrées[Qté])</f>
        <v>0</v>
      </c>
      <c r="F297" s="63">
        <f>SUMIF(tblSorties[Référence],tblStocks[[#This Row],[Référence]],tblSorties[Qté])</f>
        <v>2</v>
      </c>
      <c r="G297" s="64">
        <f>((tblStocks[[#This Row],[Stock initial]]+tblStocks[[#This Row],[Entrée]])-tblStocks[[#This Row],[Sortie]])</f>
        <v>8</v>
      </c>
    </row>
    <row r="298" spans="1:7" x14ac:dyDescent="0.25">
      <c r="A298" s="19">
        <v>534102</v>
      </c>
      <c r="B298" s="15" t="str">
        <f>VLOOKUP(tblStocks[[#This Row],[Référence]],tblBase[#All],2,FALSE)</f>
        <v>FEUTRE PERMANENT 313 BLEU PTE    SUPERFINE</v>
      </c>
      <c r="C298" s="60" t="str">
        <f>VLOOKUP(tblStocks[[#This Row],[Référence]],tblBase[#All],6,FALSE)</f>
        <v>ALTER BURO</v>
      </c>
      <c r="D298" s="62">
        <v>10</v>
      </c>
      <c r="E298" s="63">
        <f>SUMIF(tblEntrées[Référence],tblStocks[[#This Row],[Référence]],tblEntrées[Qté])</f>
        <v>0</v>
      </c>
      <c r="F298" s="63">
        <f>SUMIF(tblSorties[Référence],tblStocks[[#This Row],[Référence]],tblSorties[Qté])</f>
        <v>2</v>
      </c>
      <c r="G298" s="64">
        <f>((tblStocks[[#This Row],[Stock initial]]+tblStocks[[#This Row],[Entrée]])-tblStocks[[#This Row],[Sortie]])</f>
        <v>8</v>
      </c>
    </row>
    <row r="299" spans="1:7" x14ac:dyDescent="0.25">
      <c r="A299" s="19">
        <v>534107</v>
      </c>
      <c r="B299" s="15" t="str">
        <f>VLOOKUP(tblStocks[[#This Row],[Référence]],tblBase[#All],2,FALSE)</f>
        <v>FEUTRE PERMANENT 313 NOIR PTE    SUPERFINE</v>
      </c>
      <c r="C299" s="60" t="str">
        <f>VLOOKUP(tblStocks[[#This Row],[Référence]],tblBase[#All],6,FALSE)</f>
        <v>ALTER BURO</v>
      </c>
      <c r="D299" s="62">
        <v>10</v>
      </c>
      <c r="E299" s="63">
        <f>SUMIF(tblEntrées[Référence],tblStocks[[#This Row],[Référence]],tblEntrées[Qté])</f>
        <v>0</v>
      </c>
      <c r="F299" s="63">
        <f>SUMIF(tblSorties[Référence],tblStocks[[#This Row],[Référence]],tblSorties[Qté])</f>
        <v>2</v>
      </c>
      <c r="G299" s="64">
        <f>((tblStocks[[#This Row],[Stock initial]]+tblStocks[[#This Row],[Entrée]])-tblStocks[[#This Row],[Sortie]])</f>
        <v>8</v>
      </c>
    </row>
    <row r="300" spans="1:7" x14ac:dyDescent="0.25">
      <c r="A300" s="19">
        <v>534201</v>
      </c>
      <c r="B300" s="15" t="str">
        <f>VLOOKUP(tblStocks[[#This Row],[Référence]],tblBase[#All],2,FALSE)</f>
        <v>FEUTRE PERMANENT 318 ROUGE PTE   FINE</v>
      </c>
      <c r="C300" s="60" t="str">
        <f>VLOOKUP(tblStocks[[#This Row],[Référence]],tblBase[#All],6,FALSE)</f>
        <v>ALTER BURO</v>
      </c>
      <c r="D300" s="62">
        <v>10</v>
      </c>
      <c r="E300" s="63">
        <f>SUMIF(tblEntrées[Référence],tblStocks[[#This Row],[Référence]],tblEntrées[Qté])</f>
        <v>0</v>
      </c>
      <c r="F300" s="63">
        <f>SUMIF(tblSorties[Référence],tblStocks[[#This Row],[Référence]],tblSorties[Qté])</f>
        <v>3</v>
      </c>
      <c r="G300" s="64">
        <f>((tblStocks[[#This Row],[Stock initial]]+tblStocks[[#This Row],[Entrée]])-tblStocks[[#This Row],[Sortie]])</f>
        <v>7</v>
      </c>
    </row>
    <row r="301" spans="1:7" x14ac:dyDescent="0.25">
      <c r="A301" s="19">
        <v>534202</v>
      </c>
      <c r="B301" s="15" t="str">
        <f>VLOOKUP(tblStocks[[#This Row],[Référence]],tblBase[#All],2,FALSE)</f>
        <v>FEUTRE PERMANENT 318 BLEU PTE    FINE</v>
      </c>
      <c r="C301" s="60" t="str">
        <f>VLOOKUP(tblStocks[[#This Row],[Référence]],tblBase[#All],6,FALSE)</f>
        <v>ALTER BURO</v>
      </c>
      <c r="D301" s="62">
        <v>10</v>
      </c>
      <c r="E301" s="63">
        <f>SUMIF(tblEntrées[Référence],tblStocks[[#This Row],[Référence]],tblEntrées[Qté])</f>
        <v>0</v>
      </c>
      <c r="F301" s="63">
        <f>SUMIF(tblSorties[Référence],tblStocks[[#This Row],[Référence]],tblSorties[Qté])</f>
        <v>6</v>
      </c>
      <c r="G301" s="64">
        <f>((tblStocks[[#This Row],[Stock initial]]+tblStocks[[#This Row],[Entrée]])-tblStocks[[#This Row],[Sortie]])</f>
        <v>4</v>
      </c>
    </row>
    <row r="302" spans="1:7" x14ac:dyDescent="0.25">
      <c r="A302" s="19">
        <v>534207</v>
      </c>
      <c r="B302" s="15" t="str">
        <f>VLOOKUP(tblStocks[[#This Row],[Référence]],tblBase[#All],2,FALSE)</f>
        <v>FEUTRE PERMANENT 318 NOIR PTE    FINE</v>
      </c>
      <c r="C302" s="60" t="str">
        <f>VLOOKUP(tblStocks[[#This Row],[Référence]],tblBase[#All],6,FALSE)</f>
        <v>ALTER BURO</v>
      </c>
      <c r="D302" s="62">
        <v>10</v>
      </c>
      <c r="E302" s="63">
        <f>SUMIF(tblEntrées[Référence],tblStocks[[#This Row],[Référence]],tblEntrées[Qté])</f>
        <v>0</v>
      </c>
      <c r="F302" s="63">
        <f>SUMIF(tblSorties[Référence],tblStocks[[#This Row],[Référence]],tblSorties[Qté])</f>
        <v>8</v>
      </c>
      <c r="G302" s="64">
        <f>((tblStocks[[#This Row],[Stock initial]]+tblStocks[[#This Row],[Entrée]])-tblStocks[[#This Row],[Sortie]])</f>
        <v>2</v>
      </c>
    </row>
    <row r="303" spans="1:7" x14ac:dyDescent="0.25">
      <c r="A303" s="19">
        <v>534301</v>
      </c>
      <c r="B303" s="15" t="str">
        <f>VLOOKUP(tblStocks[[#This Row],[Référence]],tblBase[#All],2,FALSE)</f>
        <v>FEUTRE PERMANENT 317 ROUGE PTE   MOYENNE</v>
      </c>
      <c r="C303" s="60" t="str">
        <f>VLOOKUP(tblStocks[[#This Row],[Référence]],tblBase[#All],6,FALSE)</f>
        <v>ALTER BURO</v>
      </c>
      <c r="D303" s="62">
        <v>10</v>
      </c>
      <c r="E303" s="63">
        <f>SUMIF(tblEntrées[Référence],tblStocks[[#This Row],[Référence]],tblEntrées[Qté])</f>
        <v>0</v>
      </c>
      <c r="F303" s="63">
        <f>SUMIF(tblSorties[Référence],tblStocks[[#This Row],[Référence]],tblSorties[Qté])</f>
        <v>2</v>
      </c>
      <c r="G303" s="64">
        <f>((tblStocks[[#This Row],[Stock initial]]+tblStocks[[#This Row],[Entrée]])-tblStocks[[#This Row],[Sortie]])</f>
        <v>8</v>
      </c>
    </row>
    <row r="304" spans="1:7" x14ac:dyDescent="0.25">
      <c r="A304" s="19">
        <v>534302</v>
      </c>
      <c r="B304" s="15" t="str">
        <f>VLOOKUP(tblStocks[[#This Row],[Référence]],tblBase[#All],2,FALSE)</f>
        <v>FEUTRE PERMANENT 317 BLEU PTE    MOYENNE</v>
      </c>
      <c r="C304" s="60" t="str">
        <f>VLOOKUP(tblStocks[[#This Row],[Référence]],tblBase[#All],6,FALSE)</f>
        <v>ALTER BURO</v>
      </c>
      <c r="D304" s="62">
        <v>10</v>
      </c>
      <c r="E304" s="63">
        <f>SUMIF(tblEntrées[Référence],tblStocks[[#This Row],[Référence]],tblEntrées[Qté])</f>
        <v>0</v>
      </c>
      <c r="F304" s="63">
        <f>SUMIF(tblSorties[Référence],tblStocks[[#This Row],[Référence]],tblSorties[Qté])</f>
        <v>3</v>
      </c>
      <c r="G304" s="64">
        <f>((tblStocks[[#This Row],[Stock initial]]+tblStocks[[#This Row],[Entrée]])-tblStocks[[#This Row],[Sortie]])</f>
        <v>7</v>
      </c>
    </row>
    <row r="305" spans="1:7" x14ac:dyDescent="0.25">
      <c r="A305" s="19">
        <v>534307</v>
      </c>
      <c r="B305" s="15" t="str">
        <f>VLOOKUP(tblStocks[[#This Row],[Référence]],tblBase[#All],2,FALSE)</f>
        <v>FEUTRE PERMANENT 317 NOIR PTE    MOYENNE</v>
      </c>
      <c r="C305" s="60" t="str">
        <f>VLOOKUP(tblStocks[[#This Row],[Référence]],tblBase[#All],6,FALSE)</f>
        <v>ALTER BURO</v>
      </c>
      <c r="D305" s="62">
        <v>10</v>
      </c>
      <c r="E305" s="63">
        <f>SUMIF(tblEntrées[Référence],tblStocks[[#This Row],[Référence]],tblEntrées[Qté])</f>
        <v>0</v>
      </c>
      <c r="F305" s="63">
        <f>SUMIF(tblSorties[Référence],tblStocks[[#This Row],[Référence]],tblSorties[Qté])</f>
        <v>2</v>
      </c>
      <c r="G305" s="64">
        <f>((tblStocks[[#This Row],[Stock initial]]+tblStocks[[#This Row],[Entrée]])-tblStocks[[#This Row],[Sortie]])</f>
        <v>8</v>
      </c>
    </row>
    <row r="306" spans="1:7" x14ac:dyDescent="0.25">
      <c r="A306" s="19">
        <v>535204</v>
      </c>
      <c r="B306" s="15" t="str">
        <f>VLOOKUP(tblStocks[[#This Row],[Référence]],tblBase[#All],2,FALSE)</f>
        <v>PILE BOUTON 390/389/1130/AG10/  LR54/SR54/189 1.5V</v>
      </c>
      <c r="C306" s="60" t="str">
        <f>VLOOKUP(tblStocks[[#This Row],[Référence]],tblBase[#All],6,FALSE)</f>
        <v>ALTER BURO</v>
      </c>
      <c r="D306" s="62">
        <v>10</v>
      </c>
      <c r="E306" s="63">
        <f>SUMIF(tblEntrées[Référence],tblStocks[[#This Row],[Référence]],tblEntrées[Qté])</f>
        <v>0</v>
      </c>
      <c r="F306" s="63">
        <f>SUMIF(tblSorties[Référence],tblStocks[[#This Row],[Référence]],tblSorties[Qté])</f>
        <v>0</v>
      </c>
      <c r="G306" s="64">
        <f>((tblStocks[[#This Row],[Stock initial]]+tblStocks[[#This Row],[Entrée]])-tblStocks[[#This Row],[Sortie]])</f>
        <v>10</v>
      </c>
    </row>
    <row r="307" spans="1:7" x14ac:dyDescent="0.25">
      <c r="A307" s="19">
        <v>537201</v>
      </c>
      <c r="B307" s="15" t="str">
        <f>VLOOKUP(tblStocks[[#This Row],[Référence]],tblBase[#All],2,FALSE)</f>
        <v>CALCUL, SHARP</v>
      </c>
      <c r="C307" s="60" t="str">
        <f>VLOOKUP(tblStocks[[#This Row],[Référence]],tblBase[#All],6,FALSE)</f>
        <v>ALTER BURO</v>
      </c>
      <c r="D307" s="62">
        <v>10</v>
      </c>
      <c r="E307" s="63">
        <f>SUMIF(tblEntrées[Référence],tblStocks[[#This Row],[Référence]],tblEntrées[Qté])</f>
        <v>0</v>
      </c>
      <c r="F307" s="63">
        <f>SUMIF(tblSorties[Référence],tblStocks[[#This Row],[Référence]],tblSorties[Qté])</f>
        <v>4</v>
      </c>
      <c r="G307" s="64">
        <f>((tblStocks[[#This Row],[Stock initial]]+tblStocks[[#This Row],[Entrée]])-tblStocks[[#This Row],[Sortie]])</f>
        <v>6</v>
      </c>
    </row>
    <row r="308" spans="1:7" x14ac:dyDescent="0.25">
      <c r="A308" s="19">
        <v>537272</v>
      </c>
      <c r="B308" s="15" t="str">
        <f>VLOOKUP(tblStocks[[#This Row],[Référence]],tblBase[#All],2,FALSE)</f>
        <v>CALCUL.BUREAU 12 CHIFF.MS120     CASIO (TAXE 0.0084)</v>
      </c>
      <c r="C308" s="60" t="str">
        <f>VLOOKUP(tblStocks[[#This Row],[Référence]],tblBase[#All],6,FALSE)</f>
        <v>ALTER BURO</v>
      </c>
      <c r="D308" s="62">
        <v>10</v>
      </c>
      <c r="E308" s="63">
        <f>SUMIF(tblEntrées[Référence],tblStocks[[#This Row],[Référence]],tblEntrées[Qté])</f>
        <v>0</v>
      </c>
      <c r="F308" s="63">
        <f>SUMIF(tblSorties[Référence],tblStocks[[#This Row],[Référence]],tblSorties[Qté])</f>
        <v>0</v>
      </c>
      <c r="G308" s="64">
        <f>((tblStocks[[#This Row],[Stock initial]]+tblStocks[[#This Row],[Entrée]])-tblStocks[[#This Row],[Sortie]])</f>
        <v>10</v>
      </c>
    </row>
    <row r="309" spans="1:7" x14ac:dyDescent="0.25">
      <c r="A309" s="18">
        <v>990026</v>
      </c>
      <c r="B309" s="15" t="str">
        <f>VLOOKUP(tblStocks[[#This Row],[Référence]],tblBase[#All],2,FALSE)</f>
        <v>SERPILLERES</v>
      </c>
      <c r="C309" s="60">
        <f>VLOOKUP(tblStocks[[#This Row],[Référence]],tblBase[#All],6,FALSE)</f>
        <v>0</v>
      </c>
      <c r="D309" s="62">
        <v>10</v>
      </c>
      <c r="E309" s="63">
        <f>SUMIF(tblEntrées[Référence],tblStocks[[#This Row],[Référence]],tblEntrées[Qté])</f>
        <v>0</v>
      </c>
      <c r="F309" s="63">
        <f>SUMIF(tblSorties[Référence],tblStocks[[#This Row],[Référence]],tblSorties[Qté])</f>
        <v>0</v>
      </c>
      <c r="G309" s="64">
        <f>((tblStocks[[#This Row],[Stock initial]]+tblStocks[[#This Row],[Entrée]])-tblStocks[[#This Row],[Sortie]])</f>
        <v>10</v>
      </c>
    </row>
    <row r="310" spans="1:7" x14ac:dyDescent="0.25">
      <c r="A310" s="19">
        <v>1000347</v>
      </c>
      <c r="B310" s="15" t="str">
        <f>VLOOKUP(tblStocks[[#This Row],[Référence]],tblBase[#All],2,FALSE)</f>
        <v xml:space="preserve">PINCE AGRAFEUSE A+B </v>
      </c>
      <c r="C310" s="60" t="str">
        <f>VLOOKUP(tblStocks[[#This Row],[Référence]],tblBase[#All],6,FALSE)</f>
        <v>ALTER BURO</v>
      </c>
      <c r="D310" s="62">
        <v>10</v>
      </c>
      <c r="E310" s="63">
        <f>SUMIF(tblEntrées[Référence],tblStocks[[#This Row],[Référence]],tblEntrées[Qté])</f>
        <v>0</v>
      </c>
      <c r="F310" s="63">
        <f>SUMIF(tblSorties[Référence],tblStocks[[#This Row],[Référence]],tblSorties[Qté])</f>
        <v>0</v>
      </c>
      <c r="G310" s="64">
        <f>((tblStocks[[#This Row],[Stock initial]]+tblStocks[[#This Row],[Entrée]])-tblStocks[[#This Row],[Sortie]])</f>
        <v>10</v>
      </c>
    </row>
    <row r="311" spans="1:7" x14ac:dyDescent="0.25">
      <c r="A311" s="19">
        <v>1002005</v>
      </c>
      <c r="B311" s="15" t="str">
        <f>VLOOKUP(tblStocks[[#This Row],[Référence]],tblBase[#All],2,FALSE)</f>
        <v>PINCE AGRAFEUSE BOSTITCH P3      CHROME</v>
      </c>
      <c r="C311" s="60" t="str">
        <f>VLOOKUP(tblStocks[[#This Row],[Référence]],tblBase[#All],6,FALSE)</f>
        <v>ALTER BURO</v>
      </c>
      <c r="D311" s="62">
        <v>10</v>
      </c>
      <c r="E311" s="63">
        <f>SUMIF(tblEntrées[Référence],tblStocks[[#This Row],[Référence]],tblEntrées[Qté])</f>
        <v>0</v>
      </c>
      <c r="F311" s="63">
        <f>SUMIF(tblSorties[Référence],tblStocks[[#This Row],[Référence]],tblSorties[Qté])</f>
        <v>0</v>
      </c>
      <c r="G311" s="64">
        <f>((tblStocks[[#This Row],[Stock initial]]+tblStocks[[#This Row],[Entrée]])-tblStocks[[#This Row],[Sortie]])</f>
        <v>10</v>
      </c>
    </row>
    <row r="312" spans="1:7" x14ac:dyDescent="0.25">
      <c r="A312" s="19">
        <v>1004003</v>
      </c>
      <c r="B312" s="15" t="str">
        <f>VLOOKUP(tblStocks[[#This Row],[Référence]],tblBase[#All],2,FALSE)</f>
        <v>A+B PERFORATEUR 2 TROUS 40FLES</v>
      </c>
      <c r="C312" s="60" t="str">
        <f>VLOOKUP(tblStocks[[#This Row],[Référence]],tblBase[#All],6,FALSE)</f>
        <v>ALTER BURO</v>
      </c>
      <c r="D312" s="62">
        <v>10</v>
      </c>
      <c r="E312" s="63">
        <f>SUMIF(tblEntrées[Référence],tblStocks[[#This Row],[Référence]],tblEntrées[Qté])</f>
        <v>0</v>
      </c>
      <c r="F312" s="63">
        <f>SUMIF(tblSorties[Référence],tblStocks[[#This Row],[Référence]],tblSorties[Qté])</f>
        <v>0</v>
      </c>
      <c r="G312" s="64">
        <f>((tblStocks[[#This Row],[Stock initial]]+tblStocks[[#This Row],[Entrée]])-tblStocks[[#This Row],[Sortie]])</f>
        <v>10</v>
      </c>
    </row>
    <row r="313" spans="1:7" x14ac:dyDescent="0.25">
      <c r="A313" s="19">
        <v>1005010</v>
      </c>
      <c r="B313" s="15" t="str">
        <f>VLOOKUP(tblStocks[[#This Row],[Référence]],tblBase[#All],2,FALSE)</f>
        <v>A+B PAIRE DE CISEAUX 17cm DE BUREAU</v>
      </c>
      <c r="C313" s="60" t="str">
        <f>VLOOKUP(tblStocks[[#This Row],[Référence]],tblBase[#All],6,FALSE)</f>
        <v>ALTER BURO</v>
      </c>
      <c r="D313" s="62">
        <v>10</v>
      </c>
      <c r="E313" s="63">
        <f>SUMIF(tblEntrées[Référence],tblStocks[[#This Row],[Référence]],tblEntrées[Qté])</f>
        <v>0</v>
      </c>
      <c r="F313" s="63">
        <f>SUMIF(tblSorties[Référence],tblStocks[[#This Row],[Référence]],tblSorties[Qté])</f>
        <v>2</v>
      </c>
      <c r="G313" s="64">
        <f>((tblStocks[[#This Row],[Stock initial]]+tblStocks[[#This Row],[Entrée]])-tblStocks[[#This Row],[Sortie]])</f>
        <v>8</v>
      </c>
    </row>
    <row r="314" spans="1:7" x14ac:dyDescent="0.25">
      <c r="A314" s="19">
        <v>1010725</v>
      </c>
      <c r="B314" s="15" t="str">
        <f>VLOOKUP(tblStocks[[#This Row],[Référence]],tblBase[#All],2,FALSE)</f>
        <v>BTE 5000 AGRAFES 24/6</v>
      </c>
      <c r="C314" s="60" t="str">
        <f>VLOOKUP(tblStocks[[#This Row],[Référence]],tblBase[#All],6,FALSE)</f>
        <v>ALTER BURO</v>
      </c>
      <c r="D314" s="62">
        <v>10</v>
      </c>
      <c r="E314" s="63">
        <f>SUMIF(tblEntrées[Référence],tblStocks[[#This Row],[Référence]],tblEntrées[Qté])</f>
        <v>0</v>
      </c>
      <c r="F314" s="63">
        <f>SUMIF(tblSorties[Référence],tblStocks[[#This Row],[Référence]],tblSorties[Qté])</f>
        <v>1</v>
      </c>
      <c r="G314" s="64">
        <f>((tblStocks[[#This Row],[Stock initial]]+tblStocks[[#This Row],[Entrée]])-tblStocks[[#This Row],[Sortie]])</f>
        <v>9</v>
      </c>
    </row>
    <row r="315" spans="1:7" x14ac:dyDescent="0.25">
      <c r="A315" s="19">
        <v>1023031</v>
      </c>
      <c r="B315" s="15" t="str">
        <f>VLOOKUP(tblStocks[[#This Row],[Référence]],tblBase[#All],2,FALSE)</f>
        <v>ROLLER JETABLE COLLE PERM.TESA   8.5mx8.4mm</v>
      </c>
      <c r="C315" s="60" t="str">
        <f>VLOOKUP(tblStocks[[#This Row],[Référence]],tblBase[#All],6,FALSE)</f>
        <v>ALTER BURO</v>
      </c>
      <c r="D315" s="62">
        <v>10</v>
      </c>
      <c r="E315" s="63">
        <f>SUMIF(tblEntrées[Référence],tblStocks[[#This Row],[Référence]],tblEntrées[Qté])</f>
        <v>0</v>
      </c>
      <c r="F315" s="63">
        <f>SUMIF(tblSorties[Référence],tblStocks[[#This Row],[Référence]],tblSorties[Qté])</f>
        <v>0</v>
      </c>
      <c r="G315" s="64">
        <f>((tblStocks[[#This Row],[Stock initial]]+tblStocks[[#This Row],[Entrée]])-tblStocks[[#This Row],[Sortie]])</f>
        <v>10</v>
      </c>
    </row>
    <row r="316" spans="1:7" x14ac:dyDescent="0.25">
      <c r="A316" s="19">
        <v>1200250</v>
      </c>
      <c r="B316" s="15" t="str">
        <f>VLOOKUP(tblStocks[[#This Row],[Référence]],tblBase[#All],2,FALSE)</f>
        <v>LOT DE 4 CADRES</v>
      </c>
      <c r="C316" s="60">
        <f>VLOOKUP(tblStocks[[#This Row],[Référence]],tblBase[#All],6,FALSE)</f>
        <v>0</v>
      </c>
      <c r="D316" s="62">
        <v>10</v>
      </c>
      <c r="E316" s="63">
        <f>SUMIF(tblEntrées[Référence],tblStocks[[#This Row],[Référence]],tblEntrées[Qté])</f>
        <v>0</v>
      </c>
      <c r="F316" s="63">
        <f>SUMIF(tblSorties[Référence],tblStocks[[#This Row],[Référence]],tblSorties[Qté])</f>
        <v>1</v>
      </c>
      <c r="G316" s="64">
        <f>((tblStocks[[#This Row],[Stock initial]]+tblStocks[[#This Row],[Entrée]])-tblStocks[[#This Row],[Sortie]])</f>
        <v>9</v>
      </c>
    </row>
    <row r="317" spans="1:7" x14ac:dyDescent="0.25">
      <c r="A317" s="19">
        <v>1201015</v>
      </c>
      <c r="B317" s="15" t="str">
        <f>VLOOKUP(tblStocks[[#This Row],[Référence]],tblBase[#All],2,FALSE)</f>
        <v>LOT 5 RECHARGES 65x100 UNI 56G  /TABLEAU CONFERENCE</v>
      </c>
      <c r="C317" s="60" t="str">
        <f>VLOOKUP(tblStocks[[#This Row],[Référence]],tblBase[#All],6,FALSE)</f>
        <v>ALTER BURO</v>
      </c>
      <c r="D317" s="62">
        <v>10</v>
      </c>
      <c r="E317" s="63">
        <f>SUMIF(tblEntrées[Référence],tblStocks[[#This Row],[Référence]],tblEntrées[Qté])</f>
        <v>0</v>
      </c>
      <c r="F317" s="63">
        <f>SUMIF(tblSorties[Référence],tblStocks[[#This Row],[Référence]],tblSorties[Qté])</f>
        <v>0</v>
      </c>
      <c r="G317" s="64">
        <f>((tblStocks[[#This Row],[Stock initial]]+tblStocks[[#This Row],[Entrée]])-tblStocks[[#This Row],[Sortie]])</f>
        <v>10</v>
      </c>
    </row>
    <row r="318" spans="1:7" x14ac:dyDescent="0.25">
      <c r="A318" s="19">
        <v>1201016</v>
      </c>
      <c r="B318" s="15" t="str">
        <f>VLOOKUP(tblStocks[[#This Row],[Référence]],tblBase[#All],2,FALSE)</f>
        <v>LOT 5 RECHARGES 65x100 QUADR.    P/TABLEAU</v>
      </c>
      <c r="C318" s="60" t="str">
        <f>VLOOKUP(tblStocks[[#This Row],[Référence]],tblBase[#All],6,FALSE)</f>
        <v>ALTER BURO</v>
      </c>
      <c r="D318" s="62">
        <v>10</v>
      </c>
      <c r="E318" s="63">
        <f>SUMIF(tblEntrées[Référence],tblStocks[[#This Row],[Référence]],tblEntrées[Qté])</f>
        <v>0</v>
      </c>
      <c r="F318" s="63">
        <f>SUMIF(tblSorties[Référence],tblStocks[[#This Row],[Référence]],tblSorties[Qté])</f>
        <v>0</v>
      </c>
      <c r="G318" s="64">
        <f>((tblStocks[[#This Row],[Stock initial]]+tblStocks[[#This Row],[Entrée]])-tblStocks[[#This Row],[Sortie]])</f>
        <v>10</v>
      </c>
    </row>
    <row r="319" spans="1:7" x14ac:dyDescent="0.25">
      <c r="A319" s="19">
        <v>1201267</v>
      </c>
      <c r="B319" s="15" t="str">
        <f>VLOOKUP(tblStocks[[#This Row],[Référence]],tblBase[#All],2,FALSE)</f>
        <v>PORTE NOMS DE LUXE</v>
      </c>
      <c r="C319" s="60">
        <f>VLOOKUP(tblStocks[[#This Row],[Référence]],tblBase[#All],6,FALSE)</f>
        <v>0</v>
      </c>
      <c r="D319" s="62">
        <v>10</v>
      </c>
      <c r="E319" s="63">
        <f>SUMIF(tblEntrées[Référence],tblStocks[[#This Row],[Référence]],tblEntrées[Qté])</f>
        <v>0</v>
      </c>
      <c r="F319" s="63">
        <f>SUMIF(tblSorties[Référence],tblStocks[[#This Row],[Référence]],tblSorties[Qté])</f>
        <v>30</v>
      </c>
      <c r="G319" s="64">
        <f>((tblStocks[[#This Row],[Stock initial]]+tblStocks[[#This Row],[Entrée]])-tblStocks[[#This Row],[Sortie]])</f>
        <v>-20</v>
      </c>
    </row>
    <row r="320" spans="1:7" x14ac:dyDescent="0.25">
      <c r="A320" s="19">
        <v>1201627</v>
      </c>
      <c r="B320" s="15" t="str">
        <f>VLOOKUP(tblStocks[[#This Row],[Référence]],tblBase[#All],2,FALSE)</f>
        <v>PORTE CHEVALET</v>
      </c>
      <c r="C320" s="60">
        <f>VLOOKUP(tblStocks[[#This Row],[Référence]],tblBase[#All],6,FALSE)</f>
        <v>0</v>
      </c>
      <c r="D320" s="62">
        <v>10</v>
      </c>
      <c r="E320" s="63">
        <f>SUMIF(tblEntrées[Référence],tblStocks[[#This Row],[Référence]],tblEntrées[Qté])</f>
        <v>0</v>
      </c>
      <c r="F320" s="63">
        <f>SUMIF(tblSorties[Référence],tblStocks[[#This Row],[Référence]],tblSorties[Qté])</f>
        <v>14</v>
      </c>
      <c r="G320" s="64">
        <f>((tblStocks[[#This Row],[Stock initial]]+tblStocks[[#This Row],[Entrée]])-tblStocks[[#This Row],[Sortie]])</f>
        <v>-4</v>
      </c>
    </row>
    <row r="321" spans="1:7" x14ac:dyDescent="0.25">
      <c r="A321" s="19">
        <v>1201628</v>
      </c>
      <c r="B321" s="15" t="str">
        <f>VLOOKUP(tblStocks[[#This Row],[Référence]],tblBase[#All],2,FALSE)</f>
        <v>PORTE NOMS CHEVALET</v>
      </c>
      <c r="C321" s="60">
        <f>VLOOKUP(tblStocks[[#This Row],[Référence]],tblBase[#All],6,FALSE)</f>
        <v>0</v>
      </c>
      <c r="D321" s="62">
        <v>10</v>
      </c>
      <c r="E321" s="63">
        <f>SUMIF(tblEntrées[Référence],tblStocks[[#This Row],[Référence]],tblEntrées[Qté])</f>
        <v>0</v>
      </c>
      <c r="F321" s="63">
        <f>SUMIF(tblSorties[Référence],tblStocks[[#This Row],[Référence]],tblSorties[Qté])</f>
        <v>6</v>
      </c>
      <c r="G321" s="64">
        <f>((tblStocks[[#This Row],[Stock initial]]+tblStocks[[#This Row],[Entrée]])-tblStocks[[#This Row],[Sortie]])</f>
        <v>4</v>
      </c>
    </row>
    <row r="322" spans="1:7" x14ac:dyDescent="0.25">
      <c r="A322" s="19">
        <v>1201628</v>
      </c>
      <c r="B322" s="15" t="str">
        <f>VLOOKUP(tblStocks[[#This Row],[Référence]],tblBase[#All],2,FALSE)</f>
        <v>PORTE NOMS CHEVALET</v>
      </c>
      <c r="C322" s="60">
        <f>VLOOKUP(tblStocks[[#This Row],[Référence]],tblBase[#All],6,FALSE)</f>
        <v>0</v>
      </c>
      <c r="D322" s="62">
        <v>10</v>
      </c>
      <c r="E322" s="63">
        <f>SUMIF(tblEntrées[Référence],tblStocks[[#This Row],[Référence]],tblEntrées[Qté])</f>
        <v>0</v>
      </c>
      <c r="F322" s="63">
        <f>SUMIF(tblSorties[Référence],tblStocks[[#This Row],[Référence]],tblSorties[Qté])</f>
        <v>6</v>
      </c>
      <c r="G322" s="64">
        <f>((tblStocks[[#This Row],[Stock initial]]+tblStocks[[#This Row],[Entrée]])-tblStocks[[#This Row],[Sortie]])</f>
        <v>4</v>
      </c>
    </row>
    <row r="323" spans="1:7" x14ac:dyDescent="0.25">
      <c r="A323" s="19">
        <v>1302105</v>
      </c>
      <c r="B323" s="15" t="str">
        <f>VLOOKUP(tblStocks[[#This Row],[Référence]],tblBase[#All],2,FALSE)</f>
        <v>A+B BLOC CUBE 76x76 NEON ASS.    320FLES</v>
      </c>
      <c r="C323" s="60" t="str">
        <f>VLOOKUP(tblStocks[[#This Row],[Référence]],tblBase[#All],6,FALSE)</f>
        <v>ALTER BURO</v>
      </c>
      <c r="D323" s="62">
        <v>10</v>
      </c>
      <c r="E323" s="63">
        <f>SUMIF(tblEntrées[Référence],tblStocks[[#This Row],[Référence]],tblEntrées[Qté])</f>
        <v>0</v>
      </c>
      <c r="F323" s="63">
        <f>SUMIF(tblSorties[Référence],tblStocks[[#This Row],[Référence]],tblSorties[Qté])</f>
        <v>1</v>
      </c>
      <c r="G323" s="64">
        <f>((tblStocks[[#This Row],[Stock initial]]+tblStocks[[#This Row],[Entrée]])-tblStocks[[#This Row],[Sortie]])</f>
        <v>9</v>
      </c>
    </row>
    <row r="324" spans="1:7" x14ac:dyDescent="0.25">
      <c r="A324" s="19" t="s">
        <v>617</v>
      </c>
      <c r="B324" s="15" t="str">
        <f>VLOOKUP(tblStocks[[#This Row],[Référence]],tblBase[#All],2,FALSE)</f>
        <v>ENV A DIPLÔME</v>
      </c>
      <c r="C324" s="60" t="str">
        <f>VLOOKUP(tblStocks[[#This Row],[Référence]],tblBase[#All],6,FALSE)</f>
        <v>SEPIETER</v>
      </c>
      <c r="D324" s="62">
        <v>10</v>
      </c>
      <c r="E324" s="63">
        <f>SUMIF(tblEntrées[Référence],tblStocks[[#This Row],[Référence]],tblEntrées[Qté])</f>
        <v>0</v>
      </c>
      <c r="F324" s="63">
        <f>SUMIF(tblSorties[Référence],tblStocks[[#This Row],[Référence]],tblSorties[Qté])</f>
        <v>0</v>
      </c>
      <c r="G324" s="64">
        <f>((tblStocks[[#This Row],[Stock initial]]+tblStocks[[#This Row],[Entrée]])-tblStocks[[#This Row],[Sortie]])</f>
        <v>10</v>
      </c>
    </row>
    <row r="325" spans="1:7" x14ac:dyDescent="0.25">
      <c r="A325" s="18" t="s">
        <v>595</v>
      </c>
      <c r="B325" s="15" t="str">
        <f>VLOOKUP(tblStocks[[#This Row],[Référence]],tblBase[#All],2,FALSE)</f>
        <v>EPONGE SPONTEX</v>
      </c>
      <c r="C325" s="60" t="str">
        <f>VLOOKUP(tblStocks[[#This Row],[Référence]],tblBase[#All],6,FALSE)</f>
        <v>DEVLAEMYNCK</v>
      </c>
      <c r="D325" s="62">
        <v>10</v>
      </c>
      <c r="E325" s="63">
        <f>SUMIF(tblEntrées[Référence],tblStocks[[#This Row],[Référence]],tblEntrées[Qté])</f>
        <v>0</v>
      </c>
      <c r="F325" s="63">
        <f>SUMIF(tblSorties[Référence],tblStocks[[#This Row],[Référence]],tblSorties[Qté])</f>
        <v>2</v>
      </c>
      <c r="G325" s="64">
        <f>((tblStocks[[#This Row],[Stock initial]]+tblStocks[[#This Row],[Entrée]])-tblStocks[[#This Row],[Sortie]])</f>
        <v>8</v>
      </c>
    </row>
    <row r="326" spans="1:7" x14ac:dyDescent="0.25">
      <c r="A326" s="18" t="s">
        <v>658</v>
      </c>
      <c r="B326" s="15" t="str">
        <f>VLOOKUP(tblStocks[[#This Row],[Référence]],tblBase[#All],2,FALSE)</f>
        <v>MIR</v>
      </c>
      <c r="C326" s="60">
        <f>VLOOKUP(tblStocks[[#This Row],[Référence]],tblBase[#All],6,FALSE)</f>
        <v>0</v>
      </c>
      <c r="D326" s="62">
        <v>10</v>
      </c>
      <c r="E326" s="63">
        <f>SUMIF(tblEntrées[Référence],tblStocks[[#This Row],[Référence]],tblEntrées[Qté])</f>
        <v>0</v>
      </c>
      <c r="F326" s="63">
        <f>SUMIF(tblSorties[Référence],tblStocks[[#This Row],[Référence]],tblSorties[Qté])</f>
        <v>1</v>
      </c>
      <c r="G326" s="64">
        <f>((tblStocks[[#This Row],[Stock initial]]+tblStocks[[#This Row],[Entrée]])-tblStocks[[#This Row],[Sortie]])</f>
        <v>9</v>
      </c>
    </row>
    <row r="327" spans="1:7" x14ac:dyDescent="0.25">
      <c r="A327" s="18" t="s">
        <v>629</v>
      </c>
      <c r="B327" s="15" t="str">
        <f>VLOOKUP(tblStocks[[#This Row],[Référence]],tblBase[#All],2,FALSE)</f>
        <v>PLUMEAU</v>
      </c>
      <c r="C327" s="60" t="str">
        <f>VLOOKUP(tblStocks[[#This Row],[Référence]],tblBase[#All],6,FALSE)</f>
        <v>BERNARD</v>
      </c>
      <c r="D327" s="62">
        <v>10</v>
      </c>
      <c r="E327" s="63">
        <f>SUMIF(tblEntrées[Référence],tblStocks[[#This Row],[Référence]],tblEntrées[Qté])</f>
        <v>0</v>
      </c>
      <c r="F327" s="63">
        <f>SUMIF(tblSorties[Référence],tblStocks[[#This Row],[Référence]],tblSorties[Qté])</f>
        <v>0</v>
      </c>
      <c r="G327" s="64">
        <f>((tblStocks[[#This Row],[Stock initial]]+tblStocks[[#This Row],[Entrée]])-tblStocks[[#This Row],[Sortie]])</f>
        <v>10</v>
      </c>
    </row>
    <row r="328" spans="1:7" x14ac:dyDescent="0.25">
      <c r="A328" s="18" t="s">
        <v>607</v>
      </c>
      <c r="B328" s="15" t="str">
        <f>VLOOKUP(tblStocks[[#This Row],[Référence]],tblBase[#All],2,FALSE)</f>
        <v>SAC POUBELLES 50L</v>
      </c>
      <c r="C328" s="60" t="str">
        <f>VLOOKUP(tblStocks[[#This Row],[Référence]],tblBase[#All],6,FALSE)</f>
        <v>BERNARD</v>
      </c>
      <c r="D328" s="62">
        <v>10</v>
      </c>
      <c r="E328" s="63">
        <f>SUMIF(tblEntrées[Référence],tblStocks[[#This Row],[Référence]],tblEntrées[Qté])</f>
        <v>0</v>
      </c>
      <c r="F328" s="63">
        <f>SUMIF(tblSorties[Référence],tblStocks[[#This Row],[Référence]],tblSorties[Qté])</f>
        <v>22</v>
      </c>
      <c r="G328" s="64">
        <f>((tblStocks[[#This Row],[Stock initial]]+tblStocks[[#This Row],[Entrée]])-tblStocks[[#This Row],[Sortie]])</f>
        <v>-12</v>
      </c>
    </row>
    <row r="329" spans="1:7" x14ac:dyDescent="0.25">
      <c r="A329" s="18" t="s">
        <v>597</v>
      </c>
      <c r="B329" s="15" t="str">
        <f>VLOOKUP(tblStocks[[#This Row],[Référence]],tblBase[#All],2,FALSE)</f>
        <v>SAC POUBELLES 110L</v>
      </c>
      <c r="C329" s="60" t="str">
        <f>VLOOKUP(tblStocks[[#This Row],[Référence]],tblBase[#All],6,FALSE)</f>
        <v>BERNARD</v>
      </c>
      <c r="D329" s="62">
        <v>10</v>
      </c>
      <c r="E329" s="63">
        <f>SUMIF(tblEntrées[Référence],tblStocks[[#This Row],[Référence]],tblEntrées[Qté])</f>
        <v>0</v>
      </c>
      <c r="F329" s="63">
        <f>SUMIF(tblSorties[Référence],tblStocks[[#This Row],[Référence]],tblSorties[Qté])</f>
        <v>8</v>
      </c>
      <c r="G329" s="64">
        <f>((tblStocks[[#This Row],[Stock initial]]+tblStocks[[#This Row],[Entrée]])-tblStocks[[#This Row],[Sortie]])</f>
        <v>2</v>
      </c>
    </row>
    <row r="330" spans="1:7" x14ac:dyDescent="0.25">
      <c r="A330" s="18" t="s">
        <v>603</v>
      </c>
      <c r="B330" s="15" t="str">
        <f>VLOOKUP(tblStocks[[#This Row],[Référence]],tblBase[#All],2,FALSE)</f>
        <v>SAC POUBELLES 10L</v>
      </c>
      <c r="C330" s="60" t="str">
        <f>VLOOKUP(tblStocks[[#This Row],[Référence]],tblBase[#All],6,FALSE)</f>
        <v>BERNARD</v>
      </c>
      <c r="D330" s="62">
        <v>10</v>
      </c>
      <c r="E330" s="63">
        <f>SUMIF(tblEntrées[Référence],tblStocks[[#This Row],[Référence]],tblEntrées[Qté])</f>
        <v>0</v>
      </c>
      <c r="F330" s="63">
        <f>SUMIF(tblSorties[Référence],tblStocks[[#This Row],[Référence]],tblSorties[Qté])</f>
        <v>11</v>
      </c>
      <c r="G330" s="64">
        <f>((tblStocks[[#This Row],[Stock initial]]+tblStocks[[#This Row],[Entrée]])-tblStocks[[#This Row],[Sortie]])</f>
        <v>-1</v>
      </c>
    </row>
    <row r="331" spans="1:7" x14ac:dyDescent="0.25">
      <c r="A331" s="18" t="s">
        <v>611</v>
      </c>
      <c r="B331" s="15" t="str">
        <f>VLOOKUP(tblStocks[[#This Row],[Référence]],tblBase[#All],2,FALSE)</f>
        <v>SAC POUBELLES 30L</v>
      </c>
      <c r="C331" s="60" t="str">
        <f>VLOOKUP(tblStocks[[#This Row],[Référence]],tblBase[#All],6,FALSE)</f>
        <v>BERNARD</v>
      </c>
      <c r="D331" s="62">
        <v>10</v>
      </c>
      <c r="E331" s="63">
        <f>SUMIF(tblEntrées[Référence],tblStocks[[#This Row],[Référence]],tblEntrées[Qté])</f>
        <v>0</v>
      </c>
      <c r="F331" s="63">
        <f>SUMIF(tblSorties[Référence],tblStocks[[#This Row],[Référence]],tblSorties[Qté])</f>
        <v>16</v>
      </c>
      <c r="G331" s="64">
        <f>((tblStocks[[#This Row],[Stock initial]]+tblStocks[[#This Row],[Entrée]])-tblStocks[[#This Row],[Sortie]])</f>
        <v>-6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identifiants entrées</vt:lpstr>
      <vt:lpstr>identifiants sorties</vt:lpstr>
      <vt:lpstr>Données</vt:lpstr>
      <vt:lpstr>Entrées</vt:lpstr>
      <vt:lpstr>Sorties</vt:lpstr>
      <vt:lpstr>Stocks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Laëtitia Menez</dc:creator>
  <cp:lastModifiedBy>Jean-Eric Pelouas</cp:lastModifiedBy>
  <cp:lastPrinted>2014-03-20T15:42:57Z</cp:lastPrinted>
  <dcterms:created xsi:type="dcterms:W3CDTF">2012-07-09T11:39:41Z</dcterms:created>
  <dcterms:modified xsi:type="dcterms:W3CDTF">2014-05-12T08:37:11Z</dcterms:modified>
</cp:coreProperties>
</file>