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80" windowWidth="9195" windowHeight="11640"/>
  </bookViews>
  <sheets>
    <sheet name="TCD" sheetId="8" r:id="rId1"/>
    <sheet name="Donnees" sheetId="3" r:id="rId2"/>
    <sheet name="Suivi_Quoitidien" sheetId="4" r:id="rId3"/>
    <sheet name="Suivi Hebdo" sheetId="5" r:id="rId4"/>
    <sheet name="Suivi Mensuel" sheetId="6" r:id="rId5"/>
  </sheets>
  <definedNames>
    <definedName name="_xlnm._FilterDatabase" localSheetId="1" hidden="1">Donnees!$A$1:$I$271</definedName>
    <definedName name="an">'Suivi Hebdo'!$A$3</definedName>
  </definedNames>
  <calcPr calcId="145621"/>
  <pivotCaches>
    <pivotCache cacheId="14" r:id="rId6"/>
  </pivotCaches>
</workbook>
</file>

<file path=xl/calcChain.xml><?xml version="1.0" encoding="utf-8"?>
<calcChain xmlns="http://schemas.openxmlformats.org/spreadsheetml/2006/main">
  <c r="K3" i="3" l="1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106" i="3"/>
  <c r="K107" i="3"/>
  <c r="K108" i="3"/>
  <c r="K109" i="3"/>
  <c r="K110" i="3"/>
  <c r="K111" i="3"/>
  <c r="K112" i="3"/>
  <c r="K113" i="3"/>
  <c r="K114" i="3"/>
  <c r="K115" i="3"/>
  <c r="K116" i="3"/>
  <c r="K117" i="3"/>
  <c r="K118" i="3"/>
  <c r="K119" i="3"/>
  <c r="K120" i="3"/>
  <c r="K121" i="3"/>
  <c r="K122" i="3"/>
  <c r="K123" i="3"/>
  <c r="K124" i="3"/>
  <c r="K125" i="3"/>
  <c r="K126" i="3"/>
  <c r="K127" i="3"/>
  <c r="K128" i="3"/>
  <c r="K129" i="3"/>
  <c r="K130" i="3"/>
  <c r="K131" i="3"/>
  <c r="K132" i="3"/>
  <c r="K133" i="3"/>
  <c r="K134" i="3"/>
  <c r="K135" i="3"/>
  <c r="K136" i="3"/>
  <c r="K137" i="3"/>
  <c r="K138" i="3"/>
  <c r="K139" i="3"/>
  <c r="K140" i="3"/>
  <c r="K141" i="3"/>
  <c r="K142" i="3"/>
  <c r="K143" i="3"/>
  <c r="K144" i="3"/>
  <c r="K145" i="3"/>
  <c r="K146" i="3"/>
  <c r="K147" i="3"/>
  <c r="K148" i="3"/>
  <c r="K149" i="3"/>
  <c r="K150" i="3"/>
  <c r="K151" i="3"/>
  <c r="K152" i="3"/>
  <c r="K153" i="3"/>
  <c r="K154" i="3"/>
  <c r="K155" i="3"/>
  <c r="K156" i="3"/>
  <c r="K157" i="3"/>
  <c r="K158" i="3"/>
  <c r="K159" i="3"/>
  <c r="K160" i="3"/>
  <c r="K161" i="3"/>
  <c r="K162" i="3"/>
  <c r="K163" i="3"/>
  <c r="K164" i="3"/>
  <c r="K165" i="3"/>
  <c r="K166" i="3"/>
  <c r="K167" i="3"/>
  <c r="K168" i="3"/>
  <c r="K169" i="3"/>
  <c r="K170" i="3"/>
  <c r="K171" i="3"/>
  <c r="K172" i="3"/>
  <c r="K173" i="3"/>
  <c r="K174" i="3"/>
  <c r="K175" i="3"/>
  <c r="K176" i="3"/>
  <c r="K177" i="3"/>
  <c r="K178" i="3"/>
  <c r="K179" i="3"/>
  <c r="K180" i="3"/>
  <c r="K181" i="3"/>
  <c r="K182" i="3"/>
  <c r="K183" i="3"/>
  <c r="K184" i="3"/>
  <c r="K185" i="3"/>
  <c r="K186" i="3"/>
  <c r="K187" i="3"/>
  <c r="K188" i="3"/>
  <c r="K189" i="3"/>
  <c r="K190" i="3"/>
  <c r="K191" i="3"/>
  <c r="K192" i="3"/>
  <c r="K193" i="3"/>
  <c r="K194" i="3"/>
  <c r="K195" i="3"/>
  <c r="K196" i="3"/>
  <c r="K197" i="3"/>
  <c r="K198" i="3"/>
  <c r="K199" i="3"/>
  <c r="K200" i="3"/>
  <c r="K201" i="3"/>
  <c r="K202" i="3"/>
  <c r="K203" i="3"/>
  <c r="K204" i="3"/>
  <c r="K205" i="3"/>
  <c r="K206" i="3"/>
  <c r="K207" i="3"/>
  <c r="K208" i="3"/>
  <c r="K209" i="3"/>
  <c r="K210" i="3"/>
  <c r="K211" i="3"/>
  <c r="K212" i="3"/>
  <c r="K213" i="3"/>
  <c r="K214" i="3"/>
  <c r="K215" i="3"/>
  <c r="K216" i="3"/>
  <c r="K217" i="3"/>
  <c r="K218" i="3"/>
  <c r="K219" i="3"/>
  <c r="K220" i="3"/>
  <c r="K221" i="3"/>
  <c r="K222" i="3"/>
  <c r="K223" i="3"/>
  <c r="K224" i="3"/>
  <c r="K225" i="3"/>
  <c r="K226" i="3"/>
  <c r="K227" i="3"/>
  <c r="K228" i="3"/>
  <c r="K229" i="3"/>
  <c r="K230" i="3"/>
  <c r="K231" i="3"/>
  <c r="K232" i="3"/>
  <c r="K233" i="3"/>
  <c r="K234" i="3"/>
  <c r="K235" i="3"/>
  <c r="K236" i="3"/>
  <c r="K237" i="3"/>
  <c r="K238" i="3"/>
  <c r="K239" i="3"/>
  <c r="K240" i="3"/>
  <c r="K241" i="3"/>
  <c r="K242" i="3"/>
  <c r="K243" i="3"/>
  <c r="K244" i="3"/>
  <c r="K245" i="3"/>
  <c r="K246" i="3"/>
  <c r="K247" i="3"/>
  <c r="K248" i="3"/>
  <c r="K249" i="3"/>
  <c r="K250" i="3"/>
  <c r="K251" i="3"/>
  <c r="K252" i="3"/>
  <c r="K253" i="3"/>
  <c r="K254" i="3"/>
  <c r="K255" i="3"/>
  <c r="K256" i="3"/>
  <c r="K257" i="3"/>
  <c r="K258" i="3"/>
  <c r="K259" i="3"/>
  <c r="K260" i="3"/>
  <c r="K261" i="3"/>
  <c r="K262" i="3"/>
  <c r="K263" i="3"/>
  <c r="K264" i="3"/>
  <c r="K265" i="3"/>
  <c r="K266" i="3"/>
  <c r="K267" i="3"/>
  <c r="K268" i="3"/>
  <c r="K269" i="3"/>
  <c r="K270" i="3"/>
  <c r="K271" i="3"/>
  <c r="K2" i="3"/>
  <c r="J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" i="3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L36" i="6" s="1"/>
  <c r="D7" i="6"/>
  <c r="L7" i="6" s="1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C2" i="3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" i="3"/>
  <c r="H271" i="3"/>
  <c r="H243" i="3"/>
  <c r="H244" i="3"/>
  <c r="H245" i="3"/>
  <c r="H246" i="3"/>
  <c r="H247" i="3"/>
  <c r="H248" i="3"/>
  <c r="H249" i="3"/>
  <c r="H250" i="3"/>
  <c r="H251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42" i="3"/>
  <c r="H213" i="3"/>
  <c r="H216" i="3"/>
  <c r="H217" i="3"/>
  <c r="H219" i="3"/>
  <c r="H221" i="3"/>
  <c r="H222" i="3"/>
  <c r="H223" i="3"/>
  <c r="H224" i="3"/>
  <c r="H226" i="3"/>
  <c r="H227" i="3"/>
  <c r="H230" i="3"/>
  <c r="H231" i="3"/>
  <c r="H233" i="3"/>
  <c r="H234" i="3"/>
  <c r="H237" i="3"/>
  <c r="H238" i="3"/>
  <c r="H239" i="3"/>
  <c r="H240" i="3"/>
  <c r="H241" i="3"/>
  <c r="H212" i="3"/>
  <c r="H210" i="3"/>
  <c r="H206" i="3"/>
  <c r="H205" i="3"/>
  <c r="H204" i="3"/>
  <c r="H202" i="3"/>
  <c r="H201" i="3"/>
  <c r="H200" i="3"/>
  <c r="H199" i="3"/>
  <c r="H198" i="3"/>
  <c r="H197" i="3"/>
  <c r="H196" i="3"/>
  <c r="H194" i="3"/>
  <c r="H192" i="3"/>
  <c r="H191" i="3"/>
  <c r="H185" i="3"/>
  <c r="H184" i="3"/>
  <c r="H183" i="3"/>
  <c r="H182" i="3"/>
  <c r="H175" i="3"/>
  <c r="H180" i="3"/>
  <c r="H179" i="3"/>
  <c r="H177" i="3"/>
  <c r="H176" i="3"/>
  <c r="H174" i="3"/>
  <c r="H172" i="3"/>
  <c r="H170" i="3"/>
  <c r="H169" i="3"/>
  <c r="H165" i="3"/>
  <c r="H164" i="3"/>
  <c r="H163" i="3"/>
  <c r="H160" i="3"/>
  <c r="H158" i="3"/>
  <c r="H157" i="3"/>
  <c r="H156" i="3"/>
  <c r="H155" i="3"/>
  <c r="H154" i="3"/>
  <c r="H153" i="3"/>
  <c r="H152" i="3"/>
  <c r="H124" i="3"/>
  <c r="H125" i="3"/>
  <c r="H126" i="3"/>
  <c r="H127" i="3"/>
  <c r="H128" i="3"/>
  <c r="H129" i="3"/>
  <c r="H130" i="3"/>
  <c r="H131" i="3"/>
  <c r="H132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23" i="3"/>
  <c r="H65" i="3"/>
  <c r="H120" i="3"/>
  <c r="H121" i="3"/>
  <c r="H119" i="3"/>
  <c r="H114" i="3"/>
  <c r="H113" i="3"/>
  <c r="H112" i="3"/>
  <c r="H111" i="3"/>
  <c r="H107" i="3"/>
  <c r="H106" i="3"/>
  <c r="H104" i="3"/>
  <c r="H103" i="3"/>
  <c r="H99" i="3"/>
  <c r="H98" i="3"/>
  <c r="H97" i="3"/>
  <c r="H95" i="3"/>
  <c r="H92" i="3"/>
  <c r="H91" i="3"/>
  <c r="H90" i="3"/>
  <c r="H88" i="3"/>
  <c r="H86" i="3"/>
  <c r="H85" i="3"/>
  <c r="H80" i="3"/>
  <c r="H78" i="3"/>
  <c r="H77" i="3"/>
  <c r="H76" i="3"/>
  <c r="H74" i="3"/>
  <c r="H73" i="3"/>
  <c r="H71" i="3"/>
  <c r="H70" i="3"/>
  <c r="H69" i="3"/>
  <c r="H68" i="3"/>
  <c r="H66" i="3"/>
  <c r="H64" i="3"/>
  <c r="H63" i="3"/>
  <c r="H60" i="3"/>
  <c r="H56" i="3"/>
  <c r="H55" i="3"/>
  <c r="H54" i="3"/>
  <c r="H52" i="3"/>
  <c r="H51" i="3"/>
  <c r="H50" i="3"/>
  <c r="H49" i="3"/>
  <c r="H48" i="3"/>
  <c r="H47" i="3"/>
  <c r="H46" i="3"/>
  <c r="H44" i="3"/>
  <c r="H42" i="3"/>
  <c r="H41" i="3"/>
  <c r="H35" i="3"/>
  <c r="H34" i="3"/>
  <c r="H33" i="3"/>
  <c r="H32" i="3"/>
  <c r="H30" i="3"/>
  <c r="H29" i="3"/>
  <c r="H27" i="3"/>
  <c r="H26" i="3"/>
  <c r="H25" i="3"/>
  <c r="H24" i="3"/>
  <c r="H22" i="3"/>
  <c r="H20" i="3"/>
  <c r="H19" i="3"/>
  <c r="H15" i="3"/>
  <c r="H14" i="3"/>
  <c r="H13" i="3"/>
  <c r="H10" i="3"/>
  <c r="H8" i="3"/>
  <c r="H7" i="3"/>
  <c r="H6" i="3"/>
  <c r="H5" i="3"/>
  <c r="H4" i="3"/>
  <c r="H3" i="3"/>
  <c r="H2" i="3"/>
  <c r="E7" i="5" l="1"/>
  <c r="E34" i="5"/>
  <c r="E26" i="5"/>
  <c r="E18" i="5"/>
  <c r="E10" i="5"/>
  <c r="E29" i="5"/>
  <c r="E21" i="5"/>
  <c r="E30" i="5"/>
  <c r="E22" i="5"/>
  <c r="E14" i="5"/>
  <c r="E12" i="5"/>
  <c r="E33" i="5"/>
  <c r="E25" i="5"/>
  <c r="F36" i="5"/>
  <c r="F34" i="5"/>
  <c r="F32" i="5"/>
  <c r="F30" i="5"/>
  <c r="F28" i="5"/>
  <c r="F26" i="5"/>
  <c r="F24" i="5"/>
  <c r="F22" i="5"/>
  <c r="F20" i="5"/>
  <c r="F18" i="5"/>
  <c r="F16" i="5"/>
  <c r="F14" i="5"/>
  <c r="F12" i="5"/>
  <c r="F10" i="5"/>
  <c r="F8" i="5"/>
  <c r="E17" i="5"/>
  <c r="E9" i="5"/>
  <c r="E36" i="5"/>
  <c r="E32" i="5"/>
  <c r="E28" i="5"/>
  <c r="E24" i="5"/>
  <c r="E20" i="5"/>
  <c r="E16" i="5"/>
  <c r="E35" i="5"/>
  <c r="E31" i="5"/>
  <c r="E27" i="5"/>
  <c r="E23" i="5"/>
  <c r="E19" i="5"/>
  <c r="E15" i="5"/>
  <c r="E13" i="5"/>
  <c r="E11" i="5"/>
  <c r="F35" i="5"/>
  <c r="F33" i="5"/>
  <c r="F31" i="5"/>
  <c r="F29" i="5"/>
  <c r="F27" i="5"/>
  <c r="F25" i="5"/>
  <c r="F23" i="5"/>
  <c r="F21" i="5"/>
  <c r="F19" i="5"/>
  <c r="F17" i="5"/>
  <c r="F15" i="5"/>
  <c r="F13" i="5"/>
  <c r="F11" i="5"/>
  <c r="F9" i="5"/>
  <c r="G8" i="4"/>
  <c r="G10" i="4"/>
  <c r="G12" i="4"/>
  <c r="G14" i="4"/>
  <c r="G16" i="4"/>
  <c r="G18" i="4"/>
  <c r="G20" i="4"/>
  <c r="G22" i="4"/>
  <c r="G24" i="4"/>
  <c r="G26" i="4"/>
  <c r="G28" i="4"/>
  <c r="G30" i="4"/>
  <c r="G32" i="4"/>
  <c r="G34" i="4"/>
  <c r="G36" i="4"/>
  <c r="F8" i="4"/>
  <c r="F10" i="4"/>
  <c r="F12" i="4"/>
  <c r="F14" i="4"/>
  <c r="F16" i="4"/>
  <c r="F18" i="4"/>
  <c r="F20" i="4"/>
  <c r="F22" i="4"/>
  <c r="F24" i="4"/>
  <c r="F26" i="4"/>
  <c r="F28" i="4"/>
  <c r="F30" i="4"/>
  <c r="F32" i="4"/>
  <c r="F34" i="4"/>
  <c r="F36" i="4"/>
  <c r="E8" i="4"/>
  <c r="E10" i="4"/>
  <c r="E12" i="4"/>
  <c r="E14" i="4"/>
  <c r="E16" i="4"/>
  <c r="E18" i="4"/>
  <c r="E20" i="4"/>
  <c r="E22" i="4"/>
  <c r="E24" i="4"/>
  <c r="E26" i="4"/>
  <c r="E28" i="4"/>
  <c r="E30" i="4"/>
  <c r="E32" i="4"/>
  <c r="E34" i="4"/>
  <c r="E36" i="4"/>
  <c r="H8" i="4"/>
  <c r="J8" i="4" s="1"/>
  <c r="H10" i="4"/>
  <c r="J10" i="4" s="1"/>
  <c r="H12" i="4"/>
  <c r="J12" i="4" s="1"/>
  <c r="G9" i="4"/>
  <c r="G11" i="4"/>
  <c r="G13" i="4"/>
  <c r="G15" i="4"/>
  <c r="G17" i="4"/>
  <c r="G19" i="4"/>
  <c r="G21" i="4"/>
  <c r="G23" i="4"/>
  <c r="G25" i="4"/>
  <c r="G27" i="4"/>
  <c r="G29" i="4"/>
  <c r="G31" i="4"/>
  <c r="G33" i="4"/>
  <c r="G35" i="4"/>
  <c r="G7" i="4"/>
  <c r="F9" i="4"/>
  <c r="F11" i="4"/>
  <c r="F13" i="4"/>
  <c r="F15" i="4"/>
  <c r="F17" i="4"/>
  <c r="F19" i="4"/>
  <c r="F21" i="4"/>
  <c r="F23" i="4"/>
  <c r="F25" i="4"/>
  <c r="F27" i="4"/>
  <c r="F29" i="4"/>
  <c r="F31" i="4"/>
  <c r="F33" i="4"/>
  <c r="F35" i="4"/>
  <c r="F7" i="4"/>
  <c r="E9" i="4"/>
  <c r="E11" i="4"/>
  <c r="E13" i="4"/>
  <c r="E15" i="4"/>
  <c r="E17" i="4"/>
  <c r="E19" i="4"/>
  <c r="E21" i="4"/>
  <c r="E23" i="4"/>
  <c r="E25" i="4"/>
  <c r="E27" i="4"/>
  <c r="E29" i="4"/>
  <c r="E31" i="4"/>
  <c r="E33" i="4"/>
  <c r="E35" i="4"/>
  <c r="E7" i="4"/>
  <c r="H9" i="4"/>
  <c r="J9" i="4" s="1"/>
  <c r="H11" i="4"/>
  <c r="J11" i="4" s="1"/>
  <c r="H13" i="4"/>
  <c r="J13" i="4" s="1"/>
  <c r="H15" i="4"/>
  <c r="J15" i="4" s="1"/>
  <c r="H17" i="4"/>
  <c r="J17" i="4" s="1"/>
  <c r="H19" i="4"/>
  <c r="J19" i="4" s="1"/>
  <c r="H21" i="4"/>
  <c r="J21" i="4" s="1"/>
  <c r="H23" i="4"/>
  <c r="J23" i="4" s="1"/>
  <c r="H25" i="4"/>
  <c r="J25" i="4" s="1"/>
  <c r="H27" i="4"/>
  <c r="J27" i="4" s="1"/>
  <c r="H29" i="4"/>
  <c r="J29" i="4" s="1"/>
  <c r="H8" i="5" a="1"/>
  <c r="H8" i="5" s="1"/>
  <c r="H10" i="5" a="1"/>
  <c r="H10" i="5" s="1"/>
  <c r="H12" i="5" a="1"/>
  <c r="H12" i="5" s="1"/>
  <c r="H14" i="5" a="1"/>
  <c r="H14" i="5" s="1"/>
  <c r="H16" i="5" a="1"/>
  <c r="H16" i="5" s="1"/>
  <c r="H18" i="5" a="1"/>
  <c r="H18" i="5" s="1"/>
  <c r="H20" i="5" a="1"/>
  <c r="H20" i="5" s="1"/>
  <c r="H22" i="5" a="1"/>
  <c r="H22" i="5" s="1"/>
  <c r="H24" i="5" a="1"/>
  <c r="H24" i="5" s="1"/>
  <c r="H26" i="5" a="1"/>
  <c r="H26" i="5" s="1"/>
  <c r="H28" i="5" a="1"/>
  <c r="H28" i="5" s="1"/>
  <c r="H30" i="5" a="1"/>
  <c r="H30" i="5" s="1"/>
  <c r="H32" i="5" a="1"/>
  <c r="H32" i="5" s="1"/>
  <c r="H34" i="5" a="1"/>
  <c r="H34" i="5" s="1"/>
  <c r="H36" i="5" a="1"/>
  <c r="H36" i="5" s="1"/>
  <c r="H9" i="5" a="1"/>
  <c r="H9" i="5" s="1"/>
  <c r="H11" i="5" a="1"/>
  <c r="H11" i="5" s="1"/>
  <c r="H13" i="5" a="1"/>
  <c r="H13" i="5" s="1"/>
  <c r="H15" i="5" a="1"/>
  <c r="H15" i="5" s="1"/>
  <c r="H17" i="5" a="1"/>
  <c r="H17" i="5" s="1"/>
  <c r="H19" i="5" a="1"/>
  <c r="H19" i="5" s="1"/>
  <c r="H21" i="5" a="1"/>
  <c r="H21" i="5" s="1"/>
  <c r="H23" i="5" a="1"/>
  <c r="H23" i="5" s="1"/>
  <c r="H25" i="5" a="1"/>
  <c r="H25" i="5" s="1"/>
  <c r="H27" i="5" a="1"/>
  <c r="H27" i="5" s="1"/>
  <c r="H29" i="5" a="1"/>
  <c r="H29" i="5" s="1"/>
  <c r="H31" i="5" a="1"/>
  <c r="H31" i="5" s="1"/>
  <c r="H33" i="5" a="1"/>
  <c r="H33" i="5" s="1"/>
  <c r="H35" i="5" a="1"/>
  <c r="H35" i="5" s="1"/>
  <c r="H7" i="5" a="1"/>
  <c r="H7" i="5" s="1"/>
  <c r="E8" i="5"/>
  <c r="F7" i="5"/>
  <c r="H7" i="4"/>
  <c r="J7" i="4" s="1"/>
  <c r="H35" i="4"/>
  <c r="J35" i="4" s="1"/>
  <c r="H33" i="4"/>
  <c r="J33" i="4" s="1"/>
  <c r="H31" i="4"/>
  <c r="J31" i="4" s="1"/>
  <c r="H28" i="4"/>
  <c r="J28" i="4" s="1"/>
  <c r="H24" i="4"/>
  <c r="J24" i="4" s="1"/>
  <c r="H20" i="4"/>
  <c r="J20" i="4" s="1"/>
  <c r="H16" i="4"/>
  <c r="J16" i="4" s="1"/>
  <c r="H36" i="4"/>
  <c r="J36" i="4" s="1"/>
  <c r="H34" i="4"/>
  <c r="J34" i="4" s="1"/>
  <c r="H32" i="4"/>
  <c r="J32" i="4" s="1"/>
  <c r="H30" i="4"/>
  <c r="J30" i="4" s="1"/>
  <c r="H26" i="4"/>
  <c r="J26" i="4" s="1"/>
  <c r="H22" i="4"/>
  <c r="J22" i="4" s="1"/>
  <c r="H18" i="4"/>
  <c r="J18" i="4" s="1"/>
  <c r="H14" i="4"/>
  <c r="J14" i="4" s="1"/>
  <c r="L35" i="6"/>
  <c r="L33" i="6"/>
  <c r="L31" i="6"/>
  <c r="L29" i="6"/>
  <c r="L27" i="6"/>
  <c r="L25" i="6"/>
  <c r="L23" i="6"/>
  <c r="L21" i="6"/>
  <c r="L19" i="6"/>
  <c r="L17" i="6"/>
  <c r="L15" i="6"/>
  <c r="L13" i="6"/>
  <c r="L11" i="6"/>
  <c r="L9" i="6"/>
  <c r="L34" i="6"/>
  <c r="L32" i="6"/>
  <c r="L30" i="6"/>
  <c r="L28" i="6"/>
  <c r="L26" i="6"/>
  <c r="L24" i="6"/>
  <c r="L22" i="6"/>
  <c r="L20" i="6"/>
  <c r="L18" i="6"/>
  <c r="L16" i="6"/>
  <c r="L14" i="6"/>
  <c r="L12" i="6"/>
  <c r="L10" i="6"/>
  <c r="L8" i="6"/>
</calcChain>
</file>

<file path=xl/sharedStrings.xml><?xml version="1.0" encoding="utf-8"?>
<sst xmlns="http://schemas.openxmlformats.org/spreadsheetml/2006/main" count="440" uniqueCount="57">
  <si>
    <t>Pomme</t>
  </si>
  <si>
    <t>Poire</t>
  </si>
  <si>
    <t>Orange</t>
  </si>
  <si>
    <t>Mandarine</t>
  </si>
  <si>
    <t>Fraise</t>
  </si>
  <si>
    <t>Framboise</t>
  </si>
  <si>
    <t>Tomate</t>
  </si>
  <si>
    <t>Abricot</t>
  </si>
  <si>
    <t>Avocat</t>
  </si>
  <si>
    <t>Citron</t>
  </si>
  <si>
    <t>Ananas</t>
  </si>
  <si>
    <t>Figue</t>
  </si>
  <si>
    <t>Datte</t>
  </si>
  <si>
    <t>Grenade</t>
  </si>
  <si>
    <t>Groseille</t>
  </si>
  <si>
    <t>Kiwi</t>
  </si>
  <si>
    <t>Marron</t>
  </si>
  <si>
    <t xml:space="preserve">Melon </t>
  </si>
  <si>
    <t>Mirabelle</t>
  </si>
  <si>
    <t>Mûre</t>
  </si>
  <si>
    <t>Cerise</t>
  </si>
  <si>
    <t>Banane</t>
  </si>
  <si>
    <t>Amande</t>
  </si>
  <si>
    <t>Olive</t>
  </si>
  <si>
    <t>Pamplemousse</t>
  </si>
  <si>
    <t>Pastèque</t>
  </si>
  <si>
    <t>Pêche</t>
  </si>
  <si>
    <t>Pistache</t>
  </si>
  <si>
    <t>Prube</t>
  </si>
  <si>
    <t xml:space="preserve">Raisi </t>
  </si>
  <si>
    <t>FRUIT</t>
  </si>
  <si>
    <t>RECU</t>
  </si>
  <si>
    <t>VENDU</t>
  </si>
  <si>
    <t>RESTE</t>
  </si>
  <si>
    <t>DATE</t>
  </si>
  <si>
    <t xml:space="preserve">Conservation dépasser </t>
  </si>
  <si>
    <t>Fruit le Plus Ancien parmi les restes</t>
  </si>
  <si>
    <t>DELAI</t>
  </si>
  <si>
    <t>Jour</t>
  </si>
  <si>
    <t>Semaine</t>
  </si>
  <si>
    <t xml:space="preserve">Numéro Semaine </t>
  </si>
  <si>
    <t>Délai</t>
  </si>
  <si>
    <t>-</t>
  </si>
  <si>
    <t>VOLUME DES FRUITS PAR SEMAINE</t>
  </si>
  <si>
    <t>Fruit</t>
  </si>
  <si>
    <t>Reçu</t>
  </si>
  <si>
    <t xml:space="preserve">Mois </t>
  </si>
  <si>
    <t xml:space="preserve">Vendu </t>
  </si>
  <si>
    <t>Reste</t>
  </si>
  <si>
    <t>Code</t>
  </si>
  <si>
    <t>Mois</t>
  </si>
  <si>
    <t>Année</t>
  </si>
  <si>
    <t>(Tous)</t>
  </si>
  <si>
    <t>Étiquettes de lignes</t>
  </si>
  <si>
    <t>Somme de VENDU</t>
  </si>
  <si>
    <t>Somme de RECU</t>
  </si>
  <si>
    <t>Somme de 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</si>
</sst>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14" fontId="0" fillId="0" borderId="0" xfId="0" applyNumberFormat="1"/>
    <xf numFmtId="0" fontId="1" fillId="2" borderId="0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14" fontId="0" fillId="4" borderId="5" xfId="0" applyNumberFormat="1" applyFill="1" applyBorder="1"/>
    <xf numFmtId="0" fontId="0" fillId="0" borderId="5" xfId="0" applyBorder="1"/>
    <xf numFmtId="14" fontId="0" fillId="5" borderId="5" xfId="0" applyNumberFormat="1" applyFill="1" applyBorder="1"/>
    <xf numFmtId="0" fontId="3" fillId="6" borderId="1" xfId="0" applyFont="1" applyFill="1" applyBorder="1"/>
    <xf numFmtId="0" fontId="0" fillId="3" borderId="1" xfId="0" applyFill="1" applyBorder="1"/>
    <xf numFmtId="14" fontId="0" fillId="4" borderId="1" xfId="0" applyNumberFormat="1" applyFill="1" applyBorder="1"/>
    <xf numFmtId="14" fontId="0" fillId="5" borderId="1" xfId="0" applyNumberFormat="1" applyFill="1" applyBorder="1"/>
    <xf numFmtId="0" fontId="0" fillId="3" borderId="6" xfId="0" applyFill="1" applyBorder="1"/>
    <xf numFmtId="0" fontId="0" fillId="0" borderId="1" xfId="0" applyBorder="1" applyAlignment="1"/>
    <xf numFmtId="0" fontId="0" fillId="0" borderId="1" xfId="0" applyFill="1" applyBorder="1" applyAlignment="1"/>
    <xf numFmtId="0" fontId="0" fillId="0" borderId="1" xfId="0" applyBorder="1" applyAlignment="1">
      <alignment horizontal="right"/>
    </xf>
    <xf numFmtId="0" fontId="0" fillId="0" borderId="0" xfId="0" applyAlignment="1">
      <alignment horizontal="center"/>
    </xf>
    <xf numFmtId="0" fontId="3" fillId="5" borderId="0" xfId="0" applyFont="1" applyFill="1" applyAlignment="1">
      <alignment horizontal="center"/>
    </xf>
    <xf numFmtId="0" fontId="3" fillId="5" borderId="1" xfId="0" applyFont="1" applyFill="1" applyBorder="1"/>
    <xf numFmtId="0" fontId="0" fillId="5" borderId="0" xfId="0" applyFill="1"/>
    <xf numFmtId="0" fontId="0" fillId="5" borderId="1" xfId="0" applyFill="1" applyBorder="1"/>
    <xf numFmtId="0" fontId="3" fillId="5" borderId="5" xfId="0" applyFont="1" applyFill="1" applyBorder="1" applyAlignment="1">
      <alignment horizontal="center"/>
    </xf>
    <xf numFmtId="14" fontId="0" fillId="0" borderId="1" xfId="0" applyNumberFormat="1" applyBorder="1"/>
    <xf numFmtId="0" fontId="3" fillId="5" borderId="7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vertical="center"/>
    </xf>
    <xf numFmtId="0" fontId="0" fillId="0" borderId="1" xfId="0" applyNumberFormat="1" applyBorder="1"/>
    <xf numFmtId="0" fontId="1" fillId="0" borderId="0" xfId="0" applyNumberFormat="1" applyFont="1"/>
    <xf numFmtId="0" fontId="5" fillId="0" borderId="0" xfId="0" applyFont="1"/>
    <xf numFmtId="0" fontId="6" fillId="0" borderId="0" xfId="0" applyFont="1"/>
    <xf numFmtId="0" fontId="2" fillId="3" borderId="1" xfId="0" applyFont="1" applyFill="1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7" fillId="0" borderId="0" xfId="0" applyFont="1"/>
    <xf numFmtId="0" fontId="7" fillId="0" borderId="0" xfId="0" applyFont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14" fontId="1" fillId="0" borderId="5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" fontId="1" fillId="2" borderId="0" xfId="0" applyNumberFormat="1" applyFont="1" applyFill="1" applyAlignment="1">
      <alignment horizontal="center"/>
    </xf>
    <xf numFmtId="0" fontId="8" fillId="4" borderId="0" xfId="0" applyFont="1" applyFill="1"/>
    <xf numFmtId="0" fontId="9" fillId="4" borderId="9" xfId="0" applyFont="1" applyFill="1" applyBorder="1" applyAlignment="1">
      <alignment horizontal="center" vertical="center"/>
    </xf>
    <xf numFmtId="0" fontId="0" fillId="0" borderId="0" xfId="0" pivotButton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'Suivi Hebdo'!$E$6</c:f>
              <c:strCache>
                <c:ptCount val="1"/>
                <c:pt idx="0">
                  <c:v>RECU</c:v>
                </c:pt>
              </c:strCache>
            </c:strRef>
          </c:tx>
          <c:invertIfNegative val="0"/>
          <c:cat>
            <c:strRef>
              <c:f>'Suivi Hebdo'!$D$7:$D$36</c:f>
              <c:strCache>
                <c:ptCount val="30"/>
                <c:pt idx="0">
                  <c:v>Pomme</c:v>
                </c:pt>
                <c:pt idx="1">
                  <c:v>Poire</c:v>
                </c:pt>
                <c:pt idx="2">
                  <c:v>Orange</c:v>
                </c:pt>
                <c:pt idx="3">
                  <c:v>Mandarine</c:v>
                </c:pt>
                <c:pt idx="4">
                  <c:v>Fraise</c:v>
                </c:pt>
                <c:pt idx="5">
                  <c:v>Framboise</c:v>
                </c:pt>
                <c:pt idx="6">
                  <c:v>Tomate</c:v>
                </c:pt>
                <c:pt idx="7">
                  <c:v>Abricot</c:v>
                </c:pt>
                <c:pt idx="8">
                  <c:v>Avocat</c:v>
                </c:pt>
                <c:pt idx="9">
                  <c:v>Citron</c:v>
                </c:pt>
                <c:pt idx="10">
                  <c:v>Ananas</c:v>
                </c:pt>
                <c:pt idx="11">
                  <c:v>Figue</c:v>
                </c:pt>
                <c:pt idx="12">
                  <c:v>Datte</c:v>
                </c:pt>
                <c:pt idx="13">
                  <c:v>Grenade</c:v>
                </c:pt>
                <c:pt idx="14">
                  <c:v>Groseille</c:v>
                </c:pt>
                <c:pt idx="15">
                  <c:v>Kiwi</c:v>
                </c:pt>
                <c:pt idx="16">
                  <c:v>Marron</c:v>
                </c:pt>
                <c:pt idx="17">
                  <c:v>Melon </c:v>
                </c:pt>
                <c:pt idx="18">
                  <c:v>Mirabelle</c:v>
                </c:pt>
                <c:pt idx="19">
                  <c:v>Mûre</c:v>
                </c:pt>
                <c:pt idx="20">
                  <c:v>Cerise</c:v>
                </c:pt>
                <c:pt idx="21">
                  <c:v>Banane</c:v>
                </c:pt>
                <c:pt idx="22">
                  <c:v>Amande</c:v>
                </c:pt>
                <c:pt idx="23">
                  <c:v>Olive</c:v>
                </c:pt>
                <c:pt idx="24">
                  <c:v>Pamplemousse</c:v>
                </c:pt>
                <c:pt idx="25">
                  <c:v>Pastèque</c:v>
                </c:pt>
                <c:pt idx="26">
                  <c:v>Pêche</c:v>
                </c:pt>
                <c:pt idx="27">
                  <c:v>Pistache</c:v>
                </c:pt>
                <c:pt idx="28">
                  <c:v>Prube</c:v>
                </c:pt>
                <c:pt idx="29">
                  <c:v>Raisi </c:v>
                </c:pt>
              </c:strCache>
            </c:strRef>
          </c:cat>
          <c:val>
            <c:numRef>
              <c:f>'Suivi Hebdo'!$E$7:$E$36</c:f>
              <c:numCache>
                <c:formatCode>General</c:formatCode>
                <c:ptCount val="30"/>
                <c:pt idx="0">
                  <c:v>45</c:v>
                </c:pt>
                <c:pt idx="1">
                  <c:v>465</c:v>
                </c:pt>
                <c:pt idx="2">
                  <c:v>443</c:v>
                </c:pt>
                <c:pt idx="3">
                  <c:v>432</c:v>
                </c:pt>
                <c:pt idx="4">
                  <c:v>31</c:v>
                </c:pt>
                <c:pt idx="5">
                  <c:v>91</c:v>
                </c:pt>
                <c:pt idx="6">
                  <c:v>383</c:v>
                </c:pt>
                <c:pt idx="7">
                  <c:v>78</c:v>
                </c:pt>
                <c:pt idx="8">
                  <c:v>21</c:v>
                </c:pt>
                <c:pt idx="9">
                  <c:v>279</c:v>
                </c:pt>
                <c:pt idx="10">
                  <c:v>35</c:v>
                </c:pt>
                <c:pt idx="11">
                  <c:v>534</c:v>
                </c:pt>
                <c:pt idx="12">
                  <c:v>144</c:v>
                </c:pt>
                <c:pt idx="13">
                  <c:v>2</c:v>
                </c:pt>
                <c:pt idx="14">
                  <c:v>98</c:v>
                </c:pt>
                <c:pt idx="15">
                  <c:v>669</c:v>
                </c:pt>
                <c:pt idx="16">
                  <c:v>41</c:v>
                </c:pt>
                <c:pt idx="17">
                  <c:v>324</c:v>
                </c:pt>
                <c:pt idx="18">
                  <c:v>79</c:v>
                </c:pt>
                <c:pt idx="19">
                  <c:v>136</c:v>
                </c:pt>
                <c:pt idx="20">
                  <c:v>361</c:v>
                </c:pt>
                <c:pt idx="21">
                  <c:v>6</c:v>
                </c:pt>
                <c:pt idx="22">
                  <c:v>84</c:v>
                </c:pt>
                <c:pt idx="23">
                  <c:v>522</c:v>
                </c:pt>
                <c:pt idx="24">
                  <c:v>92</c:v>
                </c:pt>
                <c:pt idx="25">
                  <c:v>6</c:v>
                </c:pt>
                <c:pt idx="26">
                  <c:v>265</c:v>
                </c:pt>
                <c:pt idx="27">
                  <c:v>124</c:v>
                </c:pt>
                <c:pt idx="28">
                  <c:v>3105</c:v>
                </c:pt>
                <c:pt idx="29">
                  <c:v>122</c:v>
                </c:pt>
              </c:numCache>
            </c:numRef>
          </c:val>
        </c:ser>
        <c:ser>
          <c:idx val="1"/>
          <c:order val="1"/>
          <c:tx>
            <c:strRef>
              <c:f>'Suivi Hebdo'!$F$6</c:f>
              <c:strCache>
                <c:ptCount val="1"/>
                <c:pt idx="0">
                  <c:v>VENDU</c:v>
                </c:pt>
              </c:strCache>
            </c:strRef>
          </c:tx>
          <c:invertIfNegative val="0"/>
          <c:cat>
            <c:strRef>
              <c:f>'Suivi Hebdo'!$D$7:$D$36</c:f>
              <c:strCache>
                <c:ptCount val="30"/>
                <c:pt idx="0">
                  <c:v>Pomme</c:v>
                </c:pt>
                <c:pt idx="1">
                  <c:v>Poire</c:v>
                </c:pt>
                <c:pt idx="2">
                  <c:v>Orange</c:v>
                </c:pt>
                <c:pt idx="3">
                  <c:v>Mandarine</c:v>
                </c:pt>
                <c:pt idx="4">
                  <c:v>Fraise</c:v>
                </c:pt>
                <c:pt idx="5">
                  <c:v>Framboise</c:v>
                </c:pt>
                <c:pt idx="6">
                  <c:v>Tomate</c:v>
                </c:pt>
                <c:pt idx="7">
                  <c:v>Abricot</c:v>
                </c:pt>
                <c:pt idx="8">
                  <c:v>Avocat</c:v>
                </c:pt>
                <c:pt idx="9">
                  <c:v>Citron</c:v>
                </c:pt>
                <c:pt idx="10">
                  <c:v>Ananas</c:v>
                </c:pt>
                <c:pt idx="11">
                  <c:v>Figue</c:v>
                </c:pt>
                <c:pt idx="12">
                  <c:v>Datte</c:v>
                </c:pt>
                <c:pt idx="13">
                  <c:v>Grenade</c:v>
                </c:pt>
                <c:pt idx="14">
                  <c:v>Groseille</c:v>
                </c:pt>
                <c:pt idx="15">
                  <c:v>Kiwi</c:v>
                </c:pt>
                <c:pt idx="16">
                  <c:v>Marron</c:v>
                </c:pt>
                <c:pt idx="17">
                  <c:v>Melon </c:v>
                </c:pt>
                <c:pt idx="18">
                  <c:v>Mirabelle</c:v>
                </c:pt>
                <c:pt idx="19">
                  <c:v>Mûre</c:v>
                </c:pt>
                <c:pt idx="20">
                  <c:v>Cerise</c:v>
                </c:pt>
                <c:pt idx="21">
                  <c:v>Banane</c:v>
                </c:pt>
                <c:pt idx="22">
                  <c:v>Amande</c:v>
                </c:pt>
                <c:pt idx="23">
                  <c:v>Olive</c:v>
                </c:pt>
                <c:pt idx="24">
                  <c:v>Pamplemousse</c:v>
                </c:pt>
                <c:pt idx="25">
                  <c:v>Pastèque</c:v>
                </c:pt>
                <c:pt idx="26">
                  <c:v>Pêche</c:v>
                </c:pt>
                <c:pt idx="27">
                  <c:v>Pistache</c:v>
                </c:pt>
                <c:pt idx="28">
                  <c:v>Prube</c:v>
                </c:pt>
                <c:pt idx="29">
                  <c:v>Raisi </c:v>
                </c:pt>
              </c:strCache>
            </c:strRef>
          </c:cat>
          <c:val>
            <c:numRef>
              <c:f>'Suivi Hebdo'!$F$7:$F$36</c:f>
              <c:numCache>
                <c:formatCode>General</c:formatCode>
                <c:ptCount val="30"/>
                <c:pt idx="0">
                  <c:v>50</c:v>
                </c:pt>
                <c:pt idx="1">
                  <c:v>462</c:v>
                </c:pt>
                <c:pt idx="2">
                  <c:v>394</c:v>
                </c:pt>
                <c:pt idx="3">
                  <c:v>407</c:v>
                </c:pt>
                <c:pt idx="4">
                  <c:v>0</c:v>
                </c:pt>
                <c:pt idx="5">
                  <c:v>91</c:v>
                </c:pt>
                <c:pt idx="6">
                  <c:v>383</c:v>
                </c:pt>
                <c:pt idx="7">
                  <c:v>81</c:v>
                </c:pt>
                <c:pt idx="8">
                  <c:v>16</c:v>
                </c:pt>
                <c:pt idx="9">
                  <c:v>666</c:v>
                </c:pt>
                <c:pt idx="10">
                  <c:v>32</c:v>
                </c:pt>
                <c:pt idx="11">
                  <c:v>533</c:v>
                </c:pt>
                <c:pt idx="12">
                  <c:v>136</c:v>
                </c:pt>
                <c:pt idx="13">
                  <c:v>2</c:v>
                </c:pt>
                <c:pt idx="14">
                  <c:v>91</c:v>
                </c:pt>
                <c:pt idx="15">
                  <c:v>668</c:v>
                </c:pt>
                <c:pt idx="16">
                  <c:v>40</c:v>
                </c:pt>
                <c:pt idx="17">
                  <c:v>314</c:v>
                </c:pt>
                <c:pt idx="18">
                  <c:v>1</c:v>
                </c:pt>
                <c:pt idx="19">
                  <c:v>136</c:v>
                </c:pt>
                <c:pt idx="20">
                  <c:v>313</c:v>
                </c:pt>
                <c:pt idx="21">
                  <c:v>6</c:v>
                </c:pt>
                <c:pt idx="22">
                  <c:v>84</c:v>
                </c:pt>
                <c:pt idx="23">
                  <c:v>424</c:v>
                </c:pt>
                <c:pt idx="24">
                  <c:v>90</c:v>
                </c:pt>
                <c:pt idx="25">
                  <c:v>6</c:v>
                </c:pt>
                <c:pt idx="26">
                  <c:v>265</c:v>
                </c:pt>
                <c:pt idx="27">
                  <c:v>121</c:v>
                </c:pt>
                <c:pt idx="28">
                  <c:v>3105</c:v>
                </c:pt>
                <c:pt idx="29">
                  <c:v>122</c:v>
                </c:pt>
              </c:numCache>
            </c:numRef>
          </c:val>
        </c:ser>
        <c:ser>
          <c:idx val="2"/>
          <c:order val="2"/>
          <c:tx>
            <c:strRef>
              <c:f>'Suivi Hebdo'!$G$6</c:f>
              <c:strCache>
                <c:ptCount val="1"/>
                <c:pt idx="0">
                  <c:v>RESTE</c:v>
                </c:pt>
              </c:strCache>
            </c:strRef>
          </c:tx>
          <c:invertIfNegative val="0"/>
          <c:cat>
            <c:strRef>
              <c:f>'Suivi Hebdo'!$D$7:$D$36</c:f>
              <c:strCache>
                <c:ptCount val="30"/>
                <c:pt idx="0">
                  <c:v>Pomme</c:v>
                </c:pt>
                <c:pt idx="1">
                  <c:v>Poire</c:v>
                </c:pt>
                <c:pt idx="2">
                  <c:v>Orange</c:v>
                </c:pt>
                <c:pt idx="3">
                  <c:v>Mandarine</c:v>
                </c:pt>
                <c:pt idx="4">
                  <c:v>Fraise</c:v>
                </c:pt>
                <c:pt idx="5">
                  <c:v>Framboise</c:v>
                </c:pt>
                <c:pt idx="6">
                  <c:v>Tomate</c:v>
                </c:pt>
                <c:pt idx="7">
                  <c:v>Abricot</c:v>
                </c:pt>
                <c:pt idx="8">
                  <c:v>Avocat</c:v>
                </c:pt>
                <c:pt idx="9">
                  <c:v>Citron</c:v>
                </c:pt>
                <c:pt idx="10">
                  <c:v>Ananas</c:v>
                </c:pt>
                <c:pt idx="11">
                  <c:v>Figue</c:v>
                </c:pt>
                <c:pt idx="12">
                  <c:v>Datte</c:v>
                </c:pt>
                <c:pt idx="13">
                  <c:v>Grenade</c:v>
                </c:pt>
                <c:pt idx="14">
                  <c:v>Groseille</c:v>
                </c:pt>
                <c:pt idx="15">
                  <c:v>Kiwi</c:v>
                </c:pt>
                <c:pt idx="16">
                  <c:v>Marron</c:v>
                </c:pt>
                <c:pt idx="17">
                  <c:v>Melon </c:v>
                </c:pt>
                <c:pt idx="18">
                  <c:v>Mirabelle</c:v>
                </c:pt>
                <c:pt idx="19">
                  <c:v>Mûre</c:v>
                </c:pt>
                <c:pt idx="20">
                  <c:v>Cerise</c:v>
                </c:pt>
                <c:pt idx="21">
                  <c:v>Banane</c:v>
                </c:pt>
                <c:pt idx="22">
                  <c:v>Amande</c:v>
                </c:pt>
                <c:pt idx="23">
                  <c:v>Olive</c:v>
                </c:pt>
                <c:pt idx="24">
                  <c:v>Pamplemousse</c:v>
                </c:pt>
                <c:pt idx="25">
                  <c:v>Pastèque</c:v>
                </c:pt>
                <c:pt idx="26">
                  <c:v>Pêche</c:v>
                </c:pt>
                <c:pt idx="27">
                  <c:v>Pistache</c:v>
                </c:pt>
                <c:pt idx="28">
                  <c:v>Prube</c:v>
                </c:pt>
                <c:pt idx="29">
                  <c:v>Raisi </c:v>
                </c:pt>
              </c:strCache>
            </c:strRef>
          </c:cat>
          <c:val>
            <c:numRef>
              <c:f>'Suivi Hebdo'!$G$7:$G$36</c:f>
              <c:numCache>
                <c:formatCode>General</c:formatCode>
                <c:ptCount val="30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02699776"/>
        <c:axId val="102701312"/>
        <c:axId val="0"/>
      </c:bar3DChart>
      <c:catAx>
        <c:axId val="1026997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2701312"/>
        <c:crosses val="autoZero"/>
        <c:auto val="1"/>
        <c:lblAlgn val="ctr"/>
        <c:lblOffset val="100"/>
        <c:noMultiLvlLbl val="0"/>
      </c:catAx>
      <c:valAx>
        <c:axId val="1027013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69977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5249457700650755"/>
          <c:y val="0.37666806649168855"/>
          <c:w val="0.13232104121475052"/>
          <c:h val="0.24000069991251088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390525</xdr:colOff>
      <xdr:row>8</xdr:row>
      <xdr:rowOff>142875</xdr:rowOff>
    </xdr:from>
    <xdr:to>
      <xdr:col>14</xdr:col>
      <xdr:colOff>209550</xdr:colOff>
      <xdr:row>23</xdr:row>
      <xdr:rowOff>142875</xdr:rowOff>
    </xdr:to>
    <xdr:graphicFrame macro="">
      <xdr:nvGraphicFramePr>
        <xdr:cNvPr id="1028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162.583890509261" createdVersion="4" refreshedVersion="4" minRefreshableVersion="3" recordCount="270">
  <cacheSource type="worksheet">
    <worksheetSource ref="A1:K271" sheet="Donnees"/>
  </cacheSource>
  <cacheFields count="11">
    <cacheField name="Code" numFmtId="0">
      <sharedItems/>
    </cacheField>
    <cacheField name="Semaine" numFmtId="0">
      <sharedItems containsSemiMixedTypes="0" containsString="0" containsNumber="1" containsInteger="1" minValue="0" maxValue="34" count="3">
        <n v="32"/>
        <n v="34"/>
        <n v="0" u="1"/>
      </sharedItems>
    </cacheField>
    <cacheField name="Jour" numFmtId="164">
      <sharedItems containsSemiMixedTypes="0" containsNonDate="0" containsDate="1" containsString="0" minDate="2012-08-06T00:00:00" maxDate="2012-08-25T00:00:00" count="9">
        <d v="2012-08-06T00:00:00"/>
        <d v="2012-08-07T00:00:00"/>
        <d v="2012-08-08T00:00:00"/>
        <d v="2012-08-09T00:00:00"/>
        <d v="2012-08-20T00:00:00"/>
        <d v="2012-08-21T00:00:00"/>
        <d v="2012-08-22T00:00:00"/>
        <d v="2012-08-23T00:00:00"/>
        <d v="2012-08-24T00:00:00"/>
      </sharedItems>
    </cacheField>
    <cacheField name="DATE" numFmtId="14">
      <sharedItems containsSemiMixedTypes="0" containsNonDate="0" containsDate="1" containsString="0" minDate="2012-08-06T00:00:00" maxDate="2012-08-25T00:00:00"/>
    </cacheField>
    <cacheField name="FRUIT" numFmtId="0">
      <sharedItems containsBlank="1" count="31">
        <s v="Pomme"/>
        <s v="Poire"/>
        <s v="Orange"/>
        <s v="Mandarine"/>
        <s v="Fraise"/>
        <s v="Framboise"/>
        <s v="Tomate"/>
        <s v="Abricot"/>
        <s v="Avocat"/>
        <s v="Citron"/>
        <s v="Ananas"/>
        <s v="Figue"/>
        <s v="Datte"/>
        <s v="Grenade"/>
        <s v="Groseille"/>
        <s v="Kiwi"/>
        <s v="Marron"/>
        <s v="Melon "/>
        <s v="Mirabelle"/>
        <s v="Mûre"/>
        <s v="Cerise"/>
        <s v="Banane"/>
        <s v="Amande"/>
        <s v="Olive"/>
        <s v="Pamplemousse"/>
        <s v="Pastèque"/>
        <s v="Pêche"/>
        <s v="Pistache"/>
        <s v="Prube"/>
        <s v="Raisi "/>
        <m u="1"/>
      </sharedItems>
    </cacheField>
    <cacheField name="RECU" numFmtId="0">
      <sharedItems containsString="0" containsBlank="1" containsNumber="1" containsInteger="1" minValue="0" maxValue="2567"/>
    </cacheField>
    <cacheField name="VENDU" numFmtId="0">
      <sharedItems containsString="0" containsBlank="1" containsNumber="1" containsInteger="1" minValue="0" maxValue="2567"/>
    </cacheField>
    <cacheField name="RESTE" numFmtId="0">
      <sharedItems containsString="0" containsBlank="1" containsNumber="1" containsInteger="1" minValue="-5" maxValue="98"/>
    </cacheField>
    <cacheField name="Fruit le Plus Ancien parmi les restes" numFmtId="0">
      <sharedItems containsNonDate="0" containsDate="1" containsString="0" containsBlank="1" minDate="2012-08-05T00:00:00" maxDate="2012-08-25T00:00:00"/>
    </cacheField>
    <cacheField name="Mois" numFmtId="0">
      <sharedItems containsSemiMixedTypes="0" containsString="0" containsNumber="1" containsInteger="1" minValue="1" maxValue="8" count="2">
        <n v="8"/>
        <n v="1" u="1"/>
      </sharedItems>
    </cacheField>
    <cacheField name="Année" numFmtId="0">
      <sharedItems containsSemiMixedTypes="0" containsString="0" containsNumber="1" containsInteger="1" minValue="1900" maxValue="2012" count="2">
        <n v="2012"/>
        <n v="19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0">
  <r>
    <s v="41127Pomme"/>
    <x v="0"/>
    <x v="0"/>
    <d v="2012-08-06T00:00:00"/>
    <x v="0"/>
    <n v="37"/>
    <n v="37"/>
    <n v="0"/>
    <d v="2012-08-05T00:00:00"/>
    <x v="0"/>
    <x v="0"/>
  </r>
  <r>
    <s v="41127Poire"/>
    <x v="0"/>
    <x v="0"/>
    <d v="2012-08-06T00:00:00"/>
    <x v="1"/>
    <n v="97"/>
    <n v="97"/>
    <n v="0"/>
    <d v="2012-08-06T00:00:00"/>
    <x v="0"/>
    <x v="0"/>
  </r>
  <r>
    <s v="41127Orange"/>
    <x v="0"/>
    <x v="0"/>
    <d v="2012-08-06T00:00:00"/>
    <x v="2"/>
    <n v="3"/>
    <n v="3"/>
    <n v="0"/>
    <m/>
    <x v="0"/>
    <x v="0"/>
  </r>
  <r>
    <s v="41127Mandarine"/>
    <x v="0"/>
    <x v="0"/>
    <d v="2012-08-06T00:00:00"/>
    <x v="3"/>
    <n v="7"/>
    <n v="7"/>
    <n v="0"/>
    <m/>
    <x v="0"/>
    <x v="0"/>
  </r>
  <r>
    <s v="41127Fraise"/>
    <x v="0"/>
    <x v="0"/>
    <d v="2012-08-06T00:00:00"/>
    <x v="4"/>
    <n v="0"/>
    <n v="0"/>
    <n v="0"/>
    <m/>
    <x v="0"/>
    <x v="0"/>
  </r>
  <r>
    <s v="41127Framboise"/>
    <x v="0"/>
    <x v="0"/>
    <d v="2012-08-06T00:00:00"/>
    <x v="5"/>
    <n v="81"/>
    <n v="81"/>
    <n v="0"/>
    <m/>
    <x v="0"/>
    <x v="0"/>
  </r>
  <r>
    <s v="41127Tomate"/>
    <x v="0"/>
    <x v="0"/>
    <d v="2012-08-06T00:00:00"/>
    <x v="6"/>
    <n v="72"/>
    <n v="72"/>
    <n v="0"/>
    <m/>
    <x v="0"/>
    <x v="0"/>
  </r>
  <r>
    <s v="41127Abricot"/>
    <x v="0"/>
    <x v="0"/>
    <d v="2012-08-06T00:00:00"/>
    <x v="7"/>
    <m/>
    <m/>
    <m/>
    <m/>
    <x v="0"/>
    <x v="0"/>
  </r>
  <r>
    <s v="41127Avocat"/>
    <x v="0"/>
    <x v="0"/>
    <d v="2012-08-06T00:00:00"/>
    <x v="8"/>
    <n v="5"/>
    <m/>
    <n v="5"/>
    <m/>
    <x v="0"/>
    <x v="0"/>
  </r>
  <r>
    <s v="41127Citron"/>
    <x v="0"/>
    <x v="0"/>
    <d v="2012-08-06T00:00:00"/>
    <x v="9"/>
    <m/>
    <n v="387"/>
    <n v="0"/>
    <m/>
    <x v="0"/>
    <x v="0"/>
  </r>
  <r>
    <s v="41127Ananas"/>
    <x v="0"/>
    <x v="0"/>
    <d v="2012-08-06T00:00:00"/>
    <x v="10"/>
    <m/>
    <n v="32"/>
    <n v="0"/>
    <m/>
    <x v="0"/>
    <x v="0"/>
  </r>
  <r>
    <s v="41127Figue"/>
    <x v="0"/>
    <x v="0"/>
    <d v="2012-08-06T00:00:00"/>
    <x v="11"/>
    <n v="55"/>
    <n v="54"/>
    <n v="1"/>
    <m/>
    <x v="0"/>
    <x v="0"/>
  </r>
  <r>
    <s v="41127Datte"/>
    <x v="0"/>
    <x v="0"/>
    <d v="2012-08-06T00:00:00"/>
    <x v="12"/>
    <n v="9"/>
    <n v="9"/>
    <n v="0"/>
    <m/>
    <x v="0"/>
    <x v="0"/>
  </r>
  <r>
    <s v="41127Grenade"/>
    <x v="0"/>
    <x v="0"/>
    <d v="2012-08-06T00:00:00"/>
    <x v="13"/>
    <n v="2"/>
    <n v="2"/>
    <n v="0"/>
    <m/>
    <x v="0"/>
    <x v="0"/>
  </r>
  <r>
    <s v="41127Groseille"/>
    <x v="0"/>
    <x v="0"/>
    <d v="2012-08-06T00:00:00"/>
    <x v="14"/>
    <m/>
    <m/>
    <m/>
    <m/>
    <x v="0"/>
    <x v="0"/>
  </r>
  <r>
    <s v="41127Kiwi"/>
    <x v="0"/>
    <x v="0"/>
    <d v="2012-08-06T00:00:00"/>
    <x v="15"/>
    <m/>
    <m/>
    <m/>
    <m/>
    <x v="0"/>
    <x v="0"/>
  </r>
  <r>
    <s v="41127Marron"/>
    <x v="0"/>
    <x v="0"/>
    <d v="2012-08-06T00:00:00"/>
    <x v="16"/>
    <m/>
    <m/>
    <m/>
    <m/>
    <x v="0"/>
    <x v="0"/>
  </r>
  <r>
    <s v="41127Melon "/>
    <x v="0"/>
    <x v="0"/>
    <d v="2012-08-06T00:00:00"/>
    <x v="17"/>
    <n v="320"/>
    <n v="310"/>
    <n v="10"/>
    <m/>
    <x v="0"/>
    <x v="0"/>
  </r>
  <r>
    <s v="41127Mirabelle"/>
    <x v="0"/>
    <x v="0"/>
    <d v="2012-08-06T00:00:00"/>
    <x v="18"/>
    <n v="78"/>
    <n v="0"/>
    <n v="78"/>
    <m/>
    <x v="0"/>
    <x v="0"/>
  </r>
  <r>
    <s v="41127Mûre"/>
    <x v="0"/>
    <x v="0"/>
    <d v="2012-08-06T00:00:00"/>
    <x v="19"/>
    <m/>
    <m/>
    <m/>
    <m/>
    <x v="0"/>
    <x v="0"/>
  </r>
  <r>
    <s v="41127Cerise"/>
    <x v="0"/>
    <x v="0"/>
    <d v="2012-08-06T00:00:00"/>
    <x v="20"/>
    <n v="48"/>
    <n v="0"/>
    <n v="48"/>
    <m/>
    <x v="0"/>
    <x v="0"/>
  </r>
  <r>
    <s v="41127Banane"/>
    <x v="0"/>
    <x v="0"/>
    <d v="2012-08-06T00:00:00"/>
    <x v="21"/>
    <m/>
    <m/>
    <m/>
    <m/>
    <x v="0"/>
    <x v="0"/>
  </r>
  <r>
    <s v="41127Amande"/>
    <x v="0"/>
    <x v="0"/>
    <d v="2012-08-06T00:00:00"/>
    <x v="22"/>
    <n v="58"/>
    <n v="58"/>
    <n v="0"/>
    <m/>
    <x v="0"/>
    <x v="0"/>
  </r>
  <r>
    <s v="41127Olive"/>
    <x v="0"/>
    <x v="0"/>
    <d v="2012-08-06T00:00:00"/>
    <x v="23"/>
    <n v="45"/>
    <n v="45"/>
    <n v="0"/>
    <m/>
    <x v="0"/>
    <x v="0"/>
  </r>
  <r>
    <s v="41127Pamplemousse"/>
    <x v="0"/>
    <x v="0"/>
    <d v="2012-08-06T00:00:00"/>
    <x v="24"/>
    <n v="5"/>
    <n v="5"/>
    <n v="0"/>
    <m/>
    <x v="0"/>
    <x v="0"/>
  </r>
  <r>
    <s v="41127Pastèque"/>
    <x v="0"/>
    <x v="0"/>
    <d v="2012-08-06T00:00:00"/>
    <x v="25"/>
    <n v="6"/>
    <n v="6"/>
    <n v="0"/>
    <m/>
    <x v="0"/>
    <x v="0"/>
  </r>
  <r>
    <s v="41127Pêche"/>
    <x v="0"/>
    <x v="0"/>
    <d v="2012-08-06T00:00:00"/>
    <x v="26"/>
    <m/>
    <m/>
    <m/>
    <m/>
    <x v="0"/>
    <x v="0"/>
  </r>
  <r>
    <s v="41127Pistache"/>
    <x v="0"/>
    <x v="0"/>
    <d v="2012-08-06T00:00:00"/>
    <x v="27"/>
    <n v="121"/>
    <n v="121"/>
    <n v="0"/>
    <m/>
    <x v="0"/>
    <x v="0"/>
  </r>
  <r>
    <s v="41127Prube"/>
    <x v="0"/>
    <x v="0"/>
    <d v="2012-08-06T00:00:00"/>
    <x v="28"/>
    <n v="126"/>
    <n v="126"/>
    <n v="0"/>
    <m/>
    <x v="0"/>
    <x v="0"/>
  </r>
  <r>
    <s v="41127Raisi "/>
    <x v="0"/>
    <x v="0"/>
    <d v="2012-08-06T00:00:00"/>
    <x v="29"/>
    <m/>
    <m/>
    <m/>
    <m/>
    <x v="0"/>
    <x v="0"/>
  </r>
  <r>
    <s v="41128Pomme"/>
    <x v="0"/>
    <x v="1"/>
    <d v="2012-08-07T00:00:00"/>
    <x v="0"/>
    <n v="4"/>
    <n v="9"/>
    <n v="-5"/>
    <m/>
    <x v="0"/>
    <x v="0"/>
  </r>
  <r>
    <s v="41128Poire"/>
    <x v="0"/>
    <x v="1"/>
    <d v="2012-08-07T00:00:00"/>
    <x v="1"/>
    <n v="243"/>
    <n v="243"/>
    <n v="0"/>
    <m/>
    <x v="0"/>
    <x v="0"/>
  </r>
  <r>
    <s v="41128Orange"/>
    <x v="0"/>
    <x v="1"/>
    <d v="2012-08-07T00:00:00"/>
    <x v="2"/>
    <n v="350"/>
    <n v="301"/>
    <n v="49"/>
    <m/>
    <x v="0"/>
    <x v="0"/>
  </r>
  <r>
    <s v="41128Mandarine"/>
    <x v="0"/>
    <x v="1"/>
    <d v="2012-08-07T00:00:00"/>
    <x v="3"/>
    <n v="45"/>
    <n v="30"/>
    <n v="15"/>
    <m/>
    <x v="0"/>
    <x v="0"/>
  </r>
  <r>
    <s v="41128Fraise"/>
    <x v="0"/>
    <x v="1"/>
    <d v="2012-08-07T00:00:00"/>
    <x v="4"/>
    <m/>
    <m/>
    <m/>
    <m/>
    <x v="0"/>
    <x v="0"/>
  </r>
  <r>
    <s v="41128Framboise"/>
    <x v="0"/>
    <x v="1"/>
    <d v="2012-08-07T00:00:00"/>
    <x v="5"/>
    <m/>
    <m/>
    <m/>
    <m/>
    <x v="0"/>
    <x v="0"/>
  </r>
  <r>
    <s v="41128Tomate"/>
    <x v="0"/>
    <x v="1"/>
    <d v="2012-08-07T00:00:00"/>
    <x v="6"/>
    <m/>
    <m/>
    <m/>
    <m/>
    <x v="0"/>
    <x v="0"/>
  </r>
  <r>
    <s v="41128Abricot"/>
    <x v="0"/>
    <x v="1"/>
    <d v="2012-08-07T00:00:00"/>
    <x v="7"/>
    <m/>
    <m/>
    <m/>
    <m/>
    <x v="0"/>
    <x v="0"/>
  </r>
  <r>
    <s v="41128Avocat"/>
    <x v="0"/>
    <x v="1"/>
    <d v="2012-08-07T00:00:00"/>
    <x v="8"/>
    <m/>
    <m/>
    <m/>
    <m/>
    <x v="0"/>
    <x v="0"/>
  </r>
  <r>
    <s v="41128Citron"/>
    <x v="0"/>
    <x v="1"/>
    <d v="2012-08-07T00:00:00"/>
    <x v="9"/>
    <n v="271"/>
    <n v="271"/>
    <n v="0"/>
    <m/>
    <x v="0"/>
    <x v="0"/>
  </r>
  <r>
    <s v="41128Ananas"/>
    <x v="0"/>
    <x v="1"/>
    <d v="2012-08-07T00:00:00"/>
    <x v="10"/>
    <n v="35"/>
    <n v="0"/>
    <n v="35"/>
    <m/>
    <x v="0"/>
    <x v="0"/>
  </r>
  <r>
    <s v="41128Figue"/>
    <x v="0"/>
    <x v="1"/>
    <d v="2012-08-07T00:00:00"/>
    <x v="11"/>
    <m/>
    <m/>
    <m/>
    <m/>
    <x v="0"/>
    <x v="0"/>
  </r>
  <r>
    <s v="41128Datte"/>
    <x v="0"/>
    <x v="1"/>
    <d v="2012-08-07T00:00:00"/>
    <x v="12"/>
    <n v="8"/>
    <n v="0"/>
    <n v="8"/>
    <m/>
    <x v="0"/>
    <x v="0"/>
  </r>
  <r>
    <s v="41128Grenade"/>
    <x v="0"/>
    <x v="1"/>
    <d v="2012-08-07T00:00:00"/>
    <x v="13"/>
    <m/>
    <m/>
    <m/>
    <m/>
    <x v="0"/>
    <x v="0"/>
  </r>
  <r>
    <s v="41128Groseille"/>
    <x v="0"/>
    <x v="1"/>
    <d v="2012-08-07T00:00:00"/>
    <x v="14"/>
    <n v="31"/>
    <n v="31"/>
    <n v="0"/>
    <m/>
    <x v="0"/>
    <x v="0"/>
  </r>
  <r>
    <s v="41128Kiwi"/>
    <x v="0"/>
    <x v="1"/>
    <d v="2012-08-07T00:00:00"/>
    <x v="15"/>
    <n v="109"/>
    <n v="109"/>
    <n v="0"/>
    <m/>
    <x v="0"/>
    <x v="0"/>
  </r>
  <r>
    <s v="41128Marron"/>
    <x v="0"/>
    <x v="1"/>
    <d v="2012-08-07T00:00:00"/>
    <x v="16"/>
    <n v="5"/>
    <n v="5"/>
    <n v="0"/>
    <m/>
    <x v="0"/>
    <x v="0"/>
  </r>
  <r>
    <s v="41128Melon "/>
    <x v="0"/>
    <x v="1"/>
    <d v="2012-08-07T00:00:00"/>
    <x v="17"/>
    <n v="4"/>
    <n v="4"/>
    <n v="0"/>
    <m/>
    <x v="0"/>
    <x v="0"/>
  </r>
  <r>
    <s v="41128Mirabelle"/>
    <x v="0"/>
    <x v="1"/>
    <d v="2012-08-07T00:00:00"/>
    <x v="18"/>
    <m/>
    <m/>
    <n v="0"/>
    <m/>
    <x v="0"/>
    <x v="0"/>
  </r>
  <r>
    <s v="41128Mûre"/>
    <x v="0"/>
    <x v="1"/>
    <d v="2012-08-07T00:00:00"/>
    <x v="19"/>
    <n v="131"/>
    <n v="131"/>
    <n v="0"/>
    <m/>
    <x v="0"/>
    <x v="0"/>
  </r>
  <r>
    <s v="41128Cerise"/>
    <x v="0"/>
    <x v="1"/>
    <d v="2012-08-07T00:00:00"/>
    <x v="20"/>
    <n v="260"/>
    <n v="260"/>
    <n v="0"/>
    <m/>
    <x v="0"/>
    <x v="0"/>
  </r>
  <r>
    <s v="41128Banane"/>
    <x v="0"/>
    <x v="1"/>
    <d v="2012-08-07T00:00:00"/>
    <x v="21"/>
    <m/>
    <m/>
    <m/>
    <m/>
    <x v="0"/>
    <x v="0"/>
  </r>
  <r>
    <s v="41128Amande"/>
    <x v="0"/>
    <x v="1"/>
    <d v="2012-08-07T00:00:00"/>
    <x v="22"/>
    <n v="1"/>
    <n v="1"/>
    <n v="0"/>
    <m/>
    <x v="0"/>
    <x v="0"/>
  </r>
  <r>
    <s v="41128Olive"/>
    <x v="0"/>
    <x v="1"/>
    <d v="2012-08-07T00:00:00"/>
    <x v="23"/>
    <n v="229"/>
    <n v="229"/>
    <n v="0"/>
    <m/>
    <x v="0"/>
    <x v="0"/>
  </r>
  <r>
    <s v="41128Pamplemousse"/>
    <x v="0"/>
    <x v="1"/>
    <d v="2012-08-07T00:00:00"/>
    <x v="24"/>
    <n v="42"/>
    <n v="40"/>
    <n v="2"/>
    <m/>
    <x v="0"/>
    <x v="0"/>
  </r>
  <r>
    <s v="41128Pastèque"/>
    <x v="0"/>
    <x v="1"/>
    <d v="2012-08-07T00:00:00"/>
    <x v="25"/>
    <m/>
    <m/>
    <m/>
    <m/>
    <x v="0"/>
    <x v="0"/>
  </r>
  <r>
    <s v="41128Pêche"/>
    <x v="0"/>
    <x v="1"/>
    <d v="2012-08-07T00:00:00"/>
    <x v="26"/>
    <m/>
    <m/>
    <m/>
    <m/>
    <x v="0"/>
    <x v="0"/>
  </r>
  <r>
    <s v="41128Pistache"/>
    <x v="0"/>
    <x v="1"/>
    <d v="2012-08-07T00:00:00"/>
    <x v="27"/>
    <m/>
    <m/>
    <m/>
    <m/>
    <x v="0"/>
    <x v="0"/>
  </r>
  <r>
    <s v="41128Prube"/>
    <x v="0"/>
    <x v="1"/>
    <d v="2012-08-07T00:00:00"/>
    <x v="28"/>
    <n v="2567"/>
    <n v="2567"/>
    <n v="0"/>
    <m/>
    <x v="0"/>
    <x v="0"/>
  </r>
  <r>
    <s v="41128Raisi "/>
    <x v="0"/>
    <x v="1"/>
    <d v="2012-08-07T00:00:00"/>
    <x v="29"/>
    <m/>
    <m/>
    <m/>
    <m/>
    <x v="0"/>
    <x v="0"/>
  </r>
  <r>
    <s v="41129Pomme"/>
    <x v="0"/>
    <x v="2"/>
    <d v="2012-08-08T00:00:00"/>
    <x v="0"/>
    <m/>
    <m/>
    <m/>
    <m/>
    <x v="0"/>
    <x v="0"/>
  </r>
  <r>
    <s v="41129Poire"/>
    <x v="0"/>
    <x v="2"/>
    <d v="2012-08-08T00:00:00"/>
    <x v="1"/>
    <n v="125"/>
    <n v="122"/>
    <n v="3"/>
    <m/>
    <x v="0"/>
    <x v="0"/>
  </r>
  <r>
    <s v="41129Orange"/>
    <x v="0"/>
    <x v="2"/>
    <d v="2012-08-08T00:00:00"/>
    <x v="2"/>
    <n v="90"/>
    <n v="90"/>
    <n v="0"/>
    <m/>
    <x v="0"/>
    <x v="0"/>
  </r>
  <r>
    <s v="41129Mandarine"/>
    <x v="0"/>
    <x v="2"/>
    <d v="2012-08-08T00:00:00"/>
    <x v="3"/>
    <n v="35"/>
    <n v="25"/>
    <n v="10"/>
    <m/>
    <x v="0"/>
    <x v="0"/>
  </r>
  <r>
    <s v="41129Fraise"/>
    <x v="0"/>
    <x v="2"/>
    <d v="2012-08-08T00:00:00"/>
    <x v="4"/>
    <n v="31"/>
    <n v="0"/>
    <n v="31"/>
    <m/>
    <x v="0"/>
    <x v="0"/>
  </r>
  <r>
    <s v="41129Framboise"/>
    <x v="0"/>
    <x v="2"/>
    <d v="2012-08-08T00:00:00"/>
    <x v="5"/>
    <m/>
    <m/>
    <m/>
    <m/>
    <x v="0"/>
    <x v="0"/>
  </r>
  <r>
    <s v="41129Tomate"/>
    <x v="0"/>
    <x v="2"/>
    <d v="2012-08-08T00:00:00"/>
    <x v="6"/>
    <n v="83"/>
    <n v="83"/>
    <n v="0"/>
    <m/>
    <x v="0"/>
    <x v="0"/>
  </r>
  <r>
    <s v="41129Abricot"/>
    <x v="0"/>
    <x v="2"/>
    <d v="2012-08-08T00:00:00"/>
    <x v="7"/>
    <n v="55"/>
    <n v="55"/>
    <n v="0"/>
    <m/>
    <x v="0"/>
    <x v="0"/>
  </r>
  <r>
    <s v="41129Avocat"/>
    <x v="0"/>
    <x v="2"/>
    <d v="2012-08-08T00:00:00"/>
    <x v="8"/>
    <n v="16"/>
    <n v="16"/>
    <n v="0"/>
    <m/>
    <x v="0"/>
    <x v="0"/>
  </r>
  <r>
    <s v="41129Citron"/>
    <x v="0"/>
    <x v="2"/>
    <d v="2012-08-08T00:00:00"/>
    <x v="9"/>
    <n v="8"/>
    <n v="8"/>
    <n v="0"/>
    <m/>
    <x v="0"/>
    <x v="0"/>
  </r>
  <r>
    <s v="41129Ananas"/>
    <x v="0"/>
    <x v="2"/>
    <d v="2012-08-08T00:00:00"/>
    <x v="10"/>
    <m/>
    <m/>
    <m/>
    <m/>
    <x v="0"/>
    <x v="0"/>
  </r>
  <r>
    <s v="41129Figue"/>
    <x v="0"/>
    <x v="2"/>
    <d v="2012-08-08T00:00:00"/>
    <x v="11"/>
    <n v="92"/>
    <n v="92"/>
    <n v="0"/>
    <m/>
    <x v="0"/>
    <x v="0"/>
  </r>
  <r>
    <s v="41129Datte"/>
    <x v="0"/>
    <x v="2"/>
    <d v="2012-08-08T00:00:00"/>
    <x v="12"/>
    <n v="124"/>
    <n v="124"/>
    <n v="0"/>
    <m/>
    <x v="0"/>
    <x v="0"/>
  </r>
  <r>
    <s v="41129Grenade"/>
    <x v="0"/>
    <x v="2"/>
    <d v="2012-08-08T00:00:00"/>
    <x v="13"/>
    <m/>
    <m/>
    <m/>
    <m/>
    <x v="0"/>
    <x v="0"/>
  </r>
  <r>
    <s v="41129Groseille"/>
    <x v="0"/>
    <x v="2"/>
    <d v="2012-08-08T00:00:00"/>
    <x v="14"/>
    <n v="2"/>
    <n v="2"/>
    <n v="0"/>
    <m/>
    <x v="0"/>
    <x v="0"/>
  </r>
  <r>
    <s v="41129Kiwi"/>
    <x v="0"/>
    <x v="2"/>
    <d v="2012-08-08T00:00:00"/>
    <x v="15"/>
    <n v="217"/>
    <n v="217"/>
    <n v="0"/>
    <m/>
    <x v="0"/>
    <x v="0"/>
  </r>
  <r>
    <s v="41129Marron"/>
    <x v="0"/>
    <x v="2"/>
    <d v="2012-08-08T00:00:00"/>
    <x v="16"/>
    <n v="36"/>
    <n v="35"/>
    <n v="1"/>
    <m/>
    <x v="0"/>
    <x v="0"/>
  </r>
  <r>
    <s v="41129Melon "/>
    <x v="0"/>
    <x v="2"/>
    <d v="2012-08-08T00:00:00"/>
    <x v="17"/>
    <m/>
    <m/>
    <m/>
    <m/>
    <x v="0"/>
    <x v="0"/>
  </r>
  <r>
    <s v="41129Mirabelle"/>
    <x v="0"/>
    <x v="2"/>
    <d v="2012-08-08T00:00:00"/>
    <x v="18"/>
    <n v="1"/>
    <n v="1"/>
    <n v="0"/>
    <m/>
    <x v="0"/>
    <x v="0"/>
  </r>
  <r>
    <s v="41129Mûre"/>
    <x v="0"/>
    <x v="2"/>
    <d v="2012-08-08T00:00:00"/>
    <x v="19"/>
    <m/>
    <m/>
    <m/>
    <m/>
    <x v="0"/>
    <x v="0"/>
  </r>
  <r>
    <s v="41129Cerise"/>
    <x v="0"/>
    <x v="2"/>
    <d v="2012-08-08T00:00:00"/>
    <x v="20"/>
    <m/>
    <m/>
    <m/>
    <m/>
    <x v="0"/>
    <x v="0"/>
  </r>
  <r>
    <s v="41129Banane"/>
    <x v="0"/>
    <x v="2"/>
    <d v="2012-08-08T00:00:00"/>
    <x v="21"/>
    <m/>
    <m/>
    <m/>
    <m/>
    <x v="0"/>
    <x v="0"/>
  </r>
  <r>
    <s v="41129Amande"/>
    <x v="0"/>
    <x v="2"/>
    <d v="2012-08-08T00:00:00"/>
    <x v="22"/>
    <m/>
    <m/>
    <m/>
    <m/>
    <x v="0"/>
    <x v="0"/>
  </r>
  <r>
    <s v="41129Olive"/>
    <x v="0"/>
    <x v="2"/>
    <d v="2012-08-08T00:00:00"/>
    <x v="23"/>
    <n v="248"/>
    <n v="150"/>
    <n v="98"/>
    <m/>
    <x v="0"/>
    <x v="0"/>
  </r>
  <r>
    <s v="41129Pamplemousse"/>
    <x v="0"/>
    <x v="2"/>
    <d v="2012-08-08T00:00:00"/>
    <x v="24"/>
    <n v="45"/>
    <n v="45"/>
    <n v="0"/>
    <m/>
    <x v="0"/>
    <x v="0"/>
  </r>
  <r>
    <s v="41129Pastèque"/>
    <x v="0"/>
    <x v="2"/>
    <d v="2012-08-08T00:00:00"/>
    <x v="25"/>
    <m/>
    <m/>
    <m/>
    <m/>
    <x v="0"/>
    <x v="0"/>
  </r>
  <r>
    <s v="41129Pêche"/>
    <x v="0"/>
    <x v="2"/>
    <d v="2012-08-08T00:00:00"/>
    <x v="26"/>
    <n v="265"/>
    <n v="265"/>
    <n v="0"/>
    <m/>
    <x v="0"/>
    <x v="0"/>
  </r>
  <r>
    <s v="41129Pistache"/>
    <x v="0"/>
    <x v="2"/>
    <d v="2012-08-08T00:00:00"/>
    <x v="27"/>
    <m/>
    <m/>
    <m/>
    <m/>
    <x v="0"/>
    <x v="0"/>
  </r>
  <r>
    <s v="41129Prube"/>
    <x v="0"/>
    <x v="2"/>
    <d v="2012-08-08T00:00:00"/>
    <x v="28"/>
    <n v="45"/>
    <n v="45"/>
    <n v="0"/>
    <m/>
    <x v="0"/>
    <x v="0"/>
  </r>
  <r>
    <s v="41129Raisi "/>
    <x v="0"/>
    <x v="2"/>
    <d v="2012-08-08T00:00:00"/>
    <x v="29"/>
    <n v="69"/>
    <n v="69"/>
    <n v="0"/>
    <m/>
    <x v="0"/>
    <x v="0"/>
  </r>
  <r>
    <s v="41130Pomme"/>
    <x v="0"/>
    <x v="3"/>
    <d v="2012-08-09T00:00:00"/>
    <x v="0"/>
    <n v="4"/>
    <n v="4"/>
    <n v="0"/>
    <m/>
    <x v="0"/>
    <x v="0"/>
  </r>
  <r>
    <s v="41130Poire"/>
    <x v="0"/>
    <x v="3"/>
    <d v="2012-08-09T00:00:00"/>
    <x v="1"/>
    <m/>
    <m/>
    <m/>
    <m/>
    <x v="0"/>
    <x v="0"/>
  </r>
  <r>
    <s v="41130Orange"/>
    <x v="0"/>
    <x v="3"/>
    <d v="2012-08-09T00:00:00"/>
    <x v="2"/>
    <m/>
    <m/>
    <m/>
    <m/>
    <x v="0"/>
    <x v="0"/>
  </r>
  <r>
    <s v="41130Mandarine"/>
    <x v="0"/>
    <x v="3"/>
    <d v="2012-08-09T00:00:00"/>
    <x v="3"/>
    <n v="345"/>
    <n v="345"/>
    <n v="0"/>
    <m/>
    <x v="0"/>
    <x v="0"/>
  </r>
  <r>
    <s v="41130Fraise"/>
    <x v="0"/>
    <x v="3"/>
    <d v="2012-08-09T00:00:00"/>
    <x v="4"/>
    <m/>
    <m/>
    <m/>
    <m/>
    <x v="0"/>
    <x v="0"/>
  </r>
  <r>
    <s v="41130Framboise"/>
    <x v="0"/>
    <x v="3"/>
    <d v="2012-08-09T00:00:00"/>
    <x v="5"/>
    <n v="10"/>
    <n v="10"/>
    <n v="0"/>
    <m/>
    <x v="0"/>
    <x v="0"/>
  </r>
  <r>
    <s v="41130Tomate"/>
    <x v="0"/>
    <x v="3"/>
    <d v="2012-08-09T00:00:00"/>
    <x v="6"/>
    <n v="228"/>
    <n v="228"/>
    <n v="0"/>
    <m/>
    <x v="0"/>
    <x v="0"/>
  </r>
  <r>
    <s v="41130Abricot"/>
    <x v="0"/>
    <x v="3"/>
    <d v="2012-08-09T00:00:00"/>
    <x v="7"/>
    <n v="23"/>
    <n v="26"/>
    <n v="-3"/>
    <m/>
    <x v="0"/>
    <x v="0"/>
  </r>
  <r>
    <s v="41130Avocat"/>
    <x v="0"/>
    <x v="3"/>
    <d v="2012-08-09T00:00:00"/>
    <x v="8"/>
    <m/>
    <m/>
    <m/>
    <m/>
    <x v="0"/>
    <x v="0"/>
  </r>
  <r>
    <s v="41130Citron"/>
    <x v="0"/>
    <x v="3"/>
    <d v="2012-08-09T00:00:00"/>
    <x v="9"/>
    <m/>
    <m/>
    <m/>
    <m/>
    <x v="0"/>
    <x v="0"/>
  </r>
  <r>
    <s v="41130Ananas"/>
    <x v="0"/>
    <x v="3"/>
    <d v="2012-08-09T00:00:00"/>
    <x v="10"/>
    <m/>
    <m/>
    <m/>
    <m/>
    <x v="0"/>
    <x v="0"/>
  </r>
  <r>
    <s v="41130Figue"/>
    <x v="0"/>
    <x v="3"/>
    <d v="2012-08-09T00:00:00"/>
    <x v="11"/>
    <n v="387"/>
    <n v="387"/>
    <n v="0"/>
    <m/>
    <x v="0"/>
    <x v="0"/>
  </r>
  <r>
    <s v="41130Datte"/>
    <x v="0"/>
    <x v="3"/>
    <d v="2012-08-09T00:00:00"/>
    <x v="12"/>
    <n v="3"/>
    <n v="3"/>
    <n v="0"/>
    <m/>
    <x v="0"/>
    <x v="0"/>
  </r>
  <r>
    <s v="41130Grenade"/>
    <x v="0"/>
    <x v="3"/>
    <d v="2012-08-09T00:00:00"/>
    <x v="13"/>
    <m/>
    <m/>
    <m/>
    <m/>
    <x v="0"/>
    <x v="0"/>
  </r>
  <r>
    <s v="41130Groseille"/>
    <x v="0"/>
    <x v="3"/>
    <d v="2012-08-09T00:00:00"/>
    <x v="14"/>
    <n v="65"/>
    <n v="58"/>
    <n v="7"/>
    <m/>
    <x v="0"/>
    <x v="0"/>
  </r>
  <r>
    <s v="41130Kiwi"/>
    <x v="0"/>
    <x v="3"/>
    <d v="2012-08-09T00:00:00"/>
    <x v="15"/>
    <n v="343"/>
    <n v="342"/>
    <n v="1"/>
    <m/>
    <x v="0"/>
    <x v="0"/>
  </r>
  <r>
    <s v="41130Marron"/>
    <x v="0"/>
    <x v="3"/>
    <d v="2012-08-09T00:00:00"/>
    <x v="16"/>
    <m/>
    <m/>
    <m/>
    <m/>
    <x v="0"/>
    <x v="0"/>
  </r>
  <r>
    <s v="41130Melon "/>
    <x v="0"/>
    <x v="3"/>
    <d v="2012-08-09T00:00:00"/>
    <x v="17"/>
    <m/>
    <m/>
    <m/>
    <m/>
    <x v="0"/>
    <x v="0"/>
  </r>
  <r>
    <s v="41130Mirabelle"/>
    <x v="0"/>
    <x v="3"/>
    <d v="2012-08-09T00:00:00"/>
    <x v="18"/>
    <m/>
    <m/>
    <m/>
    <m/>
    <x v="0"/>
    <x v="0"/>
  </r>
  <r>
    <s v="41130Mûre"/>
    <x v="0"/>
    <x v="3"/>
    <d v="2012-08-09T00:00:00"/>
    <x v="19"/>
    <n v="5"/>
    <n v="5"/>
    <n v="0"/>
    <m/>
    <x v="0"/>
    <x v="0"/>
  </r>
  <r>
    <s v="41130Cerise"/>
    <x v="0"/>
    <x v="3"/>
    <d v="2012-08-09T00:00:00"/>
    <x v="20"/>
    <n v="53"/>
    <n v="53"/>
    <n v="0"/>
    <m/>
    <x v="0"/>
    <x v="0"/>
  </r>
  <r>
    <s v="41130Banane"/>
    <x v="0"/>
    <x v="3"/>
    <d v="2012-08-09T00:00:00"/>
    <x v="21"/>
    <n v="6"/>
    <n v="6"/>
    <n v="0"/>
    <m/>
    <x v="0"/>
    <x v="0"/>
  </r>
  <r>
    <s v="41130Amande"/>
    <x v="0"/>
    <x v="3"/>
    <d v="2012-08-09T00:00:00"/>
    <x v="22"/>
    <n v="25"/>
    <n v="25"/>
    <n v="0"/>
    <m/>
    <x v="0"/>
    <x v="0"/>
  </r>
  <r>
    <s v="41130Olive"/>
    <x v="0"/>
    <x v="3"/>
    <d v="2012-08-09T00:00:00"/>
    <x v="23"/>
    <m/>
    <m/>
    <m/>
    <m/>
    <x v="0"/>
    <x v="0"/>
  </r>
  <r>
    <s v="41130Pamplemousse"/>
    <x v="0"/>
    <x v="3"/>
    <d v="2012-08-09T00:00:00"/>
    <x v="24"/>
    <m/>
    <m/>
    <m/>
    <m/>
    <x v="0"/>
    <x v="0"/>
  </r>
  <r>
    <s v="41130Pastèque"/>
    <x v="0"/>
    <x v="3"/>
    <d v="2012-08-09T00:00:00"/>
    <x v="25"/>
    <m/>
    <m/>
    <m/>
    <m/>
    <x v="0"/>
    <x v="0"/>
  </r>
  <r>
    <s v="41130Pêche"/>
    <x v="0"/>
    <x v="3"/>
    <d v="2012-08-09T00:00:00"/>
    <x v="26"/>
    <m/>
    <m/>
    <m/>
    <m/>
    <x v="0"/>
    <x v="0"/>
  </r>
  <r>
    <s v="41130Pistache"/>
    <x v="0"/>
    <x v="3"/>
    <d v="2012-08-09T00:00:00"/>
    <x v="27"/>
    <n v="3"/>
    <n v="0"/>
    <n v="3"/>
    <m/>
    <x v="0"/>
    <x v="0"/>
  </r>
  <r>
    <s v="41130Prube"/>
    <x v="0"/>
    <x v="3"/>
    <d v="2012-08-09T00:00:00"/>
    <x v="28"/>
    <n v="367"/>
    <n v="367"/>
    <n v="0"/>
    <m/>
    <x v="0"/>
    <x v="0"/>
  </r>
  <r>
    <s v="41130Raisi "/>
    <x v="0"/>
    <x v="3"/>
    <d v="2012-08-09T00:00:00"/>
    <x v="29"/>
    <n v="53"/>
    <n v="53"/>
    <n v="0"/>
    <m/>
    <x v="0"/>
    <x v="0"/>
  </r>
  <r>
    <s v="41141Pomme"/>
    <x v="1"/>
    <x v="4"/>
    <d v="2012-08-20T00:00:00"/>
    <x v="0"/>
    <m/>
    <m/>
    <m/>
    <m/>
    <x v="0"/>
    <x v="0"/>
  </r>
  <r>
    <s v="41141Poire"/>
    <x v="1"/>
    <x v="4"/>
    <d v="2012-08-20T00:00:00"/>
    <x v="1"/>
    <n v="59"/>
    <n v="59"/>
    <n v="0"/>
    <m/>
    <x v="0"/>
    <x v="0"/>
  </r>
  <r>
    <s v="41141Orange"/>
    <x v="1"/>
    <x v="4"/>
    <d v="2012-08-20T00:00:00"/>
    <x v="2"/>
    <n v="4"/>
    <n v="4"/>
    <n v="0"/>
    <m/>
    <x v="0"/>
    <x v="0"/>
  </r>
  <r>
    <s v="41141Mandarine"/>
    <x v="1"/>
    <x v="4"/>
    <d v="2012-08-20T00:00:00"/>
    <x v="3"/>
    <n v="11"/>
    <n v="11"/>
    <n v="0"/>
    <m/>
    <x v="0"/>
    <x v="0"/>
  </r>
  <r>
    <s v="41141Fraise"/>
    <x v="1"/>
    <x v="4"/>
    <d v="2012-08-20T00:00:00"/>
    <x v="4"/>
    <n v="54"/>
    <n v="54"/>
    <n v="0"/>
    <m/>
    <x v="0"/>
    <x v="0"/>
  </r>
  <r>
    <s v="41141Framboise"/>
    <x v="1"/>
    <x v="4"/>
    <d v="2012-08-20T00:00:00"/>
    <x v="5"/>
    <n v="50"/>
    <n v="50"/>
    <n v="0"/>
    <m/>
    <x v="0"/>
    <x v="0"/>
  </r>
  <r>
    <s v="41141Tomate"/>
    <x v="1"/>
    <x v="4"/>
    <d v="2012-08-20T00:00:00"/>
    <x v="6"/>
    <n v="48"/>
    <n v="48"/>
    <n v="0"/>
    <m/>
    <x v="0"/>
    <x v="0"/>
  </r>
  <r>
    <s v="41141Abricot"/>
    <x v="1"/>
    <x v="4"/>
    <d v="2012-08-20T00:00:00"/>
    <x v="7"/>
    <m/>
    <m/>
    <n v="0"/>
    <m/>
    <x v="0"/>
    <x v="0"/>
  </r>
  <r>
    <s v="41141Avocat"/>
    <x v="1"/>
    <x v="4"/>
    <d v="2012-08-20T00:00:00"/>
    <x v="8"/>
    <n v="11"/>
    <n v="11"/>
    <n v="0"/>
    <m/>
    <x v="0"/>
    <x v="0"/>
  </r>
  <r>
    <s v="41141Citron"/>
    <x v="1"/>
    <x v="4"/>
    <d v="2012-08-20T00:00:00"/>
    <x v="9"/>
    <n v="462"/>
    <n v="462"/>
    <n v="0"/>
    <m/>
    <x v="0"/>
    <x v="0"/>
  </r>
  <r>
    <s v="41141Ananas"/>
    <x v="1"/>
    <x v="4"/>
    <d v="2012-08-20T00:00:00"/>
    <x v="10"/>
    <n v="27"/>
    <n v="27"/>
    <n v="0"/>
    <m/>
    <x v="0"/>
    <x v="0"/>
  </r>
  <r>
    <s v="41141Figue"/>
    <x v="1"/>
    <x v="4"/>
    <d v="2012-08-20T00:00:00"/>
    <x v="11"/>
    <m/>
    <m/>
    <m/>
    <m/>
    <x v="0"/>
    <x v="0"/>
  </r>
  <r>
    <s v="41141Datte"/>
    <x v="1"/>
    <x v="4"/>
    <d v="2012-08-20T00:00:00"/>
    <x v="12"/>
    <m/>
    <m/>
    <m/>
    <m/>
    <x v="0"/>
    <x v="0"/>
  </r>
  <r>
    <s v="41141Grenade"/>
    <x v="1"/>
    <x v="4"/>
    <d v="2012-08-20T00:00:00"/>
    <x v="13"/>
    <m/>
    <m/>
    <m/>
    <m/>
    <x v="0"/>
    <x v="0"/>
  </r>
  <r>
    <s v="41141Groseille"/>
    <x v="1"/>
    <x v="4"/>
    <d v="2012-08-20T00:00:00"/>
    <x v="14"/>
    <n v="203"/>
    <n v="203"/>
    <n v="0"/>
    <m/>
    <x v="0"/>
    <x v="0"/>
  </r>
  <r>
    <s v="41141Kiwi"/>
    <x v="1"/>
    <x v="4"/>
    <d v="2012-08-20T00:00:00"/>
    <x v="15"/>
    <n v="2"/>
    <n v="2"/>
    <n v="0"/>
    <m/>
    <x v="0"/>
    <x v="0"/>
  </r>
  <r>
    <s v="41141Marron"/>
    <x v="1"/>
    <x v="4"/>
    <d v="2012-08-20T00:00:00"/>
    <x v="16"/>
    <n v="19"/>
    <n v="19"/>
    <n v="0"/>
    <m/>
    <x v="0"/>
    <x v="0"/>
  </r>
  <r>
    <s v="41141Melon "/>
    <x v="1"/>
    <x v="4"/>
    <d v="2012-08-20T00:00:00"/>
    <x v="17"/>
    <n v="311"/>
    <n v="311"/>
    <n v="0"/>
    <m/>
    <x v="0"/>
    <x v="0"/>
  </r>
  <r>
    <s v="41141Mirabelle"/>
    <x v="1"/>
    <x v="4"/>
    <d v="2012-08-20T00:00:00"/>
    <x v="18"/>
    <n v="204"/>
    <n v="204"/>
    <n v="0"/>
    <m/>
    <x v="0"/>
    <x v="0"/>
  </r>
  <r>
    <s v="41141Mûre"/>
    <x v="1"/>
    <x v="4"/>
    <d v="2012-08-20T00:00:00"/>
    <x v="19"/>
    <m/>
    <m/>
    <n v="0"/>
    <m/>
    <x v="0"/>
    <x v="0"/>
  </r>
  <r>
    <s v="41141Cerise"/>
    <x v="1"/>
    <x v="4"/>
    <d v="2012-08-20T00:00:00"/>
    <x v="20"/>
    <n v="20"/>
    <n v="15"/>
    <n v="5"/>
    <m/>
    <x v="0"/>
    <x v="0"/>
  </r>
  <r>
    <s v="41141Banane"/>
    <x v="1"/>
    <x v="4"/>
    <d v="2012-08-20T00:00:00"/>
    <x v="21"/>
    <m/>
    <m/>
    <n v="0"/>
    <m/>
    <x v="0"/>
    <x v="0"/>
  </r>
  <r>
    <s v="41141Amande"/>
    <x v="1"/>
    <x v="4"/>
    <d v="2012-08-20T00:00:00"/>
    <x v="22"/>
    <n v="356"/>
    <n v="356"/>
    <n v="0"/>
    <m/>
    <x v="0"/>
    <x v="0"/>
  </r>
  <r>
    <s v="41141Olive"/>
    <x v="1"/>
    <x v="4"/>
    <d v="2012-08-20T00:00:00"/>
    <x v="23"/>
    <n v="75"/>
    <n v="75"/>
    <n v="0"/>
    <m/>
    <x v="0"/>
    <x v="0"/>
  </r>
  <r>
    <s v="41141Pamplemousse"/>
    <x v="1"/>
    <x v="4"/>
    <d v="2012-08-20T00:00:00"/>
    <x v="24"/>
    <m/>
    <m/>
    <n v="0"/>
    <m/>
    <x v="0"/>
    <x v="0"/>
  </r>
  <r>
    <s v="41141Pastèque"/>
    <x v="1"/>
    <x v="4"/>
    <d v="2012-08-20T00:00:00"/>
    <x v="25"/>
    <n v="76"/>
    <n v="76"/>
    <n v="0"/>
    <m/>
    <x v="0"/>
    <x v="0"/>
  </r>
  <r>
    <s v="41141Pêche"/>
    <x v="1"/>
    <x v="4"/>
    <d v="2012-08-20T00:00:00"/>
    <x v="26"/>
    <n v="37"/>
    <n v="37"/>
    <n v="0"/>
    <m/>
    <x v="0"/>
    <x v="0"/>
  </r>
  <r>
    <s v="41141Pistache"/>
    <x v="1"/>
    <x v="4"/>
    <d v="2012-08-20T00:00:00"/>
    <x v="27"/>
    <n v="5"/>
    <n v="5"/>
    <n v="0"/>
    <m/>
    <x v="0"/>
    <x v="0"/>
  </r>
  <r>
    <s v="41141Prube"/>
    <x v="1"/>
    <x v="4"/>
    <d v="2012-08-20T00:00:00"/>
    <x v="28"/>
    <n v="56"/>
    <n v="56"/>
    <n v="0"/>
    <m/>
    <x v="0"/>
    <x v="0"/>
  </r>
  <r>
    <s v="41141Raisi "/>
    <x v="1"/>
    <x v="4"/>
    <d v="2012-08-20T00:00:00"/>
    <x v="29"/>
    <m/>
    <m/>
    <m/>
    <m/>
    <x v="0"/>
    <x v="0"/>
  </r>
  <r>
    <s v="41142Pomme"/>
    <x v="1"/>
    <x v="5"/>
    <d v="2012-08-21T00:00:00"/>
    <x v="0"/>
    <n v="37"/>
    <n v="37"/>
    <n v="0"/>
    <m/>
    <x v="0"/>
    <x v="0"/>
  </r>
  <r>
    <s v="41142Poire"/>
    <x v="1"/>
    <x v="5"/>
    <d v="2012-08-21T00:00:00"/>
    <x v="1"/>
    <n v="97"/>
    <n v="97"/>
    <n v="0"/>
    <m/>
    <x v="0"/>
    <x v="0"/>
  </r>
  <r>
    <s v="41142Orange"/>
    <x v="1"/>
    <x v="5"/>
    <d v="2012-08-21T00:00:00"/>
    <x v="2"/>
    <n v="3"/>
    <n v="3"/>
    <n v="0"/>
    <m/>
    <x v="0"/>
    <x v="0"/>
  </r>
  <r>
    <s v="41142Mandarine"/>
    <x v="1"/>
    <x v="5"/>
    <d v="2012-08-21T00:00:00"/>
    <x v="3"/>
    <n v="7"/>
    <n v="7"/>
    <n v="0"/>
    <m/>
    <x v="0"/>
    <x v="0"/>
  </r>
  <r>
    <s v="41142Fraise"/>
    <x v="1"/>
    <x v="5"/>
    <d v="2012-08-21T00:00:00"/>
    <x v="4"/>
    <n v="0"/>
    <n v="0"/>
    <n v="0"/>
    <m/>
    <x v="0"/>
    <x v="0"/>
  </r>
  <r>
    <s v="41142Framboise"/>
    <x v="1"/>
    <x v="5"/>
    <d v="2012-08-21T00:00:00"/>
    <x v="5"/>
    <n v="81"/>
    <n v="81"/>
    <n v="0"/>
    <m/>
    <x v="0"/>
    <x v="0"/>
  </r>
  <r>
    <s v="41142Tomate"/>
    <x v="1"/>
    <x v="5"/>
    <d v="2012-08-21T00:00:00"/>
    <x v="6"/>
    <n v="72"/>
    <n v="72"/>
    <n v="0"/>
    <m/>
    <x v="0"/>
    <x v="0"/>
  </r>
  <r>
    <s v="41142Abricot"/>
    <x v="1"/>
    <x v="5"/>
    <d v="2012-08-21T00:00:00"/>
    <x v="7"/>
    <m/>
    <m/>
    <m/>
    <m/>
    <x v="0"/>
    <x v="0"/>
  </r>
  <r>
    <s v="41142Avocat"/>
    <x v="1"/>
    <x v="5"/>
    <d v="2012-08-21T00:00:00"/>
    <x v="8"/>
    <n v="5"/>
    <m/>
    <n v="5"/>
    <m/>
    <x v="0"/>
    <x v="0"/>
  </r>
  <r>
    <s v="41142Citron"/>
    <x v="1"/>
    <x v="5"/>
    <d v="2012-08-21T00:00:00"/>
    <x v="9"/>
    <m/>
    <n v="387"/>
    <n v="0"/>
    <m/>
    <x v="0"/>
    <x v="0"/>
  </r>
  <r>
    <s v="41142Ananas"/>
    <x v="1"/>
    <x v="5"/>
    <d v="2012-08-21T00:00:00"/>
    <x v="10"/>
    <m/>
    <n v="32"/>
    <n v="0"/>
    <m/>
    <x v="0"/>
    <x v="0"/>
  </r>
  <r>
    <s v="41142Figue"/>
    <x v="1"/>
    <x v="5"/>
    <d v="2012-08-21T00:00:00"/>
    <x v="11"/>
    <n v="55"/>
    <n v="55"/>
    <n v="0"/>
    <m/>
    <x v="0"/>
    <x v="0"/>
  </r>
  <r>
    <s v="41142Datte"/>
    <x v="1"/>
    <x v="5"/>
    <d v="2012-08-21T00:00:00"/>
    <x v="12"/>
    <n v="9"/>
    <n v="9"/>
    <n v="0"/>
    <m/>
    <x v="0"/>
    <x v="0"/>
  </r>
  <r>
    <s v="41142Grenade"/>
    <x v="1"/>
    <x v="5"/>
    <d v="2012-08-21T00:00:00"/>
    <x v="13"/>
    <n v="2"/>
    <n v="2"/>
    <n v="0"/>
    <m/>
    <x v="0"/>
    <x v="0"/>
  </r>
  <r>
    <s v="41142Groseille"/>
    <x v="1"/>
    <x v="5"/>
    <d v="2012-08-21T00:00:00"/>
    <x v="14"/>
    <m/>
    <m/>
    <m/>
    <m/>
    <x v="0"/>
    <x v="0"/>
  </r>
  <r>
    <s v="41142Kiwi"/>
    <x v="1"/>
    <x v="5"/>
    <d v="2012-08-21T00:00:00"/>
    <x v="15"/>
    <m/>
    <m/>
    <m/>
    <m/>
    <x v="0"/>
    <x v="0"/>
  </r>
  <r>
    <s v="41142Marron"/>
    <x v="1"/>
    <x v="5"/>
    <d v="2012-08-21T00:00:00"/>
    <x v="16"/>
    <m/>
    <m/>
    <m/>
    <m/>
    <x v="0"/>
    <x v="0"/>
  </r>
  <r>
    <s v="41142Melon "/>
    <x v="1"/>
    <x v="5"/>
    <d v="2012-08-21T00:00:00"/>
    <x v="17"/>
    <n v="320"/>
    <n v="310"/>
    <n v="10"/>
    <m/>
    <x v="0"/>
    <x v="0"/>
  </r>
  <r>
    <s v="41142Mirabelle"/>
    <x v="1"/>
    <x v="5"/>
    <d v="2012-08-21T00:00:00"/>
    <x v="18"/>
    <n v="78"/>
    <n v="78"/>
    <n v="0"/>
    <m/>
    <x v="0"/>
    <x v="0"/>
  </r>
  <r>
    <s v="41142Mûre"/>
    <x v="1"/>
    <x v="5"/>
    <d v="2012-08-21T00:00:00"/>
    <x v="19"/>
    <m/>
    <m/>
    <m/>
    <m/>
    <x v="0"/>
    <x v="0"/>
  </r>
  <r>
    <s v="41142Cerise"/>
    <x v="1"/>
    <x v="5"/>
    <d v="2012-08-21T00:00:00"/>
    <x v="20"/>
    <n v="48"/>
    <n v="48"/>
    <n v="0"/>
    <m/>
    <x v="0"/>
    <x v="0"/>
  </r>
  <r>
    <s v="41142Banane"/>
    <x v="1"/>
    <x v="5"/>
    <d v="2012-08-21T00:00:00"/>
    <x v="21"/>
    <m/>
    <m/>
    <m/>
    <m/>
    <x v="0"/>
    <x v="0"/>
  </r>
  <r>
    <s v="41142Amande"/>
    <x v="1"/>
    <x v="5"/>
    <d v="2012-08-21T00:00:00"/>
    <x v="22"/>
    <n v="58"/>
    <n v="58"/>
    <n v="0"/>
    <m/>
    <x v="0"/>
    <x v="0"/>
  </r>
  <r>
    <s v="41142Olive"/>
    <x v="1"/>
    <x v="5"/>
    <d v="2012-08-21T00:00:00"/>
    <x v="23"/>
    <n v="45"/>
    <n v="45"/>
    <n v="0"/>
    <m/>
    <x v="0"/>
    <x v="0"/>
  </r>
  <r>
    <s v="41142Pamplemousse"/>
    <x v="1"/>
    <x v="5"/>
    <d v="2012-08-21T00:00:00"/>
    <x v="24"/>
    <n v="5"/>
    <n v="5"/>
    <n v="0"/>
    <m/>
    <x v="0"/>
    <x v="0"/>
  </r>
  <r>
    <s v="41142Pastèque"/>
    <x v="1"/>
    <x v="5"/>
    <d v="2012-08-21T00:00:00"/>
    <x v="25"/>
    <n v="6"/>
    <n v="6"/>
    <n v="0"/>
    <m/>
    <x v="0"/>
    <x v="0"/>
  </r>
  <r>
    <s v="41142Pêche"/>
    <x v="1"/>
    <x v="5"/>
    <d v="2012-08-21T00:00:00"/>
    <x v="26"/>
    <m/>
    <m/>
    <m/>
    <m/>
    <x v="0"/>
    <x v="0"/>
  </r>
  <r>
    <s v="41142Pistache"/>
    <x v="1"/>
    <x v="5"/>
    <d v="2012-08-21T00:00:00"/>
    <x v="27"/>
    <n v="121"/>
    <n v="121"/>
    <n v="0"/>
    <m/>
    <x v="0"/>
    <x v="0"/>
  </r>
  <r>
    <s v="41142Prube"/>
    <x v="1"/>
    <x v="5"/>
    <d v="2012-08-21T00:00:00"/>
    <x v="28"/>
    <n v="126"/>
    <n v="126"/>
    <n v="0"/>
    <m/>
    <x v="0"/>
    <x v="0"/>
  </r>
  <r>
    <s v="41142Raisi "/>
    <x v="1"/>
    <x v="5"/>
    <d v="2012-08-21T00:00:00"/>
    <x v="29"/>
    <m/>
    <m/>
    <m/>
    <m/>
    <x v="0"/>
    <x v="0"/>
  </r>
  <r>
    <s v="41143Pomme"/>
    <x v="1"/>
    <x v="6"/>
    <d v="2012-08-22T00:00:00"/>
    <x v="0"/>
    <n v="9"/>
    <n v="9"/>
    <n v="0"/>
    <m/>
    <x v="0"/>
    <x v="0"/>
  </r>
  <r>
    <s v="41143Poire"/>
    <x v="1"/>
    <x v="6"/>
    <d v="2012-08-22T00:00:00"/>
    <x v="1"/>
    <n v="243"/>
    <n v="243"/>
    <n v="0"/>
    <m/>
    <x v="0"/>
    <x v="0"/>
  </r>
  <r>
    <s v="41143Orange"/>
    <x v="1"/>
    <x v="6"/>
    <d v="2012-08-22T00:00:00"/>
    <x v="2"/>
    <n v="350"/>
    <n v="301"/>
    <n v="49"/>
    <m/>
    <x v="0"/>
    <x v="0"/>
  </r>
  <r>
    <s v="41143Mandarine"/>
    <x v="1"/>
    <x v="6"/>
    <d v="2012-08-22T00:00:00"/>
    <x v="3"/>
    <n v="45"/>
    <n v="45"/>
    <n v="0"/>
    <m/>
    <x v="0"/>
    <x v="0"/>
  </r>
  <r>
    <s v="41143Fraise"/>
    <x v="1"/>
    <x v="6"/>
    <d v="2012-08-22T00:00:00"/>
    <x v="4"/>
    <m/>
    <m/>
    <m/>
    <m/>
    <x v="0"/>
    <x v="0"/>
  </r>
  <r>
    <s v="41143Framboise"/>
    <x v="1"/>
    <x v="6"/>
    <d v="2012-08-22T00:00:00"/>
    <x v="5"/>
    <m/>
    <m/>
    <m/>
    <m/>
    <x v="0"/>
    <x v="0"/>
  </r>
  <r>
    <s v="41143Tomate"/>
    <x v="1"/>
    <x v="6"/>
    <d v="2012-08-22T00:00:00"/>
    <x v="6"/>
    <m/>
    <m/>
    <m/>
    <m/>
    <x v="0"/>
    <x v="0"/>
  </r>
  <r>
    <s v="41143Abricot"/>
    <x v="1"/>
    <x v="6"/>
    <d v="2012-08-22T00:00:00"/>
    <x v="7"/>
    <m/>
    <m/>
    <m/>
    <m/>
    <x v="0"/>
    <x v="0"/>
  </r>
  <r>
    <s v="41143Avocat"/>
    <x v="1"/>
    <x v="6"/>
    <d v="2012-08-22T00:00:00"/>
    <x v="8"/>
    <m/>
    <m/>
    <m/>
    <m/>
    <x v="0"/>
    <x v="0"/>
  </r>
  <r>
    <s v="41143Citron"/>
    <x v="1"/>
    <x v="6"/>
    <d v="2012-08-22T00:00:00"/>
    <x v="9"/>
    <n v="271"/>
    <n v="271"/>
    <n v="0"/>
    <m/>
    <x v="0"/>
    <x v="0"/>
  </r>
  <r>
    <s v="41143Ananas"/>
    <x v="1"/>
    <x v="6"/>
    <d v="2012-08-22T00:00:00"/>
    <x v="10"/>
    <n v="35"/>
    <n v="35"/>
    <n v="0"/>
    <m/>
    <x v="0"/>
    <x v="0"/>
  </r>
  <r>
    <s v="41143Figue"/>
    <x v="1"/>
    <x v="6"/>
    <d v="2012-08-22T00:00:00"/>
    <x v="11"/>
    <m/>
    <m/>
    <m/>
    <m/>
    <x v="0"/>
    <x v="0"/>
  </r>
  <r>
    <s v="41143Datte"/>
    <x v="1"/>
    <x v="6"/>
    <d v="2012-08-22T00:00:00"/>
    <x v="12"/>
    <n v="8"/>
    <n v="8"/>
    <n v="0"/>
    <m/>
    <x v="0"/>
    <x v="0"/>
  </r>
  <r>
    <s v="41143Grenade"/>
    <x v="1"/>
    <x v="6"/>
    <d v="2012-08-22T00:00:00"/>
    <x v="13"/>
    <m/>
    <m/>
    <m/>
    <m/>
    <x v="0"/>
    <x v="0"/>
  </r>
  <r>
    <s v="41143Groseille"/>
    <x v="1"/>
    <x v="6"/>
    <d v="2012-08-22T00:00:00"/>
    <x v="14"/>
    <n v="31"/>
    <n v="31"/>
    <n v="0"/>
    <m/>
    <x v="0"/>
    <x v="0"/>
  </r>
  <r>
    <s v="41143Kiwi"/>
    <x v="1"/>
    <x v="6"/>
    <d v="2012-08-22T00:00:00"/>
    <x v="15"/>
    <n v="109"/>
    <n v="109"/>
    <n v="0"/>
    <m/>
    <x v="0"/>
    <x v="0"/>
  </r>
  <r>
    <s v="41143Marron"/>
    <x v="1"/>
    <x v="6"/>
    <d v="2012-08-22T00:00:00"/>
    <x v="16"/>
    <n v="5"/>
    <n v="5"/>
    <n v="0"/>
    <m/>
    <x v="0"/>
    <x v="0"/>
  </r>
  <r>
    <s v="41143Melon "/>
    <x v="1"/>
    <x v="6"/>
    <d v="2012-08-22T00:00:00"/>
    <x v="17"/>
    <n v="4"/>
    <n v="4"/>
    <n v="0"/>
    <m/>
    <x v="0"/>
    <x v="0"/>
  </r>
  <r>
    <s v="41143Mirabelle"/>
    <x v="1"/>
    <x v="6"/>
    <d v="2012-08-22T00:00:00"/>
    <x v="18"/>
    <m/>
    <m/>
    <n v="0"/>
    <m/>
    <x v="0"/>
    <x v="0"/>
  </r>
  <r>
    <s v="41143Mûre"/>
    <x v="1"/>
    <x v="6"/>
    <d v="2012-08-22T00:00:00"/>
    <x v="19"/>
    <n v="131"/>
    <n v="131"/>
    <n v="0"/>
    <m/>
    <x v="0"/>
    <x v="0"/>
  </r>
  <r>
    <s v="41143Cerise"/>
    <x v="1"/>
    <x v="6"/>
    <d v="2012-08-22T00:00:00"/>
    <x v="20"/>
    <n v="260"/>
    <n v="260"/>
    <n v="0"/>
    <m/>
    <x v="0"/>
    <x v="0"/>
  </r>
  <r>
    <s v="41143Banane"/>
    <x v="1"/>
    <x v="6"/>
    <d v="2012-08-22T00:00:00"/>
    <x v="21"/>
    <m/>
    <m/>
    <m/>
    <m/>
    <x v="0"/>
    <x v="0"/>
  </r>
  <r>
    <s v="41143Amande"/>
    <x v="1"/>
    <x v="6"/>
    <d v="2012-08-22T00:00:00"/>
    <x v="22"/>
    <n v="1"/>
    <n v="1"/>
    <n v="0"/>
    <m/>
    <x v="0"/>
    <x v="0"/>
  </r>
  <r>
    <s v="41143Olive"/>
    <x v="1"/>
    <x v="6"/>
    <d v="2012-08-22T00:00:00"/>
    <x v="23"/>
    <n v="229"/>
    <n v="229"/>
    <n v="0"/>
    <m/>
    <x v="0"/>
    <x v="0"/>
  </r>
  <r>
    <s v="41143Pamplemousse"/>
    <x v="1"/>
    <x v="6"/>
    <d v="2012-08-22T00:00:00"/>
    <x v="24"/>
    <n v="42"/>
    <n v="40"/>
    <n v="2"/>
    <m/>
    <x v="0"/>
    <x v="0"/>
  </r>
  <r>
    <s v="41143Pastèque"/>
    <x v="1"/>
    <x v="6"/>
    <d v="2012-08-22T00:00:00"/>
    <x v="25"/>
    <m/>
    <m/>
    <m/>
    <m/>
    <x v="0"/>
    <x v="0"/>
  </r>
  <r>
    <s v="41143Pêche"/>
    <x v="1"/>
    <x v="6"/>
    <d v="2012-08-22T00:00:00"/>
    <x v="26"/>
    <m/>
    <m/>
    <m/>
    <m/>
    <x v="0"/>
    <x v="0"/>
  </r>
  <r>
    <s v="41143Pistache"/>
    <x v="1"/>
    <x v="6"/>
    <d v="2012-08-22T00:00:00"/>
    <x v="27"/>
    <m/>
    <m/>
    <m/>
    <m/>
    <x v="0"/>
    <x v="0"/>
  </r>
  <r>
    <s v="41143Prube"/>
    <x v="1"/>
    <x v="6"/>
    <d v="2012-08-22T00:00:00"/>
    <x v="28"/>
    <n v="2567"/>
    <n v="2567"/>
    <n v="0"/>
    <m/>
    <x v="0"/>
    <x v="0"/>
  </r>
  <r>
    <s v="41143Raisi "/>
    <x v="1"/>
    <x v="6"/>
    <d v="2012-08-22T00:00:00"/>
    <x v="29"/>
    <m/>
    <m/>
    <m/>
    <m/>
    <x v="0"/>
    <x v="0"/>
  </r>
  <r>
    <s v="41144Pomme"/>
    <x v="1"/>
    <x v="7"/>
    <d v="2012-08-23T00:00:00"/>
    <x v="0"/>
    <n v="2"/>
    <n v="2"/>
    <n v="0"/>
    <m/>
    <x v="0"/>
    <x v="0"/>
  </r>
  <r>
    <s v="41144Poire"/>
    <x v="1"/>
    <x v="7"/>
    <d v="2012-08-23T00:00:00"/>
    <x v="1"/>
    <n v="1476"/>
    <n v="1476"/>
    <n v="0"/>
    <m/>
    <x v="0"/>
    <x v="0"/>
  </r>
  <r>
    <s v="41144Orange"/>
    <x v="1"/>
    <x v="7"/>
    <d v="2012-08-23T00:00:00"/>
    <x v="2"/>
    <m/>
    <m/>
    <m/>
    <m/>
    <x v="0"/>
    <x v="0"/>
  </r>
  <r>
    <s v="41144Mandarine"/>
    <x v="1"/>
    <x v="7"/>
    <d v="2012-08-23T00:00:00"/>
    <x v="3"/>
    <m/>
    <m/>
    <m/>
    <m/>
    <x v="0"/>
    <x v="0"/>
  </r>
  <r>
    <s v="41144Fraise"/>
    <x v="1"/>
    <x v="7"/>
    <d v="2012-08-23T00:00:00"/>
    <x v="4"/>
    <n v="291"/>
    <n v="206"/>
    <n v="85"/>
    <m/>
    <x v="0"/>
    <x v="0"/>
  </r>
  <r>
    <s v="41144Framboise"/>
    <x v="1"/>
    <x v="7"/>
    <d v="2012-08-23T00:00:00"/>
    <x v="5"/>
    <n v="1"/>
    <n v="1"/>
    <n v="0"/>
    <m/>
    <x v="0"/>
    <x v="0"/>
  </r>
  <r>
    <s v="41144Tomate"/>
    <x v="1"/>
    <x v="7"/>
    <d v="2012-08-23T00:00:00"/>
    <x v="6"/>
    <m/>
    <m/>
    <m/>
    <m/>
    <x v="0"/>
    <x v="0"/>
  </r>
  <r>
    <s v="41144Abricot"/>
    <x v="1"/>
    <x v="7"/>
    <d v="2012-08-23T00:00:00"/>
    <x v="7"/>
    <n v="30"/>
    <n v="28"/>
    <n v="2"/>
    <m/>
    <x v="0"/>
    <x v="0"/>
  </r>
  <r>
    <s v="41144Avocat"/>
    <x v="1"/>
    <x v="7"/>
    <d v="2012-08-23T00:00:00"/>
    <x v="8"/>
    <m/>
    <m/>
    <m/>
    <m/>
    <x v="0"/>
    <x v="0"/>
  </r>
  <r>
    <s v="41144Citron"/>
    <x v="1"/>
    <x v="7"/>
    <d v="2012-08-23T00:00:00"/>
    <x v="9"/>
    <n v="45"/>
    <n v="45"/>
    <n v="0"/>
    <m/>
    <x v="0"/>
    <x v="0"/>
  </r>
  <r>
    <s v="41144Ananas"/>
    <x v="1"/>
    <x v="7"/>
    <d v="2012-08-23T00:00:00"/>
    <x v="10"/>
    <n v="46"/>
    <n v="46"/>
    <n v="0"/>
    <m/>
    <x v="0"/>
    <x v="0"/>
  </r>
  <r>
    <s v="41144Figue"/>
    <x v="1"/>
    <x v="7"/>
    <d v="2012-08-23T00:00:00"/>
    <x v="11"/>
    <n v="5"/>
    <n v="5"/>
    <n v="0"/>
    <m/>
    <x v="0"/>
    <x v="0"/>
  </r>
  <r>
    <s v="41144Datte"/>
    <x v="1"/>
    <x v="7"/>
    <d v="2012-08-23T00:00:00"/>
    <x v="12"/>
    <n v="9"/>
    <n v="9"/>
    <n v="0"/>
    <m/>
    <x v="0"/>
    <x v="0"/>
  </r>
  <r>
    <s v="41144Grenade"/>
    <x v="1"/>
    <x v="7"/>
    <d v="2012-08-23T00:00:00"/>
    <x v="13"/>
    <m/>
    <m/>
    <m/>
    <m/>
    <x v="0"/>
    <x v="0"/>
  </r>
  <r>
    <s v="41144Groseille"/>
    <x v="1"/>
    <x v="7"/>
    <d v="2012-08-23T00:00:00"/>
    <x v="14"/>
    <n v="56"/>
    <n v="56"/>
    <n v="0"/>
    <m/>
    <x v="0"/>
    <x v="0"/>
  </r>
  <r>
    <s v="41144Kiwi"/>
    <x v="1"/>
    <x v="7"/>
    <d v="2012-08-23T00:00:00"/>
    <x v="15"/>
    <n v="66"/>
    <n v="66"/>
    <n v="0"/>
    <m/>
    <x v="0"/>
    <x v="0"/>
  </r>
  <r>
    <s v="41144Marron"/>
    <x v="1"/>
    <x v="7"/>
    <d v="2012-08-23T00:00:00"/>
    <x v="16"/>
    <m/>
    <m/>
    <m/>
    <m/>
    <x v="0"/>
    <x v="0"/>
  </r>
  <r>
    <s v="41144Melon "/>
    <x v="1"/>
    <x v="7"/>
    <d v="2012-08-23T00:00:00"/>
    <x v="17"/>
    <m/>
    <m/>
    <m/>
    <m/>
    <x v="0"/>
    <x v="0"/>
  </r>
  <r>
    <s v="41144Mirabelle"/>
    <x v="1"/>
    <x v="7"/>
    <d v="2012-08-23T00:00:00"/>
    <x v="18"/>
    <n v="286"/>
    <n v="286"/>
    <n v="0"/>
    <m/>
    <x v="0"/>
    <x v="0"/>
  </r>
  <r>
    <s v="41144Mûre"/>
    <x v="1"/>
    <x v="7"/>
    <d v="2012-08-23T00:00:00"/>
    <x v="19"/>
    <n v="33"/>
    <n v="33"/>
    <n v="0"/>
    <m/>
    <x v="0"/>
    <x v="0"/>
  </r>
  <r>
    <s v="41144Cerise"/>
    <x v="1"/>
    <x v="7"/>
    <d v="2012-08-23T00:00:00"/>
    <x v="20"/>
    <m/>
    <m/>
    <m/>
    <m/>
    <x v="0"/>
    <x v="0"/>
  </r>
  <r>
    <s v="41144Banane"/>
    <x v="1"/>
    <x v="7"/>
    <d v="2012-08-23T00:00:00"/>
    <x v="21"/>
    <n v="3"/>
    <n v="3"/>
    <n v="0"/>
    <m/>
    <x v="0"/>
    <x v="0"/>
  </r>
  <r>
    <s v="41144Amande"/>
    <x v="1"/>
    <x v="7"/>
    <d v="2012-08-23T00:00:00"/>
    <x v="22"/>
    <n v="4"/>
    <n v="4"/>
    <n v="0"/>
    <m/>
    <x v="0"/>
    <x v="0"/>
  </r>
  <r>
    <s v="41144Olive"/>
    <x v="1"/>
    <x v="7"/>
    <d v="2012-08-23T00:00:00"/>
    <x v="23"/>
    <m/>
    <m/>
    <m/>
    <m/>
    <x v="0"/>
    <x v="0"/>
  </r>
  <r>
    <s v="41144Pamplemousse"/>
    <x v="1"/>
    <x v="7"/>
    <d v="2012-08-23T00:00:00"/>
    <x v="24"/>
    <m/>
    <m/>
    <m/>
    <m/>
    <x v="0"/>
    <x v="0"/>
  </r>
  <r>
    <s v="41144Pastèque"/>
    <x v="1"/>
    <x v="7"/>
    <d v="2012-08-23T00:00:00"/>
    <x v="25"/>
    <n v="26"/>
    <n v="26"/>
    <n v="0"/>
    <m/>
    <x v="0"/>
    <x v="0"/>
  </r>
  <r>
    <s v="41144Pêche"/>
    <x v="1"/>
    <x v="7"/>
    <d v="2012-08-23T00:00:00"/>
    <x v="26"/>
    <n v="255"/>
    <n v="255"/>
    <n v="0"/>
    <m/>
    <x v="0"/>
    <x v="0"/>
  </r>
  <r>
    <s v="41144Pistache"/>
    <x v="1"/>
    <x v="7"/>
    <d v="2012-08-23T00:00:00"/>
    <x v="27"/>
    <n v="177"/>
    <n v="177"/>
    <n v="0"/>
    <m/>
    <x v="0"/>
    <x v="0"/>
  </r>
  <r>
    <s v="41144Prube"/>
    <x v="1"/>
    <x v="7"/>
    <d v="2012-08-23T00:00:00"/>
    <x v="28"/>
    <m/>
    <m/>
    <n v="0"/>
    <m/>
    <x v="0"/>
    <x v="0"/>
  </r>
  <r>
    <s v="41144Raisi "/>
    <x v="1"/>
    <x v="7"/>
    <d v="2012-08-23T00:00:00"/>
    <x v="29"/>
    <n v="89"/>
    <n v="89"/>
    <n v="0"/>
    <m/>
    <x v="0"/>
    <x v="0"/>
  </r>
  <r>
    <s v="41145Pomme"/>
    <x v="1"/>
    <x v="8"/>
    <d v="2012-08-24T00:00:00"/>
    <x v="0"/>
    <n v="55"/>
    <n v="48"/>
    <n v="7"/>
    <d v="2012-08-23T00:00:00"/>
    <x v="0"/>
    <x v="0"/>
  </r>
  <r>
    <s v="41145Poire"/>
    <x v="1"/>
    <x v="8"/>
    <d v="2012-08-24T00:00:00"/>
    <x v="1"/>
    <n v="55"/>
    <n v="50"/>
    <n v="5"/>
    <d v="2012-08-24T00:00:00"/>
    <x v="0"/>
    <x v="0"/>
  </r>
  <r>
    <s v="41145Orange"/>
    <x v="1"/>
    <x v="8"/>
    <d v="2012-08-24T00:00:00"/>
    <x v="2"/>
    <n v="12"/>
    <n v="12"/>
    <n v="0"/>
    <m/>
    <x v="0"/>
    <x v="0"/>
  </r>
  <r>
    <s v="41145Mandarine"/>
    <x v="1"/>
    <x v="8"/>
    <d v="2012-08-24T00:00:00"/>
    <x v="3"/>
    <n v="213"/>
    <n v="213"/>
    <n v="0"/>
    <m/>
    <x v="0"/>
    <x v="0"/>
  </r>
  <r>
    <s v="41145Fraise"/>
    <x v="1"/>
    <x v="8"/>
    <d v="2012-08-24T00:00:00"/>
    <x v="4"/>
    <n v="12"/>
    <n v="6"/>
    <n v="6"/>
    <d v="2012-08-22T00:00:00"/>
    <x v="0"/>
    <x v="0"/>
  </r>
  <r>
    <s v="41145Framboise"/>
    <x v="1"/>
    <x v="8"/>
    <d v="2012-08-24T00:00:00"/>
    <x v="5"/>
    <n v="210"/>
    <n v="205"/>
    <n v="5"/>
    <m/>
    <x v="0"/>
    <x v="0"/>
  </r>
  <r>
    <s v="41145Tomate"/>
    <x v="1"/>
    <x v="8"/>
    <d v="2012-08-24T00:00:00"/>
    <x v="6"/>
    <n v="1"/>
    <n v="1"/>
    <n v="0"/>
    <m/>
    <x v="0"/>
    <x v="0"/>
  </r>
  <r>
    <s v="41145Abricot"/>
    <x v="1"/>
    <x v="8"/>
    <d v="2012-08-24T00:00:00"/>
    <x v="7"/>
    <n v="4"/>
    <n v="4"/>
    <n v="0"/>
    <m/>
    <x v="0"/>
    <x v="0"/>
  </r>
  <r>
    <s v="41145Avocat"/>
    <x v="1"/>
    <x v="8"/>
    <d v="2012-08-24T00:00:00"/>
    <x v="8"/>
    <n v="1"/>
    <n v="1"/>
    <n v="0"/>
    <m/>
    <x v="0"/>
    <x v="0"/>
  </r>
  <r>
    <s v="41145Citron"/>
    <x v="1"/>
    <x v="8"/>
    <d v="2012-08-24T00:00:00"/>
    <x v="9"/>
    <n v="1"/>
    <n v="1"/>
    <n v="0"/>
    <m/>
    <x v="0"/>
    <x v="0"/>
  </r>
  <r>
    <s v="41145Ananas"/>
    <x v="1"/>
    <x v="8"/>
    <d v="2012-08-24T00:00:00"/>
    <x v="10"/>
    <m/>
    <m/>
    <m/>
    <m/>
    <x v="0"/>
    <x v="0"/>
  </r>
  <r>
    <s v="41145Figue"/>
    <x v="1"/>
    <x v="8"/>
    <d v="2012-08-24T00:00:00"/>
    <x v="11"/>
    <n v="2"/>
    <n v="2"/>
    <n v="0"/>
    <m/>
    <x v="0"/>
    <x v="0"/>
  </r>
  <r>
    <s v="41145Datte"/>
    <x v="1"/>
    <x v="8"/>
    <d v="2012-08-24T00:00:00"/>
    <x v="12"/>
    <n v="5"/>
    <n v="5"/>
    <n v="0"/>
    <m/>
    <x v="0"/>
    <x v="0"/>
  </r>
  <r>
    <s v="41145Grenade"/>
    <x v="1"/>
    <x v="8"/>
    <d v="2012-08-24T00:00:00"/>
    <x v="13"/>
    <n v="4"/>
    <n v="4"/>
    <n v="0"/>
    <m/>
    <x v="0"/>
    <x v="0"/>
  </r>
  <r>
    <s v="41145Groseille"/>
    <x v="1"/>
    <x v="8"/>
    <d v="2012-08-24T00:00:00"/>
    <x v="14"/>
    <n v="8"/>
    <n v="8"/>
    <n v="0"/>
    <m/>
    <x v="0"/>
    <x v="0"/>
  </r>
  <r>
    <s v="41145Kiwi"/>
    <x v="1"/>
    <x v="8"/>
    <d v="2012-08-24T00:00:00"/>
    <x v="15"/>
    <n v="4"/>
    <n v="4"/>
    <n v="0"/>
    <m/>
    <x v="0"/>
    <x v="0"/>
  </r>
  <r>
    <s v="41145Marron"/>
    <x v="1"/>
    <x v="8"/>
    <d v="2012-08-24T00:00:00"/>
    <x v="16"/>
    <n v="4"/>
    <n v="4"/>
    <n v="0"/>
    <m/>
    <x v="0"/>
    <x v="0"/>
  </r>
  <r>
    <s v="41145Melon "/>
    <x v="1"/>
    <x v="8"/>
    <d v="2012-08-24T00:00:00"/>
    <x v="17"/>
    <n v="8"/>
    <n v="8"/>
    <n v="0"/>
    <m/>
    <x v="0"/>
    <x v="0"/>
  </r>
  <r>
    <s v="41145Mirabelle"/>
    <x v="1"/>
    <x v="8"/>
    <d v="2012-08-24T00:00:00"/>
    <x v="18"/>
    <n v="5"/>
    <n v="5"/>
    <n v="0"/>
    <m/>
    <x v="0"/>
    <x v="0"/>
  </r>
  <r>
    <s v="41145Mûre"/>
    <x v="1"/>
    <x v="8"/>
    <d v="2012-08-24T00:00:00"/>
    <x v="19"/>
    <n v="1"/>
    <n v="1"/>
    <n v="0"/>
    <m/>
    <x v="0"/>
    <x v="0"/>
  </r>
  <r>
    <s v="41145Cerise"/>
    <x v="1"/>
    <x v="8"/>
    <d v="2012-08-24T00:00:00"/>
    <x v="20"/>
    <n v="35"/>
    <n v="8"/>
    <n v="27"/>
    <d v="2012-08-21T00:00:00"/>
    <x v="0"/>
    <x v="0"/>
  </r>
  <r>
    <s v="41145Banane"/>
    <x v="1"/>
    <x v="8"/>
    <d v="2012-08-24T00:00:00"/>
    <x v="21"/>
    <n v="4"/>
    <n v="4"/>
    <n v="0"/>
    <m/>
    <x v="0"/>
    <x v="0"/>
  </r>
  <r>
    <s v="41145Amande"/>
    <x v="1"/>
    <x v="8"/>
    <d v="2012-08-24T00:00:00"/>
    <x v="22"/>
    <n v="4"/>
    <n v="4"/>
    <n v="0"/>
    <m/>
    <x v="0"/>
    <x v="0"/>
  </r>
  <r>
    <s v="41145Olive"/>
    <x v="1"/>
    <x v="8"/>
    <d v="2012-08-24T00:00:00"/>
    <x v="23"/>
    <n v="5"/>
    <n v="5"/>
    <n v="0"/>
    <m/>
    <x v="0"/>
    <x v="0"/>
  </r>
  <r>
    <s v="41145Pamplemousse"/>
    <x v="1"/>
    <x v="8"/>
    <d v="2012-08-24T00:00:00"/>
    <x v="24"/>
    <n v="2"/>
    <n v="2"/>
    <n v="0"/>
    <m/>
    <x v="0"/>
    <x v="0"/>
  </r>
  <r>
    <s v="41145Pastèque"/>
    <x v="1"/>
    <x v="8"/>
    <d v="2012-08-24T00:00:00"/>
    <x v="25"/>
    <n v="1"/>
    <n v="1"/>
    <n v="0"/>
    <m/>
    <x v="0"/>
    <x v="0"/>
  </r>
  <r>
    <s v="41145Pêche"/>
    <x v="1"/>
    <x v="8"/>
    <d v="2012-08-24T00:00:00"/>
    <x v="26"/>
    <n v="7"/>
    <n v="5"/>
    <n v="2"/>
    <d v="2012-08-22T00:00:00"/>
    <x v="0"/>
    <x v="0"/>
  </r>
  <r>
    <s v="41145Pistache"/>
    <x v="1"/>
    <x v="8"/>
    <d v="2012-08-24T00:00:00"/>
    <x v="27"/>
    <n v="5"/>
    <n v="5"/>
    <n v="0"/>
    <m/>
    <x v="0"/>
    <x v="0"/>
  </r>
  <r>
    <s v="41145Prube"/>
    <x v="1"/>
    <x v="8"/>
    <d v="2012-08-24T00:00:00"/>
    <x v="28"/>
    <n v="4"/>
    <n v="4"/>
    <n v="0"/>
    <m/>
    <x v="0"/>
    <x v="0"/>
  </r>
  <r>
    <s v="41145Raisi "/>
    <x v="1"/>
    <x v="8"/>
    <d v="2012-08-24T00:00:00"/>
    <x v="29"/>
    <n v="1"/>
    <n v="1"/>
    <n v="0"/>
    <m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4" applyNumberFormats="0" applyBorderFormats="0" applyFontFormats="0" applyPatternFormats="0" applyAlignmentFormats="0" applyWidthHeightFormats="1" dataCaption="Valeurs" updatedVersion="4" minRefreshableVersion="3" useAutoFormatting="1" rowGrandTotals="0" itemPrintTitles="1" createdVersion="4" indent="0" outline="1" outlineData="1" multipleFieldFilters="0">
  <location ref="A6:D36" firstHeaderRow="0" firstDataRow="1" firstDataCol="1" rowPageCount="4" colPageCount="1"/>
  <pivotFields count="11">
    <pivotField showAll="0"/>
    <pivotField axis="axisPage" showAll="0">
      <items count="4">
        <item m="1" x="2"/>
        <item x="0"/>
        <item x="1"/>
        <item t="default"/>
      </items>
    </pivotField>
    <pivotField axis="axisPage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axis="axisRow" showAll="0">
      <items count="32">
        <item x="7"/>
        <item x="22"/>
        <item x="10"/>
        <item x="8"/>
        <item x="21"/>
        <item x="20"/>
        <item x="9"/>
        <item x="12"/>
        <item x="11"/>
        <item x="4"/>
        <item x="5"/>
        <item x="13"/>
        <item x="14"/>
        <item x="15"/>
        <item x="3"/>
        <item x="16"/>
        <item x="17"/>
        <item x="18"/>
        <item x="19"/>
        <item x="23"/>
        <item x="2"/>
        <item x="24"/>
        <item x="25"/>
        <item x="26"/>
        <item x="27"/>
        <item x="1"/>
        <item x="0"/>
        <item x="28"/>
        <item x="29"/>
        <item x="6"/>
        <item m="1" x="30"/>
        <item t="default"/>
      </items>
    </pivotField>
    <pivotField dataField="1" showAll="0"/>
    <pivotField dataField="1" showAll="0"/>
    <pivotField dataField="1" showAll="0"/>
    <pivotField showAll="0"/>
    <pivotField axis="axisPage" showAll="0">
      <items count="3">
        <item m="1" x="1"/>
        <item x="0"/>
        <item t="default"/>
      </items>
    </pivotField>
    <pivotField axis="axisPage" showAll="0">
      <items count="3">
        <item m="1" x="1"/>
        <item x="0"/>
        <item t="default"/>
      </items>
    </pivotField>
  </pivotFields>
  <rowFields count="1">
    <field x="4"/>
  </rowFields>
  <rowItems count="3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</rowItems>
  <colFields count="1">
    <field x="-2"/>
  </colFields>
  <colItems count="3">
    <i>
      <x/>
    </i>
    <i i="1">
      <x v="1"/>
    </i>
    <i i="2">
      <x v="2"/>
    </i>
  </colItems>
  <pageFields count="4">
    <pageField fld="10" hier="-1"/>
    <pageField fld="9" hier="-1"/>
    <pageField fld="1" hier="-1"/>
    <pageField fld="2" hier="-1"/>
  </pageFields>
  <dataFields count="3">
    <dataField name="Somme de RECU" fld="5" baseField="4" baseItem="0"/>
    <dataField name="Somme de VENDU" fld="6" baseField="4" baseItem="0"/>
    <dataField name="Somme de RESTE" fld="7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6"/>
  <sheetViews>
    <sheetView tabSelected="1" workbookViewId="0">
      <selection activeCell="B15" sqref="B15"/>
    </sheetView>
  </sheetViews>
  <sheetFormatPr baseColWidth="10" defaultRowHeight="15" x14ac:dyDescent="0.25"/>
  <cols>
    <col min="1" max="1" width="21" bestFit="1" customWidth="1"/>
    <col min="2" max="2" width="15.5703125" bestFit="1" customWidth="1"/>
    <col min="3" max="3" width="17.42578125" bestFit="1" customWidth="1"/>
    <col min="4" max="4" width="16.140625" bestFit="1" customWidth="1"/>
  </cols>
  <sheetData>
    <row r="1" spans="1:4" x14ac:dyDescent="0.25">
      <c r="A1" s="60" t="s">
        <v>51</v>
      </c>
      <c r="B1" t="s">
        <v>52</v>
      </c>
    </row>
    <row r="2" spans="1:4" x14ac:dyDescent="0.25">
      <c r="A2" s="60" t="s">
        <v>50</v>
      </c>
      <c r="B2" t="s">
        <v>52</v>
      </c>
    </row>
    <row r="3" spans="1:4" x14ac:dyDescent="0.25">
      <c r="A3" s="60" t="s">
        <v>39</v>
      </c>
      <c r="B3" t="s">
        <v>52</v>
      </c>
    </row>
    <row r="4" spans="1:4" x14ac:dyDescent="0.25">
      <c r="A4" s="60" t="s">
        <v>38</v>
      </c>
      <c r="B4" t="s">
        <v>52</v>
      </c>
    </row>
    <row r="6" spans="1:4" x14ac:dyDescent="0.25">
      <c r="A6" s="60" t="s">
        <v>53</v>
      </c>
      <c r="B6" t="s">
        <v>55</v>
      </c>
      <c r="C6" t="s">
        <v>54</v>
      </c>
      <c r="D6" t="s">
        <v>56</v>
      </c>
    </row>
    <row r="7" spans="1:4" x14ac:dyDescent="0.25">
      <c r="A7" s="45" t="s">
        <v>7</v>
      </c>
      <c r="B7" s="37">
        <v>112</v>
      </c>
      <c r="C7" s="37">
        <v>113</v>
      </c>
      <c r="D7" s="37">
        <v>-1</v>
      </c>
    </row>
    <row r="8" spans="1:4" x14ac:dyDescent="0.25">
      <c r="A8" s="45" t="s">
        <v>22</v>
      </c>
      <c r="B8" s="37">
        <v>507</v>
      </c>
      <c r="C8" s="37">
        <v>507</v>
      </c>
      <c r="D8" s="37">
        <v>0</v>
      </c>
    </row>
    <row r="9" spans="1:4" x14ac:dyDescent="0.25">
      <c r="A9" s="45" t="s">
        <v>10</v>
      </c>
      <c r="B9" s="37">
        <v>143</v>
      </c>
      <c r="C9" s="37">
        <v>172</v>
      </c>
      <c r="D9" s="37">
        <v>35</v>
      </c>
    </row>
    <row r="10" spans="1:4" x14ac:dyDescent="0.25">
      <c r="A10" s="45" t="s">
        <v>8</v>
      </c>
      <c r="B10" s="37">
        <v>38</v>
      </c>
      <c r="C10" s="37">
        <v>28</v>
      </c>
      <c r="D10" s="37">
        <v>10</v>
      </c>
    </row>
    <row r="11" spans="1:4" x14ac:dyDescent="0.25">
      <c r="A11" s="45" t="s">
        <v>21</v>
      </c>
      <c r="B11" s="37">
        <v>13</v>
      </c>
      <c r="C11" s="37">
        <v>13</v>
      </c>
      <c r="D11" s="37">
        <v>0</v>
      </c>
    </row>
    <row r="12" spans="1:4" x14ac:dyDescent="0.25">
      <c r="A12" s="45" t="s">
        <v>20</v>
      </c>
      <c r="B12" s="37">
        <v>724</v>
      </c>
      <c r="C12" s="37">
        <v>644</v>
      </c>
      <c r="D12" s="37">
        <v>80</v>
      </c>
    </row>
    <row r="13" spans="1:4" x14ac:dyDescent="0.25">
      <c r="A13" s="45" t="s">
        <v>9</v>
      </c>
      <c r="B13" s="37">
        <v>1058</v>
      </c>
      <c r="C13" s="37">
        <v>1832</v>
      </c>
      <c r="D13" s="37">
        <v>0</v>
      </c>
    </row>
    <row r="14" spans="1:4" x14ac:dyDescent="0.25">
      <c r="A14" s="45" t="s">
        <v>12</v>
      </c>
      <c r="B14" s="37">
        <v>175</v>
      </c>
      <c r="C14" s="37">
        <v>167</v>
      </c>
      <c r="D14" s="37">
        <v>8</v>
      </c>
    </row>
    <row r="15" spans="1:4" x14ac:dyDescent="0.25">
      <c r="A15" s="45" t="s">
        <v>11</v>
      </c>
      <c r="B15" s="37">
        <v>596</v>
      </c>
      <c r="C15" s="37">
        <v>595</v>
      </c>
      <c r="D15" s="37">
        <v>1</v>
      </c>
    </row>
    <row r="16" spans="1:4" x14ac:dyDescent="0.25">
      <c r="A16" s="45" t="s">
        <v>4</v>
      </c>
      <c r="B16" s="37">
        <v>388</v>
      </c>
      <c r="C16" s="37">
        <v>266</v>
      </c>
      <c r="D16" s="37">
        <v>122</v>
      </c>
    </row>
    <row r="17" spans="1:4" x14ac:dyDescent="0.25">
      <c r="A17" s="45" t="s">
        <v>5</v>
      </c>
      <c r="B17" s="37">
        <v>433</v>
      </c>
      <c r="C17" s="37">
        <v>428</v>
      </c>
      <c r="D17" s="37">
        <v>5</v>
      </c>
    </row>
    <row r="18" spans="1:4" x14ac:dyDescent="0.25">
      <c r="A18" s="45" t="s">
        <v>13</v>
      </c>
      <c r="B18" s="37">
        <v>8</v>
      </c>
      <c r="C18" s="37">
        <v>8</v>
      </c>
      <c r="D18" s="37">
        <v>0</v>
      </c>
    </row>
    <row r="19" spans="1:4" x14ac:dyDescent="0.25">
      <c r="A19" s="45" t="s">
        <v>14</v>
      </c>
      <c r="B19" s="37">
        <v>396</v>
      </c>
      <c r="C19" s="37">
        <v>389</v>
      </c>
      <c r="D19" s="37">
        <v>7</v>
      </c>
    </row>
    <row r="20" spans="1:4" x14ac:dyDescent="0.25">
      <c r="A20" s="45" t="s">
        <v>15</v>
      </c>
      <c r="B20" s="37">
        <v>850</v>
      </c>
      <c r="C20" s="37">
        <v>849</v>
      </c>
      <c r="D20" s="37">
        <v>1</v>
      </c>
    </row>
    <row r="21" spans="1:4" x14ac:dyDescent="0.25">
      <c r="A21" s="45" t="s">
        <v>3</v>
      </c>
      <c r="B21" s="37">
        <v>708</v>
      </c>
      <c r="C21" s="37">
        <v>683</v>
      </c>
      <c r="D21" s="37">
        <v>25</v>
      </c>
    </row>
    <row r="22" spans="1:4" x14ac:dyDescent="0.25">
      <c r="A22" s="45" t="s">
        <v>16</v>
      </c>
      <c r="B22" s="37">
        <v>69</v>
      </c>
      <c r="C22" s="37">
        <v>68</v>
      </c>
      <c r="D22" s="37">
        <v>1</v>
      </c>
    </row>
    <row r="23" spans="1:4" x14ac:dyDescent="0.25">
      <c r="A23" s="45" t="s">
        <v>17</v>
      </c>
      <c r="B23" s="37">
        <v>967</v>
      </c>
      <c r="C23" s="37">
        <v>947</v>
      </c>
      <c r="D23" s="37">
        <v>20</v>
      </c>
    </row>
    <row r="24" spans="1:4" x14ac:dyDescent="0.25">
      <c r="A24" s="45" t="s">
        <v>18</v>
      </c>
      <c r="B24" s="37">
        <v>652</v>
      </c>
      <c r="C24" s="37">
        <v>574</v>
      </c>
      <c r="D24" s="37">
        <v>78</v>
      </c>
    </row>
    <row r="25" spans="1:4" x14ac:dyDescent="0.25">
      <c r="A25" s="45" t="s">
        <v>19</v>
      </c>
      <c r="B25" s="37">
        <v>301</v>
      </c>
      <c r="C25" s="37">
        <v>301</v>
      </c>
      <c r="D25" s="37">
        <v>0</v>
      </c>
    </row>
    <row r="26" spans="1:4" x14ac:dyDescent="0.25">
      <c r="A26" s="45" t="s">
        <v>23</v>
      </c>
      <c r="B26" s="37">
        <v>876</v>
      </c>
      <c r="C26" s="37">
        <v>778</v>
      </c>
      <c r="D26" s="37">
        <v>98</v>
      </c>
    </row>
    <row r="27" spans="1:4" x14ac:dyDescent="0.25">
      <c r="A27" s="45" t="s">
        <v>2</v>
      </c>
      <c r="B27" s="37">
        <v>812</v>
      </c>
      <c r="C27" s="37">
        <v>714</v>
      </c>
      <c r="D27" s="37">
        <v>98</v>
      </c>
    </row>
    <row r="28" spans="1:4" x14ac:dyDescent="0.25">
      <c r="A28" s="45" t="s">
        <v>24</v>
      </c>
      <c r="B28" s="37">
        <v>141</v>
      </c>
      <c r="C28" s="37">
        <v>137</v>
      </c>
      <c r="D28" s="37">
        <v>4</v>
      </c>
    </row>
    <row r="29" spans="1:4" x14ac:dyDescent="0.25">
      <c r="A29" s="45" t="s">
        <v>25</v>
      </c>
      <c r="B29" s="37">
        <v>115</v>
      </c>
      <c r="C29" s="37">
        <v>115</v>
      </c>
      <c r="D29" s="37">
        <v>0</v>
      </c>
    </row>
    <row r="30" spans="1:4" x14ac:dyDescent="0.25">
      <c r="A30" s="45" t="s">
        <v>26</v>
      </c>
      <c r="B30" s="37">
        <v>564</v>
      </c>
      <c r="C30" s="37">
        <v>562</v>
      </c>
      <c r="D30" s="37">
        <v>2</v>
      </c>
    </row>
    <row r="31" spans="1:4" x14ac:dyDescent="0.25">
      <c r="A31" s="45" t="s">
        <v>27</v>
      </c>
      <c r="B31" s="37">
        <v>432</v>
      </c>
      <c r="C31" s="37">
        <v>429</v>
      </c>
      <c r="D31" s="37">
        <v>3</v>
      </c>
    </row>
    <row r="32" spans="1:4" x14ac:dyDescent="0.25">
      <c r="A32" s="45" t="s">
        <v>1</v>
      </c>
      <c r="B32" s="37">
        <v>2395</v>
      </c>
      <c r="C32" s="37">
        <v>2387</v>
      </c>
      <c r="D32" s="37">
        <v>8</v>
      </c>
    </row>
    <row r="33" spans="1:4" x14ac:dyDescent="0.25">
      <c r="A33" s="45" t="s">
        <v>0</v>
      </c>
      <c r="B33" s="37">
        <v>148</v>
      </c>
      <c r="C33" s="37">
        <v>146</v>
      </c>
      <c r="D33" s="37">
        <v>2</v>
      </c>
    </row>
    <row r="34" spans="1:4" x14ac:dyDescent="0.25">
      <c r="A34" s="45" t="s">
        <v>28</v>
      </c>
      <c r="B34" s="37">
        <v>5858</v>
      </c>
      <c r="C34" s="37">
        <v>5858</v>
      </c>
      <c r="D34" s="37">
        <v>0</v>
      </c>
    </row>
    <row r="35" spans="1:4" x14ac:dyDescent="0.25">
      <c r="A35" s="45" t="s">
        <v>29</v>
      </c>
      <c r="B35" s="37">
        <v>212</v>
      </c>
      <c r="C35" s="37">
        <v>212</v>
      </c>
      <c r="D35" s="37">
        <v>0</v>
      </c>
    </row>
    <row r="36" spans="1:4" x14ac:dyDescent="0.25">
      <c r="A36" s="45" t="s">
        <v>6</v>
      </c>
      <c r="B36" s="37">
        <v>504</v>
      </c>
      <c r="C36" s="37">
        <v>504</v>
      </c>
      <c r="D36" s="37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W271"/>
  <sheetViews>
    <sheetView zoomScale="80" zoomScaleNormal="80" workbookViewId="0">
      <selection activeCell="D1" sqref="D1"/>
    </sheetView>
  </sheetViews>
  <sheetFormatPr baseColWidth="10" defaultRowHeight="15" x14ac:dyDescent="0.25"/>
  <cols>
    <col min="1" max="1" width="18.28515625" style="46" bestFit="1" customWidth="1"/>
    <col min="2" max="2" width="21.140625" style="47" customWidth="1"/>
    <col min="3" max="3" width="21.140625" style="49" customWidth="1"/>
    <col min="4" max="4" width="11.5703125" bestFit="1" customWidth="1"/>
    <col min="5" max="5" width="42.5703125" bestFit="1" customWidth="1"/>
    <col min="9" max="9" width="33" style="35" bestFit="1" customWidth="1"/>
    <col min="10" max="11" width="11.42578125" style="58"/>
    <col min="15" max="15" width="11.5703125" style="45" customWidth="1"/>
    <col min="16" max="16" width="13.85546875" style="19" bestFit="1" customWidth="1"/>
  </cols>
  <sheetData>
    <row r="1" spans="1:16" ht="15.75" thickBot="1" x14ac:dyDescent="0.3">
      <c r="A1" s="5" t="s">
        <v>49</v>
      </c>
      <c r="B1" s="5" t="s">
        <v>39</v>
      </c>
      <c r="C1" s="48" t="s">
        <v>38</v>
      </c>
      <c r="D1" s="5" t="s">
        <v>34</v>
      </c>
      <c r="E1" s="6" t="s">
        <v>30</v>
      </c>
      <c r="F1" s="7" t="s">
        <v>31</v>
      </c>
      <c r="G1" s="7" t="s">
        <v>32</v>
      </c>
      <c r="H1" s="7" t="s">
        <v>33</v>
      </c>
      <c r="I1" s="7" t="s">
        <v>36</v>
      </c>
      <c r="J1" s="59" t="s">
        <v>50</v>
      </c>
      <c r="K1" s="59" t="s">
        <v>51</v>
      </c>
      <c r="O1" s="43" t="s">
        <v>30</v>
      </c>
      <c r="P1" s="55" t="s">
        <v>37</v>
      </c>
    </row>
    <row r="2" spans="1:16" x14ac:dyDescent="0.25">
      <c r="A2" s="46" t="str">
        <f>D2&amp;E2</f>
        <v>41127Pomme</v>
      </c>
      <c r="B2" s="47">
        <f>WEEKNUM(D2,1)</f>
        <v>32</v>
      </c>
      <c r="C2" s="49">
        <f>IF(D2="","",D2)</f>
        <v>41127</v>
      </c>
      <c r="D2" s="8">
        <v>41127</v>
      </c>
      <c r="E2" s="19" t="s">
        <v>0</v>
      </c>
      <c r="F2" s="9">
        <v>37</v>
      </c>
      <c r="G2" s="9">
        <v>37</v>
      </c>
      <c r="H2" s="9">
        <f>F2-G2</f>
        <v>0</v>
      </c>
      <c r="I2" s="50">
        <v>41126</v>
      </c>
      <c r="J2" s="58">
        <f>MONTH(D2)</f>
        <v>8</v>
      </c>
      <c r="K2" s="58">
        <f>YEAR(D2)</f>
        <v>2012</v>
      </c>
      <c r="O2" s="44" t="s">
        <v>0</v>
      </c>
      <c r="P2" s="54">
        <v>1</v>
      </c>
    </row>
    <row r="3" spans="1:16" x14ac:dyDescent="0.25">
      <c r="A3" s="46" t="str">
        <f t="shared" ref="A3:A64" si="0">D3&amp;E3</f>
        <v>41127Poire</v>
      </c>
      <c r="B3" s="47">
        <f t="shared" ref="B3:B64" si="1">WEEKNUM(D3,1)</f>
        <v>32</v>
      </c>
      <c r="C3" s="49">
        <f t="shared" ref="C3:C64" si="2">IF(D3="","",D3)</f>
        <v>41127</v>
      </c>
      <c r="D3" s="10">
        <v>41127</v>
      </c>
      <c r="E3" s="19" t="s">
        <v>1</v>
      </c>
      <c r="F3" s="1">
        <v>97</v>
      </c>
      <c r="G3" s="1">
        <v>97</v>
      </c>
      <c r="H3" s="1">
        <f t="shared" ref="H3:H22" si="3">F3-G3</f>
        <v>0</v>
      </c>
      <c r="I3" s="50">
        <v>41127</v>
      </c>
      <c r="J3" s="58">
        <f t="shared" ref="J3:J65" si="4">MONTH(D3)</f>
        <v>8</v>
      </c>
      <c r="K3" s="58">
        <f t="shared" ref="K3:K65" si="5">YEAR(D3)</f>
        <v>2012</v>
      </c>
      <c r="O3" s="44" t="s">
        <v>1</v>
      </c>
      <c r="P3" s="54">
        <v>1</v>
      </c>
    </row>
    <row r="4" spans="1:16" x14ac:dyDescent="0.25">
      <c r="A4" s="46" t="str">
        <f t="shared" si="0"/>
        <v>41127Orange</v>
      </c>
      <c r="B4" s="47">
        <f t="shared" si="1"/>
        <v>32</v>
      </c>
      <c r="C4" s="49">
        <f t="shared" si="2"/>
        <v>41127</v>
      </c>
      <c r="D4" s="10">
        <v>41127</v>
      </c>
      <c r="E4" s="19" t="s">
        <v>2</v>
      </c>
      <c r="F4" s="1">
        <v>3</v>
      </c>
      <c r="G4" s="1">
        <v>3</v>
      </c>
      <c r="H4" s="1">
        <f t="shared" si="3"/>
        <v>0</v>
      </c>
      <c r="I4" s="50"/>
      <c r="J4" s="58">
        <f t="shared" si="4"/>
        <v>8</v>
      </c>
      <c r="K4" s="58">
        <f t="shared" si="5"/>
        <v>2012</v>
      </c>
      <c r="O4" s="44" t="s">
        <v>2</v>
      </c>
      <c r="P4" s="54">
        <v>1</v>
      </c>
    </row>
    <row r="5" spans="1:16" x14ac:dyDescent="0.25">
      <c r="A5" s="46" t="str">
        <f t="shared" si="0"/>
        <v>41127Mandarine</v>
      </c>
      <c r="B5" s="47">
        <f t="shared" si="1"/>
        <v>32</v>
      </c>
      <c r="C5" s="49">
        <f t="shared" si="2"/>
        <v>41127</v>
      </c>
      <c r="D5" s="10">
        <v>41127</v>
      </c>
      <c r="E5" s="19" t="s">
        <v>3</v>
      </c>
      <c r="F5" s="1">
        <v>7</v>
      </c>
      <c r="G5" s="1">
        <v>7</v>
      </c>
      <c r="H5" s="1">
        <f t="shared" si="3"/>
        <v>0</v>
      </c>
      <c r="I5" s="50"/>
      <c r="J5" s="58">
        <f t="shared" si="4"/>
        <v>8</v>
      </c>
      <c r="K5" s="58">
        <f t="shared" si="5"/>
        <v>2012</v>
      </c>
      <c r="O5" s="44" t="s">
        <v>3</v>
      </c>
      <c r="P5" s="54">
        <v>1</v>
      </c>
    </row>
    <row r="6" spans="1:16" x14ac:dyDescent="0.25">
      <c r="A6" s="46" t="str">
        <f t="shared" si="0"/>
        <v>41127Fraise</v>
      </c>
      <c r="B6" s="47">
        <f t="shared" si="1"/>
        <v>32</v>
      </c>
      <c r="C6" s="49">
        <f t="shared" si="2"/>
        <v>41127</v>
      </c>
      <c r="D6" s="10">
        <v>41127</v>
      </c>
      <c r="E6" s="19" t="s">
        <v>4</v>
      </c>
      <c r="F6" s="1">
        <v>0</v>
      </c>
      <c r="G6" s="1">
        <v>0</v>
      </c>
      <c r="H6" s="1">
        <f t="shared" si="3"/>
        <v>0</v>
      </c>
      <c r="I6" s="50"/>
      <c r="J6" s="58">
        <f t="shared" si="4"/>
        <v>8</v>
      </c>
      <c r="K6" s="58">
        <f t="shared" si="5"/>
        <v>2012</v>
      </c>
      <c r="O6" s="44" t="s">
        <v>4</v>
      </c>
      <c r="P6" s="54">
        <v>1</v>
      </c>
    </row>
    <row r="7" spans="1:16" x14ac:dyDescent="0.25">
      <c r="A7" s="46" t="str">
        <f t="shared" si="0"/>
        <v>41127Framboise</v>
      </c>
      <c r="B7" s="47">
        <f t="shared" si="1"/>
        <v>32</v>
      </c>
      <c r="C7" s="49">
        <f t="shared" si="2"/>
        <v>41127</v>
      </c>
      <c r="D7" s="10">
        <v>41127</v>
      </c>
      <c r="E7" s="19" t="s">
        <v>5</v>
      </c>
      <c r="F7" s="1">
        <v>81</v>
      </c>
      <c r="G7" s="1">
        <v>81</v>
      </c>
      <c r="H7" s="1">
        <f t="shared" si="3"/>
        <v>0</v>
      </c>
      <c r="I7" s="50"/>
      <c r="J7" s="58">
        <f t="shared" si="4"/>
        <v>8</v>
      </c>
      <c r="K7" s="58">
        <f t="shared" si="5"/>
        <v>2012</v>
      </c>
      <c r="O7" s="44" t="s">
        <v>5</v>
      </c>
      <c r="P7" s="54">
        <v>1</v>
      </c>
    </row>
    <row r="8" spans="1:16" x14ac:dyDescent="0.25">
      <c r="A8" s="46" t="str">
        <f t="shared" si="0"/>
        <v>41127Tomate</v>
      </c>
      <c r="B8" s="47">
        <f t="shared" si="1"/>
        <v>32</v>
      </c>
      <c r="C8" s="49">
        <f t="shared" si="2"/>
        <v>41127</v>
      </c>
      <c r="D8" s="10">
        <v>41127</v>
      </c>
      <c r="E8" s="19" t="s">
        <v>6</v>
      </c>
      <c r="F8" s="1">
        <v>72</v>
      </c>
      <c r="G8" s="1">
        <v>72</v>
      </c>
      <c r="H8" s="1">
        <f t="shared" si="3"/>
        <v>0</v>
      </c>
      <c r="I8" s="50"/>
      <c r="J8" s="58">
        <f t="shared" si="4"/>
        <v>8</v>
      </c>
      <c r="K8" s="58">
        <f t="shared" si="5"/>
        <v>2012</v>
      </c>
      <c r="O8" s="44" t="s">
        <v>6</v>
      </c>
      <c r="P8" s="54">
        <v>1</v>
      </c>
    </row>
    <row r="9" spans="1:16" x14ac:dyDescent="0.25">
      <c r="A9" s="46" t="str">
        <f t="shared" si="0"/>
        <v>41127Abricot</v>
      </c>
      <c r="B9" s="47">
        <f t="shared" si="1"/>
        <v>32</v>
      </c>
      <c r="C9" s="49">
        <f t="shared" si="2"/>
        <v>41127</v>
      </c>
      <c r="D9" s="10">
        <v>41127</v>
      </c>
      <c r="E9" s="19" t="s">
        <v>7</v>
      </c>
      <c r="F9" s="21"/>
      <c r="G9" s="21"/>
      <c r="H9" s="21"/>
      <c r="I9" s="50"/>
      <c r="J9" s="58">
        <f t="shared" si="4"/>
        <v>8</v>
      </c>
      <c r="K9" s="58">
        <f t="shared" si="5"/>
        <v>2012</v>
      </c>
      <c r="O9" s="44" t="s">
        <v>7</v>
      </c>
      <c r="P9" s="54">
        <v>30</v>
      </c>
    </row>
    <row r="10" spans="1:16" x14ac:dyDescent="0.25">
      <c r="A10" s="46" t="str">
        <f t="shared" si="0"/>
        <v>41127Avocat</v>
      </c>
      <c r="B10" s="47">
        <f t="shared" si="1"/>
        <v>32</v>
      </c>
      <c r="C10" s="49">
        <f t="shared" si="2"/>
        <v>41127</v>
      </c>
      <c r="D10" s="10">
        <v>41127</v>
      </c>
      <c r="E10" s="19" t="s">
        <v>8</v>
      </c>
      <c r="F10" s="1">
        <v>5</v>
      </c>
      <c r="G10" s="1"/>
      <c r="H10" s="1">
        <f t="shared" si="3"/>
        <v>5</v>
      </c>
      <c r="I10" s="50"/>
      <c r="J10" s="58">
        <f t="shared" si="4"/>
        <v>8</v>
      </c>
      <c r="K10" s="58">
        <f t="shared" si="5"/>
        <v>2012</v>
      </c>
      <c r="O10" s="44" t="s">
        <v>8</v>
      </c>
      <c r="P10" s="54">
        <v>5</v>
      </c>
    </row>
    <row r="11" spans="1:16" x14ac:dyDescent="0.25">
      <c r="A11" s="46" t="str">
        <f t="shared" si="0"/>
        <v>41127Citron</v>
      </c>
      <c r="B11" s="47">
        <f t="shared" si="1"/>
        <v>32</v>
      </c>
      <c r="C11" s="49">
        <f t="shared" si="2"/>
        <v>41127</v>
      </c>
      <c r="D11" s="10">
        <v>41127</v>
      </c>
      <c r="E11" s="19" t="s">
        <v>9</v>
      </c>
      <c r="F11" s="1"/>
      <c r="G11" s="1">
        <v>387</v>
      </c>
      <c r="H11" s="1">
        <v>0</v>
      </c>
      <c r="I11" s="50"/>
      <c r="J11" s="58">
        <f t="shared" si="4"/>
        <v>8</v>
      </c>
      <c r="K11" s="58">
        <f t="shared" si="5"/>
        <v>2012</v>
      </c>
      <c r="O11" s="44" t="s">
        <v>9</v>
      </c>
      <c r="P11" s="54">
        <v>1</v>
      </c>
    </row>
    <row r="12" spans="1:16" x14ac:dyDescent="0.25">
      <c r="A12" s="46" t="str">
        <f t="shared" si="0"/>
        <v>41127Ananas</v>
      </c>
      <c r="B12" s="47">
        <f t="shared" si="1"/>
        <v>32</v>
      </c>
      <c r="C12" s="49">
        <f t="shared" si="2"/>
        <v>41127</v>
      </c>
      <c r="D12" s="10">
        <v>41127</v>
      </c>
      <c r="E12" s="19" t="s">
        <v>10</v>
      </c>
      <c r="F12" s="1"/>
      <c r="G12" s="1">
        <v>32</v>
      </c>
      <c r="H12" s="1">
        <v>0</v>
      </c>
      <c r="I12" s="50"/>
      <c r="J12" s="58">
        <f t="shared" si="4"/>
        <v>8</v>
      </c>
      <c r="K12" s="58">
        <f t="shared" si="5"/>
        <v>2012</v>
      </c>
      <c r="O12" s="44" t="s">
        <v>10</v>
      </c>
      <c r="P12" s="54">
        <v>1</v>
      </c>
    </row>
    <row r="13" spans="1:16" x14ac:dyDescent="0.25">
      <c r="A13" s="46" t="str">
        <f t="shared" si="0"/>
        <v>41127Figue</v>
      </c>
      <c r="B13" s="47">
        <f t="shared" si="1"/>
        <v>32</v>
      </c>
      <c r="C13" s="49">
        <f t="shared" si="2"/>
        <v>41127</v>
      </c>
      <c r="D13" s="10">
        <v>41127</v>
      </c>
      <c r="E13" s="19" t="s">
        <v>11</v>
      </c>
      <c r="F13" s="1">
        <v>55</v>
      </c>
      <c r="G13" s="1">
        <v>54</v>
      </c>
      <c r="H13" s="1">
        <f t="shared" si="3"/>
        <v>1</v>
      </c>
      <c r="I13" s="50"/>
      <c r="J13" s="58">
        <f t="shared" si="4"/>
        <v>8</v>
      </c>
      <c r="K13" s="58">
        <f t="shared" si="5"/>
        <v>2012</v>
      </c>
      <c r="O13" s="44" t="s">
        <v>11</v>
      </c>
      <c r="P13" s="54">
        <v>1</v>
      </c>
    </row>
    <row r="14" spans="1:16" x14ac:dyDescent="0.25">
      <c r="A14" s="46" t="str">
        <f t="shared" si="0"/>
        <v>41127Datte</v>
      </c>
      <c r="B14" s="47">
        <f t="shared" si="1"/>
        <v>32</v>
      </c>
      <c r="C14" s="49">
        <f t="shared" si="2"/>
        <v>41127</v>
      </c>
      <c r="D14" s="10">
        <v>41127</v>
      </c>
      <c r="E14" s="19" t="s">
        <v>12</v>
      </c>
      <c r="F14" s="1">
        <v>9</v>
      </c>
      <c r="G14" s="1">
        <v>9</v>
      </c>
      <c r="H14" s="1">
        <f t="shared" si="3"/>
        <v>0</v>
      </c>
      <c r="I14" s="50"/>
      <c r="J14" s="58">
        <f t="shared" si="4"/>
        <v>8</v>
      </c>
      <c r="K14" s="58">
        <f t="shared" si="5"/>
        <v>2012</v>
      </c>
      <c r="O14" s="44" t="s">
        <v>12</v>
      </c>
      <c r="P14" s="54">
        <v>1</v>
      </c>
    </row>
    <row r="15" spans="1:16" x14ac:dyDescent="0.25">
      <c r="A15" s="46" t="str">
        <f t="shared" si="0"/>
        <v>41127Grenade</v>
      </c>
      <c r="B15" s="47">
        <f t="shared" si="1"/>
        <v>32</v>
      </c>
      <c r="C15" s="49">
        <f t="shared" si="2"/>
        <v>41127</v>
      </c>
      <c r="D15" s="10">
        <v>41127</v>
      </c>
      <c r="E15" s="19" t="s">
        <v>13</v>
      </c>
      <c r="F15" s="1">
        <v>2</v>
      </c>
      <c r="G15" s="1">
        <v>2</v>
      </c>
      <c r="H15" s="1">
        <f t="shared" si="3"/>
        <v>0</v>
      </c>
      <c r="I15" s="50"/>
      <c r="J15" s="58">
        <f t="shared" si="4"/>
        <v>8</v>
      </c>
      <c r="K15" s="58">
        <f t="shared" si="5"/>
        <v>2012</v>
      </c>
      <c r="O15" s="44" t="s">
        <v>13</v>
      </c>
      <c r="P15" s="54">
        <v>1</v>
      </c>
    </row>
    <row r="16" spans="1:16" x14ac:dyDescent="0.25">
      <c r="A16" s="46" t="str">
        <f t="shared" si="0"/>
        <v>41127Groseille</v>
      </c>
      <c r="B16" s="47">
        <f t="shared" si="1"/>
        <v>32</v>
      </c>
      <c r="C16" s="49">
        <f t="shared" si="2"/>
        <v>41127</v>
      </c>
      <c r="D16" s="10">
        <v>41127</v>
      </c>
      <c r="E16" s="19" t="s">
        <v>14</v>
      </c>
      <c r="F16" s="1"/>
      <c r="G16" s="1"/>
      <c r="H16" s="1"/>
      <c r="I16" s="50"/>
      <c r="J16" s="58">
        <f t="shared" si="4"/>
        <v>8</v>
      </c>
      <c r="K16" s="58">
        <f t="shared" si="5"/>
        <v>2012</v>
      </c>
      <c r="O16" s="44" t="s">
        <v>14</v>
      </c>
      <c r="P16" s="54">
        <v>1</v>
      </c>
    </row>
    <row r="17" spans="1:23" x14ac:dyDescent="0.25">
      <c r="A17" s="46" t="str">
        <f t="shared" si="0"/>
        <v>41127Kiwi</v>
      </c>
      <c r="B17" s="47">
        <f t="shared" si="1"/>
        <v>32</v>
      </c>
      <c r="C17" s="49">
        <f t="shared" si="2"/>
        <v>41127</v>
      </c>
      <c r="D17" s="10">
        <v>41127</v>
      </c>
      <c r="E17" s="19" t="s">
        <v>15</v>
      </c>
      <c r="F17" s="1"/>
      <c r="G17" s="1"/>
      <c r="H17" s="1"/>
      <c r="I17" s="50"/>
      <c r="J17" s="58">
        <f t="shared" si="4"/>
        <v>8</v>
      </c>
      <c r="K17" s="58">
        <f t="shared" si="5"/>
        <v>2012</v>
      </c>
      <c r="O17" s="44" t="s">
        <v>15</v>
      </c>
      <c r="P17" s="54">
        <v>1</v>
      </c>
    </row>
    <row r="18" spans="1:23" x14ac:dyDescent="0.25">
      <c r="A18" s="46" t="str">
        <f t="shared" si="0"/>
        <v>41127Marron</v>
      </c>
      <c r="B18" s="47">
        <f t="shared" si="1"/>
        <v>32</v>
      </c>
      <c r="C18" s="49">
        <f t="shared" si="2"/>
        <v>41127</v>
      </c>
      <c r="D18" s="10">
        <v>41127</v>
      </c>
      <c r="E18" s="19" t="s">
        <v>16</v>
      </c>
      <c r="F18" s="1"/>
      <c r="G18" s="1"/>
      <c r="H18" s="1"/>
      <c r="I18" s="50"/>
      <c r="J18" s="58">
        <f t="shared" si="4"/>
        <v>8</v>
      </c>
      <c r="K18" s="58">
        <f t="shared" si="5"/>
        <v>2012</v>
      </c>
      <c r="O18" s="44" t="s">
        <v>16</v>
      </c>
      <c r="P18" s="54">
        <v>1</v>
      </c>
    </row>
    <row r="19" spans="1:23" x14ac:dyDescent="0.25">
      <c r="A19" s="46" t="str">
        <f t="shared" si="0"/>
        <v xml:space="preserve">41127Melon </v>
      </c>
      <c r="B19" s="47">
        <f t="shared" si="1"/>
        <v>32</v>
      </c>
      <c r="C19" s="49">
        <f t="shared" si="2"/>
        <v>41127</v>
      </c>
      <c r="D19" s="10">
        <v>41127</v>
      </c>
      <c r="E19" s="19" t="s">
        <v>17</v>
      </c>
      <c r="F19" s="1">
        <v>320</v>
      </c>
      <c r="G19" s="1">
        <v>310</v>
      </c>
      <c r="H19" s="1">
        <f t="shared" si="3"/>
        <v>10</v>
      </c>
      <c r="I19" s="50"/>
      <c r="J19" s="58">
        <f t="shared" si="4"/>
        <v>8</v>
      </c>
      <c r="K19" s="58">
        <f t="shared" si="5"/>
        <v>2012</v>
      </c>
      <c r="O19" s="44" t="s">
        <v>17</v>
      </c>
      <c r="P19" s="54">
        <v>3</v>
      </c>
    </row>
    <row r="20" spans="1:23" x14ac:dyDescent="0.25">
      <c r="A20" s="46" t="str">
        <f t="shared" si="0"/>
        <v>41127Mirabelle</v>
      </c>
      <c r="B20" s="47">
        <f t="shared" si="1"/>
        <v>32</v>
      </c>
      <c r="C20" s="49">
        <f t="shared" si="2"/>
        <v>41127</v>
      </c>
      <c r="D20" s="10">
        <v>41127</v>
      </c>
      <c r="E20" s="19" t="s">
        <v>18</v>
      </c>
      <c r="F20" s="1">
        <v>78</v>
      </c>
      <c r="G20" s="1">
        <v>0</v>
      </c>
      <c r="H20" s="1">
        <f t="shared" si="3"/>
        <v>78</v>
      </c>
      <c r="I20" s="50"/>
      <c r="J20" s="58">
        <f t="shared" si="4"/>
        <v>8</v>
      </c>
      <c r="K20" s="58">
        <f t="shared" si="5"/>
        <v>2012</v>
      </c>
      <c r="O20" s="44" t="s">
        <v>18</v>
      </c>
      <c r="P20" s="54">
        <v>1</v>
      </c>
    </row>
    <row r="21" spans="1:23" s="22" customFormat="1" x14ac:dyDescent="0.25">
      <c r="A21" s="46" t="str">
        <f t="shared" si="0"/>
        <v>41127Mûre</v>
      </c>
      <c r="B21" s="47">
        <f t="shared" si="1"/>
        <v>32</v>
      </c>
      <c r="C21" s="49">
        <f t="shared" si="2"/>
        <v>41127</v>
      </c>
      <c r="D21" s="10">
        <v>41127</v>
      </c>
      <c r="E21" s="19" t="s">
        <v>19</v>
      </c>
      <c r="F21" s="21"/>
      <c r="G21" s="21"/>
      <c r="H21" s="21"/>
      <c r="I21" s="29"/>
      <c r="J21" s="58">
        <f t="shared" si="4"/>
        <v>8</v>
      </c>
      <c r="K21" s="58">
        <f t="shared" si="5"/>
        <v>2012</v>
      </c>
      <c r="L21"/>
      <c r="M21"/>
      <c r="N21"/>
      <c r="O21" s="44" t="s">
        <v>19</v>
      </c>
      <c r="P21" s="54">
        <v>1</v>
      </c>
      <c r="Q21"/>
      <c r="R21"/>
      <c r="S21"/>
      <c r="T21"/>
      <c r="U21"/>
      <c r="V21"/>
      <c r="W21"/>
    </row>
    <row r="22" spans="1:23" x14ac:dyDescent="0.25">
      <c r="A22" s="46" t="str">
        <f t="shared" si="0"/>
        <v>41127Cerise</v>
      </c>
      <c r="B22" s="47">
        <f t="shared" si="1"/>
        <v>32</v>
      </c>
      <c r="C22" s="49">
        <f t="shared" si="2"/>
        <v>41127</v>
      </c>
      <c r="D22" s="10">
        <v>41127</v>
      </c>
      <c r="E22" s="19" t="s">
        <v>20</v>
      </c>
      <c r="F22" s="1">
        <v>48</v>
      </c>
      <c r="G22" s="1">
        <v>0</v>
      </c>
      <c r="H22" s="1">
        <f t="shared" si="3"/>
        <v>48</v>
      </c>
      <c r="I22" s="28"/>
      <c r="J22" s="58">
        <f t="shared" si="4"/>
        <v>8</v>
      </c>
      <c r="K22" s="58">
        <f t="shared" si="5"/>
        <v>2012</v>
      </c>
      <c r="O22" s="44" t="s">
        <v>20</v>
      </c>
      <c r="P22" s="54">
        <v>1</v>
      </c>
    </row>
    <row r="23" spans="1:23" s="22" customFormat="1" x14ac:dyDescent="0.25">
      <c r="A23" s="46" t="str">
        <f t="shared" si="0"/>
        <v>41127Banane</v>
      </c>
      <c r="B23" s="47">
        <f t="shared" si="1"/>
        <v>32</v>
      </c>
      <c r="C23" s="49">
        <f t="shared" si="2"/>
        <v>41127</v>
      </c>
      <c r="D23" s="10">
        <v>41127</v>
      </c>
      <c r="E23" s="19" t="s">
        <v>21</v>
      </c>
      <c r="F23" s="23"/>
      <c r="G23" s="23"/>
      <c r="H23" s="23"/>
      <c r="I23" s="30"/>
      <c r="J23" s="58">
        <f t="shared" si="4"/>
        <v>8</v>
      </c>
      <c r="K23" s="58">
        <f t="shared" si="5"/>
        <v>2012</v>
      </c>
      <c r="L23"/>
      <c r="M23"/>
      <c r="N23"/>
      <c r="O23" s="44" t="s">
        <v>21</v>
      </c>
      <c r="P23" s="54">
        <v>6</v>
      </c>
      <c r="Q23"/>
      <c r="R23"/>
      <c r="S23"/>
      <c r="T23"/>
      <c r="U23"/>
      <c r="V23"/>
      <c r="W23"/>
    </row>
    <row r="24" spans="1:23" x14ac:dyDescent="0.25">
      <c r="A24" s="46" t="str">
        <f t="shared" si="0"/>
        <v>41127Amande</v>
      </c>
      <c r="B24" s="47">
        <f t="shared" si="1"/>
        <v>32</v>
      </c>
      <c r="C24" s="49">
        <f t="shared" si="2"/>
        <v>41127</v>
      </c>
      <c r="D24" s="10">
        <v>41127</v>
      </c>
      <c r="E24" s="19" t="s">
        <v>22</v>
      </c>
      <c r="F24" s="1">
        <v>58</v>
      </c>
      <c r="G24" s="1">
        <v>58</v>
      </c>
      <c r="H24" s="1">
        <f>F24-G24</f>
        <v>0</v>
      </c>
      <c r="I24" s="28"/>
      <c r="J24" s="58">
        <f t="shared" si="4"/>
        <v>8</v>
      </c>
      <c r="K24" s="58">
        <f t="shared" si="5"/>
        <v>2012</v>
      </c>
      <c r="O24" s="44" t="s">
        <v>22</v>
      </c>
      <c r="P24" s="54">
        <v>1</v>
      </c>
    </row>
    <row r="25" spans="1:23" x14ac:dyDescent="0.25">
      <c r="A25" s="46" t="str">
        <f t="shared" si="0"/>
        <v>41127Olive</v>
      </c>
      <c r="B25" s="47">
        <f t="shared" si="1"/>
        <v>32</v>
      </c>
      <c r="C25" s="49">
        <f t="shared" si="2"/>
        <v>41127</v>
      </c>
      <c r="D25" s="10">
        <v>41127</v>
      </c>
      <c r="E25" s="19" t="s">
        <v>23</v>
      </c>
      <c r="F25" s="1">
        <v>45</v>
      </c>
      <c r="G25" s="1">
        <v>45</v>
      </c>
      <c r="H25" s="1">
        <f t="shared" ref="H25:H44" si="6">F25-G25</f>
        <v>0</v>
      </c>
      <c r="I25" s="28"/>
      <c r="J25" s="58">
        <f t="shared" si="4"/>
        <v>8</v>
      </c>
      <c r="K25" s="58">
        <f t="shared" si="5"/>
        <v>2012</v>
      </c>
      <c r="O25" s="44" t="s">
        <v>23</v>
      </c>
      <c r="P25" s="54">
        <v>2</v>
      </c>
    </row>
    <row r="26" spans="1:23" x14ac:dyDescent="0.25">
      <c r="A26" s="46" t="str">
        <f t="shared" si="0"/>
        <v>41127Pamplemousse</v>
      </c>
      <c r="B26" s="47">
        <f t="shared" si="1"/>
        <v>32</v>
      </c>
      <c r="C26" s="49">
        <f t="shared" si="2"/>
        <v>41127</v>
      </c>
      <c r="D26" s="10">
        <v>41127</v>
      </c>
      <c r="E26" s="19" t="s">
        <v>24</v>
      </c>
      <c r="F26" s="1">
        <v>5</v>
      </c>
      <c r="G26" s="1">
        <v>5</v>
      </c>
      <c r="H26" s="1">
        <f t="shared" si="6"/>
        <v>0</v>
      </c>
      <c r="I26" s="28"/>
      <c r="J26" s="58">
        <f t="shared" si="4"/>
        <v>8</v>
      </c>
      <c r="K26" s="58">
        <f t="shared" si="5"/>
        <v>2012</v>
      </c>
      <c r="O26" s="44" t="s">
        <v>24</v>
      </c>
      <c r="P26" s="54">
        <v>6</v>
      </c>
    </row>
    <row r="27" spans="1:23" x14ac:dyDescent="0.25">
      <c r="A27" s="46" t="str">
        <f t="shared" si="0"/>
        <v>41127Pastèque</v>
      </c>
      <c r="B27" s="47">
        <f t="shared" si="1"/>
        <v>32</v>
      </c>
      <c r="C27" s="49">
        <f t="shared" si="2"/>
        <v>41127</v>
      </c>
      <c r="D27" s="10">
        <v>41127</v>
      </c>
      <c r="E27" s="19" t="s">
        <v>25</v>
      </c>
      <c r="F27" s="1">
        <v>6</v>
      </c>
      <c r="G27" s="1">
        <v>6</v>
      </c>
      <c r="H27" s="1">
        <f t="shared" si="6"/>
        <v>0</v>
      </c>
      <c r="I27" s="28"/>
      <c r="J27" s="58">
        <f t="shared" si="4"/>
        <v>8</v>
      </c>
      <c r="K27" s="58">
        <f t="shared" si="5"/>
        <v>2012</v>
      </c>
      <c r="O27" s="44" t="s">
        <v>25</v>
      </c>
      <c r="P27" s="54">
        <v>6</v>
      </c>
    </row>
    <row r="28" spans="1:23" x14ac:dyDescent="0.25">
      <c r="A28" s="46" t="str">
        <f t="shared" si="0"/>
        <v>41127Pêche</v>
      </c>
      <c r="B28" s="47">
        <f t="shared" si="1"/>
        <v>32</v>
      </c>
      <c r="C28" s="49">
        <f t="shared" si="2"/>
        <v>41127</v>
      </c>
      <c r="D28" s="10">
        <v>41127</v>
      </c>
      <c r="E28" s="19" t="s">
        <v>26</v>
      </c>
      <c r="F28" s="1"/>
      <c r="G28" s="1"/>
      <c r="H28" s="1"/>
      <c r="I28" s="28"/>
      <c r="J28" s="58">
        <f t="shared" si="4"/>
        <v>8</v>
      </c>
      <c r="K28" s="58">
        <f t="shared" si="5"/>
        <v>2012</v>
      </c>
      <c r="O28" s="44" t="s">
        <v>26</v>
      </c>
      <c r="P28" s="54">
        <v>6</v>
      </c>
    </row>
    <row r="29" spans="1:23" x14ac:dyDescent="0.25">
      <c r="A29" s="46" t="str">
        <f t="shared" si="0"/>
        <v>41127Pistache</v>
      </c>
      <c r="B29" s="47">
        <f t="shared" si="1"/>
        <v>32</v>
      </c>
      <c r="C29" s="49">
        <f t="shared" si="2"/>
        <v>41127</v>
      </c>
      <c r="D29" s="10">
        <v>41127</v>
      </c>
      <c r="E29" s="19" t="s">
        <v>27</v>
      </c>
      <c r="F29" s="1">
        <v>121</v>
      </c>
      <c r="G29" s="1">
        <v>121</v>
      </c>
      <c r="H29" s="1">
        <f t="shared" si="6"/>
        <v>0</v>
      </c>
      <c r="I29" s="28"/>
      <c r="J29" s="58">
        <f t="shared" si="4"/>
        <v>8</v>
      </c>
      <c r="K29" s="58">
        <f t="shared" si="5"/>
        <v>2012</v>
      </c>
      <c r="O29" s="44" t="s">
        <v>27</v>
      </c>
      <c r="P29" s="54">
        <v>6</v>
      </c>
    </row>
    <row r="30" spans="1:23" x14ac:dyDescent="0.25">
      <c r="A30" s="46" t="str">
        <f t="shared" si="0"/>
        <v>41127Prube</v>
      </c>
      <c r="B30" s="47">
        <f t="shared" si="1"/>
        <v>32</v>
      </c>
      <c r="C30" s="49">
        <f t="shared" si="2"/>
        <v>41127</v>
      </c>
      <c r="D30" s="10">
        <v>41127</v>
      </c>
      <c r="E30" s="19" t="s">
        <v>28</v>
      </c>
      <c r="F30" s="1">
        <v>126</v>
      </c>
      <c r="G30" s="1">
        <v>126</v>
      </c>
      <c r="H30" s="1">
        <f t="shared" si="6"/>
        <v>0</v>
      </c>
      <c r="I30" s="28"/>
      <c r="J30" s="58">
        <f t="shared" si="4"/>
        <v>8</v>
      </c>
      <c r="K30" s="58">
        <f t="shared" si="5"/>
        <v>2012</v>
      </c>
      <c r="O30" s="44" t="s">
        <v>28</v>
      </c>
      <c r="P30" s="54">
        <v>1</v>
      </c>
    </row>
    <row r="31" spans="1:23" s="22" customFormat="1" x14ac:dyDescent="0.25">
      <c r="A31" s="46" t="str">
        <f t="shared" si="0"/>
        <v xml:space="preserve">41127Raisi </v>
      </c>
      <c r="B31" s="47">
        <f t="shared" si="1"/>
        <v>32</v>
      </c>
      <c r="C31" s="49">
        <f t="shared" si="2"/>
        <v>41127</v>
      </c>
      <c r="D31" s="10">
        <v>41127</v>
      </c>
      <c r="E31" s="20" t="s">
        <v>29</v>
      </c>
      <c r="F31" s="21"/>
      <c r="G31" s="21"/>
      <c r="H31" s="21"/>
      <c r="I31" s="29"/>
      <c r="J31" s="58">
        <f t="shared" si="4"/>
        <v>8</v>
      </c>
      <c r="K31" s="58">
        <f t="shared" si="5"/>
        <v>2012</v>
      </c>
      <c r="L31"/>
      <c r="M31"/>
      <c r="N31"/>
      <c r="O31" s="44" t="s">
        <v>29</v>
      </c>
      <c r="P31" s="54">
        <v>3</v>
      </c>
      <c r="Q31"/>
      <c r="R31"/>
      <c r="S31"/>
      <c r="T31"/>
      <c r="U31"/>
      <c r="V31"/>
      <c r="W31"/>
    </row>
    <row r="32" spans="1:23" x14ac:dyDescent="0.25">
      <c r="A32" s="46" t="str">
        <f t="shared" si="0"/>
        <v>41128Pomme</v>
      </c>
      <c r="B32" s="47">
        <f t="shared" si="1"/>
        <v>32</v>
      </c>
      <c r="C32" s="49">
        <f t="shared" si="2"/>
        <v>41128</v>
      </c>
      <c r="D32" s="13">
        <v>41128</v>
      </c>
      <c r="E32" s="19" t="s">
        <v>0</v>
      </c>
      <c r="F32" s="1">
        <v>4</v>
      </c>
      <c r="G32" s="1">
        <v>9</v>
      </c>
      <c r="H32" s="1">
        <f t="shared" si="6"/>
        <v>-5</v>
      </c>
      <c r="I32" s="28"/>
      <c r="J32" s="58">
        <f t="shared" si="4"/>
        <v>8</v>
      </c>
      <c r="K32" s="58">
        <f t="shared" si="5"/>
        <v>2012</v>
      </c>
    </row>
    <row r="33" spans="1:11" x14ac:dyDescent="0.25">
      <c r="A33" s="46" t="str">
        <f t="shared" si="0"/>
        <v>41128Poire</v>
      </c>
      <c r="B33" s="47">
        <f t="shared" si="1"/>
        <v>32</v>
      </c>
      <c r="C33" s="49">
        <f t="shared" si="2"/>
        <v>41128</v>
      </c>
      <c r="D33" s="14">
        <v>41128</v>
      </c>
      <c r="E33" s="19" t="s">
        <v>1</v>
      </c>
      <c r="F33" s="1">
        <v>243</v>
      </c>
      <c r="G33" s="1">
        <v>243</v>
      </c>
      <c r="H33" s="1">
        <f t="shared" si="6"/>
        <v>0</v>
      </c>
      <c r="I33" s="28"/>
      <c r="J33" s="58">
        <f t="shared" si="4"/>
        <v>8</v>
      </c>
      <c r="K33" s="58">
        <f t="shared" si="5"/>
        <v>2012</v>
      </c>
    </row>
    <row r="34" spans="1:11" x14ac:dyDescent="0.25">
      <c r="A34" s="46" t="str">
        <f t="shared" si="0"/>
        <v>41128Orange</v>
      </c>
      <c r="B34" s="47">
        <f t="shared" si="1"/>
        <v>32</v>
      </c>
      <c r="C34" s="49">
        <f t="shared" si="2"/>
        <v>41128</v>
      </c>
      <c r="D34" s="14">
        <v>41128</v>
      </c>
      <c r="E34" s="19" t="s">
        <v>2</v>
      </c>
      <c r="F34" s="1">
        <v>350</v>
      </c>
      <c r="G34" s="1">
        <v>301</v>
      </c>
      <c r="H34" s="1">
        <f t="shared" si="6"/>
        <v>49</v>
      </c>
      <c r="I34" s="28"/>
      <c r="J34" s="58">
        <f t="shared" si="4"/>
        <v>8</v>
      </c>
      <c r="K34" s="58">
        <f t="shared" si="5"/>
        <v>2012</v>
      </c>
    </row>
    <row r="35" spans="1:11" x14ac:dyDescent="0.25">
      <c r="A35" s="46" t="str">
        <f t="shared" si="0"/>
        <v>41128Mandarine</v>
      </c>
      <c r="B35" s="47">
        <f t="shared" si="1"/>
        <v>32</v>
      </c>
      <c r="C35" s="49">
        <f t="shared" si="2"/>
        <v>41128</v>
      </c>
      <c r="D35" s="14">
        <v>41128</v>
      </c>
      <c r="E35" s="19" t="s">
        <v>3</v>
      </c>
      <c r="F35" s="1">
        <v>45</v>
      </c>
      <c r="G35" s="1">
        <v>30</v>
      </c>
      <c r="H35" s="1">
        <f t="shared" si="6"/>
        <v>15</v>
      </c>
      <c r="I35" s="28"/>
      <c r="J35" s="58">
        <f t="shared" si="4"/>
        <v>8</v>
      </c>
      <c r="K35" s="58">
        <f t="shared" si="5"/>
        <v>2012</v>
      </c>
    </row>
    <row r="36" spans="1:11" x14ac:dyDescent="0.25">
      <c r="A36" s="46" t="str">
        <f t="shared" si="0"/>
        <v>41128Fraise</v>
      </c>
      <c r="B36" s="47">
        <f t="shared" si="1"/>
        <v>32</v>
      </c>
      <c r="C36" s="49">
        <f t="shared" si="2"/>
        <v>41128</v>
      </c>
      <c r="D36" s="14">
        <v>41128</v>
      </c>
      <c r="E36" s="19" t="s">
        <v>4</v>
      </c>
      <c r="F36" s="1"/>
      <c r="G36" s="1"/>
      <c r="H36" s="1"/>
      <c r="I36" s="28"/>
      <c r="J36" s="58">
        <f t="shared" si="4"/>
        <v>8</v>
      </c>
      <c r="K36" s="58">
        <f t="shared" si="5"/>
        <v>2012</v>
      </c>
    </row>
    <row r="37" spans="1:11" x14ac:dyDescent="0.25">
      <c r="A37" s="46" t="str">
        <f t="shared" si="0"/>
        <v>41128Framboise</v>
      </c>
      <c r="B37" s="47">
        <f t="shared" si="1"/>
        <v>32</v>
      </c>
      <c r="C37" s="49">
        <f t="shared" si="2"/>
        <v>41128</v>
      </c>
      <c r="D37" s="14">
        <v>41128</v>
      </c>
      <c r="E37" s="19" t="s">
        <v>5</v>
      </c>
      <c r="F37" s="1"/>
      <c r="G37" s="1"/>
      <c r="H37" s="1"/>
      <c r="I37" s="28"/>
      <c r="J37" s="58">
        <f t="shared" si="4"/>
        <v>8</v>
      </c>
      <c r="K37" s="58">
        <f t="shared" si="5"/>
        <v>2012</v>
      </c>
    </row>
    <row r="38" spans="1:11" x14ac:dyDescent="0.25">
      <c r="A38" s="46" t="str">
        <f t="shared" si="0"/>
        <v>41128Tomate</v>
      </c>
      <c r="B38" s="47">
        <f t="shared" si="1"/>
        <v>32</v>
      </c>
      <c r="C38" s="49">
        <f t="shared" si="2"/>
        <v>41128</v>
      </c>
      <c r="D38" s="14">
        <v>41128</v>
      </c>
      <c r="E38" s="19" t="s">
        <v>6</v>
      </c>
      <c r="F38" s="1"/>
      <c r="G38" s="1"/>
      <c r="H38" s="1"/>
      <c r="I38" s="28"/>
      <c r="J38" s="58">
        <f t="shared" si="4"/>
        <v>8</v>
      </c>
      <c r="K38" s="58">
        <f t="shared" si="5"/>
        <v>2012</v>
      </c>
    </row>
    <row r="39" spans="1:11" x14ac:dyDescent="0.25">
      <c r="A39" s="46" t="str">
        <f t="shared" si="0"/>
        <v>41128Abricot</v>
      </c>
      <c r="B39" s="47">
        <f t="shared" si="1"/>
        <v>32</v>
      </c>
      <c r="C39" s="49">
        <f t="shared" si="2"/>
        <v>41128</v>
      </c>
      <c r="D39" s="14">
        <v>41128</v>
      </c>
      <c r="E39" s="19" t="s">
        <v>7</v>
      </c>
      <c r="F39" s="1"/>
      <c r="G39" s="1"/>
      <c r="H39" s="1"/>
      <c r="I39" s="28"/>
      <c r="J39" s="58">
        <f t="shared" si="4"/>
        <v>8</v>
      </c>
      <c r="K39" s="58">
        <f t="shared" si="5"/>
        <v>2012</v>
      </c>
    </row>
    <row r="40" spans="1:11" x14ac:dyDescent="0.25">
      <c r="A40" s="46" t="str">
        <f t="shared" si="0"/>
        <v>41128Avocat</v>
      </c>
      <c r="B40" s="47">
        <f t="shared" si="1"/>
        <v>32</v>
      </c>
      <c r="C40" s="49">
        <f t="shared" si="2"/>
        <v>41128</v>
      </c>
      <c r="D40" s="14">
        <v>41128</v>
      </c>
      <c r="E40" s="19" t="s">
        <v>8</v>
      </c>
      <c r="F40" s="1"/>
      <c r="G40" s="1"/>
      <c r="H40" s="1"/>
      <c r="I40" s="28"/>
      <c r="J40" s="58">
        <f t="shared" si="4"/>
        <v>8</v>
      </c>
      <c r="K40" s="58">
        <f t="shared" si="5"/>
        <v>2012</v>
      </c>
    </row>
    <row r="41" spans="1:11" x14ac:dyDescent="0.25">
      <c r="A41" s="46" t="str">
        <f t="shared" si="0"/>
        <v>41128Citron</v>
      </c>
      <c r="B41" s="47">
        <f t="shared" si="1"/>
        <v>32</v>
      </c>
      <c r="C41" s="49">
        <f t="shared" si="2"/>
        <v>41128</v>
      </c>
      <c r="D41" s="14">
        <v>41128</v>
      </c>
      <c r="E41" s="19" t="s">
        <v>9</v>
      </c>
      <c r="F41" s="1">
        <v>271</v>
      </c>
      <c r="G41" s="1">
        <v>271</v>
      </c>
      <c r="H41" s="1">
        <f t="shared" si="6"/>
        <v>0</v>
      </c>
      <c r="I41" s="28"/>
      <c r="J41" s="58">
        <f t="shared" si="4"/>
        <v>8</v>
      </c>
      <c r="K41" s="58">
        <f t="shared" si="5"/>
        <v>2012</v>
      </c>
    </row>
    <row r="42" spans="1:11" x14ac:dyDescent="0.25">
      <c r="A42" s="46" t="str">
        <f t="shared" si="0"/>
        <v>41128Ananas</v>
      </c>
      <c r="B42" s="47">
        <f t="shared" si="1"/>
        <v>32</v>
      </c>
      <c r="C42" s="49">
        <f t="shared" si="2"/>
        <v>41128</v>
      </c>
      <c r="D42" s="14">
        <v>41128</v>
      </c>
      <c r="E42" s="19" t="s">
        <v>10</v>
      </c>
      <c r="F42" s="1">
        <v>35</v>
      </c>
      <c r="G42" s="1">
        <v>0</v>
      </c>
      <c r="H42" s="1">
        <f t="shared" si="6"/>
        <v>35</v>
      </c>
      <c r="I42" s="28"/>
      <c r="J42" s="58">
        <f t="shared" si="4"/>
        <v>8</v>
      </c>
      <c r="K42" s="58">
        <f t="shared" si="5"/>
        <v>2012</v>
      </c>
    </row>
    <row r="43" spans="1:11" x14ac:dyDescent="0.25">
      <c r="A43" s="46" t="str">
        <f t="shared" si="0"/>
        <v>41128Figue</v>
      </c>
      <c r="B43" s="47">
        <f t="shared" si="1"/>
        <v>32</v>
      </c>
      <c r="C43" s="49">
        <f t="shared" si="2"/>
        <v>41128</v>
      </c>
      <c r="D43" s="14">
        <v>41128</v>
      </c>
      <c r="E43" s="19" t="s">
        <v>11</v>
      </c>
      <c r="F43" s="21"/>
      <c r="G43" s="21"/>
      <c r="H43" s="21"/>
      <c r="I43" s="29"/>
      <c r="J43" s="58">
        <f t="shared" si="4"/>
        <v>8</v>
      </c>
      <c r="K43" s="58">
        <f t="shared" si="5"/>
        <v>2012</v>
      </c>
    </row>
    <row r="44" spans="1:11" x14ac:dyDescent="0.25">
      <c r="A44" s="46" t="str">
        <f t="shared" si="0"/>
        <v>41128Datte</v>
      </c>
      <c r="B44" s="47">
        <f t="shared" si="1"/>
        <v>32</v>
      </c>
      <c r="C44" s="49">
        <f t="shared" si="2"/>
        <v>41128</v>
      </c>
      <c r="D44" s="14">
        <v>41128</v>
      </c>
      <c r="E44" s="19" t="s">
        <v>12</v>
      </c>
      <c r="F44" s="1">
        <v>8</v>
      </c>
      <c r="G44" s="1">
        <v>0</v>
      </c>
      <c r="H44" s="1">
        <f t="shared" si="6"/>
        <v>8</v>
      </c>
      <c r="I44" s="28"/>
      <c r="J44" s="58">
        <f t="shared" si="4"/>
        <v>8</v>
      </c>
      <c r="K44" s="58">
        <f t="shared" si="5"/>
        <v>2012</v>
      </c>
    </row>
    <row r="45" spans="1:11" x14ac:dyDescent="0.25">
      <c r="A45" s="46" t="str">
        <f t="shared" si="0"/>
        <v>41128Grenade</v>
      </c>
      <c r="B45" s="47">
        <f t="shared" si="1"/>
        <v>32</v>
      </c>
      <c r="C45" s="49">
        <f t="shared" si="2"/>
        <v>41128</v>
      </c>
      <c r="D45" s="14">
        <v>41128</v>
      </c>
      <c r="E45" s="19" t="s">
        <v>13</v>
      </c>
      <c r="F45" s="23"/>
      <c r="G45" s="23"/>
      <c r="H45" s="23"/>
      <c r="I45" s="30"/>
      <c r="J45" s="58">
        <f t="shared" si="4"/>
        <v>8</v>
      </c>
      <c r="K45" s="58">
        <f t="shared" si="5"/>
        <v>2012</v>
      </c>
    </row>
    <row r="46" spans="1:11" x14ac:dyDescent="0.25">
      <c r="A46" s="46" t="str">
        <f t="shared" si="0"/>
        <v>41128Groseille</v>
      </c>
      <c r="B46" s="47">
        <f t="shared" si="1"/>
        <v>32</v>
      </c>
      <c r="C46" s="49">
        <f t="shared" si="2"/>
        <v>41128</v>
      </c>
      <c r="D46" s="14">
        <v>41128</v>
      </c>
      <c r="E46" s="19" t="s">
        <v>14</v>
      </c>
      <c r="F46" s="1">
        <v>31</v>
      </c>
      <c r="G46" s="1">
        <v>31</v>
      </c>
      <c r="H46" s="1">
        <f>F46-G46</f>
        <v>0</v>
      </c>
      <c r="I46" s="28"/>
      <c r="J46" s="58">
        <f t="shared" si="4"/>
        <v>8</v>
      </c>
      <c r="K46" s="58">
        <f t="shared" si="5"/>
        <v>2012</v>
      </c>
    </row>
    <row r="47" spans="1:11" x14ac:dyDescent="0.25">
      <c r="A47" s="46" t="str">
        <f t="shared" si="0"/>
        <v>41128Kiwi</v>
      </c>
      <c r="B47" s="47">
        <f t="shared" si="1"/>
        <v>32</v>
      </c>
      <c r="C47" s="49">
        <f t="shared" si="2"/>
        <v>41128</v>
      </c>
      <c r="D47" s="14">
        <v>41128</v>
      </c>
      <c r="E47" s="19" t="s">
        <v>15</v>
      </c>
      <c r="F47" s="1">
        <v>109</v>
      </c>
      <c r="G47" s="1">
        <v>109</v>
      </c>
      <c r="H47" s="1">
        <f t="shared" ref="H47:H66" si="7">F47-G47</f>
        <v>0</v>
      </c>
      <c r="I47" s="28"/>
      <c r="J47" s="58">
        <f t="shared" si="4"/>
        <v>8</v>
      </c>
      <c r="K47" s="58">
        <f t="shared" si="5"/>
        <v>2012</v>
      </c>
    </row>
    <row r="48" spans="1:11" x14ac:dyDescent="0.25">
      <c r="A48" s="46" t="str">
        <f t="shared" si="0"/>
        <v>41128Marron</v>
      </c>
      <c r="B48" s="47">
        <f t="shared" si="1"/>
        <v>32</v>
      </c>
      <c r="C48" s="49">
        <f t="shared" si="2"/>
        <v>41128</v>
      </c>
      <c r="D48" s="14">
        <v>41128</v>
      </c>
      <c r="E48" s="19" t="s">
        <v>16</v>
      </c>
      <c r="F48" s="1">
        <v>5</v>
      </c>
      <c r="G48" s="1">
        <v>5</v>
      </c>
      <c r="H48" s="1">
        <f t="shared" si="7"/>
        <v>0</v>
      </c>
      <c r="I48" s="28"/>
      <c r="J48" s="58">
        <f t="shared" si="4"/>
        <v>8</v>
      </c>
      <c r="K48" s="58">
        <f t="shared" si="5"/>
        <v>2012</v>
      </c>
    </row>
    <row r="49" spans="1:11" x14ac:dyDescent="0.25">
      <c r="A49" s="46" t="str">
        <f t="shared" si="0"/>
        <v xml:space="preserve">41128Melon </v>
      </c>
      <c r="B49" s="47">
        <f t="shared" si="1"/>
        <v>32</v>
      </c>
      <c r="C49" s="49">
        <f t="shared" si="2"/>
        <v>41128</v>
      </c>
      <c r="D49" s="14">
        <v>41128</v>
      </c>
      <c r="E49" s="19" t="s">
        <v>17</v>
      </c>
      <c r="F49" s="1">
        <v>4</v>
      </c>
      <c r="G49" s="1">
        <v>4</v>
      </c>
      <c r="H49" s="1">
        <f t="shared" si="7"/>
        <v>0</v>
      </c>
      <c r="I49" s="28"/>
      <c r="J49" s="58">
        <f t="shared" si="4"/>
        <v>8</v>
      </c>
      <c r="K49" s="58">
        <f t="shared" si="5"/>
        <v>2012</v>
      </c>
    </row>
    <row r="50" spans="1:11" x14ac:dyDescent="0.25">
      <c r="A50" s="46" t="str">
        <f t="shared" si="0"/>
        <v>41128Mirabelle</v>
      </c>
      <c r="B50" s="47">
        <f t="shared" si="1"/>
        <v>32</v>
      </c>
      <c r="C50" s="49">
        <f t="shared" si="2"/>
        <v>41128</v>
      </c>
      <c r="D50" s="14">
        <v>41128</v>
      </c>
      <c r="E50" s="19" t="s">
        <v>18</v>
      </c>
      <c r="F50" s="1"/>
      <c r="G50" s="1"/>
      <c r="H50" s="1">
        <f t="shared" si="7"/>
        <v>0</v>
      </c>
      <c r="I50" s="28"/>
      <c r="J50" s="58">
        <f t="shared" si="4"/>
        <v>8</v>
      </c>
      <c r="K50" s="58">
        <f t="shared" si="5"/>
        <v>2012</v>
      </c>
    </row>
    <row r="51" spans="1:11" x14ac:dyDescent="0.25">
      <c r="A51" s="46" t="str">
        <f t="shared" si="0"/>
        <v>41128Mûre</v>
      </c>
      <c r="B51" s="47">
        <f t="shared" si="1"/>
        <v>32</v>
      </c>
      <c r="C51" s="49">
        <f t="shared" si="2"/>
        <v>41128</v>
      </c>
      <c r="D51" s="14">
        <v>41128</v>
      </c>
      <c r="E51" s="19" t="s">
        <v>19</v>
      </c>
      <c r="F51" s="16">
        <v>131</v>
      </c>
      <c r="G51" s="1">
        <v>131</v>
      </c>
      <c r="H51" s="1">
        <f t="shared" si="7"/>
        <v>0</v>
      </c>
      <c r="I51" s="28"/>
      <c r="J51" s="58">
        <f t="shared" si="4"/>
        <v>8</v>
      </c>
      <c r="K51" s="58">
        <f t="shared" si="5"/>
        <v>2012</v>
      </c>
    </row>
    <row r="52" spans="1:11" x14ac:dyDescent="0.25">
      <c r="A52" s="46" t="str">
        <f t="shared" si="0"/>
        <v>41128Cerise</v>
      </c>
      <c r="B52" s="47">
        <f t="shared" si="1"/>
        <v>32</v>
      </c>
      <c r="C52" s="49">
        <f t="shared" si="2"/>
        <v>41128</v>
      </c>
      <c r="D52" s="14">
        <v>41128</v>
      </c>
      <c r="E52" s="19" t="s">
        <v>20</v>
      </c>
      <c r="F52" s="17">
        <v>260</v>
      </c>
      <c r="G52" s="1">
        <v>260</v>
      </c>
      <c r="H52" s="1">
        <f t="shared" si="7"/>
        <v>0</v>
      </c>
      <c r="I52" s="28"/>
      <c r="J52" s="58">
        <f t="shared" si="4"/>
        <v>8</v>
      </c>
      <c r="K52" s="58">
        <f t="shared" si="5"/>
        <v>2012</v>
      </c>
    </row>
    <row r="53" spans="1:11" x14ac:dyDescent="0.25">
      <c r="A53" s="46" t="str">
        <f t="shared" si="0"/>
        <v>41128Banane</v>
      </c>
      <c r="B53" s="47">
        <f t="shared" si="1"/>
        <v>32</v>
      </c>
      <c r="C53" s="49">
        <f t="shared" si="2"/>
        <v>41128</v>
      </c>
      <c r="D53" s="14">
        <v>41128</v>
      </c>
      <c r="E53" s="19" t="s">
        <v>21</v>
      </c>
      <c r="F53" s="21"/>
      <c r="G53" s="21"/>
      <c r="H53" s="21"/>
      <c r="I53" s="29"/>
      <c r="J53" s="58">
        <f t="shared" si="4"/>
        <v>8</v>
      </c>
      <c r="K53" s="58">
        <f t="shared" si="5"/>
        <v>2012</v>
      </c>
    </row>
    <row r="54" spans="1:11" x14ac:dyDescent="0.25">
      <c r="A54" s="46" t="str">
        <f t="shared" si="0"/>
        <v>41128Amande</v>
      </c>
      <c r="B54" s="47">
        <f t="shared" si="1"/>
        <v>32</v>
      </c>
      <c r="C54" s="49">
        <f t="shared" si="2"/>
        <v>41128</v>
      </c>
      <c r="D54" s="14">
        <v>41128</v>
      </c>
      <c r="E54" s="19" t="s">
        <v>22</v>
      </c>
      <c r="F54" s="1">
        <v>1</v>
      </c>
      <c r="G54" s="1">
        <v>1</v>
      </c>
      <c r="H54" s="1">
        <f t="shared" si="7"/>
        <v>0</v>
      </c>
      <c r="I54" s="28"/>
      <c r="J54" s="58">
        <f t="shared" si="4"/>
        <v>8</v>
      </c>
      <c r="K54" s="58">
        <f t="shared" si="5"/>
        <v>2012</v>
      </c>
    </row>
    <row r="55" spans="1:11" x14ac:dyDescent="0.25">
      <c r="A55" s="46" t="str">
        <f t="shared" si="0"/>
        <v>41128Olive</v>
      </c>
      <c r="B55" s="47">
        <f t="shared" si="1"/>
        <v>32</v>
      </c>
      <c r="C55" s="49">
        <f t="shared" si="2"/>
        <v>41128</v>
      </c>
      <c r="D55" s="14">
        <v>41128</v>
      </c>
      <c r="E55" s="19" t="s">
        <v>23</v>
      </c>
      <c r="F55" s="1">
        <v>229</v>
      </c>
      <c r="G55" s="1">
        <v>229</v>
      </c>
      <c r="H55" s="1">
        <f t="shared" si="7"/>
        <v>0</v>
      </c>
      <c r="I55" s="28"/>
      <c r="J55" s="58">
        <f t="shared" si="4"/>
        <v>8</v>
      </c>
      <c r="K55" s="58">
        <f t="shared" si="5"/>
        <v>2012</v>
      </c>
    </row>
    <row r="56" spans="1:11" x14ac:dyDescent="0.25">
      <c r="A56" s="46" t="str">
        <f t="shared" si="0"/>
        <v>41128Pamplemousse</v>
      </c>
      <c r="B56" s="47">
        <f t="shared" si="1"/>
        <v>32</v>
      </c>
      <c r="C56" s="49">
        <f t="shared" si="2"/>
        <v>41128</v>
      </c>
      <c r="D56" s="14">
        <v>41128</v>
      </c>
      <c r="E56" s="19" t="s">
        <v>24</v>
      </c>
      <c r="F56" s="1">
        <v>42</v>
      </c>
      <c r="G56" s="1">
        <v>40</v>
      </c>
      <c r="H56" s="1">
        <f t="shared" si="7"/>
        <v>2</v>
      </c>
      <c r="I56" s="28"/>
      <c r="J56" s="58">
        <f t="shared" si="4"/>
        <v>8</v>
      </c>
      <c r="K56" s="58">
        <f t="shared" si="5"/>
        <v>2012</v>
      </c>
    </row>
    <row r="57" spans="1:11" x14ac:dyDescent="0.25">
      <c r="A57" s="46" t="str">
        <f t="shared" si="0"/>
        <v>41128Pastèque</v>
      </c>
      <c r="B57" s="47">
        <f t="shared" si="1"/>
        <v>32</v>
      </c>
      <c r="C57" s="49">
        <f t="shared" si="2"/>
        <v>41128</v>
      </c>
      <c r="D57" s="14">
        <v>41128</v>
      </c>
      <c r="E57" s="19" t="s">
        <v>25</v>
      </c>
      <c r="F57" s="1"/>
      <c r="G57" s="1"/>
      <c r="H57" s="1"/>
      <c r="I57" s="28"/>
      <c r="J57" s="58">
        <f t="shared" si="4"/>
        <v>8</v>
      </c>
      <c r="K57" s="58">
        <f t="shared" si="5"/>
        <v>2012</v>
      </c>
    </row>
    <row r="58" spans="1:11" x14ac:dyDescent="0.25">
      <c r="A58" s="46" t="str">
        <f t="shared" si="0"/>
        <v>41128Pêche</v>
      </c>
      <c r="B58" s="47">
        <f t="shared" si="1"/>
        <v>32</v>
      </c>
      <c r="C58" s="49">
        <f t="shared" si="2"/>
        <v>41128</v>
      </c>
      <c r="D58" s="14">
        <v>41128</v>
      </c>
      <c r="E58" s="19" t="s">
        <v>26</v>
      </c>
      <c r="F58" s="1"/>
      <c r="G58" s="1"/>
      <c r="H58" s="1"/>
      <c r="I58" s="28"/>
      <c r="J58" s="58">
        <f t="shared" si="4"/>
        <v>8</v>
      </c>
      <c r="K58" s="58">
        <f t="shared" si="5"/>
        <v>2012</v>
      </c>
    </row>
    <row r="59" spans="1:11" x14ac:dyDescent="0.25">
      <c r="A59" s="46" t="str">
        <f t="shared" si="0"/>
        <v>41128Pistache</v>
      </c>
      <c r="B59" s="47">
        <f t="shared" si="1"/>
        <v>32</v>
      </c>
      <c r="C59" s="49">
        <f t="shared" si="2"/>
        <v>41128</v>
      </c>
      <c r="D59" s="14">
        <v>41128</v>
      </c>
      <c r="E59" s="19" t="s">
        <v>27</v>
      </c>
      <c r="F59" s="1"/>
      <c r="G59" s="1"/>
      <c r="H59" s="1"/>
      <c r="I59" s="28"/>
      <c r="J59" s="58">
        <f t="shared" si="4"/>
        <v>8</v>
      </c>
      <c r="K59" s="58">
        <f t="shared" si="5"/>
        <v>2012</v>
      </c>
    </row>
    <row r="60" spans="1:11" x14ac:dyDescent="0.25">
      <c r="A60" s="46" t="str">
        <f t="shared" si="0"/>
        <v>41128Prube</v>
      </c>
      <c r="B60" s="47">
        <f t="shared" si="1"/>
        <v>32</v>
      </c>
      <c r="C60" s="49">
        <f t="shared" si="2"/>
        <v>41128</v>
      </c>
      <c r="D60" s="14">
        <v>41128</v>
      </c>
      <c r="E60" s="19" t="s">
        <v>28</v>
      </c>
      <c r="F60" s="1">
        <v>2567</v>
      </c>
      <c r="G60" s="1">
        <v>2567</v>
      </c>
      <c r="H60" s="1">
        <f t="shared" si="7"/>
        <v>0</v>
      </c>
      <c r="I60" s="28"/>
      <c r="J60" s="58">
        <f t="shared" si="4"/>
        <v>8</v>
      </c>
      <c r="K60" s="58">
        <f t="shared" si="5"/>
        <v>2012</v>
      </c>
    </row>
    <row r="61" spans="1:11" x14ac:dyDescent="0.25">
      <c r="A61" s="46" t="str">
        <f t="shared" si="0"/>
        <v xml:space="preserve">41128Raisi </v>
      </c>
      <c r="B61" s="47">
        <f t="shared" si="1"/>
        <v>32</v>
      </c>
      <c r="C61" s="49">
        <f t="shared" si="2"/>
        <v>41128</v>
      </c>
      <c r="D61" s="14">
        <v>41128</v>
      </c>
      <c r="E61" s="19" t="s">
        <v>29</v>
      </c>
      <c r="F61" s="1"/>
      <c r="G61" s="1"/>
      <c r="H61" s="1"/>
      <c r="I61" s="28"/>
      <c r="J61" s="58">
        <f t="shared" si="4"/>
        <v>8</v>
      </c>
      <c r="K61" s="58">
        <f t="shared" si="5"/>
        <v>2012</v>
      </c>
    </row>
    <row r="62" spans="1:11" x14ac:dyDescent="0.25">
      <c r="A62" s="46" t="str">
        <f t="shared" si="0"/>
        <v>41129Pomme</v>
      </c>
      <c r="B62" s="47">
        <f t="shared" si="1"/>
        <v>32</v>
      </c>
      <c r="C62" s="49">
        <f t="shared" si="2"/>
        <v>41129</v>
      </c>
      <c r="D62" s="8">
        <v>41129</v>
      </c>
      <c r="E62" s="19" t="s">
        <v>0</v>
      </c>
      <c r="F62" s="1"/>
      <c r="G62" s="1"/>
      <c r="H62" s="1"/>
      <c r="I62" s="28"/>
      <c r="J62" s="58">
        <f t="shared" si="4"/>
        <v>8</v>
      </c>
      <c r="K62" s="58">
        <f t="shared" si="5"/>
        <v>2012</v>
      </c>
    </row>
    <row r="63" spans="1:11" x14ac:dyDescent="0.25">
      <c r="A63" s="46" t="str">
        <f t="shared" si="0"/>
        <v>41129Poire</v>
      </c>
      <c r="B63" s="47">
        <f t="shared" si="1"/>
        <v>32</v>
      </c>
      <c r="C63" s="49">
        <f t="shared" si="2"/>
        <v>41129</v>
      </c>
      <c r="D63" s="10">
        <v>41129</v>
      </c>
      <c r="E63" s="19" t="s">
        <v>1</v>
      </c>
      <c r="F63" s="1">
        <v>125</v>
      </c>
      <c r="G63" s="1">
        <v>122</v>
      </c>
      <c r="H63" s="1">
        <f t="shared" si="7"/>
        <v>3</v>
      </c>
      <c r="I63" s="28"/>
      <c r="J63" s="58">
        <f t="shared" si="4"/>
        <v>8</v>
      </c>
      <c r="K63" s="58">
        <f t="shared" si="5"/>
        <v>2012</v>
      </c>
    </row>
    <row r="64" spans="1:11" x14ac:dyDescent="0.25">
      <c r="A64" s="46" t="str">
        <f t="shared" si="0"/>
        <v>41129Orange</v>
      </c>
      <c r="B64" s="47">
        <f t="shared" si="1"/>
        <v>32</v>
      </c>
      <c r="C64" s="49">
        <f t="shared" si="2"/>
        <v>41129</v>
      </c>
      <c r="D64" s="10">
        <v>41129</v>
      </c>
      <c r="E64" s="19" t="s">
        <v>2</v>
      </c>
      <c r="F64" s="1">
        <v>90</v>
      </c>
      <c r="G64" s="1">
        <v>90</v>
      </c>
      <c r="H64" s="1">
        <f t="shared" si="7"/>
        <v>0</v>
      </c>
      <c r="I64" s="28"/>
      <c r="J64" s="58">
        <f t="shared" si="4"/>
        <v>8</v>
      </c>
      <c r="K64" s="58">
        <f t="shared" si="5"/>
        <v>2012</v>
      </c>
    </row>
    <row r="65" spans="1:11" x14ac:dyDescent="0.25">
      <c r="A65" s="46" t="str">
        <f t="shared" ref="A65:A126" si="8">D65&amp;E65</f>
        <v>41129Mandarine</v>
      </c>
      <c r="B65" s="47">
        <f t="shared" ref="B65:B126" si="9">WEEKNUM(D65,1)</f>
        <v>32</v>
      </c>
      <c r="C65" s="49">
        <f t="shared" ref="C65:C126" si="10">IF(D65="","",D65)</f>
        <v>41129</v>
      </c>
      <c r="D65" s="10">
        <v>41129</v>
      </c>
      <c r="E65" s="19" t="s">
        <v>3</v>
      </c>
      <c r="F65" s="21">
        <v>35</v>
      </c>
      <c r="G65" s="21">
        <v>25</v>
      </c>
      <c r="H65" s="1">
        <f t="shared" si="7"/>
        <v>10</v>
      </c>
      <c r="I65" s="29"/>
      <c r="J65" s="58">
        <f t="shared" si="4"/>
        <v>8</v>
      </c>
      <c r="K65" s="58">
        <f t="shared" si="5"/>
        <v>2012</v>
      </c>
    </row>
    <row r="66" spans="1:11" x14ac:dyDescent="0.25">
      <c r="A66" s="46" t="str">
        <f t="shared" si="8"/>
        <v>41129Fraise</v>
      </c>
      <c r="B66" s="47">
        <f t="shared" si="9"/>
        <v>32</v>
      </c>
      <c r="C66" s="49">
        <f t="shared" si="10"/>
        <v>41129</v>
      </c>
      <c r="D66" s="10">
        <v>41129</v>
      </c>
      <c r="E66" s="19" t="s">
        <v>4</v>
      </c>
      <c r="F66" s="1">
        <v>31</v>
      </c>
      <c r="G66" s="1">
        <v>0</v>
      </c>
      <c r="H66" s="1">
        <f t="shared" si="7"/>
        <v>31</v>
      </c>
      <c r="I66" s="28"/>
      <c r="J66" s="58">
        <f t="shared" ref="J66:J127" si="11">MONTH(D66)</f>
        <v>8</v>
      </c>
      <c r="K66" s="58">
        <f t="shared" ref="K66:K127" si="12">YEAR(D66)</f>
        <v>2012</v>
      </c>
    </row>
    <row r="67" spans="1:11" x14ac:dyDescent="0.25">
      <c r="A67" s="46" t="str">
        <f t="shared" si="8"/>
        <v>41129Framboise</v>
      </c>
      <c r="B67" s="47">
        <f t="shared" si="9"/>
        <v>32</v>
      </c>
      <c r="C67" s="49">
        <f t="shared" si="10"/>
        <v>41129</v>
      </c>
      <c r="D67" s="10">
        <v>41129</v>
      </c>
      <c r="E67" s="19" t="s">
        <v>5</v>
      </c>
      <c r="F67" s="12"/>
      <c r="G67" s="15"/>
      <c r="H67" s="15"/>
      <c r="I67" s="31"/>
      <c r="J67" s="58">
        <f t="shared" si="11"/>
        <v>8</v>
      </c>
      <c r="K67" s="58">
        <f t="shared" si="12"/>
        <v>2012</v>
      </c>
    </row>
    <row r="68" spans="1:11" x14ac:dyDescent="0.25">
      <c r="A68" s="46" t="str">
        <f t="shared" si="8"/>
        <v>41129Tomate</v>
      </c>
      <c r="B68" s="47">
        <f t="shared" si="9"/>
        <v>32</v>
      </c>
      <c r="C68" s="49">
        <f t="shared" si="10"/>
        <v>41129</v>
      </c>
      <c r="D68" s="10">
        <v>41129</v>
      </c>
      <c r="E68" s="19" t="s">
        <v>6</v>
      </c>
      <c r="F68" s="9">
        <v>83</v>
      </c>
      <c r="G68" s="1">
        <v>83</v>
      </c>
      <c r="H68" s="1">
        <f>F68-G68</f>
        <v>0</v>
      </c>
      <c r="I68" s="28"/>
      <c r="J68" s="58">
        <f t="shared" si="11"/>
        <v>8</v>
      </c>
      <c r="K68" s="58">
        <f t="shared" si="12"/>
        <v>2012</v>
      </c>
    </row>
    <row r="69" spans="1:11" x14ac:dyDescent="0.25">
      <c r="A69" s="46" t="str">
        <f t="shared" si="8"/>
        <v>41129Abricot</v>
      </c>
      <c r="B69" s="47">
        <f t="shared" si="9"/>
        <v>32</v>
      </c>
      <c r="C69" s="49">
        <f t="shared" si="10"/>
        <v>41129</v>
      </c>
      <c r="D69" s="10">
        <v>41129</v>
      </c>
      <c r="E69" s="19" t="s">
        <v>7</v>
      </c>
      <c r="F69" s="1">
        <v>55</v>
      </c>
      <c r="G69" s="1">
        <v>55</v>
      </c>
      <c r="H69" s="1">
        <f t="shared" ref="H69:H88" si="13">F69-G69</f>
        <v>0</v>
      </c>
      <c r="I69" s="28"/>
      <c r="J69" s="58">
        <f t="shared" si="11"/>
        <v>8</v>
      </c>
      <c r="K69" s="58">
        <f t="shared" si="12"/>
        <v>2012</v>
      </c>
    </row>
    <row r="70" spans="1:11" x14ac:dyDescent="0.25">
      <c r="A70" s="46" t="str">
        <f t="shared" si="8"/>
        <v>41129Avocat</v>
      </c>
      <c r="B70" s="47">
        <f t="shared" si="9"/>
        <v>32</v>
      </c>
      <c r="C70" s="49">
        <f t="shared" si="10"/>
        <v>41129</v>
      </c>
      <c r="D70" s="10">
        <v>41129</v>
      </c>
      <c r="E70" s="19" t="s">
        <v>8</v>
      </c>
      <c r="F70" s="1">
        <v>16</v>
      </c>
      <c r="G70" s="1">
        <v>16</v>
      </c>
      <c r="H70" s="1">
        <f t="shared" si="13"/>
        <v>0</v>
      </c>
      <c r="I70" s="28"/>
      <c r="J70" s="58">
        <f t="shared" si="11"/>
        <v>8</v>
      </c>
      <c r="K70" s="58">
        <f t="shared" si="12"/>
        <v>2012</v>
      </c>
    </row>
    <row r="71" spans="1:11" x14ac:dyDescent="0.25">
      <c r="A71" s="46" t="str">
        <f t="shared" si="8"/>
        <v>41129Citron</v>
      </c>
      <c r="B71" s="47">
        <f t="shared" si="9"/>
        <v>32</v>
      </c>
      <c r="C71" s="49">
        <f t="shared" si="10"/>
        <v>41129</v>
      </c>
      <c r="D71" s="10">
        <v>41129</v>
      </c>
      <c r="E71" s="19" t="s">
        <v>9</v>
      </c>
      <c r="F71" s="1">
        <v>8</v>
      </c>
      <c r="G71" s="1">
        <v>8</v>
      </c>
      <c r="H71" s="1">
        <f t="shared" si="13"/>
        <v>0</v>
      </c>
      <c r="I71" s="28"/>
      <c r="J71" s="58">
        <f t="shared" si="11"/>
        <v>8</v>
      </c>
      <c r="K71" s="58">
        <f t="shared" si="12"/>
        <v>2012</v>
      </c>
    </row>
    <row r="72" spans="1:11" x14ac:dyDescent="0.25">
      <c r="A72" s="46" t="str">
        <f t="shared" si="8"/>
        <v>41129Ananas</v>
      </c>
      <c r="B72" s="47">
        <f t="shared" si="9"/>
        <v>32</v>
      </c>
      <c r="C72" s="49">
        <f t="shared" si="10"/>
        <v>41129</v>
      </c>
      <c r="D72" s="10">
        <v>41129</v>
      </c>
      <c r="E72" s="19" t="s">
        <v>10</v>
      </c>
      <c r="F72" s="1"/>
      <c r="G72" s="1"/>
      <c r="H72" s="1"/>
      <c r="I72" s="28"/>
      <c r="J72" s="58">
        <f t="shared" si="11"/>
        <v>8</v>
      </c>
      <c r="K72" s="58">
        <f t="shared" si="12"/>
        <v>2012</v>
      </c>
    </row>
    <row r="73" spans="1:11" x14ac:dyDescent="0.25">
      <c r="A73" s="46" t="str">
        <f t="shared" si="8"/>
        <v>41129Figue</v>
      </c>
      <c r="B73" s="47">
        <f t="shared" si="9"/>
        <v>32</v>
      </c>
      <c r="C73" s="49">
        <f t="shared" si="10"/>
        <v>41129</v>
      </c>
      <c r="D73" s="10">
        <v>41129</v>
      </c>
      <c r="E73" s="19" t="s">
        <v>11</v>
      </c>
      <c r="F73" s="16">
        <v>92</v>
      </c>
      <c r="G73" s="1">
        <v>92</v>
      </c>
      <c r="H73" s="1">
        <f t="shared" si="13"/>
        <v>0</v>
      </c>
      <c r="I73" s="28"/>
      <c r="J73" s="58">
        <f t="shared" si="11"/>
        <v>8</v>
      </c>
      <c r="K73" s="58">
        <f t="shared" si="12"/>
        <v>2012</v>
      </c>
    </row>
    <row r="74" spans="1:11" x14ac:dyDescent="0.25">
      <c r="A74" s="46" t="str">
        <f t="shared" si="8"/>
        <v>41129Datte</v>
      </c>
      <c r="B74" s="47">
        <f t="shared" si="9"/>
        <v>32</v>
      </c>
      <c r="C74" s="49">
        <f t="shared" si="10"/>
        <v>41129</v>
      </c>
      <c r="D74" s="10">
        <v>41129</v>
      </c>
      <c r="E74" s="19" t="s">
        <v>12</v>
      </c>
      <c r="F74" s="17">
        <v>124</v>
      </c>
      <c r="G74" s="1">
        <v>124</v>
      </c>
      <c r="H74" s="1">
        <f t="shared" si="13"/>
        <v>0</v>
      </c>
      <c r="I74" s="28"/>
      <c r="J74" s="58">
        <f t="shared" si="11"/>
        <v>8</v>
      </c>
      <c r="K74" s="58">
        <f t="shared" si="12"/>
        <v>2012</v>
      </c>
    </row>
    <row r="75" spans="1:11" x14ac:dyDescent="0.25">
      <c r="A75" s="46" t="str">
        <f t="shared" si="8"/>
        <v>41129Grenade</v>
      </c>
      <c r="B75" s="47">
        <f t="shared" si="9"/>
        <v>32</v>
      </c>
      <c r="C75" s="49">
        <f t="shared" si="10"/>
        <v>41129</v>
      </c>
      <c r="D75" s="10">
        <v>41129</v>
      </c>
      <c r="E75" s="19" t="s">
        <v>13</v>
      </c>
      <c r="F75" s="11"/>
      <c r="G75" s="11"/>
      <c r="H75" s="11"/>
      <c r="I75" s="32"/>
      <c r="J75" s="58">
        <f t="shared" si="11"/>
        <v>8</v>
      </c>
      <c r="K75" s="58">
        <f t="shared" si="12"/>
        <v>2012</v>
      </c>
    </row>
    <row r="76" spans="1:11" x14ac:dyDescent="0.25">
      <c r="A76" s="46" t="str">
        <f t="shared" si="8"/>
        <v>41129Groseille</v>
      </c>
      <c r="B76" s="47">
        <f t="shared" si="9"/>
        <v>32</v>
      </c>
      <c r="C76" s="49">
        <f t="shared" si="10"/>
        <v>41129</v>
      </c>
      <c r="D76" s="10">
        <v>41129</v>
      </c>
      <c r="E76" s="19" t="s">
        <v>14</v>
      </c>
      <c r="F76" s="1">
        <v>2</v>
      </c>
      <c r="G76" s="1">
        <v>2</v>
      </c>
      <c r="H76" s="1">
        <f t="shared" si="13"/>
        <v>0</v>
      </c>
      <c r="I76" s="28"/>
      <c r="J76" s="58">
        <f t="shared" si="11"/>
        <v>8</v>
      </c>
      <c r="K76" s="58">
        <f t="shared" si="12"/>
        <v>2012</v>
      </c>
    </row>
    <row r="77" spans="1:11" x14ac:dyDescent="0.25">
      <c r="A77" s="46" t="str">
        <f t="shared" si="8"/>
        <v>41129Kiwi</v>
      </c>
      <c r="B77" s="47">
        <f t="shared" si="9"/>
        <v>32</v>
      </c>
      <c r="C77" s="49">
        <f t="shared" si="10"/>
        <v>41129</v>
      </c>
      <c r="D77" s="10">
        <v>41129</v>
      </c>
      <c r="E77" s="19" t="s">
        <v>15</v>
      </c>
      <c r="F77" s="1">
        <v>217</v>
      </c>
      <c r="G77" s="1">
        <v>217</v>
      </c>
      <c r="H77" s="1">
        <f t="shared" si="13"/>
        <v>0</v>
      </c>
      <c r="I77" s="28"/>
      <c r="J77" s="58">
        <f t="shared" si="11"/>
        <v>8</v>
      </c>
      <c r="K77" s="58">
        <f t="shared" si="12"/>
        <v>2012</v>
      </c>
    </row>
    <row r="78" spans="1:11" x14ac:dyDescent="0.25">
      <c r="A78" s="46" t="str">
        <f t="shared" si="8"/>
        <v>41129Marron</v>
      </c>
      <c r="B78" s="47">
        <f t="shared" si="9"/>
        <v>32</v>
      </c>
      <c r="C78" s="49">
        <f t="shared" si="10"/>
        <v>41129</v>
      </c>
      <c r="D78" s="10">
        <v>41129</v>
      </c>
      <c r="E78" s="19" t="s">
        <v>16</v>
      </c>
      <c r="F78" s="1">
        <v>36</v>
      </c>
      <c r="G78" s="1">
        <v>35</v>
      </c>
      <c r="H78" s="1">
        <f t="shared" si="13"/>
        <v>1</v>
      </c>
      <c r="I78" s="28"/>
      <c r="J78" s="58">
        <f t="shared" si="11"/>
        <v>8</v>
      </c>
      <c r="K78" s="58">
        <f t="shared" si="12"/>
        <v>2012</v>
      </c>
    </row>
    <row r="79" spans="1:11" x14ac:dyDescent="0.25">
      <c r="A79" s="46" t="str">
        <f t="shared" si="8"/>
        <v xml:space="preserve">41129Melon </v>
      </c>
      <c r="B79" s="47">
        <f t="shared" si="9"/>
        <v>32</v>
      </c>
      <c r="C79" s="49">
        <f t="shared" si="10"/>
        <v>41129</v>
      </c>
      <c r="D79" s="10">
        <v>41129</v>
      </c>
      <c r="E79" s="19" t="s">
        <v>17</v>
      </c>
      <c r="F79" s="1"/>
      <c r="G79" s="1"/>
      <c r="H79" s="1"/>
      <c r="I79" s="28"/>
      <c r="J79" s="58">
        <f t="shared" si="11"/>
        <v>8</v>
      </c>
      <c r="K79" s="58">
        <f t="shared" si="12"/>
        <v>2012</v>
      </c>
    </row>
    <row r="80" spans="1:11" x14ac:dyDescent="0.25">
      <c r="A80" s="46" t="str">
        <f t="shared" si="8"/>
        <v>41129Mirabelle</v>
      </c>
      <c r="B80" s="47">
        <f t="shared" si="9"/>
        <v>32</v>
      </c>
      <c r="C80" s="49">
        <f t="shared" si="10"/>
        <v>41129</v>
      </c>
      <c r="D80" s="10">
        <v>41129</v>
      </c>
      <c r="E80" s="19" t="s">
        <v>18</v>
      </c>
      <c r="F80" s="1">
        <v>1</v>
      </c>
      <c r="G80" s="1">
        <v>1</v>
      </c>
      <c r="H80" s="1">
        <f t="shared" si="13"/>
        <v>0</v>
      </c>
      <c r="I80" s="28"/>
      <c r="J80" s="58">
        <f t="shared" si="11"/>
        <v>8</v>
      </c>
      <c r="K80" s="58">
        <f t="shared" si="12"/>
        <v>2012</v>
      </c>
    </row>
    <row r="81" spans="1:11" x14ac:dyDescent="0.25">
      <c r="A81" s="46" t="str">
        <f t="shared" si="8"/>
        <v>41129Mûre</v>
      </c>
      <c r="B81" s="47">
        <f t="shared" si="9"/>
        <v>32</v>
      </c>
      <c r="C81" s="49">
        <f t="shared" si="10"/>
        <v>41129</v>
      </c>
      <c r="D81" s="10">
        <v>41129</v>
      </c>
      <c r="E81" s="19" t="s">
        <v>19</v>
      </c>
      <c r="F81" s="1"/>
      <c r="G81" s="1"/>
      <c r="H81" s="1"/>
      <c r="I81" s="28"/>
      <c r="J81" s="58">
        <f t="shared" si="11"/>
        <v>8</v>
      </c>
      <c r="K81" s="58">
        <f t="shared" si="12"/>
        <v>2012</v>
      </c>
    </row>
    <row r="82" spans="1:11" x14ac:dyDescent="0.25">
      <c r="A82" s="46" t="str">
        <f t="shared" si="8"/>
        <v>41129Cerise</v>
      </c>
      <c r="B82" s="47">
        <f t="shared" si="9"/>
        <v>32</v>
      </c>
      <c r="C82" s="49">
        <f t="shared" si="10"/>
        <v>41129</v>
      </c>
      <c r="D82" s="10">
        <v>41129</v>
      </c>
      <c r="E82" s="19" t="s">
        <v>20</v>
      </c>
      <c r="F82" s="1"/>
      <c r="G82" s="1"/>
      <c r="H82" s="1"/>
      <c r="I82" s="28"/>
      <c r="J82" s="58">
        <f t="shared" si="11"/>
        <v>8</v>
      </c>
      <c r="K82" s="58">
        <f t="shared" si="12"/>
        <v>2012</v>
      </c>
    </row>
    <row r="83" spans="1:11" x14ac:dyDescent="0.25">
      <c r="A83" s="46" t="str">
        <f t="shared" si="8"/>
        <v>41129Banane</v>
      </c>
      <c r="B83" s="47">
        <f t="shared" si="9"/>
        <v>32</v>
      </c>
      <c r="C83" s="49">
        <f t="shared" si="10"/>
        <v>41129</v>
      </c>
      <c r="D83" s="10">
        <v>41129</v>
      </c>
      <c r="E83" s="19" t="s">
        <v>21</v>
      </c>
      <c r="F83" s="1"/>
      <c r="G83" s="1"/>
      <c r="H83" s="1"/>
      <c r="I83" s="28"/>
      <c r="J83" s="58">
        <f t="shared" si="11"/>
        <v>8</v>
      </c>
      <c r="K83" s="58">
        <f t="shared" si="12"/>
        <v>2012</v>
      </c>
    </row>
    <row r="84" spans="1:11" x14ac:dyDescent="0.25">
      <c r="A84" s="46" t="str">
        <f t="shared" si="8"/>
        <v>41129Amande</v>
      </c>
      <c r="B84" s="47">
        <f t="shared" si="9"/>
        <v>32</v>
      </c>
      <c r="C84" s="49">
        <f t="shared" si="10"/>
        <v>41129</v>
      </c>
      <c r="D84" s="10">
        <v>41129</v>
      </c>
      <c r="E84" s="19" t="s">
        <v>22</v>
      </c>
      <c r="F84" s="1"/>
      <c r="G84" s="1"/>
      <c r="H84" s="1"/>
      <c r="I84" s="28"/>
      <c r="J84" s="58">
        <f t="shared" si="11"/>
        <v>8</v>
      </c>
      <c r="K84" s="58">
        <f t="shared" si="12"/>
        <v>2012</v>
      </c>
    </row>
    <row r="85" spans="1:11" x14ac:dyDescent="0.25">
      <c r="A85" s="46" t="str">
        <f t="shared" si="8"/>
        <v>41129Olive</v>
      </c>
      <c r="B85" s="47">
        <f t="shared" si="9"/>
        <v>32</v>
      </c>
      <c r="C85" s="49">
        <f t="shared" si="10"/>
        <v>41129</v>
      </c>
      <c r="D85" s="10">
        <v>41129</v>
      </c>
      <c r="E85" s="19" t="s">
        <v>23</v>
      </c>
      <c r="F85" s="1">
        <v>248</v>
      </c>
      <c r="G85" s="1">
        <v>150</v>
      </c>
      <c r="H85" s="1">
        <f t="shared" si="13"/>
        <v>98</v>
      </c>
      <c r="I85" s="28"/>
      <c r="J85" s="58">
        <f t="shared" si="11"/>
        <v>8</v>
      </c>
      <c r="K85" s="58">
        <f t="shared" si="12"/>
        <v>2012</v>
      </c>
    </row>
    <row r="86" spans="1:11" x14ac:dyDescent="0.25">
      <c r="A86" s="46" t="str">
        <f t="shared" si="8"/>
        <v>41129Pamplemousse</v>
      </c>
      <c r="B86" s="47">
        <f t="shared" si="9"/>
        <v>32</v>
      </c>
      <c r="C86" s="49">
        <f t="shared" si="10"/>
        <v>41129</v>
      </c>
      <c r="D86" s="10">
        <v>41129</v>
      </c>
      <c r="E86" s="19" t="s">
        <v>24</v>
      </c>
      <c r="F86" s="1">
        <v>45</v>
      </c>
      <c r="G86" s="1">
        <v>45</v>
      </c>
      <c r="H86" s="1">
        <f t="shared" si="13"/>
        <v>0</v>
      </c>
      <c r="I86" s="28"/>
      <c r="J86" s="58">
        <f t="shared" si="11"/>
        <v>8</v>
      </c>
      <c r="K86" s="58">
        <f t="shared" si="12"/>
        <v>2012</v>
      </c>
    </row>
    <row r="87" spans="1:11" x14ac:dyDescent="0.25">
      <c r="A87" s="46" t="str">
        <f t="shared" si="8"/>
        <v>41129Pastèque</v>
      </c>
      <c r="B87" s="47">
        <f t="shared" si="9"/>
        <v>32</v>
      </c>
      <c r="C87" s="49">
        <f t="shared" si="10"/>
        <v>41129</v>
      </c>
      <c r="D87" s="10">
        <v>41129</v>
      </c>
      <c r="E87" s="19" t="s">
        <v>25</v>
      </c>
      <c r="F87" s="11"/>
      <c r="G87" s="11"/>
      <c r="H87" s="11"/>
      <c r="I87" s="32"/>
      <c r="J87" s="58">
        <f t="shared" si="11"/>
        <v>8</v>
      </c>
      <c r="K87" s="58">
        <f t="shared" si="12"/>
        <v>2012</v>
      </c>
    </row>
    <row r="88" spans="1:11" x14ac:dyDescent="0.25">
      <c r="A88" s="46" t="str">
        <f t="shared" si="8"/>
        <v>41129Pêche</v>
      </c>
      <c r="B88" s="47">
        <f t="shared" si="9"/>
        <v>32</v>
      </c>
      <c r="C88" s="49">
        <f t="shared" si="10"/>
        <v>41129</v>
      </c>
      <c r="D88" s="10">
        <v>41129</v>
      </c>
      <c r="E88" s="19" t="s">
        <v>26</v>
      </c>
      <c r="F88" s="1">
        <v>265</v>
      </c>
      <c r="G88" s="1">
        <v>265</v>
      </c>
      <c r="H88" s="1">
        <f t="shared" si="13"/>
        <v>0</v>
      </c>
      <c r="I88" s="28"/>
      <c r="J88" s="58">
        <f t="shared" si="11"/>
        <v>8</v>
      </c>
      <c r="K88" s="58">
        <f t="shared" si="12"/>
        <v>2012</v>
      </c>
    </row>
    <row r="89" spans="1:11" x14ac:dyDescent="0.25">
      <c r="A89" s="46" t="str">
        <f t="shared" si="8"/>
        <v>41129Pistache</v>
      </c>
      <c r="B89" s="47">
        <f t="shared" si="9"/>
        <v>32</v>
      </c>
      <c r="C89" s="49">
        <f t="shared" si="10"/>
        <v>41129</v>
      </c>
      <c r="D89" s="10">
        <v>41129</v>
      </c>
      <c r="E89" s="19" t="s">
        <v>27</v>
      </c>
      <c r="F89" s="12"/>
      <c r="G89" s="12"/>
      <c r="H89" s="12"/>
      <c r="I89" s="33"/>
      <c r="J89" s="58">
        <f t="shared" si="11"/>
        <v>8</v>
      </c>
      <c r="K89" s="58">
        <f t="shared" si="12"/>
        <v>2012</v>
      </c>
    </row>
    <row r="90" spans="1:11" x14ac:dyDescent="0.25">
      <c r="A90" s="46" t="str">
        <f t="shared" si="8"/>
        <v>41129Prube</v>
      </c>
      <c r="B90" s="47">
        <f t="shared" si="9"/>
        <v>32</v>
      </c>
      <c r="C90" s="49">
        <f t="shared" si="10"/>
        <v>41129</v>
      </c>
      <c r="D90" s="10">
        <v>41129</v>
      </c>
      <c r="E90" s="19" t="s">
        <v>28</v>
      </c>
      <c r="F90" s="1">
        <v>45</v>
      </c>
      <c r="G90" s="1">
        <v>45</v>
      </c>
      <c r="H90" s="1">
        <f>F90-G90</f>
        <v>0</v>
      </c>
      <c r="I90" s="28"/>
      <c r="J90" s="58">
        <f t="shared" si="11"/>
        <v>8</v>
      </c>
      <c r="K90" s="58">
        <f t="shared" si="12"/>
        <v>2012</v>
      </c>
    </row>
    <row r="91" spans="1:11" x14ac:dyDescent="0.25">
      <c r="A91" s="46" t="str">
        <f t="shared" si="8"/>
        <v xml:space="preserve">41129Raisi </v>
      </c>
      <c r="B91" s="47">
        <f t="shared" si="9"/>
        <v>32</v>
      </c>
      <c r="C91" s="49">
        <f t="shared" si="10"/>
        <v>41129</v>
      </c>
      <c r="D91" s="10">
        <v>41129</v>
      </c>
      <c r="E91" s="20" t="s">
        <v>29</v>
      </c>
      <c r="F91" s="1">
        <v>69</v>
      </c>
      <c r="G91" s="1">
        <v>69</v>
      </c>
      <c r="H91" s="1">
        <f t="shared" ref="H91:H107" si="14">F91-G91</f>
        <v>0</v>
      </c>
      <c r="I91" s="28"/>
      <c r="J91" s="58">
        <f t="shared" si="11"/>
        <v>8</v>
      </c>
      <c r="K91" s="58">
        <f t="shared" si="12"/>
        <v>2012</v>
      </c>
    </row>
    <row r="92" spans="1:11" x14ac:dyDescent="0.25">
      <c r="A92" s="46" t="str">
        <f t="shared" si="8"/>
        <v>41130Pomme</v>
      </c>
      <c r="B92" s="47">
        <f t="shared" si="9"/>
        <v>32</v>
      </c>
      <c r="C92" s="49">
        <f t="shared" si="10"/>
        <v>41130</v>
      </c>
      <c r="D92" s="8">
        <v>41130</v>
      </c>
      <c r="E92" s="19" t="s">
        <v>0</v>
      </c>
      <c r="F92" s="1">
        <v>4</v>
      </c>
      <c r="G92" s="1">
        <v>4</v>
      </c>
      <c r="H92" s="1">
        <f t="shared" si="14"/>
        <v>0</v>
      </c>
      <c r="I92" s="28"/>
      <c r="J92" s="58">
        <f t="shared" si="11"/>
        <v>8</v>
      </c>
      <c r="K92" s="58">
        <f t="shared" si="12"/>
        <v>2012</v>
      </c>
    </row>
    <row r="93" spans="1:11" x14ac:dyDescent="0.25">
      <c r="A93" s="46" t="str">
        <f t="shared" si="8"/>
        <v>41130Poire</v>
      </c>
      <c r="B93" s="47">
        <f t="shared" si="9"/>
        <v>32</v>
      </c>
      <c r="C93" s="49">
        <f t="shared" si="10"/>
        <v>41130</v>
      </c>
      <c r="D93" s="10">
        <v>41130</v>
      </c>
      <c r="E93" s="19" t="s">
        <v>1</v>
      </c>
      <c r="F93" s="1"/>
      <c r="G93" s="1"/>
      <c r="H93" s="1"/>
      <c r="I93" s="28"/>
      <c r="J93" s="58">
        <f t="shared" si="11"/>
        <v>8</v>
      </c>
      <c r="K93" s="58">
        <f t="shared" si="12"/>
        <v>2012</v>
      </c>
    </row>
    <row r="94" spans="1:11" x14ac:dyDescent="0.25">
      <c r="A94" s="46" t="str">
        <f t="shared" si="8"/>
        <v>41130Orange</v>
      </c>
      <c r="B94" s="47">
        <f t="shared" si="9"/>
        <v>32</v>
      </c>
      <c r="C94" s="49">
        <f t="shared" si="10"/>
        <v>41130</v>
      </c>
      <c r="D94" s="10">
        <v>41130</v>
      </c>
      <c r="E94" s="19" t="s">
        <v>2</v>
      </c>
      <c r="F94" s="16"/>
      <c r="G94" s="1"/>
      <c r="H94" s="1"/>
      <c r="I94" s="28"/>
      <c r="J94" s="58">
        <f t="shared" si="11"/>
        <v>8</v>
      </c>
      <c r="K94" s="58">
        <f t="shared" si="12"/>
        <v>2012</v>
      </c>
    </row>
    <row r="95" spans="1:11" x14ac:dyDescent="0.25">
      <c r="A95" s="46" t="str">
        <f t="shared" si="8"/>
        <v>41130Mandarine</v>
      </c>
      <c r="B95" s="47">
        <f t="shared" si="9"/>
        <v>32</v>
      </c>
      <c r="C95" s="49">
        <f t="shared" si="10"/>
        <v>41130</v>
      </c>
      <c r="D95" s="10">
        <v>41130</v>
      </c>
      <c r="E95" s="19" t="s">
        <v>3</v>
      </c>
      <c r="F95" s="17">
        <v>345</v>
      </c>
      <c r="G95" s="1">
        <v>345</v>
      </c>
      <c r="H95" s="1">
        <f t="shared" si="14"/>
        <v>0</v>
      </c>
      <c r="I95" s="28"/>
      <c r="J95" s="58">
        <f t="shared" si="11"/>
        <v>8</v>
      </c>
      <c r="K95" s="58">
        <f t="shared" si="12"/>
        <v>2012</v>
      </c>
    </row>
    <row r="96" spans="1:11" x14ac:dyDescent="0.25">
      <c r="A96" s="46" t="str">
        <f t="shared" si="8"/>
        <v>41130Fraise</v>
      </c>
      <c r="B96" s="47">
        <f t="shared" si="9"/>
        <v>32</v>
      </c>
      <c r="C96" s="49">
        <f t="shared" si="10"/>
        <v>41130</v>
      </c>
      <c r="D96" s="10">
        <v>41130</v>
      </c>
      <c r="E96" s="19" t="s">
        <v>4</v>
      </c>
      <c r="F96" s="1"/>
      <c r="G96" s="1"/>
      <c r="H96" s="1"/>
      <c r="I96" s="28"/>
      <c r="J96" s="58">
        <f t="shared" si="11"/>
        <v>8</v>
      </c>
      <c r="K96" s="58">
        <f t="shared" si="12"/>
        <v>2012</v>
      </c>
    </row>
    <row r="97" spans="1:11" x14ac:dyDescent="0.25">
      <c r="A97" s="46" t="str">
        <f t="shared" si="8"/>
        <v>41130Framboise</v>
      </c>
      <c r="B97" s="47">
        <f t="shared" si="9"/>
        <v>32</v>
      </c>
      <c r="C97" s="49">
        <f t="shared" si="10"/>
        <v>41130</v>
      </c>
      <c r="D97" s="10">
        <v>41130</v>
      </c>
      <c r="E97" s="19" t="s">
        <v>5</v>
      </c>
      <c r="F97" s="1">
        <v>10</v>
      </c>
      <c r="G97" s="1">
        <v>10</v>
      </c>
      <c r="H97" s="1">
        <f t="shared" si="14"/>
        <v>0</v>
      </c>
      <c r="I97" s="28"/>
      <c r="J97" s="58">
        <f t="shared" si="11"/>
        <v>8</v>
      </c>
      <c r="K97" s="58">
        <f t="shared" si="12"/>
        <v>2012</v>
      </c>
    </row>
    <row r="98" spans="1:11" x14ac:dyDescent="0.25">
      <c r="A98" s="46" t="str">
        <f t="shared" si="8"/>
        <v>41130Tomate</v>
      </c>
      <c r="B98" s="47">
        <f t="shared" si="9"/>
        <v>32</v>
      </c>
      <c r="C98" s="49">
        <f t="shared" si="10"/>
        <v>41130</v>
      </c>
      <c r="D98" s="10">
        <v>41130</v>
      </c>
      <c r="E98" s="19" t="s">
        <v>6</v>
      </c>
      <c r="F98" s="1">
        <v>228</v>
      </c>
      <c r="G98" s="1">
        <v>228</v>
      </c>
      <c r="H98" s="1">
        <f t="shared" si="14"/>
        <v>0</v>
      </c>
      <c r="I98" s="28"/>
      <c r="J98" s="58">
        <f t="shared" si="11"/>
        <v>8</v>
      </c>
      <c r="K98" s="58">
        <f t="shared" si="12"/>
        <v>2012</v>
      </c>
    </row>
    <row r="99" spans="1:11" x14ac:dyDescent="0.25">
      <c r="A99" s="46" t="str">
        <f t="shared" si="8"/>
        <v>41130Abricot</v>
      </c>
      <c r="B99" s="47">
        <f t="shared" si="9"/>
        <v>32</v>
      </c>
      <c r="C99" s="49">
        <f t="shared" si="10"/>
        <v>41130</v>
      </c>
      <c r="D99" s="10">
        <v>41130</v>
      </c>
      <c r="E99" s="19" t="s">
        <v>7</v>
      </c>
      <c r="F99" s="1">
        <v>23</v>
      </c>
      <c r="G99" s="1">
        <v>26</v>
      </c>
      <c r="H99" s="1">
        <f t="shared" si="14"/>
        <v>-3</v>
      </c>
      <c r="I99" s="28"/>
      <c r="J99" s="58">
        <f t="shared" si="11"/>
        <v>8</v>
      </c>
      <c r="K99" s="58">
        <f t="shared" si="12"/>
        <v>2012</v>
      </c>
    </row>
    <row r="100" spans="1:11" x14ac:dyDescent="0.25">
      <c r="A100" s="46" t="str">
        <f t="shared" si="8"/>
        <v>41130Avocat</v>
      </c>
      <c r="B100" s="47">
        <f t="shared" si="9"/>
        <v>32</v>
      </c>
      <c r="C100" s="49">
        <f t="shared" si="10"/>
        <v>41130</v>
      </c>
      <c r="D100" s="10">
        <v>41130</v>
      </c>
      <c r="E100" s="19" t="s">
        <v>8</v>
      </c>
      <c r="F100" s="1"/>
      <c r="G100" s="1"/>
      <c r="H100" s="1"/>
      <c r="I100" s="28"/>
      <c r="J100" s="58">
        <f t="shared" si="11"/>
        <v>8</v>
      </c>
      <c r="K100" s="58">
        <f t="shared" si="12"/>
        <v>2012</v>
      </c>
    </row>
    <row r="101" spans="1:11" x14ac:dyDescent="0.25">
      <c r="A101" s="46" t="str">
        <f t="shared" si="8"/>
        <v>41130Citron</v>
      </c>
      <c r="B101" s="47">
        <f t="shared" si="9"/>
        <v>32</v>
      </c>
      <c r="C101" s="49">
        <f t="shared" si="10"/>
        <v>41130</v>
      </c>
      <c r="D101" s="10">
        <v>41130</v>
      </c>
      <c r="E101" s="19" t="s">
        <v>9</v>
      </c>
      <c r="F101" s="1"/>
      <c r="G101" s="1"/>
      <c r="H101" s="1"/>
      <c r="I101" s="28"/>
      <c r="J101" s="58">
        <f t="shared" si="11"/>
        <v>8</v>
      </c>
      <c r="K101" s="58">
        <f t="shared" si="12"/>
        <v>2012</v>
      </c>
    </row>
    <row r="102" spans="1:11" x14ac:dyDescent="0.25">
      <c r="A102" s="46" t="str">
        <f t="shared" si="8"/>
        <v>41130Ananas</v>
      </c>
      <c r="B102" s="47">
        <f t="shared" si="9"/>
        <v>32</v>
      </c>
      <c r="C102" s="49">
        <f t="shared" si="10"/>
        <v>41130</v>
      </c>
      <c r="D102" s="10">
        <v>41130</v>
      </c>
      <c r="E102" s="19" t="s">
        <v>10</v>
      </c>
      <c r="F102" s="1"/>
      <c r="G102" s="1"/>
      <c r="H102" s="1"/>
      <c r="I102" s="28"/>
      <c r="J102" s="58">
        <f t="shared" si="11"/>
        <v>8</v>
      </c>
      <c r="K102" s="58">
        <f t="shared" si="12"/>
        <v>2012</v>
      </c>
    </row>
    <row r="103" spans="1:11" x14ac:dyDescent="0.25">
      <c r="A103" s="46" t="str">
        <f t="shared" si="8"/>
        <v>41130Figue</v>
      </c>
      <c r="B103" s="47">
        <f t="shared" si="9"/>
        <v>32</v>
      </c>
      <c r="C103" s="49">
        <f t="shared" si="10"/>
        <v>41130</v>
      </c>
      <c r="D103" s="10">
        <v>41130</v>
      </c>
      <c r="E103" s="19" t="s">
        <v>11</v>
      </c>
      <c r="F103" s="1">
        <v>387</v>
      </c>
      <c r="G103" s="1">
        <v>387</v>
      </c>
      <c r="H103" s="1">
        <f t="shared" si="14"/>
        <v>0</v>
      </c>
      <c r="I103" s="28"/>
      <c r="J103" s="58">
        <f t="shared" si="11"/>
        <v>8</v>
      </c>
      <c r="K103" s="58">
        <f t="shared" si="12"/>
        <v>2012</v>
      </c>
    </row>
    <row r="104" spans="1:11" x14ac:dyDescent="0.25">
      <c r="A104" s="46" t="str">
        <f t="shared" si="8"/>
        <v>41130Datte</v>
      </c>
      <c r="B104" s="47">
        <f t="shared" si="9"/>
        <v>32</v>
      </c>
      <c r="C104" s="49">
        <f t="shared" si="10"/>
        <v>41130</v>
      </c>
      <c r="D104" s="10">
        <v>41130</v>
      </c>
      <c r="E104" s="19" t="s">
        <v>12</v>
      </c>
      <c r="F104" s="1">
        <v>3</v>
      </c>
      <c r="G104" s="1">
        <v>3</v>
      </c>
      <c r="H104" s="1">
        <f t="shared" si="14"/>
        <v>0</v>
      </c>
      <c r="I104" s="28"/>
      <c r="J104" s="58">
        <f t="shared" si="11"/>
        <v>8</v>
      </c>
      <c r="K104" s="58">
        <f t="shared" si="12"/>
        <v>2012</v>
      </c>
    </row>
    <row r="105" spans="1:11" x14ac:dyDescent="0.25">
      <c r="A105" s="46" t="str">
        <f t="shared" si="8"/>
        <v>41130Grenade</v>
      </c>
      <c r="B105" s="47">
        <f t="shared" si="9"/>
        <v>32</v>
      </c>
      <c r="C105" s="49">
        <f t="shared" si="10"/>
        <v>41130</v>
      </c>
      <c r="D105" s="10">
        <v>41130</v>
      </c>
      <c r="E105" s="19" t="s">
        <v>13</v>
      </c>
      <c r="F105" s="1"/>
      <c r="G105" s="1"/>
      <c r="H105" s="1"/>
      <c r="I105" s="28"/>
      <c r="J105" s="58">
        <f t="shared" si="11"/>
        <v>8</v>
      </c>
      <c r="K105" s="58">
        <f t="shared" si="12"/>
        <v>2012</v>
      </c>
    </row>
    <row r="106" spans="1:11" x14ac:dyDescent="0.25">
      <c r="A106" s="46" t="str">
        <f t="shared" si="8"/>
        <v>41130Groseille</v>
      </c>
      <c r="B106" s="47">
        <f t="shared" si="9"/>
        <v>32</v>
      </c>
      <c r="C106" s="49">
        <f t="shared" si="10"/>
        <v>41130</v>
      </c>
      <c r="D106" s="10">
        <v>41130</v>
      </c>
      <c r="E106" s="19" t="s">
        <v>14</v>
      </c>
      <c r="F106" s="1">
        <v>65</v>
      </c>
      <c r="G106" s="1">
        <v>58</v>
      </c>
      <c r="H106" s="1">
        <f t="shared" si="14"/>
        <v>7</v>
      </c>
      <c r="I106" s="28"/>
      <c r="J106" s="58">
        <f t="shared" si="11"/>
        <v>8</v>
      </c>
      <c r="K106" s="58">
        <f t="shared" si="12"/>
        <v>2012</v>
      </c>
    </row>
    <row r="107" spans="1:11" x14ac:dyDescent="0.25">
      <c r="A107" s="46" t="str">
        <f t="shared" si="8"/>
        <v>41130Kiwi</v>
      </c>
      <c r="B107" s="47">
        <f t="shared" si="9"/>
        <v>32</v>
      </c>
      <c r="C107" s="49">
        <f t="shared" si="10"/>
        <v>41130</v>
      </c>
      <c r="D107" s="10">
        <v>41130</v>
      </c>
      <c r="E107" s="19" t="s">
        <v>15</v>
      </c>
      <c r="F107" s="1">
        <v>343</v>
      </c>
      <c r="G107" s="1">
        <v>342</v>
      </c>
      <c r="H107" s="1">
        <f t="shared" si="14"/>
        <v>1</v>
      </c>
      <c r="I107" s="28"/>
      <c r="J107" s="58">
        <f t="shared" si="11"/>
        <v>8</v>
      </c>
      <c r="K107" s="58">
        <f t="shared" si="12"/>
        <v>2012</v>
      </c>
    </row>
    <row r="108" spans="1:11" x14ac:dyDescent="0.25">
      <c r="A108" s="46" t="str">
        <f t="shared" si="8"/>
        <v>41130Marron</v>
      </c>
      <c r="B108" s="47">
        <f t="shared" si="9"/>
        <v>32</v>
      </c>
      <c r="C108" s="49">
        <f t="shared" si="10"/>
        <v>41130</v>
      </c>
      <c r="D108" s="10">
        <v>41130</v>
      </c>
      <c r="E108" s="19" t="s">
        <v>16</v>
      </c>
      <c r="F108" s="1"/>
      <c r="G108" s="1"/>
      <c r="H108" s="1"/>
      <c r="I108" s="28"/>
      <c r="J108" s="58">
        <f t="shared" si="11"/>
        <v>8</v>
      </c>
      <c r="K108" s="58">
        <f t="shared" si="12"/>
        <v>2012</v>
      </c>
    </row>
    <row r="109" spans="1:11" x14ac:dyDescent="0.25">
      <c r="A109" s="46" t="str">
        <f t="shared" si="8"/>
        <v xml:space="preserve">41130Melon </v>
      </c>
      <c r="B109" s="47">
        <f t="shared" si="9"/>
        <v>32</v>
      </c>
      <c r="C109" s="49">
        <f t="shared" si="10"/>
        <v>41130</v>
      </c>
      <c r="D109" s="10">
        <v>41130</v>
      </c>
      <c r="E109" s="19" t="s">
        <v>17</v>
      </c>
      <c r="F109" s="1"/>
      <c r="G109" s="1"/>
      <c r="H109" s="1"/>
      <c r="I109" s="28"/>
      <c r="J109" s="58">
        <f t="shared" si="11"/>
        <v>8</v>
      </c>
      <c r="K109" s="58">
        <f t="shared" si="12"/>
        <v>2012</v>
      </c>
    </row>
    <row r="110" spans="1:11" x14ac:dyDescent="0.25">
      <c r="A110" s="46" t="str">
        <f t="shared" si="8"/>
        <v>41130Mirabelle</v>
      </c>
      <c r="B110" s="47">
        <f t="shared" si="9"/>
        <v>32</v>
      </c>
      <c r="C110" s="49">
        <f t="shared" si="10"/>
        <v>41130</v>
      </c>
      <c r="D110" s="10">
        <v>41130</v>
      </c>
      <c r="E110" s="19" t="s">
        <v>18</v>
      </c>
      <c r="F110" s="23"/>
      <c r="G110" s="23"/>
      <c r="H110" s="23"/>
      <c r="I110" s="30"/>
      <c r="J110" s="58">
        <f t="shared" si="11"/>
        <v>8</v>
      </c>
      <c r="K110" s="58">
        <f t="shared" si="12"/>
        <v>2012</v>
      </c>
    </row>
    <row r="111" spans="1:11" x14ac:dyDescent="0.25">
      <c r="A111" s="46" t="str">
        <f t="shared" si="8"/>
        <v>41130Mûre</v>
      </c>
      <c r="B111" s="47">
        <f t="shared" si="9"/>
        <v>32</v>
      </c>
      <c r="C111" s="49">
        <f t="shared" si="10"/>
        <v>41130</v>
      </c>
      <c r="D111" s="10">
        <v>41130</v>
      </c>
      <c r="E111" s="19" t="s">
        <v>19</v>
      </c>
      <c r="F111" s="1">
        <v>5</v>
      </c>
      <c r="G111" s="18">
        <v>5</v>
      </c>
      <c r="H111" s="1">
        <f>F111-G111</f>
        <v>0</v>
      </c>
      <c r="I111" s="28"/>
      <c r="J111" s="58">
        <f t="shared" si="11"/>
        <v>8</v>
      </c>
      <c r="K111" s="58">
        <f t="shared" si="12"/>
        <v>2012</v>
      </c>
    </row>
    <row r="112" spans="1:11" x14ac:dyDescent="0.25">
      <c r="A112" s="46" t="str">
        <f t="shared" si="8"/>
        <v>41130Cerise</v>
      </c>
      <c r="B112" s="47">
        <f t="shared" si="9"/>
        <v>32</v>
      </c>
      <c r="C112" s="49">
        <f t="shared" si="10"/>
        <v>41130</v>
      </c>
      <c r="D112" s="10">
        <v>41130</v>
      </c>
      <c r="E112" s="19" t="s">
        <v>20</v>
      </c>
      <c r="F112" s="1">
        <v>53</v>
      </c>
      <c r="G112" s="1">
        <v>53</v>
      </c>
      <c r="H112" s="1">
        <f>F112-G112</f>
        <v>0</v>
      </c>
      <c r="I112" s="28"/>
      <c r="J112" s="58">
        <f t="shared" si="11"/>
        <v>8</v>
      </c>
      <c r="K112" s="58">
        <f t="shared" si="12"/>
        <v>2012</v>
      </c>
    </row>
    <row r="113" spans="1:11" x14ac:dyDescent="0.25">
      <c r="A113" s="46" t="str">
        <f t="shared" si="8"/>
        <v>41130Banane</v>
      </c>
      <c r="B113" s="47">
        <f t="shared" si="9"/>
        <v>32</v>
      </c>
      <c r="C113" s="49">
        <f t="shared" si="10"/>
        <v>41130</v>
      </c>
      <c r="D113" s="10">
        <v>41130</v>
      </c>
      <c r="E113" s="19" t="s">
        <v>21</v>
      </c>
      <c r="F113" s="1">
        <v>6</v>
      </c>
      <c r="G113" s="1">
        <v>6</v>
      </c>
      <c r="H113" s="1">
        <f>F113-G113</f>
        <v>0</v>
      </c>
      <c r="I113" s="28"/>
      <c r="J113" s="58">
        <f t="shared" si="11"/>
        <v>8</v>
      </c>
      <c r="K113" s="58">
        <f t="shared" si="12"/>
        <v>2012</v>
      </c>
    </row>
    <row r="114" spans="1:11" x14ac:dyDescent="0.25">
      <c r="A114" s="46" t="str">
        <f t="shared" si="8"/>
        <v>41130Amande</v>
      </c>
      <c r="B114" s="47">
        <f t="shared" si="9"/>
        <v>32</v>
      </c>
      <c r="C114" s="49">
        <f t="shared" si="10"/>
        <v>41130</v>
      </c>
      <c r="D114" s="10">
        <v>41130</v>
      </c>
      <c r="E114" s="19" t="s">
        <v>22</v>
      </c>
      <c r="F114" s="1">
        <v>25</v>
      </c>
      <c r="G114" s="1">
        <v>25</v>
      </c>
      <c r="H114" s="1">
        <f>F114-G114</f>
        <v>0</v>
      </c>
      <c r="I114" s="28"/>
      <c r="J114" s="58">
        <f t="shared" si="11"/>
        <v>8</v>
      </c>
      <c r="K114" s="58">
        <f t="shared" si="12"/>
        <v>2012</v>
      </c>
    </row>
    <row r="115" spans="1:11" x14ac:dyDescent="0.25">
      <c r="A115" s="46" t="str">
        <f t="shared" si="8"/>
        <v>41130Olive</v>
      </c>
      <c r="B115" s="47">
        <f t="shared" si="9"/>
        <v>32</v>
      </c>
      <c r="C115" s="49">
        <f t="shared" si="10"/>
        <v>41130</v>
      </c>
      <c r="D115" s="10">
        <v>41130</v>
      </c>
      <c r="E115" s="19" t="s">
        <v>23</v>
      </c>
      <c r="F115" s="1"/>
      <c r="G115" s="1"/>
      <c r="H115" s="1"/>
      <c r="I115" s="28"/>
      <c r="J115" s="58">
        <f t="shared" si="11"/>
        <v>8</v>
      </c>
      <c r="K115" s="58">
        <f t="shared" si="12"/>
        <v>2012</v>
      </c>
    </row>
    <row r="116" spans="1:11" x14ac:dyDescent="0.25">
      <c r="A116" s="46" t="str">
        <f t="shared" si="8"/>
        <v>41130Pamplemousse</v>
      </c>
      <c r="B116" s="47">
        <f t="shared" si="9"/>
        <v>32</v>
      </c>
      <c r="C116" s="49">
        <f t="shared" si="10"/>
        <v>41130</v>
      </c>
      <c r="D116" s="10">
        <v>41130</v>
      </c>
      <c r="E116" s="19" t="s">
        <v>24</v>
      </c>
      <c r="F116" s="1"/>
      <c r="G116" s="1"/>
      <c r="H116" s="1"/>
      <c r="I116" s="28"/>
      <c r="J116" s="58">
        <f t="shared" si="11"/>
        <v>8</v>
      </c>
      <c r="K116" s="58">
        <f t="shared" si="12"/>
        <v>2012</v>
      </c>
    </row>
    <row r="117" spans="1:11" x14ac:dyDescent="0.25">
      <c r="A117" s="46" t="str">
        <f t="shared" si="8"/>
        <v>41130Pastèque</v>
      </c>
      <c r="B117" s="47">
        <f t="shared" si="9"/>
        <v>32</v>
      </c>
      <c r="C117" s="49">
        <f t="shared" si="10"/>
        <v>41130</v>
      </c>
      <c r="D117" s="10">
        <v>41130</v>
      </c>
      <c r="E117" s="19" t="s">
        <v>25</v>
      </c>
      <c r="F117" s="1"/>
      <c r="G117" s="1"/>
      <c r="H117" s="1"/>
      <c r="I117" s="28"/>
      <c r="J117" s="58">
        <f t="shared" si="11"/>
        <v>8</v>
      </c>
      <c r="K117" s="58">
        <f t="shared" si="12"/>
        <v>2012</v>
      </c>
    </row>
    <row r="118" spans="1:11" x14ac:dyDescent="0.25">
      <c r="A118" s="46" t="str">
        <f t="shared" si="8"/>
        <v>41130Pêche</v>
      </c>
      <c r="B118" s="47">
        <f t="shared" si="9"/>
        <v>32</v>
      </c>
      <c r="C118" s="49">
        <f t="shared" si="10"/>
        <v>41130</v>
      </c>
      <c r="D118" s="10">
        <v>41130</v>
      </c>
      <c r="E118" s="19" t="s">
        <v>26</v>
      </c>
      <c r="F118" s="1"/>
      <c r="G118" s="1"/>
      <c r="H118" s="1"/>
      <c r="I118" s="28"/>
      <c r="J118" s="58">
        <f t="shared" si="11"/>
        <v>8</v>
      </c>
      <c r="K118" s="58">
        <f t="shared" si="12"/>
        <v>2012</v>
      </c>
    </row>
    <row r="119" spans="1:11" x14ac:dyDescent="0.25">
      <c r="A119" s="46" t="str">
        <f t="shared" si="8"/>
        <v>41130Pistache</v>
      </c>
      <c r="B119" s="47">
        <f t="shared" si="9"/>
        <v>32</v>
      </c>
      <c r="C119" s="49">
        <f t="shared" si="10"/>
        <v>41130</v>
      </c>
      <c r="D119" s="10">
        <v>41130</v>
      </c>
      <c r="E119" s="19" t="s">
        <v>27</v>
      </c>
      <c r="F119" s="1">
        <v>3</v>
      </c>
      <c r="G119" s="1">
        <v>0</v>
      </c>
      <c r="H119" s="1">
        <f>F119-G119</f>
        <v>3</v>
      </c>
      <c r="I119" s="28"/>
      <c r="J119" s="58">
        <f t="shared" si="11"/>
        <v>8</v>
      </c>
      <c r="K119" s="58">
        <f t="shared" si="12"/>
        <v>2012</v>
      </c>
    </row>
    <row r="120" spans="1:11" x14ac:dyDescent="0.25">
      <c r="A120" s="46" t="str">
        <f t="shared" si="8"/>
        <v>41130Prube</v>
      </c>
      <c r="B120" s="47">
        <f t="shared" si="9"/>
        <v>32</v>
      </c>
      <c r="C120" s="49">
        <f t="shared" si="10"/>
        <v>41130</v>
      </c>
      <c r="D120" s="10">
        <v>41130</v>
      </c>
      <c r="E120" s="19" t="s">
        <v>28</v>
      </c>
      <c r="F120" s="1">
        <v>367</v>
      </c>
      <c r="G120" s="1">
        <v>367</v>
      </c>
      <c r="H120" s="1">
        <f>F120-G120</f>
        <v>0</v>
      </c>
      <c r="I120" s="28"/>
      <c r="J120" s="58">
        <f t="shared" si="11"/>
        <v>8</v>
      </c>
      <c r="K120" s="58">
        <f t="shared" si="12"/>
        <v>2012</v>
      </c>
    </row>
    <row r="121" spans="1:11" x14ac:dyDescent="0.25">
      <c r="A121" s="46" t="str">
        <f t="shared" si="8"/>
        <v xml:space="preserve">41130Raisi </v>
      </c>
      <c r="B121" s="47">
        <f t="shared" si="9"/>
        <v>32</v>
      </c>
      <c r="C121" s="49">
        <f t="shared" si="10"/>
        <v>41130</v>
      </c>
      <c r="D121" s="10">
        <v>41130</v>
      </c>
      <c r="E121" s="24" t="s">
        <v>29</v>
      </c>
      <c r="F121" s="1">
        <v>53</v>
      </c>
      <c r="G121" s="1">
        <v>53</v>
      </c>
      <c r="H121" s="1">
        <f>F121-G121</f>
        <v>0</v>
      </c>
      <c r="I121" s="28"/>
      <c r="J121" s="58">
        <f t="shared" si="11"/>
        <v>8</v>
      </c>
      <c r="K121" s="58">
        <f t="shared" si="12"/>
        <v>2012</v>
      </c>
    </row>
    <row r="122" spans="1:11" x14ac:dyDescent="0.25">
      <c r="A122" s="46" t="str">
        <f t="shared" si="8"/>
        <v>41141Pomme</v>
      </c>
      <c r="B122" s="47">
        <f t="shared" si="9"/>
        <v>34</v>
      </c>
      <c r="C122" s="49">
        <f t="shared" si="10"/>
        <v>41141</v>
      </c>
      <c r="D122" s="13">
        <v>41141</v>
      </c>
      <c r="E122" s="19" t="s">
        <v>0</v>
      </c>
      <c r="F122" s="1"/>
      <c r="G122" s="1"/>
      <c r="H122" s="1"/>
      <c r="I122" s="28"/>
      <c r="J122" s="58">
        <f t="shared" si="11"/>
        <v>8</v>
      </c>
      <c r="K122" s="58">
        <f t="shared" si="12"/>
        <v>2012</v>
      </c>
    </row>
    <row r="123" spans="1:11" x14ac:dyDescent="0.25">
      <c r="A123" s="46" t="str">
        <f t="shared" si="8"/>
        <v>41141Poire</v>
      </c>
      <c r="B123" s="47">
        <f t="shared" si="9"/>
        <v>34</v>
      </c>
      <c r="C123" s="49">
        <f t="shared" si="10"/>
        <v>41141</v>
      </c>
      <c r="D123" s="25">
        <v>41141</v>
      </c>
      <c r="E123" s="19" t="s">
        <v>1</v>
      </c>
      <c r="F123" s="1">
        <v>59</v>
      </c>
      <c r="G123" s="1">
        <v>59</v>
      </c>
      <c r="H123" s="1">
        <f>F123-G123</f>
        <v>0</v>
      </c>
      <c r="I123" s="28"/>
      <c r="J123" s="58">
        <f t="shared" si="11"/>
        <v>8</v>
      </c>
      <c r="K123" s="58">
        <f t="shared" si="12"/>
        <v>2012</v>
      </c>
    </row>
    <row r="124" spans="1:11" x14ac:dyDescent="0.25">
      <c r="A124" s="46" t="str">
        <f t="shared" si="8"/>
        <v>41141Orange</v>
      </c>
      <c r="B124" s="47">
        <f t="shared" si="9"/>
        <v>34</v>
      </c>
      <c r="C124" s="49">
        <f t="shared" si="10"/>
        <v>41141</v>
      </c>
      <c r="D124" s="25">
        <v>41141</v>
      </c>
      <c r="E124" s="19" t="s">
        <v>2</v>
      </c>
      <c r="F124" s="1">
        <v>4</v>
      </c>
      <c r="G124" s="1">
        <v>4</v>
      </c>
      <c r="H124" s="1">
        <f t="shared" ref="H124:H150" si="15">F124-G124</f>
        <v>0</v>
      </c>
      <c r="I124" s="28"/>
      <c r="J124" s="58">
        <f t="shared" si="11"/>
        <v>8</v>
      </c>
      <c r="K124" s="58">
        <f t="shared" si="12"/>
        <v>2012</v>
      </c>
    </row>
    <row r="125" spans="1:11" x14ac:dyDescent="0.25">
      <c r="A125" s="46" t="str">
        <f t="shared" si="8"/>
        <v>41141Mandarine</v>
      </c>
      <c r="B125" s="47">
        <f t="shared" si="9"/>
        <v>34</v>
      </c>
      <c r="C125" s="49">
        <f t="shared" si="10"/>
        <v>41141</v>
      </c>
      <c r="D125" s="25">
        <v>41141</v>
      </c>
      <c r="E125" s="19" t="s">
        <v>3</v>
      </c>
      <c r="F125" s="1">
        <v>11</v>
      </c>
      <c r="G125" s="1">
        <v>11</v>
      </c>
      <c r="H125" s="1">
        <f t="shared" si="15"/>
        <v>0</v>
      </c>
      <c r="I125" s="28"/>
      <c r="J125" s="58">
        <f t="shared" si="11"/>
        <v>8</v>
      </c>
      <c r="K125" s="58">
        <f t="shared" si="12"/>
        <v>2012</v>
      </c>
    </row>
    <row r="126" spans="1:11" x14ac:dyDescent="0.25">
      <c r="A126" s="46" t="str">
        <f t="shared" si="8"/>
        <v>41141Fraise</v>
      </c>
      <c r="B126" s="47">
        <f t="shared" si="9"/>
        <v>34</v>
      </c>
      <c r="C126" s="49">
        <f t="shared" si="10"/>
        <v>41141</v>
      </c>
      <c r="D126" s="25">
        <v>41141</v>
      </c>
      <c r="E126" s="19" t="s">
        <v>4</v>
      </c>
      <c r="F126" s="1">
        <v>54</v>
      </c>
      <c r="G126" s="1">
        <v>54</v>
      </c>
      <c r="H126" s="1">
        <f t="shared" si="15"/>
        <v>0</v>
      </c>
      <c r="I126" s="28"/>
      <c r="J126" s="58">
        <f t="shared" si="11"/>
        <v>8</v>
      </c>
      <c r="K126" s="58">
        <f t="shared" si="12"/>
        <v>2012</v>
      </c>
    </row>
    <row r="127" spans="1:11" x14ac:dyDescent="0.25">
      <c r="A127" s="46" t="str">
        <f t="shared" ref="A127:A188" si="16">D127&amp;E127</f>
        <v>41141Framboise</v>
      </c>
      <c r="B127" s="47">
        <f t="shared" ref="B127:B188" si="17">WEEKNUM(D127,1)</f>
        <v>34</v>
      </c>
      <c r="C127" s="49">
        <f t="shared" ref="C127:C188" si="18">IF(D127="","",D127)</f>
        <v>41141</v>
      </c>
      <c r="D127" s="25">
        <v>41141</v>
      </c>
      <c r="E127" s="19" t="s">
        <v>5</v>
      </c>
      <c r="F127" s="1">
        <v>50</v>
      </c>
      <c r="G127" s="1">
        <v>50</v>
      </c>
      <c r="H127" s="1">
        <f t="shared" si="15"/>
        <v>0</v>
      </c>
      <c r="I127" s="28"/>
      <c r="J127" s="58">
        <f t="shared" si="11"/>
        <v>8</v>
      </c>
      <c r="K127" s="58">
        <f t="shared" si="12"/>
        <v>2012</v>
      </c>
    </row>
    <row r="128" spans="1:11" x14ac:dyDescent="0.25">
      <c r="A128" s="46" t="str">
        <f t="shared" si="16"/>
        <v>41141Tomate</v>
      </c>
      <c r="B128" s="47">
        <f t="shared" si="17"/>
        <v>34</v>
      </c>
      <c r="C128" s="49">
        <f t="shared" si="18"/>
        <v>41141</v>
      </c>
      <c r="D128" s="25">
        <v>41141</v>
      </c>
      <c r="E128" s="19" t="s">
        <v>6</v>
      </c>
      <c r="F128" s="1">
        <v>48</v>
      </c>
      <c r="G128" s="1">
        <v>48</v>
      </c>
      <c r="H128" s="1">
        <f t="shared" si="15"/>
        <v>0</v>
      </c>
      <c r="I128" s="28"/>
      <c r="J128" s="58">
        <f t="shared" ref="J128:J189" si="19">MONTH(D128)</f>
        <v>8</v>
      </c>
      <c r="K128" s="58">
        <f t="shared" ref="K128:K189" si="20">YEAR(D128)</f>
        <v>2012</v>
      </c>
    </row>
    <row r="129" spans="1:11" x14ac:dyDescent="0.25">
      <c r="A129" s="46" t="str">
        <f t="shared" si="16"/>
        <v>41141Abricot</v>
      </c>
      <c r="B129" s="47">
        <f t="shared" si="17"/>
        <v>34</v>
      </c>
      <c r="C129" s="49">
        <f t="shared" si="18"/>
        <v>41141</v>
      </c>
      <c r="D129" s="25">
        <v>41141</v>
      </c>
      <c r="E129" s="19" t="s">
        <v>7</v>
      </c>
      <c r="F129" s="1"/>
      <c r="G129" s="1"/>
      <c r="H129" s="1">
        <f t="shared" si="15"/>
        <v>0</v>
      </c>
      <c r="I129" s="28"/>
      <c r="J129" s="58">
        <f t="shared" si="19"/>
        <v>8</v>
      </c>
      <c r="K129" s="58">
        <f t="shared" si="20"/>
        <v>2012</v>
      </c>
    </row>
    <row r="130" spans="1:11" x14ac:dyDescent="0.25">
      <c r="A130" s="46" t="str">
        <f t="shared" si="16"/>
        <v>41141Avocat</v>
      </c>
      <c r="B130" s="47">
        <f t="shared" si="17"/>
        <v>34</v>
      </c>
      <c r="C130" s="49">
        <f t="shared" si="18"/>
        <v>41141</v>
      </c>
      <c r="D130" s="25">
        <v>41141</v>
      </c>
      <c r="E130" s="19" t="s">
        <v>8</v>
      </c>
      <c r="F130" s="1">
        <v>11</v>
      </c>
      <c r="G130" s="1">
        <v>11</v>
      </c>
      <c r="H130" s="1">
        <f t="shared" si="15"/>
        <v>0</v>
      </c>
      <c r="I130" s="28"/>
      <c r="J130" s="58">
        <f t="shared" si="19"/>
        <v>8</v>
      </c>
      <c r="K130" s="58">
        <f t="shared" si="20"/>
        <v>2012</v>
      </c>
    </row>
    <row r="131" spans="1:11" x14ac:dyDescent="0.25">
      <c r="A131" s="46" t="str">
        <f t="shared" si="16"/>
        <v>41141Citron</v>
      </c>
      <c r="B131" s="47">
        <f t="shared" si="17"/>
        <v>34</v>
      </c>
      <c r="C131" s="49">
        <f t="shared" si="18"/>
        <v>41141</v>
      </c>
      <c r="D131" s="25">
        <v>41141</v>
      </c>
      <c r="E131" s="19" t="s">
        <v>9</v>
      </c>
      <c r="F131" s="1">
        <v>462</v>
      </c>
      <c r="G131" s="1">
        <v>462</v>
      </c>
      <c r="H131" s="1">
        <f t="shared" si="15"/>
        <v>0</v>
      </c>
      <c r="I131" s="28"/>
      <c r="J131" s="58">
        <f t="shared" si="19"/>
        <v>8</v>
      </c>
      <c r="K131" s="58">
        <f t="shared" si="20"/>
        <v>2012</v>
      </c>
    </row>
    <row r="132" spans="1:11" x14ac:dyDescent="0.25">
      <c r="A132" s="46" t="str">
        <f t="shared" si="16"/>
        <v>41141Ananas</v>
      </c>
      <c r="B132" s="47">
        <f t="shared" si="17"/>
        <v>34</v>
      </c>
      <c r="C132" s="49">
        <f t="shared" si="18"/>
        <v>41141</v>
      </c>
      <c r="D132" s="25">
        <v>41141</v>
      </c>
      <c r="E132" s="19" t="s">
        <v>10</v>
      </c>
      <c r="F132" s="1">
        <v>27</v>
      </c>
      <c r="G132" s="1">
        <v>27</v>
      </c>
      <c r="H132" s="1">
        <f t="shared" si="15"/>
        <v>0</v>
      </c>
      <c r="I132" s="28"/>
      <c r="J132" s="58">
        <f t="shared" si="19"/>
        <v>8</v>
      </c>
      <c r="K132" s="58">
        <f t="shared" si="20"/>
        <v>2012</v>
      </c>
    </row>
    <row r="133" spans="1:11" x14ac:dyDescent="0.25">
      <c r="A133" s="46" t="str">
        <f t="shared" si="16"/>
        <v>41141Figue</v>
      </c>
      <c r="B133" s="47">
        <f t="shared" si="17"/>
        <v>34</v>
      </c>
      <c r="C133" s="49">
        <f t="shared" si="18"/>
        <v>41141</v>
      </c>
      <c r="D133" s="25">
        <v>41141</v>
      </c>
      <c r="E133" s="19" t="s">
        <v>11</v>
      </c>
      <c r="F133" s="1"/>
      <c r="G133" s="1"/>
      <c r="H133" s="1"/>
      <c r="I133" s="28"/>
      <c r="J133" s="58">
        <f t="shared" si="19"/>
        <v>8</v>
      </c>
      <c r="K133" s="58">
        <f t="shared" si="20"/>
        <v>2012</v>
      </c>
    </row>
    <row r="134" spans="1:11" x14ac:dyDescent="0.25">
      <c r="A134" s="46" t="str">
        <f t="shared" si="16"/>
        <v>41141Datte</v>
      </c>
      <c r="B134" s="47">
        <f t="shared" si="17"/>
        <v>34</v>
      </c>
      <c r="C134" s="49">
        <f t="shared" si="18"/>
        <v>41141</v>
      </c>
      <c r="D134" s="25">
        <v>41141</v>
      </c>
      <c r="E134" s="19" t="s">
        <v>12</v>
      </c>
      <c r="F134" s="1"/>
      <c r="G134" s="1"/>
      <c r="H134" s="1"/>
      <c r="I134" s="28"/>
      <c r="J134" s="58">
        <f t="shared" si="19"/>
        <v>8</v>
      </c>
      <c r="K134" s="58">
        <f t="shared" si="20"/>
        <v>2012</v>
      </c>
    </row>
    <row r="135" spans="1:11" x14ac:dyDescent="0.25">
      <c r="A135" s="46" t="str">
        <f t="shared" si="16"/>
        <v>41141Grenade</v>
      </c>
      <c r="B135" s="47">
        <f t="shared" si="17"/>
        <v>34</v>
      </c>
      <c r="C135" s="49">
        <f t="shared" si="18"/>
        <v>41141</v>
      </c>
      <c r="D135" s="25">
        <v>41141</v>
      </c>
      <c r="E135" s="19" t="s">
        <v>13</v>
      </c>
      <c r="F135" s="1"/>
      <c r="G135" s="1"/>
      <c r="H135" s="1"/>
      <c r="I135" s="28"/>
      <c r="J135" s="58">
        <f t="shared" si="19"/>
        <v>8</v>
      </c>
      <c r="K135" s="58">
        <f t="shared" si="20"/>
        <v>2012</v>
      </c>
    </row>
    <row r="136" spans="1:11" x14ac:dyDescent="0.25">
      <c r="A136" s="46" t="str">
        <f t="shared" si="16"/>
        <v>41141Groseille</v>
      </c>
      <c r="B136" s="47">
        <f t="shared" si="17"/>
        <v>34</v>
      </c>
      <c r="C136" s="49">
        <f t="shared" si="18"/>
        <v>41141</v>
      </c>
      <c r="D136" s="25">
        <v>41141</v>
      </c>
      <c r="E136" s="19" t="s">
        <v>14</v>
      </c>
      <c r="F136" s="1">
        <v>203</v>
      </c>
      <c r="G136" s="1">
        <v>203</v>
      </c>
      <c r="H136" s="1">
        <f t="shared" si="15"/>
        <v>0</v>
      </c>
      <c r="I136" s="28"/>
      <c r="J136" s="58">
        <f t="shared" si="19"/>
        <v>8</v>
      </c>
      <c r="K136" s="58">
        <f t="shared" si="20"/>
        <v>2012</v>
      </c>
    </row>
    <row r="137" spans="1:11" x14ac:dyDescent="0.25">
      <c r="A137" s="46" t="str">
        <f t="shared" si="16"/>
        <v>41141Kiwi</v>
      </c>
      <c r="B137" s="47">
        <f t="shared" si="17"/>
        <v>34</v>
      </c>
      <c r="C137" s="49">
        <f t="shared" si="18"/>
        <v>41141</v>
      </c>
      <c r="D137" s="25">
        <v>41141</v>
      </c>
      <c r="E137" s="19" t="s">
        <v>15</v>
      </c>
      <c r="F137" s="1">
        <v>2</v>
      </c>
      <c r="G137" s="1">
        <v>2</v>
      </c>
      <c r="H137" s="1">
        <f t="shared" si="15"/>
        <v>0</v>
      </c>
      <c r="I137" s="28"/>
      <c r="J137" s="58">
        <f t="shared" si="19"/>
        <v>8</v>
      </c>
      <c r="K137" s="58">
        <f t="shared" si="20"/>
        <v>2012</v>
      </c>
    </row>
    <row r="138" spans="1:11" x14ac:dyDescent="0.25">
      <c r="A138" s="46" t="str">
        <f t="shared" si="16"/>
        <v>41141Marron</v>
      </c>
      <c r="B138" s="47">
        <f t="shared" si="17"/>
        <v>34</v>
      </c>
      <c r="C138" s="49">
        <f t="shared" si="18"/>
        <v>41141</v>
      </c>
      <c r="D138" s="25">
        <v>41141</v>
      </c>
      <c r="E138" s="19" t="s">
        <v>16</v>
      </c>
      <c r="F138" s="1">
        <v>19</v>
      </c>
      <c r="G138" s="1">
        <v>19</v>
      </c>
      <c r="H138" s="1">
        <f t="shared" si="15"/>
        <v>0</v>
      </c>
      <c r="I138" s="28"/>
      <c r="J138" s="58">
        <f t="shared" si="19"/>
        <v>8</v>
      </c>
      <c r="K138" s="58">
        <f t="shared" si="20"/>
        <v>2012</v>
      </c>
    </row>
    <row r="139" spans="1:11" x14ac:dyDescent="0.25">
      <c r="A139" s="46" t="str">
        <f t="shared" si="16"/>
        <v xml:space="preserve">41141Melon </v>
      </c>
      <c r="B139" s="47">
        <f t="shared" si="17"/>
        <v>34</v>
      </c>
      <c r="C139" s="49">
        <f t="shared" si="18"/>
        <v>41141</v>
      </c>
      <c r="D139" s="25">
        <v>41141</v>
      </c>
      <c r="E139" s="19" t="s">
        <v>17</v>
      </c>
      <c r="F139" s="1">
        <v>311</v>
      </c>
      <c r="G139" s="1">
        <v>311</v>
      </c>
      <c r="H139" s="1">
        <f t="shared" si="15"/>
        <v>0</v>
      </c>
      <c r="I139" s="28"/>
      <c r="J139" s="58">
        <f t="shared" si="19"/>
        <v>8</v>
      </c>
      <c r="K139" s="58">
        <f t="shared" si="20"/>
        <v>2012</v>
      </c>
    </row>
    <row r="140" spans="1:11" x14ac:dyDescent="0.25">
      <c r="A140" s="46" t="str">
        <f t="shared" si="16"/>
        <v>41141Mirabelle</v>
      </c>
      <c r="B140" s="47">
        <f t="shared" si="17"/>
        <v>34</v>
      </c>
      <c r="C140" s="49">
        <f t="shared" si="18"/>
        <v>41141</v>
      </c>
      <c r="D140" s="25">
        <v>41141</v>
      </c>
      <c r="E140" s="19" t="s">
        <v>18</v>
      </c>
      <c r="F140" s="1">
        <v>204</v>
      </c>
      <c r="G140" s="1">
        <v>204</v>
      </c>
      <c r="H140" s="1">
        <f t="shared" si="15"/>
        <v>0</v>
      </c>
      <c r="I140" s="28"/>
      <c r="J140" s="58">
        <f t="shared" si="19"/>
        <v>8</v>
      </c>
      <c r="K140" s="58">
        <f t="shared" si="20"/>
        <v>2012</v>
      </c>
    </row>
    <row r="141" spans="1:11" x14ac:dyDescent="0.25">
      <c r="A141" s="46" t="str">
        <f t="shared" si="16"/>
        <v>41141Mûre</v>
      </c>
      <c r="B141" s="47">
        <f t="shared" si="17"/>
        <v>34</v>
      </c>
      <c r="C141" s="49">
        <f t="shared" si="18"/>
        <v>41141</v>
      </c>
      <c r="D141" s="25">
        <v>41141</v>
      </c>
      <c r="E141" s="19" t="s">
        <v>19</v>
      </c>
      <c r="F141" s="1"/>
      <c r="G141" s="1"/>
      <c r="H141" s="1">
        <f t="shared" si="15"/>
        <v>0</v>
      </c>
      <c r="I141" s="28"/>
      <c r="J141" s="58">
        <f t="shared" si="19"/>
        <v>8</v>
      </c>
      <c r="K141" s="58">
        <f t="shared" si="20"/>
        <v>2012</v>
      </c>
    </row>
    <row r="142" spans="1:11" x14ac:dyDescent="0.25">
      <c r="A142" s="46" t="str">
        <f t="shared" si="16"/>
        <v>41141Cerise</v>
      </c>
      <c r="B142" s="47">
        <f t="shared" si="17"/>
        <v>34</v>
      </c>
      <c r="C142" s="49">
        <f t="shared" si="18"/>
        <v>41141</v>
      </c>
      <c r="D142" s="25">
        <v>41141</v>
      </c>
      <c r="E142" s="19" t="s">
        <v>20</v>
      </c>
      <c r="F142" s="1">
        <v>20</v>
      </c>
      <c r="G142" s="1">
        <v>15</v>
      </c>
      <c r="H142" s="1">
        <f t="shared" si="15"/>
        <v>5</v>
      </c>
      <c r="I142" s="28"/>
      <c r="J142" s="58">
        <f t="shared" si="19"/>
        <v>8</v>
      </c>
      <c r="K142" s="58">
        <f t="shared" si="20"/>
        <v>2012</v>
      </c>
    </row>
    <row r="143" spans="1:11" x14ac:dyDescent="0.25">
      <c r="A143" s="46" t="str">
        <f t="shared" si="16"/>
        <v>41141Banane</v>
      </c>
      <c r="B143" s="47">
        <f t="shared" si="17"/>
        <v>34</v>
      </c>
      <c r="C143" s="49">
        <f t="shared" si="18"/>
        <v>41141</v>
      </c>
      <c r="D143" s="25">
        <v>41141</v>
      </c>
      <c r="E143" s="19" t="s">
        <v>21</v>
      </c>
      <c r="F143" s="1"/>
      <c r="G143" s="1"/>
      <c r="H143" s="1">
        <f t="shared" si="15"/>
        <v>0</v>
      </c>
      <c r="I143" s="28"/>
      <c r="J143" s="58">
        <f t="shared" si="19"/>
        <v>8</v>
      </c>
      <c r="K143" s="58">
        <f t="shared" si="20"/>
        <v>2012</v>
      </c>
    </row>
    <row r="144" spans="1:11" x14ac:dyDescent="0.25">
      <c r="A144" s="46" t="str">
        <f t="shared" si="16"/>
        <v>41141Amande</v>
      </c>
      <c r="B144" s="47">
        <f t="shared" si="17"/>
        <v>34</v>
      </c>
      <c r="C144" s="49">
        <f t="shared" si="18"/>
        <v>41141</v>
      </c>
      <c r="D144" s="25">
        <v>41141</v>
      </c>
      <c r="E144" s="19" t="s">
        <v>22</v>
      </c>
      <c r="F144" s="1">
        <v>356</v>
      </c>
      <c r="G144" s="1">
        <v>356</v>
      </c>
      <c r="H144" s="1">
        <f t="shared" si="15"/>
        <v>0</v>
      </c>
      <c r="I144" s="28"/>
      <c r="J144" s="58">
        <f t="shared" si="19"/>
        <v>8</v>
      </c>
      <c r="K144" s="58">
        <f t="shared" si="20"/>
        <v>2012</v>
      </c>
    </row>
    <row r="145" spans="1:11" x14ac:dyDescent="0.25">
      <c r="A145" s="46" t="str">
        <f t="shared" si="16"/>
        <v>41141Olive</v>
      </c>
      <c r="B145" s="47">
        <f t="shared" si="17"/>
        <v>34</v>
      </c>
      <c r="C145" s="49">
        <f t="shared" si="18"/>
        <v>41141</v>
      </c>
      <c r="D145" s="25">
        <v>41141</v>
      </c>
      <c r="E145" s="19" t="s">
        <v>23</v>
      </c>
      <c r="F145" s="1">
        <v>75</v>
      </c>
      <c r="G145" s="1">
        <v>75</v>
      </c>
      <c r="H145" s="1">
        <f t="shared" si="15"/>
        <v>0</v>
      </c>
      <c r="I145" s="28"/>
      <c r="J145" s="58">
        <f t="shared" si="19"/>
        <v>8</v>
      </c>
      <c r="K145" s="58">
        <f t="shared" si="20"/>
        <v>2012</v>
      </c>
    </row>
    <row r="146" spans="1:11" x14ac:dyDescent="0.25">
      <c r="A146" s="46" t="str">
        <f t="shared" si="16"/>
        <v>41141Pamplemousse</v>
      </c>
      <c r="B146" s="47">
        <f t="shared" si="17"/>
        <v>34</v>
      </c>
      <c r="C146" s="49">
        <f t="shared" si="18"/>
        <v>41141</v>
      </c>
      <c r="D146" s="25">
        <v>41141</v>
      </c>
      <c r="E146" s="19" t="s">
        <v>24</v>
      </c>
      <c r="F146" s="1"/>
      <c r="G146" s="1"/>
      <c r="H146" s="1">
        <f t="shared" si="15"/>
        <v>0</v>
      </c>
      <c r="I146" s="28"/>
      <c r="J146" s="58">
        <f t="shared" si="19"/>
        <v>8</v>
      </c>
      <c r="K146" s="58">
        <f t="shared" si="20"/>
        <v>2012</v>
      </c>
    </row>
    <row r="147" spans="1:11" x14ac:dyDescent="0.25">
      <c r="A147" s="46" t="str">
        <f t="shared" si="16"/>
        <v>41141Pastèque</v>
      </c>
      <c r="B147" s="47">
        <f t="shared" si="17"/>
        <v>34</v>
      </c>
      <c r="C147" s="49">
        <f t="shared" si="18"/>
        <v>41141</v>
      </c>
      <c r="D147" s="25">
        <v>41141</v>
      </c>
      <c r="E147" s="19" t="s">
        <v>25</v>
      </c>
      <c r="F147" s="1">
        <v>76</v>
      </c>
      <c r="G147" s="1">
        <v>76</v>
      </c>
      <c r="H147" s="1">
        <f t="shared" si="15"/>
        <v>0</v>
      </c>
      <c r="I147" s="28"/>
      <c r="J147" s="58">
        <f t="shared" si="19"/>
        <v>8</v>
      </c>
      <c r="K147" s="58">
        <f t="shared" si="20"/>
        <v>2012</v>
      </c>
    </row>
    <row r="148" spans="1:11" x14ac:dyDescent="0.25">
      <c r="A148" s="46" t="str">
        <f t="shared" si="16"/>
        <v>41141Pêche</v>
      </c>
      <c r="B148" s="47">
        <f t="shared" si="17"/>
        <v>34</v>
      </c>
      <c r="C148" s="49">
        <f t="shared" si="18"/>
        <v>41141</v>
      </c>
      <c r="D148" s="25">
        <v>41141</v>
      </c>
      <c r="E148" s="19" t="s">
        <v>26</v>
      </c>
      <c r="F148" s="1">
        <v>37</v>
      </c>
      <c r="G148" s="1">
        <v>37</v>
      </c>
      <c r="H148" s="1">
        <f t="shared" si="15"/>
        <v>0</v>
      </c>
      <c r="I148" s="28"/>
      <c r="J148" s="58">
        <f t="shared" si="19"/>
        <v>8</v>
      </c>
      <c r="K148" s="58">
        <f t="shared" si="20"/>
        <v>2012</v>
      </c>
    </row>
    <row r="149" spans="1:11" x14ac:dyDescent="0.25">
      <c r="A149" s="46" t="str">
        <f t="shared" si="16"/>
        <v>41141Pistache</v>
      </c>
      <c r="B149" s="47">
        <f t="shared" si="17"/>
        <v>34</v>
      </c>
      <c r="C149" s="49">
        <f t="shared" si="18"/>
        <v>41141</v>
      </c>
      <c r="D149" s="25">
        <v>41141</v>
      </c>
      <c r="E149" s="19" t="s">
        <v>27</v>
      </c>
      <c r="F149" s="1">
        <v>5</v>
      </c>
      <c r="G149" s="1">
        <v>5</v>
      </c>
      <c r="H149" s="1">
        <f t="shared" si="15"/>
        <v>0</v>
      </c>
      <c r="I149" s="28"/>
      <c r="J149" s="58">
        <f t="shared" si="19"/>
        <v>8</v>
      </c>
      <c r="K149" s="58">
        <f t="shared" si="20"/>
        <v>2012</v>
      </c>
    </row>
    <row r="150" spans="1:11" x14ac:dyDescent="0.25">
      <c r="A150" s="46" t="str">
        <f t="shared" si="16"/>
        <v>41141Prube</v>
      </c>
      <c r="B150" s="47">
        <f t="shared" si="17"/>
        <v>34</v>
      </c>
      <c r="C150" s="49">
        <f t="shared" si="18"/>
        <v>41141</v>
      </c>
      <c r="D150" s="25">
        <v>41141</v>
      </c>
      <c r="E150" s="19" t="s">
        <v>28</v>
      </c>
      <c r="F150" s="1">
        <v>56</v>
      </c>
      <c r="G150" s="1">
        <v>56</v>
      </c>
      <c r="H150" s="1">
        <f t="shared" si="15"/>
        <v>0</v>
      </c>
      <c r="I150" s="28"/>
      <c r="J150" s="58">
        <f t="shared" si="19"/>
        <v>8</v>
      </c>
      <c r="K150" s="58">
        <f t="shared" si="20"/>
        <v>2012</v>
      </c>
    </row>
    <row r="151" spans="1:11" x14ac:dyDescent="0.25">
      <c r="A151" s="46" t="str">
        <f t="shared" si="16"/>
        <v xml:space="preserve">41141Raisi </v>
      </c>
      <c r="B151" s="47">
        <f t="shared" si="17"/>
        <v>34</v>
      </c>
      <c r="C151" s="49">
        <f t="shared" si="18"/>
        <v>41141</v>
      </c>
      <c r="D151" s="25">
        <v>41141</v>
      </c>
      <c r="E151" s="26" t="s">
        <v>29</v>
      </c>
      <c r="F151" s="1"/>
      <c r="G151" s="1"/>
      <c r="H151" s="1"/>
      <c r="I151" s="28"/>
      <c r="J151" s="58">
        <f t="shared" si="19"/>
        <v>8</v>
      </c>
      <c r="K151" s="58">
        <f t="shared" si="20"/>
        <v>2012</v>
      </c>
    </row>
    <row r="152" spans="1:11" x14ac:dyDescent="0.25">
      <c r="A152" s="46" t="str">
        <f t="shared" si="16"/>
        <v>41142Pomme</v>
      </c>
      <c r="B152" s="47">
        <f t="shared" si="17"/>
        <v>34</v>
      </c>
      <c r="C152" s="49">
        <f t="shared" si="18"/>
        <v>41142</v>
      </c>
      <c r="D152" s="13">
        <v>41142</v>
      </c>
      <c r="E152" s="19" t="s">
        <v>0</v>
      </c>
      <c r="F152" s="9">
        <v>37</v>
      </c>
      <c r="G152" s="9">
        <v>37</v>
      </c>
      <c r="H152" s="9">
        <f t="shared" ref="H152:H158" si="21">F152-G152</f>
        <v>0</v>
      </c>
      <c r="I152" s="28"/>
      <c r="J152" s="58">
        <f t="shared" si="19"/>
        <v>8</v>
      </c>
      <c r="K152" s="58">
        <f t="shared" si="20"/>
        <v>2012</v>
      </c>
    </row>
    <row r="153" spans="1:11" x14ac:dyDescent="0.25">
      <c r="A153" s="46" t="str">
        <f t="shared" si="16"/>
        <v>41142Poire</v>
      </c>
      <c r="B153" s="47">
        <f t="shared" si="17"/>
        <v>34</v>
      </c>
      <c r="C153" s="49">
        <f t="shared" si="18"/>
        <v>41142</v>
      </c>
      <c r="D153" s="25">
        <v>41142</v>
      </c>
      <c r="E153" s="19" t="s">
        <v>1</v>
      </c>
      <c r="F153" s="1">
        <v>97</v>
      </c>
      <c r="G153" s="1">
        <v>97</v>
      </c>
      <c r="H153" s="1">
        <f t="shared" si="21"/>
        <v>0</v>
      </c>
      <c r="I153" s="28"/>
      <c r="J153" s="58">
        <f t="shared" si="19"/>
        <v>8</v>
      </c>
      <c r="K153" s="58">
        <f t="shared" si="20"/>
        <v>2012</v>
      </c>
    </row>
    <row r="154" spans="1:11" x14ac:dyDescent="0.25">
      <c r="A154" s="46" t="str">
        <f t="shared" si="16"/>
        <v>41142Orange</v>
      </c>
      <c r="B154" s="47">
        <f t="shared" si="17"/>
        <v>34</v>
      </c>
      <c r="C154" s="49">
        <f t="shared" si="18"/>
        <v>41142</v>
      </c>
      <c r="D154" s="25">
        <v>41142</v>
      </c>
      <c r="E154" s="19" t="s">
        <v>2</v>
      </c>
      <c r="F154" s="1">
        <v>3</v>
      </c>
      <c r="G154" s="1">
        <v>3</v>
      </c>
      <c r="H154" s="1">
        <f t="shared" si="21"/>
        <v>0</v>
      </c>
      <c r="I154" s="28"/>
      <c r="J154" s="58">
        <f t="shared" si="19"/>
        <v>8</v>
      </c>
      <c r="K154" s="58">
        <f t="shared" si="20"/>
        <v>2012</v>
      </c>
    </row>
    <row r="155" spans="1:11" x14ac:dyDescent="0.25">
      <c r="A155" s="46" t="str">
        <f t="shared" si="16"/>
        <v>41142Mandarine</v>
      </c>
      <c r="B155" s="47">
        <f t="shared" si="17"/>
        <v>34</v>
      </c>
      <c r="C155" s="49">
        <f t="shared" si="18"/>
        <v>41142</v>
      </c>
      <c r="D155" s="25">
        <v>41142</v>
      </c>
      <c r="E155" s="19" t="s">
        <v>3</v>
      </c>
      <c r="F155" s="1">
        <v>7</v>
      </c>
      <c r="G155" s="1">
        <v>7</v>
      </c>
      <c r="H155" s="1">
        <f t="shared" si="21"/>
        <v>0</v>
      </c>
      <c r="I155" s="28"/>
      <c r="J155" s="58">
        <f t="shared" si="19"/>
        <v>8</v>
      </c>
      <c r="K155" s="58">
        <f t="shared" si="20"/>
        <v>2012</v>
      </c>
    </row>
    <row r="156" spans="1:11" x14ac:dyDescent="0.25">
      <c r="A156" s="46" t="str">
        <f t="shared" si="16"/>
        <v>41142Fraise</v>
      </c>
      <c r="B156" s="47">
        <f t="shared" si="17"/>
        <v>34</v>
      </c>
      <c r="C156" s="49">
        <f t="shared" si="18"/>
        <v>41142</v>
      </c>
      <c r="D156" s="25">
        <v>41142</v>
      </c>
      <c r="E156" s="19" t="s">
        <v>4</v>
      </c>
      <c r="F156" s="1">
        <v>0</v>
      </c>
      <c r="G156" s="1">
        <v>0</v>
      </c>
      <c r="H156" s="1">
        <f t="shared" si="21"/>
        <v>0</v>
      </c>
      <c r="I156" s="28"/>
      <c r="J156" s="58">
        <f t="shared" si="19"/>
        <v>8</v>
      </c>
      <c r="K156" s="58">
        <f t="shared" si="20"/>
        <v>2012</v>
      </c>
    </row>
    <row r="157" spans="1:11" x14ac:dyDescent="0.25">
      <c r="A157" s="46" t="str">
        <f t="shared" si="16"/>
        <v>41142Framboise</v>
      </c>
      <c r="B157" s="47">
        <f t="shared" si="17"/>
        <v>34</v>
      </c>
      <c r="C157" s="49">
        <f t="shared" si="18"/>
        <v>41142</v>
      </c>
      <c r="D157" s="25">
        <v>41142</v>
      </c>
      <c r="E157" s="19" t="s">
        <v>5</v>
      </c>
      <c r="F157" s="1">
        <v>81</v>
      </c>
      <c r="G157" s="1">
        <v>81</v>
      </c>
      <c r="H157" s="1">
        <f t="shared" si="21"/>
        <v>0</v>
      </c>
      <c r="I157" s="28"/>
      <c r="J157" s="58">
        <f t="shared" si="19"/>
        <v>8</v>
      </c>
      <c r="K157" s="58">
        <f t="shared" si="20"/>
        <v>2012</v>
      </c>
    </row>
    <row r="158" spans="1:11" x14ac:dyDescent="0.25">
      <c r="A158" s="46" t="str">
        <f t="shared" si="16"/>
        <v>41142Tomate</v>
      </c>
      <c r="B158" s="47">
        <f t="shared" si="17"/>
        <v>34</v>
      </c>
      <c r="C158" s="49">
        <f t="shared" si="18"/>
        <v>41142</v>
      </c>
      <c r="D158" s="25">
        <v>41142</v>
      </c>
      <c r="E158" s="19" t="s">
        <v>6</v>
      </c>
      <c r="F158" s="1">
        <v>72</v>
      </c>
      <c r="G158" s="1">
        <v>72</v>
      </c>
      <c r="H158" s="1">
        <f t="shared" si="21"/>
        <v>0</v>
      </c>
      <c r="I158" s="28"/>
      <c r="J158" s="58">
        <f t="shared" si="19"/>
        <v>8</v>
      </c>
      <c r="K158" s="58">
        <f t="shared" si="20"/>
        <v>2012</v>
      </c>
    </row>
    <row r="159" spans="1:11" x14ac:dyDescent="0.25">
      <c r="A159" s="46" t="str">
        <f t="shared" si="16"/>
        <v>41142Abricot</v>
      </c>
      <c r="B159" s="47">
        <f t="shared" si="17"/>
        <v>34</v>
      </c>
      <c r="C159" s="49">
        <f t="shared" si="18"/>
        <v>41142</v>
      </c>
      <c r="D159" s="25">
        <v>41142</v>
      </c>
      <c r="E159" s="19" t="s">
        <v>7</v>
      </c>
      <c r="F159" s="21"/>
      <c r="G159" s="21"/>
      <c r="H159" s="21"/>
      <c r="I159" s="28"/>
      <c r="J159" s="58">
        <f t="shared" si="19"/>
        <v>8</v>
      </c>
      <c r="K159" s="58">
        <f t="shared" si="20"/>
        <v>2012</v>
      </c>
    </row>
    <row r="160" spans="1:11" x14ac:dyDescent="0.25">
      <c r="A160" s="46" t="str">
        <f t="shared" si="16"/>
        <v>41142Avocat</v>
      </c>
      <c r="B160" s="47">
        <f t="shared" si="17"/>
        <v>34</v>
      </c>
      <c r="C160" s="49">
        <f t="shared" si="18"/>
        <v>41142</v>
      </c>
      <c r="D160" s="25">
        <v>41142</v>
      </c>
      <c r="E160" s="19" t="s">
        <v>8</v>
      </c>
      <c r="F160" s="1">
        <v>5</v>
      </c>
      <c r="G160" s="1"/>
      <c r="H160" s="1">
        <f>F160-G160</f>
        <v>5</v>
      </c>
      <c r="I160" s="28"/>
      <c r="J160" s="58">
        <f t="shared" si="19"/>
        <v>8</v>
      </c>
      <c r="K160" s="58">
        <f t="shared" si="20"/>
        <v>2012</v>
      </c>
    </row>
    <row r="161" spans="1:11" x14ac:dyDescent="0.25">
      <c r="A161" s="46" t="str">
        <f t="shared" si="16"/>
        <v>41142Citron</v>
      </c>
      <c r="B161" s="47">
        <f t="shared" si="17"/>
        <v>34</v>
      </c>
      <c r="C161" s="49">
        <f t="shared" si="18"/>
        <v>41142</v>
      </c>
      <c r="D161" s="25">
        <v>41142</v>
      </c>
      <c r="E161" s="19" t="s">
        <v>9</v>
      </c>
      <c r="F161" s="1"/>
      <c r="G161" s="1">
        <v>387</v>
      </c>
      <c r="H161" s="1">
        <v>0</v>
      </c>
      <c r="I161" s="28"/>
      <c r="J161" s="58">
        <f t="shared" si="19"/>
        <v>8</v>
      </c>
      <c r="K161" s="58">
        <f t="shared" si="20"/>
        <v>2012</v>
      </c>
    </row>
    <row r="162" spans="1:11" x14ac:dyDescent="0.25">
      <c r="A162" s="46" t="str">
        <f t="shared" si="16"/>
        <v>41142Ananas</v>
      </c>
      <c r="B162" s="47">
        <f t="shared" si="17"/>
        <v>34</v>
      </c>
      <c r="C162" s="49">
        <f t="shared" si="18"/>
        <v>41142</v>
      </c>
      <c r="D162" s="25">
        <v>41142</v>
      </c>
      <c r="E162" s="19" t="s">
        <v>10</v>
      </c>
      <c r="F162" s="1"/>
      <c r="G162" s="1">
        <v>32</v>
      </c>
      <c r="H162" s="1">
        <v>0</v>
      </c>
      <c r="I162" s="28"/>
      <c r="J162" s="58">
        <f t="shared" si="19"/>
        <v>8</v>
      </c>
      <c r="K162" s="58">
        <f t="shared" si="20"/>
        <v>2012</v>
      </c>
    </row>
    <row r="163" spans="1:11" x14ac:dyDescent="0.25">
      <c r="A163" s="46" t="str">
        <f t="shared" si="16"/>
        <v>41142Figue</v>
      </c>
      <c r="B163" s="47">
        <f t="shared" si="17"/>
        <v>34</v>
      </c>
      <c r="C163" s="49">
        <f t="shared" si="18"/>
        <v>41142</v>
      </c>
      <c r="D163" s="25">
        <v>41142</v>
      </c>
      <c r="E163" s="19" t="s">
        <v>11</v>
      </c>
      <c r="F163" s="1">
        <v>55</v>
      </c>
      <c r="G163" s="1">
        <v>55</v>
      </c>
      <c r="H163" s="1">
        <f>F163-G163</f>
        <v>0</v>
      </c>
      <c r="I163" s="28"/>
      <c r="J163" s="58">
        <f t="shared" si="19"/>
        <v>8</v>
      </c>
      <c r="K163" s="58">
        <f t="shared" si="20"/>
        <v>2012</v>
      </c>
    </row>
    <row r="164" spans="1:11" x14ac:dyDescent="0.25">
      <c r="A164" s="46" t="str">
        <f t="shared" si="16"/>
        <v>41142Datte</v>
      </c>
      <c r="B164" s="47">
        <f t="shared" si="17"/>
        <v>34</v>
      </c>
      <c r="C164" s="49">
        <f t="shared" si="18"/>
        <v>41142</v>
      </c>
      <c r="D164" s="25">
        <v>41142</v>
      </c>
      <c r="E164" s="19" t="s">
        <v>12</v>
      </c>
      <c r="F164" s="1">
        <v>9</v>
      </c>
      <c r="G164" s="1">
        <v>9</v>
      </c>
      <c r="H164" s="1">
        <f>F164-G164</f>
        <v>0</v>
      </c>
      <c r="I164" s="28"/>
      <c r="J164" s="58">
        <f t="shared" si="19"/>
        <v>8</v>
      </c>
      <c r="K164" s="58">
        <f t="shared" si="20"/>
        <v>2012</v>
      </c>
    </row>
    <row r="165" spans="1:11" x14ac:dyDescent="0.25">
      <c r="A165" s="46" t="str">
        <f t="shared" si="16"/>
        <v>41142Grenade</v>
      </c>
      <c r="B165" s="47">
        <f t="shared" si="17"/>
        <v>34</v>
      </c>
      <c r="C165" s="49">
        <f t="shared" si="18"/>
        <v>41142</v>
      </c>
      <c r="D165" s="25">
        <v>41142</v>
      </c>
      <c r="E165" s="19" t="s">
        <v>13</v>
      </c>
      <c r="F165" s="1">
        <v>2</v>
      </c>
      <c r="G165" s="1">
        <v>2</v>
      </c>
      <c r="H165" s="1">
        <f>F165-G165</f>
        <v>0</v>
      </c>
      <c r="I165" s="28"/>
      <c r="J165" s="58">
        <f t="shared" si="19"/>
        <v>8</v>
      </c>
      <c r="K165" s="58">
        <f t="shared" si="20"/>
        <v>2012</v>
      </c>
    </row>
    <row r="166" spans="1:11" x14ac:dyDescent="0.25">
      <c r="A166" s="46" t="str">
        <f t="shared" si="16"/>
        <v>41142Groseille</v>
      </c>
      <c r="B166" s="47">
        <f t="shared" si="17"/>
        <v>34</v>
      </c>
      <c r="C166" s="49">
        <f t="shared" si="18"/>
        <v>41142</v>
      </c>
      <c r="D166" s="25">
        <v>41142</v>
      </c>
      <c r="E166" s="19" t="s">
        <v>14</v>
      </c>
      <c r="F166" s="1"/>
      <c r="G166" s="1"/>
      <c r="H166" s="1"/>
      <c r="I166" s="28"/>
      <c r="J166" s="58">
        <f t="shared" si="19"/>
        <v>8</v>
      </c>
      <c r="K166" s="58">
        <f t="shared" si="20"/>
        <v>2012</v>
      </c>
    </row>
    <row r="167" spans="1:11" x14ac:dyDescent="0.25">
      <c r="A167" s="46" t="str">
        <f t="shared" si="16"/>
        <v>41142Kiwi</v>
      </c>
      <c r="B167" s="47">
        <f t="shared" si="17"/>
        <v>34</v>
      </c>
      <c r="C167" s="49">
        <f t="shared" si="18"/>
        <v>41142</v>
      </c>
      <c r="D167" s="25">
        <v>41142</v>
      </c>
      <c r="E167" s="19" t="s">
        <v>15</v>
      </c>
      <c r="F167" s="1"/>
      <c r="G167" s="1"/>
      <c r="H167" s="1"/>
      <c r="I167" s="28"/>
      <c r="J167" s="58">
        <f t="shared" si="19"/>
        <v>8</v>
      </c>
      <c r="K167" s="58">
        <f t="shared" si="20"/>
        <v>2012</v>
      </c>
    </row>
    <row r="168" spans="1:11" x14ac:dyDescent="0.25">
      <c r="A168" s="46" t="str">
        <f t="shared" si="16"/>
        <v>41142Marron</v>
      </c>
      <c r="B168" s="47">
        <f t="shared" si="17"/>
        <v>34</v>
      </c>
      <c r="C168" s="49">
        <f t="shared" si="18"/>
        <v>41142</v>
      </c>
      <c r="D168" s="25">
        <v>41142</v>
      </c>
      <c r="E168" s="19" t="s">
        <v>16</v>
      </c>
      <c r="F168" s="1"/>
      <c r="G168" s="1"/>
      <c r="H168" s="1"/>
      <c r="I168" s="28"/>
      <c r="J168" s="58">
        <f t="shared" si="19"/>
        <v>8</v>
      </c>
      <c r="K168" s="58">
        <f t="shared" si="20"/>
        <v>2012</v>
      </c>
    </row>
    <row r="169" spans="1:11" x14ac:dyDescent="0.25">
      <c r="A169" s="46" t="str">
        <f t="shared" si="16"/>
        <v xml:space="preserve">41142Melon </v>
      </c>
      <c r="B169" s="47">
        <f t="shared" si="17"/>
        <v>34</v>
      </c>
      <c r="C169" s="49">
        <f t="shared" si="18"/>
        <v>41142</v>
      </c>
      <c r="D169" s="25">
        <v>41142</v>
      </c>
      <c r="E169" s="19" t="s">
        <v>17</v>
      </c>
      <c r="F169" s="1">
        <v>320</v>
      </c>
      <c r="G169" s="1">
        <v>310</v>
      </c>
      <c r="H169" s="1">
        <f>F169-G169</f>
        <v>10</v>
      </c>
      <c r="I169" s="28"/>
      <c r="J169" s="58">
        <f t="shared" si="19"/>
        <v>8</v>
      </c>
      <c r="K169" s="58">
        <f t="shared" si="20"/>
        <v>2012</v>
      </c>
    </row>
    <row r="170" spans="1:11" x14ac:dyDescent="0.25">
      <c r="A170" s="46" t="str">
        <f t="shared" si="16"/>
        <v>41142Mirabelle</v>
      </c>
      <c r="B170" s="47">
        <f t="shared" si="17"/>
        <v>34</v>
      </c>
      <c r="C170" s="49">
        <f t="shared" si="18"/>
        <v>41142</v>
      </c>
      <c r="D170" s="25">
        <v>41142</v>
      </c>
      <c r="E170" s="19" t="s">
        <v>18</v>
      </c>
      <c r="F170" s="1">
        <v>78</v>
      </c>
      <c r="G170" s="1">
        <v>78</v>
      </c>
      <c r="H170" s="1">
        <f>F170-G170</f>
        <v>0</v>
      </c>
      <c r="I170" s="28"/>
      <c r="J170" s="58">
        <f t="shared" si="19"/>
        <v>8</v>
      </c>
      <c r="K170" s="58">
        <f t="shared" si="20"/>
        <v>2012</v>
      </c>
    </row>
    <row r="171" spans="1:11" x14ac:dyDescent="0.25">
      <c r="A171" s="46" t="str">
        <f t="shared" si="16"/>
        <v>41142Mûre</v>
      </c>
      <c r="B171" s="47">
        <f t="shared" si="17"/>
        <v>34</v>
      </c>
      <c r="C171" s="49">
        <f t="shared" si="18"/>
        <v>41142</v>
      </c>
      <c r="D171" s="25">
        <v>41142</v>
      </c>
      <c r="E171" s="19" t="s">
        <v>19</v>
      </c>
      <c r="F171" s="21"/>
      <c r="G171" s="21"/>
      <c r="H171" s="21"/>
      <c r="I171" s="28"/>
      <c r="J171" s="58">
        <f t="shared" si="19"/>
        <v>8</v>
      </c>
      <c r="K171" s="58">
        <f t="shared" si="20"/>
        <v>2012</v>
      </c>
    </row>
    <row r="172" spans="1:11" x14ac:dyDescent="0.25">
      <c r="A172" s="46" t="str">
        <f t="shared" si="16"/>
        <v>41142Cerise</v>
      </c>
      <c r="B172" s="47">
        <f t="shared" si="17"/>
        <v>34</v>
      </c>
      <c r="C172" s="49">
        <f t="shared" si="18"/>
        <v>41142</v>
      </c>
      <c r="D172" s="25">
        <v>41142</v>
      </c>
      <c r="E172" s="19" t="s">
        <v>20</v>
      </c>
      <c r="F172" s="1">
        <v>48</v>
      </c>
      <c r="G172" s="1">
        <v>48</v>
      </c>
      <c r="H172" s="1">
        <f>F172-G172</f>
        <v>0</v>
      </c>
      <c r="I172" s="28"/>
      <c r="J172" s="58">
        <f t="shared" si="19"/>
        <v>8</v>
      </c>
      <c r="K172" s="58">
        <f t="shared" si="20"/>
        <v>2012</v>
      </c>
    </row>
    <row r="173" spans="1:11" x14ac:dyDescent="0.25">
      <c r="A173" s="46" t="str">
        <f t="shared" si="16"/>
        <v>41142Banane</v>
      </c>
      <c r="B173" s="47">
        <f t="shared" si="17"/>
        <v>34</v>
      </c>
      <c r="C173" s="49">
        <f t="shared" si="18"/>
        <v>41142</v>
      </c>
      <c r="D173" s="25">
        <v>41142</v>
      </c>
      <c r="E173" s="19" t="s">
        <v>21</v>
      </c>
      <c r="F173" s="23"/>
      <c r="G173" s="23"/>
      <c r="H173" s="23"/>
      <c r="I173" s="28"/>
      <c r="J173" s="58">
        <f t="shared" si="19"/>
        <v>8</v>
      </c>
      <c r="K173" s="58">
        <f t="shared" si="20"/>
        <v>2012</v>
      </c>
    </row>
    <row r="174" spans="1:11" x14ac:dyDescent="0.25">
      <c r="A174" s="46" t="str">
        <f t="shared" si="16"/>
        <v>41142Amande</v>
      </c>
      <c r="B174" s="47">
        <f t="shared" si="17"/>
        <v>34</v>
      </c>
      <c r="C174" s="49">
        <f t="shared" si="18"/>
        <v>41142</v>
      </c>
      <c r="D174" s="25">
        <v>41142</v>
      </c>
      <c r="E174" s="19" t="s">
        <v>22</v>
      </c>
      <c r="F174" s="1">
        <v>58</v>
      </c>
      <c r="G174" s="1">
        <v>58</v>
      </c>
      <c r="H174" s="1">
        <f>F174-G174</f>
        <v>0</v>
      </c>
      <c r="I174" s="28"/>
      <c r="J174" s="58">
        <f t="shared" si="19"/>
        <v>8</v>
      </c>
      <c r="K174" s="58">
        <f t="shared" si="20"/>
        <v>2012</v>
      </c>
    </row>
    <row r="175" spans="1:11" x14ac:dyDescent="0.25">
      <c r="A175" s="46" t="str">
        <f t="shared" si="16"/>
        <v>41142Olive</v>
      </c>
      <c r="B175" s="47">
        <f t="shared" si="17"/>
        <v>34</v>
      </c>
      <c r="C175" s="49">
        <f t="shared" si="18"/>
        <v>41142</v>
      </c>
      <c r="D175" s="25">
        <v>41142</v>
      </c>
      <c r="E175" s="19" t="s">
        <v>23</v>
      </c>
      <c r="F175" s="1">
        <v>45</v>
      </c>
      <c r="G175" s="1">
        <v>45</v>
      </c>
      <c r="H175" s="1">
        <f>F175-G175</f>
        <v>0</v>
      </c>
      <c r="I175" s="28"/>
      <c r="J175" s="58">
        <f t="shared" si="19"/>
        <v>8</v>
      </c>
      <c r="K175" s="58">
        <f t="shared" si="20"/>
        <v>2012</v>
      </c>
    </row>
    <row r="176" spans="1:11" x14ac:dyDescent="0.25">
      <c r="A176" s="46" t="str">
        <f t="shared" si="16"/>
        <v>41142Pamplemousse</v>
      </c>
      <c r="B176" s="47">
        <f t="shared" si="17"/>
        <v>34</v>
      </c>
      <c r="C176" s="49">
        <f t="shared" si="18"/>
        <v>41142</v>
      </c>
      <c r="D176" s="25">
        <v>41142</v>
      </c>
      <c r="E176" s="19" t="s">
        <v>24</v>
      </c>
      <c r="F176" s="1">
        <v>5</v>
      </c>
      <c r="G176" s="1">
        <v>5</v>
      </c>
      <c r="H176" s="1">
        <f>F176-G176</f>
        <v>0</v>
      </c>
      <c r="I176" s="28"/>
      <c r="J176" s="58">
        <f t="shared" si="19"/>
        <v>8</v>
      </c>
      <c r="K176" s="58">
        <f t="shared" si="20"/>
        <v>2012</v>
      </c>
    </row>
    <row r="177" spans="1:11" x14ac:dyDescent="0.25">
      <c r="A177" s="46" t="str">
        <f t="shared" si="16"/>
        <v>41142Pastèque</v>
      </c>
      <c r="B177" s="47">
        <f t="shared" si="17"/>
        <v>34</v>
      </c>
      <c r="C177" s="49">
        <f t="shared" si="18"/>
        <v>41142</v>
      </c>
      <c r="D177" s="25">
        <v>41142</v>
      </c>
      <c r="E177" s="19" t="s">
        <v>25</v>
      </c>
      <c r="F177" s="1">
        <v>6</v>
      </c>
      <c r="G177" s="1">
        <v>6</v>
      </c>
      <c r="H177" s="1">
        <f>F177-G177</f>
        <v>0</v>
      </c>
      <c r="I177" s="28"/>
      <c r="J177" s="58">
        <f t="shared" si="19"/>
        <v>8</v>
      </c>
      <c r="K177" s="58">
        <f t="shared" si="20"/>
        <v>2012</v>
      </c>
    </row>
    <row r="178" spans="1:11" x14ac:dyDescent="0.25">
      <c r="A178" s="46" t="str">
        <f t="shared" si="16"/>
        <v>41142Pêche</v>
      </c>
      <c r="B178" s="47">
        <f t="shared" si="17"/>
        <v>34</v>
      </c>
      <c r="C178" s="49">
        <f t="shared" si="18"/>
        <v>41142</v>
      </c>
      <c r="D178" s="25">
        <v>41142</v>
      </c>
      <c r="E178" s="19" t="s">
        <v>26</v>
      </c>
      <c r="F178" s="1"/>
      <c r="G178" s="1"/>
      <c r="H178" s="1"/>
      <c r="I178" s="28"/>
      <c r="J178" s="58">
        <f t="shared" si="19"/>
        <v>8</v>
      </c>
      <c r="K178" s="58">
        <f t="shared" si="20"/>
        <v>2012</v>
      </c>
    </row>
    <row r="179" spans="1:11" x14ac:dyDescent="0.25">
      <c r="A179" s="46" t="str">
        <f t="shared" si="16"/>
        <v>41142Pistache</v>
      </c>
      <c r="B179" s="47">
        <f t="shared" si="17"/>
        <v>34</v>
      </c>
      <c r="C179" s="49">
        <f t="shared" si="18"/>
        <v>41142</v>
      </c>
      <c r="D179" s="25">
        <v>41142</v>
      </c>
      <c r="E179" s="19" t="s">
        <v>27</v>
      </c>
      <c r="F179" s="1">
        <v>121</v>
      </c>
      <c r="G179" s="1">
        <v>121</v>
      </c>
      <c r="H179" s="1">
        <f>F179-G179</f>
        <v>0</v>
      </c>
      <c r="I179" s="28"/>
      <c r="J179" s="58">
        <f t="shared" si="19"/>
        <v>8</v>
      </c>
      <c r="K179" s="58">
        <f t="shared" si="20"/>
        <v>2012</v>
      </c>
    </row>
    <row r="180" spans="1:11" x14ac:dyDescent="0.25">
      <c r="A180" s="46" t="str">
        <f t="shared" si="16"/>
        <v>41142Prube</v>
      </c>
      <c r="B180" s="47">
        <f t="shared" si="17"/>
        <v>34</v>
      </c>
      <c r="C180" s="49">
        <f t="shared" si="18"/>
        <v>41142</v>
      </c>
      <c r="D180" s="25">
        <v>41142</v>
      </c>
      <c r="E180" s="19" t="s">
        <v>28</v>
      </c>
      <c r="F180" s="1">
        <v>126</v>
      </c>
      <c r="G180" s="1">
        <v>126</v>
      </c>
      <c r="H180" s="1">
        <f>F180-G180</f>
        <v>0</v>
      </c>
      <c r="I180" s="28"/>
      <c r="J180" s="58">
        <f t="shared" si="19"/>
        <v>8</v>
      </c>
      <c r="K180" s="58">
        <f t="shared" si="20"/>
        <v>2012</v>
      </c>
    </row>
    <row r="181" spans="1:11" x14ac:dyDescent="0.25">
      <c r="A181" s="46" t="str">
        <f t="shared" si="16"/>
        <v xml:space="preserve">41142Raisi </v>
      </c>
      <c r="B181" s="47">
        <f t="shared" si="17"/>
        <v>34</v>
      </c>
      <c r="C181" s="49">
        <f t="shared" si="18"/>
        <v>41142</v>
      </c>
      <c r="D181" s="25">
        <v>41142</v>
      </c>
      <c r="E181" s="19" t="s">
        <v>29</v>
      </c>
      <c r="F181" s="21"/>
      <c r="G181" s="21"/>
      <c r="H181" s="21"/>
      <c r="I181" s="28"/>
      <c r="J181" s="58">
        <f t="shared" si="19"/>
        <v>8</v>
      </c>
      <c r="K181" s="58">
        <f t="shared" si="20"/>
        <v>2012</v>
      </c>
    </row>
    <row r="182" spans="1:11" x14ac:dyDescent="0.25">
      <c r="A182" s="46" t="str">
        <f t="shared" si="16"/>
        <v>41143Pomme</v>
      </c>
      <c r="B182" s="47">
        <f t="shared" si="17"/>
        <v>34</v>
      </c>
      <c r="C182" s="49">
        <f t="shared" si="18"/>
        <v>41143</v>
      </c>
      <c r="D182" s="13">
        <v>41143</v>
      </c>
      <c r="E182" s="19" t="s">
        <v>0</v>
      </c>
      <c r="F182" s="1">
        <v>9</v>
      </c>
      <c r="G182" s="1">
        <v>9</v>
      </c>
      <c r="H182" s="1">
        <f>F182-G182</f>
        <v>0</v>
      </c>
      <c r="I182" s="28"/>
      <c r="J182" s="58">
        <f t="shared" si="19"/>
        <v>8</v>
      </c>
      <c r="K182" s="58">
        <f t="shared" si="20"/>
        <v>2012</v>
      </c>
    </row>
    <row r="183" spans="1:11" x14ac:dyDescent="0.25">
      <c r="A183" s="46" t="str">
        <f t="shared" si="16"/>
        <v>41143Poire</v>
      </c>
      <c r="B183" s="47">
        <f t="shared" si="17"/>
        <v>34</v>
      </c>
      <c r="C183" s="49">
        <f t="shared" si="18"/>
        <v>41143</v>
      </c>
      <c r="D183" s="25">
        <v>41143</v>
      </c>
      <c r="E183" s="19" t="s">
        <v>1</v>
      </c>
      <c r="F183" s="1">
        <v>243</v>
      </c>
      <c r="G183" s="1">
        <v>243</v>
      </c>
      <c r="H183" s="1">
        <f>F183-G183</f>
        <v>0</v>
      </c>
      <c r="I183" s="28"/>
      <c r="J183" s="58">
        <f t="shared" si="19"/>
        <v>8</v>
      </c>
      <c r="K183" s="58">
        <f t="shared" si="20"/>
        <v>2012</v>
      </c>
    </row>
    <row r="184" spans="1:11" x14ac:dyDescent="0.25">
      <c r="A184" s="46" t="str">
        <f t="shared" si="16"/>
        <v>41143Orange</v>
      </c>
      <c r="B184" s="47">
        <f t="shared" si="17"/>
        <v>34</v>
      </c>
      <c r="C184" s="49">
        <f t="shared" si="18"/>
        <v>41143</v>
      </c>
      <c r="D184" s="25">
        <v>41143</v>
      </c>
      <c r="E184" s="19" t="s">
        <v>2</v>
      </c>
      <c r="F184" s="1">
        <v>350</v>
      </c>
      <c r="G184" s="1">
        <v>301</v>
      </c>
      <c r="H184" s="1">
        <f>F184-G184</f>
        <v>49</v>
      </c>
      <c r="I184" s="28"/>
      <c r="J184" s="58">
        <f t="shared" si="19"/>
        <v>8</v>
      </c>
      <c r="K184" s="58">
        <f t="shared" si="20"/>
        <v>2012</v>
      </c>
    </row>
    <row r="185" spans="1:11" x14ac:dyDescent="0.25">
      <c r="A185" s="46" t="str">
        <f t="shared" si="16"/>
        <v>41143Mandarine</v>
      </c>
      <c r="B185" s="47">
        <f t="shared" si="17"/>
        <v>34</v>
      </c>
      <c r="C185" s="49">
        <f t="shared" si="18"/>
        <v>41143</v>
      </c>
      <c r="D185" s="25">
        <v>41143</v>
      </c>
      <c r="E185" s="19" t="s">
        <v>3</v>
      </c>
      <c r="F185" s="1">
        <v>45</v>
      </c>
      <c r="G185" s="1">
        <v>45</v>
      </c>
      <c r="H185" s="1">
        <f>F185-G185</f>
        <v>0</v>
      </c>
      <c r="I185" s="28"/>
      <c r="J185" s="58">
        <f t="shared" si="19"/>
        <v>8</v>
      </c>
      <c r="K185" s="58">
        <f t="shared" si="20"/>
        <v>2012</v>
      </c>
    </row>
    <row r="186" spans="1:11" x14ac:dyDescent="0.25">
      <c r="A186" s="46" t="str">
        <f t="shared" si="16"/>
        <v>41143Fraise</v>
      </c>
      <c r="B186" s="47">
        <f t="shared" si="17"/>
        <v>34</v>
      </c>
      <c r="C186" s="49">
        <f t="shared" si="18"/>
        <v>41143</v>
      </c>
      <c r="D186" s="25">
        <v>41143</v>
      </c>
      <c r="E186" s="19" t="s">
        <v>4</v>
      </c>
      <c r="F186" s="1"/>
      <c r="G186" s="1"/>
      <c r="H186" s="1"/>
      <c r="I186" s="28"/>
      <c r="J186" s="58">
        <f t="shared" si="19"/>
        <v>8</v>
      </c>
      <c r="K186" s="58">
        <f t="shared" si="20"/>
        <v>2012</v>
      </c>
    </row>
    <row r="187" spans="1:11" x14ac:dyDescent="0.25">
      <c r="A187" s="46" t="str">
        <f t="shared" si="16"/>
        <v>41143Framboise</v>
      </c>
      <c r="B187" s="47">
        <f t="shared" si="17"/>
        <v>34</v>
      </c>
      <c r="C187" s="49">
        <f t="shared" si="18"/>
        <v>41143</v>
      </c>
      <c r="D187" s="25">
        <v>41143</v>
      </c>
      <c r="E187" s="19" t="s">
        <v>5</v>
      </c>
      <c r="F187" s="1"/>
      <c r="G187" s="1"/>
      <c r="H187" s="1"/>
      <c r="I187" s="28"/>
      <c r="J187" s="58">
        <f t="shared" si="19"/>
        <v>8</v>
      </c>
      <c r="K187" s="58">
        <f t="shared" si="20"/>
        <v>2012</v>
      </c>
    </row>
    <row r="188" spans="1:11" x14ac:dyDescent="0.25">
      <c r="A188" s="46" t="str">
        <f t="shared" si="16"/>
        <v>41143Tomate</v>
      </c>
      <c r="B188" s="47">
        <f t="shared" si="17"/>
        <v>34</v>
      </c>
      <c r="C188" s="49">
        <f t="shared" si="18"/>
        <v>41143</v>
      </c>
      <c r="D188" s="25">
        <v>41143</v>
      </c>
      <c r="E188" s="19" t="s">
        <v>6</v>
      </c>
      <c r="F188" s="1"/>
      <c r="G188" s="1"/>
      <c r="H188" s="1"/>
      <c r="I188" s="28"/>
      <c r="J188" s="58">
        <f t="shared" si="19"/>
        <v>8</v>
      </c>
      <c r="K188" s="58">
        <f t="shared" si="20"/>
        <v>2012</v>
      </c>
    </row>
    <row r="189" spans="1:11" x14ac:dyDescent="0.25">
      <c r="A189" s="46" t="str">
        <f t="shared" ref="A189:A250" si="22">D189&amp;E189</f>
        <v>41143Abricot</v>
      </c>
      <c r="B189" s="47">
        <f t="shared" ref="B189:B250" si="23">WEEKNUM(D189,1)</f>
        <v>34</v>
      </c>
      <c r="C189" s="49">
        <f t="shared" ref="C189:C250" si="24">IF(D189="","",D189)</f>
        <v>41143</v>
      </c>
      <c r="D189" s="25">
        <v>41143</v>
      </c>
      <c r="E189" s="19" t="s">
        <v>7</v>
      </c>
      <c r="F189" s="1"/>
      <c r="G189" s="1"/>
      <c r="H189" s="1"/>
      <c r="I189" s="28"/>
      <c r="J189" s="58">
        <f t="shared" si="19"/>
        <v>8</v>
      </c>
      <c r="K189" s="58">
        <f t="shared" si="20"/>
        <v>2012</v>
      </c>
    </row>
    <row r="190" spans="1:11" x14ac:dyDescent="0.25">
      <c r="A190" s="46" t="str">
        <f t="shared" si="22"/>
        <v>41143Avocat</v>
      </c>
      <c r="B190" s="47">
        <f t="shared" si="23"/>
        <v>34</v>
      </c>
      <c r="C190" s="49">
        <f t="shared" si="24"/>
        <v>41143</v>
      </c>
      <c r="D190" s="25">
        <v>41143</v>
      </c>
      <c r="E190" s="19" t="s">
        <v>8</v>
      </c>
      <c r="F190" s="1"/>
      <c r="G190" s="1"/>
      <c r="H190" s="1"/>
      <c r="I190" s="28"/>
      <c r="J190" s="58">
        <f t="shared" ref="J190:J251" si="25">MONTH(D190)</f>
        <v>8</v>
      </c>
      <c r="K190" s="58">
        <f t="shared" ref="K190:K251" si="26">YEAR(D190)</f>
        <v>2012</v>
      </c>
    </row>
    <row r="191" spans="1:11" x14ac:dyDescent="0.25">
      <c r="A191" s="46" t="str">
        <f t="shared" si="22"/>
        <v>41143Citron</v>
      </c>
      <c r="B191" s="47">
        <f t="shared" si="23"/>
        <v>34</v>
      </c>
      <c r="C191" s="49">
        <f t="shared" si="24"/>
        <v>41143</v>
      </c>
      <c r="D191" s="25">
        <v>41143</v>
      </c>
      <c r="E191" s="19" t="s">
        <v>9</v>
      </c>
      <c r="F191" s="1">
        <v>271</v>
      </c>
      <c r="G191" s="1">
        <v>271</v>
      </c>
      <c r="H191" s="1">
        <f>F191-G191</f>
        <v>0</v>
      </c>
      <c r="I191" s="28"/>
      <c r="J191" s="58">
        <f t="shared" si="25"/>
        <v>8</v>
      </c>
      <c r="K191" s="58">
        <f t="shared" si="26"/>
        <v>2012</v>
      </c>
    </row>
    <row r="192" spans="1:11" x14ac:dyDescent="0.25">
      <c r="A192" s="46" t="str">
        <f t="shared" si="22"/>
        <v>41143Ananas</v>
      </c>
      <c r="B192" s="47">
        <f t="shared" si="23"/>
        <v>34</v>
      </c>
      <c r="C192" s="49">
        <f t="shared" si="24"/>
        <v>41143</v>
      </c>
      <c r="D192" s="25">
        <v>41143</v>
      </c>
      <c r="E192" s="19" t="s">
        <v>10</v>
      </c>
      <c r="F192" s="1">
        <v>35</v>
      </c>
      <c r="G192" s="1">
        <v>35</v>
      </c>
      <c r="H192" s="1">
        <f>F192-G192</f>
        <v>0</v>
      </c>
      <c r="I192" s="28"/>
      <c r="J192" s="58">
        <f t="shared" si="25"/>
        <v>8</v>
      </c>
      <c r="K192" s="58">
        <f t="shared" si="26"/>
        <v>2012</v>
      </c>
    </row>
    <row r="193" spans="1:11" x14ac:dyDescent="0.25">
      <c r="A193" s="46" t="str">
        <f t="shared" si="22"/>
        <v>41143Figue</v>
      </c>
      <c r="B193" s="47">
        <f t="shared" si="23"/>
        <v>34</v>
      </c>
      <c r="C193" s="49">
        <f t="shared" si="24"/>
        <v>41143</v>
      </c>
      <c r="D193" s="25">
        <v>41143</v>
      </c>
      <c r="E193" s="19" t="s">
        <v>11</v>
      </c>
      <c r="F193" s="21"/>
      <c r="G193" s="21"/>
      <c r="H193" s="21"/>
      <c r="I193" s="28"/>
      <c r="J193" s="58">
        <f t="shared" si="25"/>
        <v>8</v>
      </c>
      <c r="K193" s="58">
        <f t="shared" si="26"/>
        <v>2012</v>
      </c>
    </row>
    <row r="194" spans="1:11" x14ac:dyDescent="0.25">
      <c r="A194" s="46" t="str">
        <f t="shared" si="22"/>
        <v>41143Datte</v>
      </c>
      <c r="B194" s="47">
        <f t="shared" si="23"/>
        <v>34</v>
      </c>
      <c r="C194" s="49">
        <f t="shared" si="24"/>
        <v>41143</v>
      </c>
      <c r="D194" s="25">
        <v>41143</v>
      </c>
      <c r="E194" s="19" t="s">
        <v>12</v>
      </c>
      <c r="F194" s="1">
        <v>8</v>
      </c>
      <c r="G194" s="1">
        <v>8</v>
      </c>
      <c r="H194" s="1">
        <f>F194-G194</f>
        <v>0</v>
      </c>
      <c r="I194" s="28"/>
      <c r="J194" s="58">
        <f t="shared" si="25"/>
        <v>8</v>
      </c>
      <c r="K194" s="58">
        <f t="shared" si="26"/>
        <v>2012</v>
      </c>
    </row>
    <row r="195" spans="1:11" x14ac:dyDescent="0.25">
      <c r="A195" s="46" t="str">
        <f t="shared" si="22"/>
        <v>41143Grenade</v>
      </c>
      <c r="B195" s="47">
        <f t="shared" si="23"/>
        <v>34</v>
      </c>
      <c r="C195" s="49">
        <f t="shared" si="24"/>
        <v>41143</v>
      </c>
      <c r="D195" s="25">
        <v>41143</v>
      </c>
      <c r="E195" s="19" t="s">
        <v>13</v>
      </c>
      <c r="F195" s="23"/>
      <c r="G195" s="23"/>
      <c r="H195" s="23"/>
      <c r="I195" s="28"/>
      <c r="J195" s="58">
        <f t="shared" si="25"/>
        <v>8</v>
      </c>
      <c r="K195" s="58">
        <f t="shared" si="26"/>
        <v>2012</v>
      </c>
    </row>
    <row r="196" spans="1:11" x14ac:dyDescent="0.25">
      <c r="A196" s="46" t="str">
        <f t="shared" si="22"/>
        <v>41143Groseille</v>
      </c>
      <c r="B196" s="47">
        <f t="shared" si="23"/>
        <v>34</v>
      </c>
      <c r="C196" s="49">
        <f t="shared" si="24"/>
        <v>41143</v>
      </c>
      <c r="D196" s="25">
        <v>41143</v>
      </c>
      <c r="E196" s="19" t="s">
        <v>14</v>
      </c>
      <c r="F196" s="1">
        <v>31</v>
      </c>
      <c r="G196" s="1">
        <v>31</v>
      </c>
      <c r="H196" s="1">
        <f t="shared" ref="H196:H202" si="27">F196-G196</f>
        <v>0</v>
      </c>
      <c r="I196" s="28"/>
      <c r="J196" s="58">
        <f t="shared" si="25"/>
        <v>8</v>
      </c>
      <c r="K196" s="58">
        <f t="shared" si="26"/>
        <v>2012</v>
      </c>
    </row>
    <row r="197" spans="1:11" x14ac:dyDescent="0.25">
      <c r="A197" s="46" t="str">
        <f t="shared" si="22"/>
        <v>41143Kiwi</v>
      </c>
      <c r="B197" s="47">
        <f t="shared" si="23"/>
        <v>34</v>
      </c>
      <c r="C197" s="49">
        <f t="shared" si="24"/>
        <v>41143</v>
      </c>
      <c r="D197" s="25">
        <v>41143</v>
      </c>
      <c r="E197" s="19" t="s">
        <v>15</v>
      </c>
      <c r="F197" s="1">
        <v>109</v>
      </c>
      <c r="G197" s="1">
        <v>109</v>
      </c>
      <c r="H197" s="1">
        <f t="shared" si="27"/>
        <v>0</v>
      </c>
      <c r="I197" s="28"/>
      <c r="J197" s="58">
        <f t="shared" si="25"/>
        <v>8</v>
      </c>
      <c r="K197" s="58">
        <f t="shared" si="26"/>
        <v>2012</v>
      </c>
    </row>
    <row r="198" spans="1:11" x14ac:dyDescent="0.25">
      <c r="A198" s="46" t="str">
        <f t="shared" si="22"/>
        <v>41143Marron</v>
      </c>
      <c r="B198" s="47">
        <f t="shared" si="23"/>
        <v>34</v>
      </c>
      <c r="C198" s="49">
        <f t="shared" si="24"/>
        <v>41143</v>
      </c>
      <c r="D198" s="25">
        <v>41143</v>
      </c>
      <c r="E198" s="19" t="s">
        <v>16</v>
      </c>
      <c r="F198" s="1">
        <v>5</v>
      </c>
      <c r="G198" s="1">
        <v>5</v>
      </c>
      <c r="H198" s="1">
        <f t="shared" si="27"/>
        <v>0</v>
      </c>
      <c r="I198" s="28"/>
      <c r="J198" s="58">
        <f t="shared" si="25"/>
        <v>8</v>
      </c>
      <c r="K198" s="58">
        <f t="shared" si="26"/>
        <v>2012</v>
      </c>
    </row>
    <row r="199" spans="1:11" x14ac:dyDescent="0.25">
      <c r="A199" s="46" t="str">
        <f t="shared" si="22"/>
        <v xml:space="preserve">41143Melon </v>
      </c>
      <c r="B199" s="47">
        <f t="shared" si="23"/>
        <v>34</v>
      </c>
      <c r="C199" s="49">
        <f t="shared" si="24"/>
        <v>41143</v>
      </c>
      <c r="D199" s="25">
        <v>41143</v>
      </c>
      <c r="E199" s="19" t="s">
        <v>17</v>
      </c>
      <c r="F199" s="1">
        <v>4</v>
      </c>
      <c r="G199" s="1">
        <v>4</v>
      </c>
      <c r="H199" s="1">
        <f t="shared" si="27"/>
        <v>0</v>
      </c>
      <c r="I199" s="28"/>
      <c r="J199" s="58">
        <f t="shared" si="25"/>
        <v>8</v>
      </c>
      <c r="K199" s="58">
        <f t="shared" si="26"/>
        <v>2012</v>
      </c>
    </row>
    <row r="200" spans="1:11" x14ac:dyDescent="0.25">
      <c r="A200" s="46" t="str">
        <f t="shared" si="22"/>
        <v>41143Mirabelle</v>
      </c>
      <c r="B200" s="47">
        <f t="shared" si="23"/>
        <v>34</v>
      </c>
      <c r="C200" s="49">
        <f t="shared" si="24"/>
        <v>41143</v>
      </c>
      <c r="D200" s="25">
        <v>41143</v>
      </c>
      <c r="E200" s="19" t="s">
        <v>18</v>
      </c>
      <c r="F200" s="1"/>
      <c r="G200" s="1"/>
      <c r="H200" s="1">
        <f t="shared" si="27"/>
        <v>0</v>
      </c>
      <c r="I200" s="28"/>
      <c r="J200" s="58">
        <f t="shared" si="25"/>
        <v>8</v>
      </c>
      <c r="K200" s="58">
        <f t="shared" si="26"/>
        <v>2012</v>
      </c>
    </row>
    <row r="201" spans="1:11" x14ac:dyDescent="0.25">
      <c r="A201" s="46" t="str">
        <f t="shared" si="22"/>
        <v>41143Mûre</v>
      </c>
      <c r="B201" s="47">
        <f t="shared" si="23"/>
        <v>34</v>
      </c>
      <c r="C201" s="49">
        <f t="shared" si="24"/>
        <v>41143</v>
      </c>
      <c r="D201" s="25">
        <v>41143</v>
      </c>
      <c r="E201" s="19" t="s">
        <v>19</v>
      </c>
      <c r="F201" s="16">
        <v>131</v>
      </c>
      <c r="G201" s="1">
        <v>131</v>
      </c>
      <c r="H201" s="1">
        <f t="shared" si="27"/>
        <v>0</v>
      </c>
      <c r="I201" s="28"/>
      <c r="J201" s="58">
        <f t="shared" si="25"/>
        <v>8</v>
      </c>
      <c r="K201" s="58">
        <f t="shared" si="26"/>
        <v>2012</v>
      </c>
    </row>
    <row r="202" spans="1:11" x14ac:dyDescent="0.25">
      <c r="A202" s="46" t="str">
        <f t="shared" si="22"/>
        <v>41143Cerise</v>
      </c>
      <c r="B202" s="47">
        <f t="shared" si="23"/>
        <v>34</v>
      </c>
      <c r="C202" s="49">
        <f t="shared" si="24"/>
        <v>41143</v>
      </c>
      <c r="D202" s="25">
        <v>41143</v>
      </c>
      <c r="E202" s="19" t="s">
        <v>20</v>
      </c>
      <c r="F202" s="17">
        <v>260</v>
      </c>
      <c r="G202" s="1">
        <v>260</v>
      </c>
      <c r="H202" s="1">
        <f t="shared" si="27"/>
        <v>0</v>
      </c>
      <c r="I202" s="28"/>
      <c r="J202" s="58">
        <f t="shared" si="25"/>
        <v>8</v>
      </c>
      <c r="K202" s="58">
        <f t="shared" si="26"/>
        <v>2012</v>
      </c>
    </row>
    <row r="203" spans="1:11" x14ac:dyDescent="0.25">
      <c r="A203" s="46" t="str">
        <f t="shared" si="22"/>
        <v>41143Banane</v>
      </c>
      <c r="B203" s="47">
        <f t="shared" si="23"/>
        <v>34</v>
      </c>
      <c r="C203" s="49">
        <f t="shared" si="24"/>
        <v>41143</v>
      </c>
      <c r="D203" s="25">
        <v>41143</v>
      </c>
      <c r="E203" s="19" t="s">
        <v>21</v>
      </c>
      <c r="F203" s="21"/>
      <c r="G203" s="21"/>
      <c r="H203" s="21"/>
      <c r="I203" s="28"/>
      <c r="J203" s="58">
        <f t="shared" si="25"/>
        <v>8</v>
      </c>
      <c r="K203" s="58">
        <f t="shared" si="26"/>
        <v>2012</v>
      </c>
    </row>
    <row r="204" spans="1:11" x14ac:dyDescent="0.25">
      <c r="A204" s="46" t="str">
        <f t="shared" si="22"/>
        <v>41143Amande</v>
      </c>
      <c r="B204" s="47">
        <f t="shared" si="23"/>
        <v>34</v>
      </c>
      <c r="C204" s="49">
        <f t="shared" si="24"/>
        <v>41143</v>
      </c>
      <c r="D204" s="25">
        <v>41143</v>
      </c>
      <c r="E204" s="19" t="s">
        <v>22</v>
      </c>
      <c r="F204" s="1">
        <v>1</v>
      </c>
      <c r="G204" s="1">
        <v>1</v>
      </c>
      <c r="H204" s="1">
        <f>F204-G204</f>
        <v>0</v>
      </c>
      <c r="I204" s="28"/>
      <c r="J204" s="58">
        <f t="shared" si="25"/>
        <v>8</v>
      </c>
      <c r="K204" s="58">
        <f t="shared" si="26"/>
        <v>2012</v>
      </c>
    </row>
    <row r="205" spans="1:11" x14ac:dyDescent="0.25">
      <c r="A205" s="46" t="str">
        <f t="shared" si="22"/>
        <v>41143Olive</v>
      </c>
      <c r="B205" s="47">
        <f t="shared" si="23"/>
        <v>34</v>
      </c>
      <c r="C205" s="49">
        <f t="shared" si="24"/>
        <v>41143</v>
      </c>
      <c r="D205" s="25">
        <v>41143</v>
      </c>
      <c r="E205" s="19" t="s">
        <v>23</v>
      </c>
      <c r="F205" s="1">
        <v>229</v>
      </c>
      <c r="G205" s="1">
        <v>229</v>
      </c>
      <c r="H205" s="1">
        <f>F205-G205</f>
        <v>0</v>
      </c>
      <c r="I205" s="28"/>
      <c r="J205" s="58">
        <f t="shared" si="25"/>
        <v>8</v>
      </c>
      <c r="K205" s="58">
        <f t="shared" si="26"/>
        <v>2012</v>
      </c>
    </row>
    <row r="206" spans="1:11" x14ac:dyDescent="0.25">
      <c r="A206" s="46" t="str">
        <f t="shared" si="22"/>
        <v>41143Pamplemousse</v>
      </c>
      <c r="B206" s="47">
        <f t="shared" si="23"/>
        <v>34</v>
      </c>
      <c r="C206" s="49">
        <f t="shared" si="24"/>
        <v>41143</v>
      </c>
      <c r="D206" s="25">
        <v>41143</v>
      </c>
      <c r="E206" s="19" t="s">
        <v>24</v>
      </c>
      <c r="F206" s="1">
        <v>42</v>
      </c>
      <c r="G206" s="1">
        <v>40</v>
      </c>
      <c r="H206" s="1">
        <f>F206-G206</f>
        <v>2</v>
      </c>
      <c r="I206" s="28"/>
      <c r="J206" s="58">
        <f t="shared" si="25"/>
        <v>8</v>
      </c>
      <c r="K206" s="58">
        <f t="shared" si="26"/>
        <v>2012</v>
      </c>
    </row>
    <row r="207" spans="1:11" x14ac:dyDescent="0.25">
      <c r="A207" s="46" t="str">
        <f t="shared" si="22"/>
        <v>41143Pastèque</v>
      </c>
      <c r="B207" s="47">
        <f t="shared" si="23"/>
        <v>34</v>
      </c>
      <c r="C207" s="49">
        <f t="shared" si="24"/>
        <v>41143</v>
      </c>
      <c r="D207" s="25">
        <v>41143</v>
      </c>
      <c r="E207" s="19" t="s">
        <v>25</v>
      </c>
      <c r="F207" s="1"/>
      <c r="G207" s="1"/>
      <c r="H207" s="1"/>
      <c r="I207" s="28"/>
      <c r="J207" s="58">
        <f t="shared" si="25"/>
        <v>8</v>
      </c>
      <c r="K207" s="58">
        <f t="shared" si="26"/>
        <v>2012</v>
      </c>
    </row>
    <row r="208" spans="1:11" x14ac:dyDescent="0.25">
      <c r="A208" s="46" t="str">
        <f t="shared" si="22"/>
        <v>41143Pêche</v>
      </c>
      <c r="B208" s="47">
        <f t="shared" si="23"/>
        <v>34</v>
      </c>
      <c r="C208" s="49">
        <f t="shared" si="24"/>
        <v>41143</v>
      </c>
      <c r="D208" s="25">
        <v>41143</v>
      </c>
      <c r="E208" s="19" t="s">
        <v>26</v>
      </c>
      <c r="F208" s="1"/>
      <c r="G208" s="1"/>
      <c r="H208" s="1"/>
      <c r="I208" s="28"/>
      <c r="J208" s="58">
        <f t="shared" si="25"/>
        <v>8</v>
      </c>
      <c r="K208" s="58">
        <f t="shared" si="26"/>
        <v>2012</v>
      </c>
    </row>
    <row r="209" spans="1:11" x14ac:dyDescent="0.25">
      <c r="A209" s="46" t="str">
        <f t="shared" si="22"/>
        <v>41143Pistache</v>
      </c>
      <c r="B209" s="47">
        <f t="shared" si="23"/>
        <v>34</v>
      </c>
      <c r="C209" s="49">
        <f t="shared" si="24"/>
        <v>41143</v>
      </c>
      <c r="D209" s="25">
        <v>41143</v>
      </c>
      <c r="E209" s="19" t="s">
        <v>27</v>
      </c>
      <c r="F209" s="1"/>
      <c r="G209" s="1"/>
      <c r="H209" s="1"/>
      <c r="I209" s="28"/>
      <c r="J209" s="58">
        <f t="shared" si="25"/>
        <v>8</v>
      </c>
      <c r="K209" s="58">
        <f t="shared" si="26"/>
        <v>2012</v>
      </c>
    </row>
    <row r="210" spans="1:11" x14ac:dyDescent="0.25">
      <c r="A210" s="46" t="str">
        <f t="shared" si="22"/>
        <v>41143Prube</v>
      </c>
      <c r="B210" s="47">
        <f t="shared" si="23"/>
        <v>34</v>
      </c>
      <c r="C210" s="49">
        <f t="shared" si="24"/>
        <v>41143</v>
      </c>
      <c r="D210" s="25">
        <v>41143</v>
      </c>
      <c r="E210" s="19" t="s">
        <v>28</v>
      </c>
      <c r="F210" s="1">
        <v>2567</v>
      </c>
      <c r="G210" s="1">
        <v>2567</v>
      </c>
      <c r="H210" s="1">
        <f>F210-G210</f>
        <v>0</v>
      </c>
      <c r="I210" s="28"/>
      <c r="J210" s="58">
        <f t="shared" si="25"/>
        <v>8</v>
      </c>
      <c r="K210" s="58">
        <f t="shared" si="26"/>
        <v>2012</v>
      </c>
    </row>
    <row r="211" spans="1:11" x14ac:dyDescent="0.25">
      <c r="A211" s="46" t="str">
        <f t="shared" si="22"/>
        <v xml:space="preserve">41143Raisi </v>
      </c>
      <c r="B211" s="47">
        <f t="shared" si="23"/>
        <v>34</v>
      </c>
      <c r="C211" s="49">
        <f t="shared" si="24"/>
        <v>41143</v>
      </c>
      <c r="D211" s="25">
        <v>41143</v>
      </c>
      <c r="E211" s="27" t="s">
        <v>29</v>
      </c>
      <c r="F211" s="1"/>
      <c r="G211" s="1"/>
      <c r="H211" s="1"/>
      <c r="I211" s="28"/>
      <c r="J211" s="58">
        <f t="shared" si="25"/>
        <v>8</v>
      </c>
      <c r="K211" s="58">
        <f t="shared" si="26"/>
        <v>2012</v>
      </c>
    </row>
    <row r="212" spans="1:11" x14ac:dyDescent="0.25">
      <c r="A212" s="46" t="str">
        <f t="shared" si="22"/>
        <v>41144Pomme</v>
      </c>
      <c r="B212" s="47">
        <f t="shared" si="23"/>
        <v>34</v>
      </c>
      <c r="C212" s="49">
        <f t="shared" si="24"/>
        <v>41144</v>
      </c>
      <c r="D212" s="13">
        <v>41144</v>
      </c>
      <c r="E212" s="19" t="s">
        <v>0</v>
      </c>
      <c r="F212" s="1">
        <v>2</v>
      </c>
      <c r="G212" s="1">
        <v>2</v>
      </c>
      <c r="H212" s="1">
        <f>F212-G212</f>
        <v>0</v>
      </c>
      <c r="I212" s="28"/>
      <c r="J212" s="58">
        <f t="shared" si="25"/>
        <v>8</v>
      </c>
      <c r="K212" s="58">
        <f t="shared" si="26"/>
        <v>2012</v>
      </c>
    </row>
    <row r="213" spans="1:11" x14ac:dyDescent="0.25">
      <c r="A213" s="46" t="str">
        <f t="shared" si="22"/>
        <v>41144Poire</v>
      </c>
      <c r="B213" s="47">
        <f t="shared" si="23"/>
        <v>34</v>
      </c>
      <c r="C213" s="49">
        <f t="shared" si="24"/>
        <v>41144</v>
      </c>
      <c r="D213" s="25">
        <v>41144</v>
      </c>
      <c r="E213" s="19" t="s">
        <v>1</v>
      </c>
      <c r="F213" s="1">
        <v>1476</v>
      </c>
      <c r="G213" s="1">
        <v>1476</v>
      </c>
      <c r="H213" s="1">
        <f t="shared" ref="H213:H241" si="28">F213-G213</f>
        <v>0</v>
      </c>
      <c r="I213" s="28"/>
      <c r="J213" s="58">
        <f t="shared" si="25"/>
        <v>8</v>
      </c>
      <c r="K213" s="58">
        <f t="shared" si="26"/>
        <v>2012</v>
      </c>
    </row>
    <row r="214" spans="1:11" x14ac:dyDescent="0.25">
      <c r="A214" s="46" t="str">
        <f t="shared" si="22"/>
        <v>41144Orange</v>
      </c>
      <c r="B214" s="47">
        <f t="shared" si="23"/>
        <v>34</v>
      </c>
      <c r="C214" s="49">
        <f t="shared" si="24"/>
        <v>41144</v>
      </c>
      <c r="D214" s="25">
        <v>41144</v>
      </c>
      <c r="E214" s="19" t="s">
        <v>2</v>
      </c>
      <c r="F214" s="1"/>
      <c r="G214" s="1"/>
      <c r="H214" s="1"/>
      <c r="I214" s="28"/>
      <c r="J214" s="58">
        <f t="shared" si="25"/>
        <v>8</v>
      </c>
      <c r="K214" s="58">
        <f t="shared" si="26"/>
        <v>2012</v>
      </c>
    </row>
    <row r="215" spans="1:11" x14ac:dyDescent="0.25">
      <c r="A215" s="46" t="str">
        <f t="shared" si="22"/>
        <v>41144Mandarine</v>
      </c>
      <c r="B215" s="47">
        <f t="shared" si="23"/>
        <v>34</v>
      </c>
      <c r="C215" s="49">
        <f t="shared" si="24"/>
        <v>41144</v>
      </c>
      <c r="D215" s="25">
        <v>41144</v>
      </c>
      <c r="E215" s="19" t="s">
        <v>3</v>
      </c>
      <c r="F215" s="1"/>
      <c r="G215" s="1"/>
      <c r="H215" s="1"/>
      <c r="I215" s="28"/>
      <c r="J215" s="58">
        <f t="shared" si="25"/>
        <v>8</v>
      </c>
      <c r="K215" s="58">
        <f t="shared" si="26"/>
        <v>2012</v>
      </c>
    </row>
    <row r="216" spans="1:11" x14ac:dyDescent="0.25">
      <c r="A216" s="46" t="str">
        <f t="shared" si="22"/>
        <v>41144Fraise</v>
      </c>
      <c r="B216" s="47">
        <f t="shared" si="23"/>
        <v>34</v>
      </c>
      <c r="C216" s="49">
        <f t="shared" si="24"/>
        <v>41144</v>
      </c>
      <c r="D216" s="25">
        <v>41144</v>
      </c>
      <c r="E216" s="19" t="s">
        <v>4</v>
      </c>
      <c r="F216" s="1">
        <v>291</v>
      </c>
      <c r="G216" s="1">
        <v>206</v>
      </c>
      <c r="H216" s="1">
        <f t="shared" si="28"/>
        <v>85</v>
      </c>
      <c r="I216" s="28"/>
      <c r="J216" s="58">
        <f t="shared" si="25"/>
        <v>8</v>
      </c>
      <c r="K216" s="58">
        <f t="shared" si="26"/>
        <v>2012</v>
      </c>
    </row>
    <row r="217" spans="1:11" x14ac:dyDescent="0.25">
      <c r="A217" s="46" t="str">
        <f t="shared" si="22"/>
        <v>41144Framboise</v>
      </c>
      <c r="B217" s="47">
        <f t="shared" si="23"/>
        <v>34</v>
      </c>
      <c r="C217" s="49">
        <f t="shared" si="24"/>
        <v>41144</v>
      </c>
      <c r="D217" s="25">
        <v>41144</v>
      </c>
      <c r="E217" s="19" t="s">
        <v>5</v>
      </c>
      <c r="F217" s="1">
        <v>1</v>
      </c>
      <c r="G217" s="1">
        <v>1</v>
      </c>
      <c r="H217" s="1">
        <f t="shared" si="28"/>
        <v>0</v>
      </c>
      <c r="I217" s="28"/>
      <c r="J217" s="58">
        <f t="shared" si="25"/>
        <v>8</v>
      </c>
      <c r="K217" s="58">
        <f t="shared" si="26"/>
        <v>2012</v>
      </c>
    </row>
    <row r="218" spans="1:11" x14ac:dyDescent="0.25">
      <c r="A218" s="46" t="str">
        <f t="shared" si="22"/>
        <v>41144Tomate</v>
      </c>
      <c r="B218" s="47">
        <f t="shared" si="23"/>
        <v>34</v>
      </c>
      <c r="C218" s="49">
        <f t="shared" si="24"/>
        <v>41144</v>
      </c>
      <c r="D218" s="25">
        <v>41144</v>
      </c>
      <c r="E218" s="19" t="s">
        <v>6</v>
      </c>
      <c r="F218" s="1"/>
      <c r="G218" s="1"/>
      <c r="H218" s="1"/>
      <c r="I218" s="28"/>
      <c r="J218" s="58">
        <f t="shared" si="25"/>
        <v>8</v>
      </c>
      <c r="K218" s="58">
        <f t="shared" si="26"/>
        <v>2012</v>
      </c>
    </row>
    <row r="219" spans="1:11" x14ac:dyDescent="0.25">
      <c r="A219" s="46" t="str">
        <f t="shared" si="22"/>
        <v>41144Abricot</v>
      </c>
      <c r="B219" s="47">
        <f t="shared" si="23"/>
        <v>34</v>
      </c>
      <c r="C219" s="49">
        <f t="shared" si="24"/>
        <v>41144</v>
      </c>
      <c r="D219" s="25">
        <v>41144</v>
      </c>
      <c r="E219" s="19" t="s">
        <v>7</v>
      </c>
      <c r="F219" s="1">
        <v>30</v>
      </c>
      <c r="G219" s="1">
        <v>28</v>
      </c>
      <c r="H219" s="1">
        <f t="shared" si="28"/>
        <v>2</v>
      </c>
      <c r="I219" s="34"/>
      <c r="J219" s="58">
        <f t="shared" si="25"/>
        <v>8</v>
      </c>
      <c r="K219" s="58">
        <f t="shared" si="26"/>
        <v>2012</v>
      </c>
    </row>
    <row r="220" spans="1:11" x14ac:dyDescent="0.25">
      <c r="A220" s="46" t="str">
        <f t="shared" si="22"/>
        <v>41144Avocat</v>
      </c>
      <c r="B220" s="47">
        <f t="shared" si="23"/>
        <v>34</v>
      </c>
      <c r="C220" s="49">
        <f t="shared" si="24"/>
        <v>41144</v>
      </c>
      <c r="D220" s="25">
        <v>41144</v>
      </c>
      <c r="E220" s="19" t="s">
        <v>8</v>
      </c>
      <c r="F220" s="1"/>
      <c r="G220" s="1"/>
      <c r="H220" s="1"/>
      <c r="I220" s="28"/>
      <c r="J220" s="58">
        <f t="shared" si="25"/>
        <v>8</v>
      </c>
      <c r="K220" s="58">
        <f t="shared" si="26"/>
        <v>2012</v>
      </c>
    </row>
    <row r="221" spans="1:11" x14ac:dyDescent="0.25">
      <c r="A221" s="46" t="str">
        <f t="shared" si="22"/>
        <v>41144Citron</v>
      </c>
      <c r="B221" s="47">
        <f t="shared" si="23"/>
        <v>34</v>
      </c>
      <c r="C221" s="49">
        <f t="shared" si="24"/>
        <v>41144</v>
      </c>
      <c r="D221" s="25">
        <v>41144</v>
      </c>
      <c r="E221" s="19" t="s">
        <v>9</v>
      </c>
      <c r="F221" s="1">
        <v>45</v>
      </c>
      <c r="G221" s="1">
        <v>45</v>
      </c>
      <c r="H221" s="1">
        <f t="shared" si="28"/>
        <v>0</v>
      </c>
      <c r="I221" s="28"/>
      <c r="J221" s="58">
        <f t="shared" si="25"/>
        <v>8</v>
      </c>
      <c r="K221" s="58">
        <f t="shared" si="26"/>
        <v>2012</v>
      </c>
    </row>
    <row r="222" spans="1:11" x14ac:dyDescent="0.25">
      <c r="A222" s="46" t="str">
        <f t="shared" si="22"/>
        <v>41144Ananas</v>
      </c>
      <c r="B222" s="47">
        <f t="shared" si="23"/>
        <v>34</v>
      </c>
      <c r="C222" s="49">
        <f t="shared" si="24"/>
        <v>41144</v>
      </c>
      <c r="D222" s="25">
        <v>41144</v>
      </c>
      <c r="E222" s="19" t="s">
        <v>10</v>
      </c>
      <c r="F222" s="1">
        <v>46</v>
      </c>
      <c r="G222" s="1">
        <v>46</v>
      </c>
      <c r="H222" s="1">
        <f t="shared" si="28"/>
        <v>0</v>
      </c>
      <c r="I222" s="28"/>
      <c r="J222" s="58">
        <f t="shared" si="25"/>
        <v>8</v>
      </c>
      <c r="K222" s="58">
        <f t="shared" si="26"/>
        <v>2012</v>
      </c>
    </row>
    <row r="223" spans="1:11" x14ac:dyDescent="0.25">
      <c r="A223" s="46" t="str">
        <f t="shared" si="22"/>
        <v>41144Figue</v>
      </c>
      <c r="B223" s="47">
        <f t="shared" si="23"/>
        <v>34</v>
      </c>
      <c r="C223" s="49">
        <f t="shared" si="24"/>
        <v>41144</v>
      </c>
      <c r="D223" s="25">
        <v>41144</v>
      </c>
      <c r="E223" s="19" t="s">
        <v>11</v>
      </c>
      <c r="F223" s="1">
        <v>5</v>
      </c>
      <c r="G223" s="1">
        <v>5</v>
      </c>
      <c r="H223" s="1">
        <f t="shared" si="28"/>
        <v>0</v>
      </c>
      <c r="I223" s="28"/>
      <c r="J223" s="58">
        <f t="shared" si="25"/>
        <v>8</v>
      </c>
      <c r="K223" s="58">
        <f t="shared" si="26"/>
        <v>2012</v>
      </c>
    </row>
    <row r="224" spans="1:11" x14ac:dyDescent="0.25">
      <c r="A224" s="46" t="str">
        <f t="shared" si="22"/>
        <v>41144Datte</v>
      </c>
      <c r="B224" s="47">
        <f t="shared" si="23"/>
        <v>34</v>
      </c>
      <c r="C224" s="49">
        <f t="shared" si="24"/>
        <v>41144</v>
      </c>
      <c r="D224" s="25">
        <v>41144</v>
      </c>
      <c r="E224" s="19" t="s">
        <v>12</v>
      </c>
      <c r="F224" s="1">
        <v>9</v>
      </c>
      <c r="G224" s="1">
        <v>9</v>
      </c>
      <c r="H224" s="1">
        <f t="shared" si="28"/>
        <v>0</v>
      </c>
      <c r="I224" s="28"/>
      <c r="J224" s="58">
        <f t="shared" si="25"/>
        <v>8</v>
      </c>
      <c r="K224" s="58">
        <f t="shared" si="26"/>
        <v>2012</v>
      </c>
    </row>
    <row r="225" spans="1:11" x14ac:dyDescent="0.25">
      <c r="A225" s="46" t="str">
        <f t="shared" si="22"/>
        <v>41144Grenade</v>
      </c>
      <c r="B225" s="47">
        <f t="shared" si="23"/>
        <v>34</v>
      </c>
      <c r="C225" s="49">
        <f t="shared" si="24"/>
        <v>41144</v>
      </c>
      <c r="D225" s="25">
        <v>41144</v>
      </c>
      <c r="E225" s="19" t="s">
        <v>13</v>
      </c>
      <c r="F225" s="1"/>
      <c r="G225" s="1"/>
      <c r="H225" s="1"/>
      <c r="I225" s="28"/>
      <c r="J225" s="58">
        <f t="shared" si="25"/>
        <v>8</v>
      </c>
      <c r="K225" s="58">
        <f t="shared" si="26"/>
        <v>2012</v>
      </c>
    </row>
    <row r="226" spans="1:11" x14ac:dyDescent="0.25">
      <c r="A226" s="46" t="str">
        <f t="shared" si="22"/>
        <v>41144Groseille</v>
      </c>
      <c r="B226" s="47">
        <f t="shared" si="23"/>
        <v>34</v>
      </c>
      <c r="C226" s="49">
        <f t="shared" si="24"/>
        <v>41144</v>
      </c>
      <c r="D226" s="25">
        <v>41144</v>
      </c>
      <c r="E226" s="19" t="s">
        <v>14</v>
      </c>
      <c r="F226" s="1">
        <v>56</v>
      </c>
      <c r="G226" s="1">
        <v>56</v>
      </c>
      <c r="H226" s="1">
        <f t="shared" si="28"/>
        <v>0</v>
      </c>
      <c r="I226" s="28"/>
      <c r="J226" s="58">
        <f t="shared" si="25"/>
        <v>8</v>
      </c>
      <c r="K226" s="58">
        <f t="shared" si="26"/>
        <v>2012</v>
      </c>
    </row>
    <row r="227" spans="1:11" x14ac:dyDescent="0.25">
      <c r="A227" s="46" t="str">
        <f t="shared" si="22"/>
        <v>41144Kiwi</v>
      </c>
      <c r="B227" s="47">
        <f t="shared" si="23"/>
        <v>34</v>
      </c>
      <c r="C227" s="49">
        <f t="shared" si="24"/>
        <v>41144</v>
      </c>
      <c r="D227" s="25">
        <v>41144</v>
      </c>
      <c r="E227" s="19" t="s">
        <v>15</v>
      </c>
      <c r="F227" s="1">
        <v>66</v>
      </c>
      <c r="G227" s="1">
        <v>66</v>
      </c>
      <c r="H227" s="1">
        <f t="shared" si="28"/>
        <v>0</v>
      </c>
      <c r="I227" s="28"/>
      <c r="J227" s="58">
        <f t="shared" si="25"/>
        <v>8</v>
      </c>
      <c r="K227" s="58">
        <f t="shared" si="26"/>
        <v>2012</v>
      </c>
    </row>
    <row r="228" spans="1:11" x14ac:dyDescent="0.25">
      <c r="A228" s="46" t="str">
        <f t="shared" si="22"/>
        <v>41144Marron</v>
      </c>
      <c r="B228" s="47">
        <f t="shared" si="23"/>
        <v>34</v>
      </c>
      <c r="C228" s="49">
        <f t="shared" si="24"/>
        <v>41144</v>
      </c>
      <c r="D228" s="25">
        <v>41144</v>
      </c>
      <c r="E228" s="19" t="s">
        <v>16</v>
      </c>
      <c r="F228" s="1"/>
      <c r="G228" s="1"/>
      <c r="H228" s="1"/>
      <c r="I228" s="28"/>
      <c r="J228" s="58">
        <f t="shared" si="25"/>
        <v>8</v>
      </c>
      <c r="K228" s="58">
        <f t="shared" si="26"/>
        <v>2012</v>
      </c>
    </row>
    <row r="229" spans="1:11" x14ac:dyDescent="0.25">
      <c r="A229" s="46" t="str">
        <f t="shared" si="22"/>
        <v xml:space="preserve">41144Melon </v>
      </c>
      <c r="B229" s="47">
        <f t="shared" si="23"/>
        <v>34</v>
      </c>
      <c r="C229" s="49">
        <f t="shared" si="24"/>
        <v>41144</v>
      </c>
      <c r="D229" s="25">
        <v>41144</v>
      </c>
      <c r="E229" s="19" t="s">
        <v>17</v>
      </c>
      <c r="F229" s="1"/>
      <c r="G229" s="1"/>
      <c r="H229" s="1"/>
      <c r="I229" s="28"/>
      <c r="J229" s="58">
        <f t="shared" si="25"/>
        <v>8</v>
      </c>
      <c r="K229" s="58">
        <f t="shared" si="26"/>
        <v>2012</v>
      </c>
    </row>
    <row r="230" spans="1:11" x14ac:dyDescent="0.25">
      <c r="A230" s="46" t="str">
        <f t="shared" si="22"/>
        <v>41144Mirabelle</v>
      </c>
      <c r="B230" s="47">
        <f t="shared" si="23"/>
        <v>34</v>
      </c>
      <c r="C230" s="49">
        <f t="shared" si="24"/>
        <v>41144</v>
      </c>
      <c r="D230" s="25">
        <v>41144</v>
      </c>
      <c r="E230" s="19" t="s">
        <v>18</v>
      </c>
      <c r="F230" s="1">
        <v>286</v>
      </c>
      <c r="G230" s="1">
        <v>286</v>
      </c>
      <c r="H230" s="1">
        <f t="shared" si="28"/>
        <v>0</v>
      </c>
      <c r="I230" s="28"/>
      <c r="J230" s="58">
        <f t="shared" si="25"/>
        <v>8</v>
      </c>
      <c r="K230" s="58">
        <f t="shared" si="26"/>
        <v>2012</v>
      </c>
    </row>
    <row r="231" spans="1:11" x14ac:dyDescent="0.25">
      <c r="A231" s="46" t="str">
        <f t="shared" si="22"/>
        <v>41144Mûre</v>
      </c>
      <c r="B231" s="47">
        <f t="shared" si="23"/>
        <v>34</v>
      </c>
      <c r="C231" s="49">
        <f t="shared" si="24"/>
        <v>41144</v>
      </c>
      <c r="D231" s="25">
        <v>41144</v>
      </c>
      <c r="E231" s="19" t="s">
        <v>19</v>
      </c>
      <c r="F231" s="1">
        <v>33</v>
      </c>
      <c r="G231" s="1">
        <v>33</v>
      </c>
      <c r="H231" s="1">
        <f t="shared" si="28"/>
        <v>0</v>
      </c>
      <c r="I231" s="28"/>
      <c r="J231" s="58">
        <f t="shared" si="25"/>
        <v>8</v>
      </c>
      <c r="K231" s="58">
        <f t="shared" si="26"/>
        <v>2012</v>
      </c>
    </row>
    <row r="232" spans="1:11" x14ac:dyDescent="0.25">
      <c r="A232" s="46" t="str">
        <f t="shared" si="22"/>
        <v>41144Cerise</v>
      </c>
      <c r="B232" s="47">
        <f t="shared" si="23"/>
        <v>34</v>
      </c>
      <c r="C232" s="49">
        <f t="shared" si="24"/>
        <v>41144</v>
      </c>
      <c r="D232" s="25">
        <v>41144</v>
      </c>
      <c r="E232" s="19" t="s">
        <v>20</v>
      </c>
      <c r="F232" s="1"/>
      <c r="G232" s="1"/>
      <c r="H232" s="1"/>
      <c r="I232" s="28"/>
      <c r="J232" s="58">
        <f t="shared" si="25"/>
        <v>8</v>
      </c>
      <c r="K232" s="58">
        <f t="shared" si="26"/>
        <v>2012</v>
      </c>
    </row>
    <row r="233" spans="1:11" x14ac:dyDescent="0.25">
      <c r="A233" s="46" t="str">
        <f t="shared" si="22"/>
        <v>41144Banane</v>
      </c>
      <c r="B233" s="47">
        <f t="shared" si="23"/>
        <v>34</v>
      </c>
      <c r="C233" s="49">
        <f t="shared" si="24"/>
        <v>41144</v>
      </c>
      <c r="D233" s="25">
        <v>41144</v>
      </c>
      <c r="E233" s="19" t="s">
        <v>21</v>
      </c>
      <c r="F233" s="1">
        <v>3</v>
      </c>
      <c r="G233" s="1">
        <v>3</v>
      </c>
      <c r="H233" s="1">
        <f t="shared" si="28"/>
        <v>0</v>
      </c>
      <c r="I233" s="28"/>
      <c r="J233" s="58">
        <f t="shared" si="25"/>
        <v>8</v>
      </c>
      <c r="K233" s="58">
        <f t="shared" si="26"/>
        <v>2012</v>
      </c>
    </row>
    <row r="234" spans="1:11" x14ac:dyDescent="0.25">
      <c r="A234" s="46" t="str">
        <f t="shared" si="22"/>
        <v>41144Amande</v>
      </c>
      <c r="B234" s="47">
        <f t="shared" si="23"/>
        <v>34</v>
      </c>
      <c r="C234" s="49">
        <f t="shared" si="24"/>
        <v>41144</v>
      </c>
      <c r="D234" s="25">
        <v>41144</v>
      </c>
      <c r="E234" s="19" t="s">
        <v>22</v>
      </c>
      <c r="F234" s="1">
        <v>4</v>
      </c>
      <c r="G234" s="1">
        <v>4</v>
      </c>
      <c r="H234" s="1">
        <f t="shared" si="28"/>
        <v>0</v>
      </c>
      <c r="I234" s="28"/>
      <c r="J234" s="58">
        <f t="shared" si="25"/>
        <v>8</v>
      </c>
      <c r="K234" s="58">
        <f t="shared" si="26"/>
        <v>2012</v>
      </c>
    </row>
    <row r="235" spans="1:11" x14ac:dyDescent="0.25">
      <c r="A235" s="46" t="str">
        <f t="shared" si="22"/>
        <v>41144Olive</v>
      </c>
      <c r="B235" s="47">
        <f t="shared" si="23"/>
        <v>34</v>
      </c>
      <c r="C235" s="49">
        <f t="shared" si="24"/>
        <v>41144</v>
      </c>
      <c r="D235" s="25">
        <v>41144</v>
      </c>
      <c r="E235" s="19" t="s">
        <v>23</v>
      </c>
      <c r="F235" s="1"/>
      <c r="G235" s="1"/>
      <c r="H235" s="1"/>
      <c r="I235" s="28"/>
      <c r="J235" s="58">
        <f t="shared" si="25"/>
        <v>8</v>
      </c>
      <c r="K235" s="58">
        <f t="shared" si="26"/>
        <v>2012</v>
      </c>
    </row>
    <row r="236" spans="1:11" x14ac:dyDescent="0.25">
      <c r="A236" s="46" t="str">
        <f t="shared" si="22"/>
        <v>41144Pamplemousse</v>
      </c>
      <c r="B236" s="47">
        <f t="shared" si="23"/>
        <v>34</v>
      </c>
      <c r="C236" s="49">
        <f t="shared" si="24"/>
        <v>41144</v>
      </c>
      <c r="D236" s="25">
        <v>41144</v>
      </c>
      <c r="E236" s="19" t="s">
        <v>24</v>
      </c>
      <c r="F236" s="1"/>
      <c r="G236" s="1"/>
      <c r="H236" s="1"/>
      <c r="I236" s="28"/>
      <c r="J236" s="58">
        <f t="shared" si="25"/>
        <v>8</v>
      </c>
      <c r="K236" s="58">
        <f t="shared" si="26"/>
        <v>2012</v>
      </c>
    </row>
    <row r="237" spans="1:11" x14ac:dyDescent="0.25">
      <c r="A237" s="46" t="str">
        <f t="shared" si="22"/>
        <v>41144Pastèque</v>
      </c>
      <c r="B237" s="47">
        <f t="shared" si="23"/>
        <v>34</v>
      </c>
      <c r="C237" s="49">
        <f t="shared" si="24"/>
        <v>41144</v>
      </c>
      <c r="D237" s="25">
        <v>41144</v>
      </c>
      <c r="E237" s="19" t="s">
        <v>25</v>
      </c>
      <c r="F237" s="1">
        <v>26</v>
      </c>
      <c r="G237" s="1">
        <v>26</v>
      </c>
      <c r="H237" s="1">
        <f t="shared" si="28"/>
        <v>0</v>
      </c>
      <c r="I237" s="28"/>
      <c r="J237" s="58">
        <f t="shared" si="25"/>
        <v>8</v>
      </c>
      <c r="K237" s="58">
        <f t="shared" si="26"/>
        <v>2012</v>
      </c>
    </row>
    <row r="238" spans="1:11" x14ac:dyDescent="0.25">
      <c r="A238" s="46" t="str">
        <f t="shared" si="22"/>
        <v>41144Pêche</v>
      </c>
      <c r="B238" s="47">
        <f t="shared" si="23"/>
        <v>34</v>
      </c>
      <c r="C238" s="49">
        <f t="shared" si="24"/>
        <v>41144</v>
      </c>
      <c r="D238" s="25">
        <v>41144</v>
      </c>
      <c r="E238" s="19" t="s">
        <v>26</v>
      </c>
      <c r="F238" s="1">
        <v>255</v>
      </c>
      <c r="G238" s="1">
        <v>255</v>
      </c>
      <c r="H238" s="1">
        <f t="shared" si="28"/>
        <v>0</v>
      </c>
      <c r="I238" s="28"/>
      <c r="J238" s="58">
        <f t="shared" si="25"/>
        <v>8</v>
      </c>
      <c r="K238" s="58">
        <f t="shared" si="26"/>
        <v>2012</v>
      </c>
    </row>
    <row r="239" spans="1:11" x14ac:dyDescent="0.25">
      <c r="A239" s="46" t="str">
        <f t="shared" si="22"/>
        <v>41144Pistache</v>
      </c>
      <c r="B239" s="47">
        <f t="shared" si="23"/>
        <v>34</v>
      </c>
      <c r="C239" s="49">
        <f t="shared" si="24"/>
        <v>41144</v>
      </c>
      <c r="D239" s="25">
        <v>41144</v>
      </c>
      <c r="E239" s="19" t="s">
        <v>27</v>
      </c>
      <c r="F239" s="1">
        <v>177</v>
      </c>
      <c r="G239" s="1">
        <v>177</v>
      </c>
      <c r="H239" s="1">
        <f t="shared" si="28"/>
        <v>0</v>
      </c>
      <c r="I239" s="28"/>
      <c r="J239" s="58">
        <f t="shared" si="25"/>
        <v>8</v>
      </c>
      <c r="K239" s="58">
        <f t="shared" si="26"/>
        <v>2012</v>
      </c>
    </row>
    <row r="240" spans="1:11" x14ac:dyDescent="0.25">
      <c r="A240" s="46" t="str">
        <f t="shared" si="22"/>
        <v>41144Prube</v>
      </c>
      <c r="B240" s="47">
        <f t="shared" si="23"/>
        <v>34</v>
      </c>
      <c r="C240" s="49">
        <f t="shared" si="24"/>
        <v>41144</v>
      </c>
      <c r="D240" s="25">
        <v>41144</v>
      </c>
      <c r="E240" s="19" t="s">
        <v>28</v>
      </c>
      <c r="F240" s="1"/>
      <c r="G240" s="1"/>
      <c r="H240" s="1">
        <f t="shared" si="28"/>
        <v>0</v>
      </c>
      <c r="I240" s="28"/>
      <c r="J240" s="58">
        <f t="shared" si="25"/>
        <v>8</v>
      </c>
      <c r="K240" s="58">
        <f t="shared" si="26"/>
        <v>2012</v>
      </c>
    </row>
    <row r="241" spans="1:11" x14ac:dyDescent="0.25">
      <c r="A241" s="46" t="str">
        <f t="shared" si="22"/>
        <v xml:space="preserve">41144Raisi </v>
      </c>
      <c r="B241" s="47">
        <f t="shared" si="23"/>
        <v>34</v>
      </c>
      <c r="C241" s="49">
        <f t="shared" si="24"/>
        <v>41144</v>
      </c>
      <c r="D241" s="25">
        <v>41144</v>
      </c>
      <c r="E241" s="27" t="s">
        <v>29</v>
      </c>
      <c r="F241" s="1">
        <v>89</v>
      </c>
      <c r="G241" s="1">
        <v>89</v>
      </c>
      <c r="H241" s="1">
        <f t="shared" si="28"/>
        <v>0</v>
      </c>
      <c r="I241" s="28"/>
      <c r="J241" s="58">
        <f t="shared" si="25"/>
        <v>8</v>
      </c>
      <c r="K241" s="58">
        <f t="shared" si="26"/>
        <v>2012</v>
      </c>
    </row>
    <row r="242" spans="1:11" x14ac:dyDescent="0.25">
      <c r="A242" s="46" t="str">
        <f t="shared" si="22"/>
        <v>41145Pomme</v>
      </c>
      <c r="B242" s="47">
        <f t="shared" si="23"/>
        <v>34</v>
      </c>
      <c r="C242" s="49">
        <f t="shared" si="24"/>
        <v>41145</v>
      </c>
      <c r="D242" s="13">
        <v>41145</v>
      </c>
      <c r="E242" s="19" t="s">
        <v>0</v>
      </c>
      <c r="F242" s="1">
        <v>55</v>
      </c>
      <c r="G242" s="1">
        <v>48</v>
      </c>
      <c r="H242" s="1">
        <f>F242-G242</f>
        <v>7</v>
      </c>
      <c r="I242" s="34">
        <v>41144</v>
      </c>
      <c r="J242" s="58">
        <f t="shared" si="25"/>
        <v>8</v>
      </c>
      <c r="K242" s="58">
        <f t="shared" si="26"/>
        <v>2012</v>
      </c>
    </row>
    <row r="243" spans="1:11" x14ac:dyDescent="0.25">
      <c r="A243" s="46" t="str">
        <f t="shared" si="22"/>
        <v>41145Poire</v>
      </c>
      <c r="B243" s="47">
        <f t="shared" si="23"/>
        <v>34</v>
      </c>
      <c r="C243" s="49">
        <f t="shared" si="24"/>
        <v>41145</v>
      </c>
      <c r="D243" s="25">
        <v>41145</v>
      </c>
      <c r="E243" s="19" t="s">
        <v>1</v>
      </c>
      <c r="F243" s="1">
        <v>55</v>
      </c>
      <c r="G243" s="1">
        <v>50</v>
      </c>
      <c r="H243" s="1">
        <f t="shared" ref="H243:H271" si="29">F243-G243</f>
        <v>5</v>
      </c>
      <c r="I243" s="34">
        <v>41145</v>
      </c>
      <c r="J243" s="58">
        <f t="shared" si="25"/>
        <v>8</v>
      </c>
      <c r="K243" s="58">
        <f t="shared" si="26"/>
        <v>2012</v>
      </c>
    </row>
    <row r="244" spans="1:11" x14ac:dyDescent="0.25">
      <c r="A244" s="46" t="str">
        <f t="shared" si="22"/>
        <v>41145Orange</v>
      </c>
      <c r="B244" s="47">
        <f t="shared" si="23"/>
        <v>34</v>
      </c>
      <c r="C244" s="49">
        <f t="shared" si="24"/>
        <v>41145</v>
      </c>
      <c r="D244" s="25">
        <v>41145</v>
      </c>
      <c r="E244" s="19" t="s">
        <v>2</v>
      </c>
      <c r="F244" s="1">
        <v>12</v>
      </c>
      <c r="G244" s="1">
        <v>12</v>
      </c>
      <c r="H244" s="1">
        <f t="shared" si="29"/>
        <v>0</v>
      </c>
      <c r="I244" s="28"/>
      <c r="J244" s="58">
        <f t="shared" si="25"/>
        <v>8</v>
      </c>
      <c r="K244" s="58">
        <f t="shared" si="26"/>
        <v>2012</v>
      </c>
    </row>
    <row r="245" spans="1:11" x14ac:dyDescent="0.25">
      <c r="A245" s="46" t="str">
        <f t="shared" si="22"/>
        <v>41145Mandarine</v>
      </c>
      <c r="B245" s="47">
        <f t="shared" si="23"/>
        <v>34</v>
      </c>
      <c r="C245" s="49">
        <f t="shared" si="24"/>
        <v>41145</v>
      </c>
      <c r="D245" s="25">
        <v>41145</v>
      </c>
      <c r="E245" s="19" t="s">
        <v>3</v>
      </c>
      <c r="F245" s="1">
        <v>213</v>
      </c>
      <c r="G245" s="1">
        <v>213</v>
      </c>
      <c r="H245" s="1">
        <f t="shared" si="29"/>
        <v>0</v>
      </c>
      <c r="I245" s="28"/>
      <c r="J245" s="58">
        <f t="shared" si="25"/>
        <v>8</v>
      </c>
      <c r="K245" s="58">
        <f t="shared" si="26"/>
        <v>2012</v>
      </c>
    </row>
    <row r="246" spans="1:11" x14ac:dyDescent="0.25">
      <c r="A246" s="46" t="str">
        <f t="shared" si="22"/>
        <v>41145Fraise</v>
      </c>
      <c r="B246" s="47">
        <f t="shared" si="23"/>
        <v>34</v>
      </c>
      <c r="C246" s="49">
        <f t="shared" si="24"/>
        <v>41145</v>
      </c>
      <c r="D246" s="25">
        <v>41145</v>
      </c>
      <c r="E246" s="19" t="s">
        <v>4</v>
      </c>
      <c r="F246" s="1">
        <v>12</v>
      </c>
      <c r="G246" s="1">
        <v>6</v>
      </c>
      <c r="H246" s="1">
        <f t="shared" si="29"/>
        <v>6</v>
      </c>
      <c r="I246" s="34">
        <v>41143</v>
      </c>
      <c r="J246" s="58">
        <f t="shared" si="25"/>
        <v>8</v>
      </c>
      <c r="K246" s="58">
        <f t="shared" si="26"/>
        <v>2012</v>
      </c>
    </row>
    <row r="247" spans="1:11" x14ac:dyDescent="0.25">
      <c r="A247" s="46" t="str">
        <f t="shared" si="22"/>
        <v>41145Framboise</v>
      </c>
      <c r="B247" s="47">
        <f t="shared" si="23"/>
        <v>34</v>
      </c>
      <c r="C247" s="49">
        <f t="shared" si="24"/>
        <v>41145</v>
      </c>
      <c r="D247" s="25">
        <v>41145</v>
      </c>
      <c r="E247" s="19" t="s">
        <v>5</v>
      </c>
      <c r="F247" s="1">
        <v>210</v>
      </c>
      <c r="G247" s="1">
        <v>205</v>
      </c>
      <c r="H247" s="1">
        <f t="shared" si="29"/>
        <v>5</v>
      </c>
      <c r="I247" s="28"/>
      <c r="J247" s="58">
        <f t="shared" si="25"/>
        <v>8</v>
      </c>
      <c r="K247" s="58">
        <f t="shared" si="26"/>
        <v>2012</v>
      </c>
    </row>
    <row r="248" spans="1:11" x14ac:dyDescent="0.25">
      <c r="A248" s="46" t="str">
        <f t="shared" si="22"/>
        <v>41145Tomate</v>
      </c>
      <c r="B248" s="47">
        <f t="shared" si="23"/>
        <v>34</v>
      </c>
      <c r="C248" s="49">
        <f t="shared" si="24"/>
        <v>41145</v>
      </c>
      <c r="D248" s="25">
        <v>41145</v>
      </c>
      <c r="E248" s="19" t="s">
        <v>6</v>
      </c>
      <c r="F248" s="1">
        <v>1</v>
      </c>
      <c r="G248" s="1">
        <v>1</v>
      </c>
      <c r="H248" s="1">
        <f t="shared" si="29"/>
        <v>0</v>
      </c>
      <c r="I248" s="28"/>
      <c r="J248" s="58">
        <f t="shared" si="25"/>
        <v>8</v>
      </c>
      <c r="K248" s="58">
        <f t="shared" si="26"/>
        <v>2012</v>
      </c>
    </row>
    <row r="249" spans="1:11" x14ac:dyDescent="0.25">
      <c r="A249" s="46" t="str">
        <f t="shared" si="22"/>
        <v>41145Abricot</v>
      </c>
      <c r="B249" s="47">
        <f t="shared" si="23"/>
        <v>34</v>
      </c>
      <c r="C249" s="49">
        <f t="shared" si="24"/>
        <v>41145</v>
      </c>
      <c r="D249" s="25">
        <v>41145</v>
      </c>
      <c r="E249" s="19" t="s">
        <v>7</v>
      </c>
      <c r="F249" s="1">
        <v>4</v>
      </c>
      <c r="G249" s="1">
        <v>4</v>
      </c>
      <c r="H249" s="1">
        <f t="shared" si="29"/>
        <v>0</v>
      </c>
      <c r="I249" s="28"/>
      <c r="J249" s="58">
        <f t="shared" si="25"/>
        <v>8</v>
      </c>
      <c r="K249" s="58">
        <f t="shared" si="26"/>
        <v>2012</v>
      </c>
    </row>
    <row r="250" spans="1:11" x14ac:dyDescent="0.25">
      <c r="A250" s="46" t="str">
        <f t="shared" si="22"/>
        <v>41145Avocat</v>
      </c>
      <c r="B250" s="47">
        <f t="shared" si="23"/>
        <v>34</v>
      </c>
      <c r="C250" s="49">
        <f t="shared" si="24"/>
        <v>41145</v>
      </c>
      <c r="D250" s="25">
        <v>41145</v>
      </c>
      <c r="E250" s="19" t="s">
        <v>8</v>
      </c>
      <c r="F250" s="1">
        <v>1</v>
      </c>
      <c r="G250" s="1">
        <v>1</v>
      </c>
      <c r="H250" s="1">
        <f t="shared" si="29"/>
        <v>0</v>
      </c>
      <c r="I250" s="28"/>
      <c r="J250" s="58">
        <f t="shared" si="25"/>
        <v>8</v>
      </c>
      <c r="K250" s="58">
        <f t="shared" si="26"/>
        <v>2012</v>
      </c>
    </row>
    <row r="251" spans="1:11" x14ac:dyDescent="0.25">
      <c r="A251" s="46" t="str">
        <f t="shared" ref="A251:A271" si="30">D251&amp;E251</f>
        <v>41145Citron</v>
      </c>
      <c r="B251" s="47">
        <f t="shared" ref="B251:B271" si="31">WEEKNUM(D251,1)</f>
        <v>34</v>
      </c>
      <c r="C251" s="49">
        <f t="shared" ref="C251:C271" si="32">IF(D251="","",D251)</f>
        <v>41145</v>
      </c>
      <c r="D251" s="25">
        <v>41145</v>
      </c>
      <c r="E251" s="19" t="s">
        <v>9</v>
      </c>
      <c r="F251" s="1">
        <v>1</v>
      </c>
      <c r="G251" s="1">
        <v>1</v>
      </c>
      <c r="H251" s="1">
        <f t="shared" si="29"/>
        <v>0</v>
      </c>
      <c r="I251" s="28"/>
      <c r="J251" s="58">
        <f t="shared" si="25"/>
        <v>8</v>
      </c>
      <c r="K251" s="58">
        <f t="shared" si="26"/>
        <v>2012</v>
      </c>
    </row>
    <row r="252" spans="1:11" x14ac:dyDescent="0.25">
      <c r="A252" s="46" t="str">
        <f t="shared" si="30"/>
        <v>41145Ananas</v>
      </c>
      <c r="B252" s="47">
        <f t="shared" si="31"/>
        <v>34</v>
      </c>
      <c r="C252" s="49">
        <f t="shared" si="32"/>
        <v>41145</v>
      </c>
      <c r="D252" s="25">
        <v>41145</v>
      </c>
      <c r="E252" s="19" t="s">
        <v>10</v>
      </c>
      <c r="F252" s="1"/>
      <c r="G252" s="1"/>
      <c r="H252" s="1"/>
      <c r="I252" s="28"/>
      <c r="J252" s="58">
        <f t="shared" ref="J252:J271" si="33">MONTH(D252)</f>
        <v>8</v>
      </c>
      <c r="K252" s="58">
        <f t="shared" ref="K252:K271" si="34">YEAR(D252)</f>
        <v>2012</v>
      </c>
    </row>
    <row r="253" spans="1:11" x14ac:dyDescent="0.25">
      <c r="A253" s="46" t="str">
        <f t="shared" si="30"/>
        <v>41145Figue</v>
      </c>
      <c r="B253" s="47">
        <f t="shared" si="31"/>
        <v>34</v>
      </c>
      <c r="C253" s="49">
        <f t="shared" si="32"/>
        <v>41145</v>
      </c>
      <c r="D253" s="25">
        <v>41145</v>
      </c>
      <c r="E253" s="19" t="s">
        <v>11</v>
      </c>
      <c r="F253" s="1">
        <v>2</v>
      </c>
      <c r="G253" s="1">
        <v>2</v>
      </c>
      <c r="H253" s="1">
        <f t="shared" si="29"/>
        <v>0</v>
      </c>
      <c r="I253" s="28"/>
      <c r="J253" s="58">
        <f t="shared" si="33"/>
        <v>8</v>
      </c>
      <c r="K253" s="58">
        <f t="shared" si="34"/>
        <v>2012</v>
      </c>
    </row>
    <row r="254" spans="1:11" x14ac:dyDescent="0.25">
      <c r="A254" s="46" t="str">
        <f t="shared" si="30"/>
        <v>41145Datte</v>
      </c>
      <c r="B254" s="47">
        <f t="shared" si="31"/>
        <v>34</v>
      </c>
      <c r="C254" s="49">
        <f t="shared" si="32"/>
        <v>41145</v>
      </c>
      <c r="D254" s="25">
        <v>41145</v>
      </c>
      <c r="E254" s="19" t="s">
        <v>12</v>
      </c>
      <c r="F254" s="1">
        <v>5</v>
      </c>
      <c r="G254" s="1">
        <v>5</v>
      </c>
      <c r="H254" s="1">
        <f t="shared" si="29"/>
        <v>0</v>
      </c>
      <c r="I254" s="28"/>
      <c r="J254" s="58">
        <f t="shared" si="33"/>
        <v>8</v>
      </c>
      <c r="K254" s="58">
        <f t="shared" si="34"/>
        <v>2012</v>
      </c>
    </row>
    <row r="255" spans="1:11" x14ac:dyDescent="0.25">
      <c r="A255" s="46" t="str">
        <f t="shared" si="30"/>
        <v>41145Grenade</v>
      </c>
      <c r="B255" s="47">
        <f t="shared" si="31"/>
        <v>34</v>
      </c>
      <c r="C255" s="49">
        <f t="shared" si="32"/>
        <v>41145</v>
      </c>
      <c r="D255" s="25">
        <v>41145</v>
      </c>
      <c r="E255" s="19" t="s">
        <v>13</v>
      </c>
      <c r="F255" s="1">
        <v>4</v>
      </c>
      <c r="G255" s="1">
        <v>4</v>
      </c>
      <c r="H255" s="1">
        <f t="shared" si="29"/>
        <v>0</v>
      </c>
      <c r="I255" s="28"/>
      <c r="J255" s="58">
        <f t="shared" si="33"/>
        <v>8</v>
      </c>
      <c r="K255" s="58">
        <f t="shared" si="34"/>
        <v>2012</v>
      </c>
    </row>
    <row r="256" spans="1:11" x14ac:dyDescent="0.25">
      <c r="A256" s="46" t="str">
        <f t="shared" si="30"/>
        <v>41145Groseille</v>
      </c>
      <c r="B256" s="47">
        <f t="shared" si="31"/>
        <v>34</v>
      </c>
      <c r="C256" s="49">
        <f t="shared" si="32"/>
        <v>41145</v>
      </c>
      <c r="D256" s="25">
        <v>41145</v>
      </c>
      <c r="E256" s="19" t="s">
        <v>14</v>
      </c>
      <c r="F256" s="1">
        <v>8</v>
      </c>
      <c r="G256" s="1">
        <v>8</v>
      </c>
      <c r="H256" s="1">
        <f t="shared" si="29"/>
        <v>0</v>
      </c>
      <c r="I256" s="28"/>
      <c r="J256" s="58">
        <f t="shared" si="33"/>
        <v>8</v>
      </c>
      <c r="K256" s="58">
        <f t="shared" si="34"/>
        <v>2012</v>
      </c>
    </row>
    <row r="257" spans="1:11" x14ac:dyDescent="0.25">
      <c r="A257" s="46" t="str">
        <f t="shared" si="30"/>
        <v>41145Kiwi</v>
      </c>
      <c r="B257" s="47">
        <f t="shared" si="31"/>
        <v>34</v>
      </c>
      <c r="C257" s="49">
        <f t="shared" si="32"/>
        <v>41145</v>
      </c>
      <c r="D257" s="25">
        <v>41145</v>
      </c>
      <c r="E257" s="19" t="s">
        <v>15</v>
      </c>
      <c r="F257" s="1">
        <v>4</v>
      </c>
      <c r="G257" s="1">
        <v>4</v>
      </c>
      <c r="H257" s="1">
        <f t="shared" si="29"/>
        <v>0</v>
      </c>
      <c r="I257" s="28"/>
      <c r="J257" s="58">
        <f t="shared" si="33"/>
        <v>8</v>
      </c>
      <c r="K257" s="58">
        <f t="shared" si="34"/>
        <v>2012</v>
      </c>
    </row>
    <row r="258" spans="1:11" x14ac:dyDescent="0.25">
      <c r="A258" s="46" t="str">
        <f t="shared" si="30"/>
        <v>41145Marron</v>
      </c>
      <c r="B258" s="47">
        <f t="shared" si="31"/>
        <v>34</v>
      </c>
      <c r="C258" s="49">
        <f t="shared" si="32"/>
        <v>41145</v>
      </c>
      <c r="D258" s="25">
        <v>41145</v>
      </c>
      <c r="E258" s="19" t="s">
        <v>16</v>
      </c>
      <c r="F258" s="1">
        <v>4</v>
      </c>
      <c r="G258" s="1">
        <v>4</v>
      </c>
      <c r="H258" s="1">
        <f t="shared" si="29"/>
        <v>0</v>
      </c>
      <c r="I258" s="28"/>
      <c r="J258" s="58">
        <f t="shared" si="33"/>
        <v>8</v>
      </c>
      <c r="K258" s="58">
        <f t="shared" si="34"/>
        <v>2012</v>
      </c>
    </row>
    <row r="259" spans="1:11" x14ac:dyDescent="0.25">
      <c r="A259" s="46" t="str">
        <f t="shared" si="30"/>
        <v xml:space="preserve">41145Melon </v>
      </c>
      <c r="B259" s="47">
        <f t="shared" si="31"/>
        <v>34</v>
      </c>
      <c r="C259" s="49">
        <f t="shared" si="32"/>
        <v>41145</v>
      </c>
      <c r="D259" s="25">
        <v>41145</v>
      </c>
      <c r="E259" s="19" t="s">
        <v>17</v>
      </c>
      <c r="F259" s="1">
        <v>8</v>
      </c>
      <c r="G259" s="1">
        <v>8</v>
      </c>
      <c r="H259" s="1">
        <f t="shared" si="29"/>
        <v>0</v>
      </c>
      <c r="I259" s="28"/>
      <c r="J259" s="58">
        <f t="shared" si="33"/>
        <v>8</v>
      </c>
      <c r="K259" s="58">
        <f t="shared" si="34"/>
        <v>2012</v>
      </c>
    </row>
    <row r="260" spans="1:11" x14ac:dyDescent="0.25">
      <c r="A260" s="46" t="str">
        <f t="shared" si="30"/>
        <v>41145Mirabelle</v>
      </c>
      <c r="B260" s="47">
        <f t="shared" si="31"/>
        <v>34</v>
      </c>
      <c r="C260" s="49">
        <f t="shared" si="32"/>
        <v>41145</v>
      </c>
      <c r="D260" s="25">
        <v>41145</v>
      </c>
      <c r="E260" s="19" t="s">
        <v>18</v>
      </c>
      <c r="F260" s="1">
        <v>5</v>
      </c>
      <c r="G260" s="1">
        <v>5</v>
      </c>
      <c r="H260" s="1">
        <f t="shared" si="29"/>
        <v>0</v>
      </c>
      <c r="I260" s="28"/>
      <c r="J260" s="58">
        <f t="shared" si="33"/>
        <v>8</v>
      </c>
      <c r="K260" s="58">
        <f t="shared" si="34"/>
        <v>2012</v>
      </c>
    </row>
    <row r="261" spans="1:11" x14ac:dyDescent="0.25">
      <c r="A261" s="46" t="str">
        <f t="shared" si="30"/>
        <v>41145Mûre</v>
      </c>
      <c r="B261" s="47">
        <f t="shared" si="31"/>
        <v>34</v>
      </c>
      <c r="C261" s="49">
        <f t="shared" si="32"/>
        <v>41145</v>
      </c>
      <c r="D261" s="25">
        <v>41145</v>
      </c>
      <c r="E261" s="19" t="s">
        <v>19</v>
      </c>
      <c r="F261" s="1">
        <v>1</v>
      </c>
      <c r="G261" s="1">
        <v>1</v>
      </c>
      <c r="H261" s="1">
        <f t="shared" si="29"/>
        <v>0</v>
      </c>
      <c r="I261" s="28"/>
      <c r="J261" s="58">
        <f t="shared" si="33"/>
        <v>8</v>
      </c>
      <c r="K261" s="58">
        <f t="shared" si="34"/>
        <v>2012</v>
      </c>
    </row>
    <row r="262" spans="1:11" x14ac:dyDescent="0.25">
      <c r="A262" s="46" t="str">
        <f t="shared" si="30"/>
        <v>41145Cerise</v>
      </c>
      <c r="B262" s="47">
        <f t="shared" si="31"/>
        <v>34</v>
      </c>
      <c r="C262" s="49">
        <f t="shared" si="32"/>
        <v>41145</v>
      </c>
      <c r="D262" s="25">
        <v>41145</v>
      </c>
      <c r="E262" s="19" t="s">
        <v>20</v>
      </c>
      <c r="F262" s="1">
        <v>35</v>
      </c>
      <c r="G262" s="1">
        <v>8</v>
      </c>
      <c r="H262" s="1">
        <f t="shared" si="29"/>
        <v>27</v>
      </c>
      <c r="I262" s="34">
        <v>41142</v>
      </c>
      <c r="J262" s="58">
        <f t="shared" si="33"/>
        <v>8</v>
      </c>
      <c r="K262" s="58">
        <f t="shared" si="34"/>
        <v>2012</v>
      </c>
    </row>
    <row r="263" spans="1:11" x14ac:dyDescent="0.25">
      <c r="A263" s="46" t="str">
        <f t="shared" si="30"/>
        <v>41145Banane</v>
      </c>
      <c r="B263" s="47">
        <f t="shared" si="31"/>
        <v>34</v>
      </c>
      <c r="C263" s="49">
        <f t="shared" si="32"/>
        <v>41145</v>
      </c>
      <c r="D263" s="25">
        <v>41145</v>
      </c>
      <c r="E263" s="19" t="s">
        <v>21</v>
      </c>
      <c r="F263" s="1">
        <v>4</v>
      </c>
      <c r="G263" s="1">
        <v>4</v>
      </c>
      <c r="H263" s="1">
        <f t="shared" si="29"/>
        <v>0</v>
      </c>
      <c r="I263" s="28"/>
      <c r="J263" s="58">
        <f t="shared" si="33"/>
        <v>8</v>
      </c>
      <c r="K263" s="58">
        <f t="shared" si="34"/>
        <v>2012</v>
      </c>
    </row>
    <row r="264" spans="1:11" x14ac:dyDescent="0.25">
      <c r="A264" s="46" t="str">
        <f t="shared" si="30"/>
        <v>41145Amande</v>
      </c>
      <c r="B264" s="47">
        <f t="shared" si="31"/>
        <v>34</v>
      </c>
      <c r="C264" s="49">
        <f t="shared" si="32"/>
        <v>41145</v>
      </c>
      <c r="D264" s="25">
        <v>41145</v>
      </c>
      <c r="E264" s="19" t="s">
        <v>22</v>
      </c>
      <c r="F264" s="1">
        <v>4</v>
      </c>
      <c r="G264" s="1">
        <v>4</v>
      </c>
      <c r="H264" s="1">
        <f t="shared" si="29"/>
        <v>0</v>
      </c>
      <c r="I264" s="28"/>
      <c r="J264" s="58">
        <f t="shared" si="33"/>
        <v>8</v>
      </c>
      <c r="K264" s="58">
        <f t="shared" si="34"/>
        <v>2012</v>
      </c>
    </row>
    <row r="265" spans="1:11" x14ac:dyDescent="0.25">
      <c r="A265" s="46" t="str">
        <f t="shared" si="30"/>
        <v>41145Olive</v>
      </c>
      <c r="B265" s="47">
        <f t="shared" si="31"/>
        <v>34</v>
      </c>
      <c r="C265" s="49">
        <f t="shared" si="32"/>
        <v>41145</v>
      </c>
      <c r="D265" s="25">
        <v>41145</v>
      </c>
      <c r="E265" s="19" t="s">
        <v>23</v>
      </c>
      <c r="F265" s="1">
        <v>5</v>
      </c>
      <c r="G265" s="1">
        <v>5</v>
      </c>
      <c r="H265" s="1">
        <f t="shared" si="29"/>
        <v>0</v>
      </c>
      <c r="I265" s="28"/>
      <c r="J265" s="58">
        <f t="shared" si="33"/>
        <v>8</v>
      </c>
      <c r="K265" s="58">
        <f t="shared" si="34"/>
        <v>2012</v>
      </c>
    </row>
    <row r="266" spans="1:11" x14ac:dyDescent="0.25">
      <c r="A266" s="46" t="str">
        <f t="shared" si="30"/>
        <v>41145Pamplemousse</v>
      </c>
      <c r="B266" s="47">
        <f t="shared" si="31"/>
        <v>34</v>
      </c>
      <c r="C266" s="49">
        <f t="shared" si="32"/>
        <v>41145</v>
      </c>
      <c r="D266" s="25">
        <v>41145</v>
      </c>
      <c r="E266" s="19" t="s">
        <v>24</v>
      </c>
      <c r="F266" s="1">
        <v>2</v>
      </c>
      <c r="G266" s="1">
        <v>2</v>
      </c>
      <c r="H266" s="1">
        <f t="shared" si="29"/>
        <v>0</v>
      </c>
      <c r="I266" s="28"/>
      <c r="J266" s="58">
        <f t="shared" si="33"/>
        <v>8</v>
      </c>
      <c r="K266" s="58">
        <f t="shared" si="34"/>
        <v>2012</v>
      </c>
    </row>
    <row r="267" spans="1:11" x14ac:dyDescent="0.25">
      <c r="A267" s="46" t="str">
        <f t="shared" si="30"/>
        <v>41145Pastèque</v>
      </c>
      <c r="B267" s="47">
        <f t="shared" si="31"/>
        <v>34</v>
      </c>
      <c r="C267" s="49">
        <f t="shared" si="32"/>
        <v>41145</v>
      </c>
      <c r="D267" s="25">
        <v>41145</v>
      </c>
      <c r="E267" s="19" t="s">
        <v>25</v>
      </c>
      <c r="F267" s="1">
        <v>1</v>
      </c>
      <c r="G267" s="1">
        <v>1</v>
      </c>
      <c r="H267" s="1">
        <f t="shared" si="29"/>
        <v>0</v>
      </c>
      <c r="I267" s="28"/>
      <c r="J267" s="58">
        <f t="shared" si="33"/>
        <v>8</v>
      </c>
      <c r="K267" s="58">
        <f t="shared" si="34"/>
        <v>2012</v>
      </c>
    </row>
    <row r="268" spans="1:11" x14ac:dyDescent="0.25">
      <c r="A268" s="46" t="str">
        <f t="shared" si="30"/>
        <v>41145Pêche</v>
      </c>
      <c r="B268" s="47">
        <f t="shared" si="31"/>
        <v>34</v>
      </c>
      <c r="C268" s="49">
        <f t="shared" si="32"/>
        <v>41145</v>
      </c>
      <c r="D268" s="25">
        <v>41145</v>
      </c>
      <c r="E268" s="19" t="s">
        <v>26</v>
      </c>
      <c r="F268" s="1">
        <v>7</v>
      </c>
      <c r="G268" s="1">
        <v>5</v>
      </c>
      <c r="H268" s="1">
        <f t="shared" si="29"/>
        <v>2</v>
      </c>
      <c r="I268" s="34">
        <v>41143</v>
      </c>
      <c r="J268" s="58">
        <f t="shared" si="33"/>
        <v>8</v>
      </c>
      <c r="K268" s="58">
        <f t="shared" si="34"/>
        <v>2012</v>
      </c>
    </row>
    <row r="269" spans="1:11" x14ac:dyDescent="0.25">
      <c r="A269" s="46" t="str">
        <f t="shared" si="30"/>
        <v>41145Pistache</v>
      </c>
      <c r="B269" s="47">
        <f t="shared" si="31"/>
        <v>34</v>
      </c>
      <c r="C269" s="49">
        <f t="shared" si="32"/>
        <v>41145</v>
      </c>
      <c r="D269" s="25">
        <v>41145</v>
      </c>
      <c r="E269" s="19" t="s">
        <v>27</v>
      </c>
      <c r="F269" s="1">
        <v>5</v>
      </c>
      <c r="G269" s="1">
        <v>5</v>
      </c>
      <c r="H269" s="1">
        <f t="shared" si="29"/>
        <v>0</v>
      </c>
      <c r="I269" s="28"/>
      <c r="J269" s="58">
        <f t="shared" si="33"/>
        <v>8</v>
      </c>
      <c r="K269" s="58">
        <f t="shared" si="34"/>
        <v>2012</v>
      </c>
    </row>
    <row r="270" spans="1:11" x14ac:dyDescent="0.25">
      <c r="A270" s="46" t="str">
        <f t="shared" si="30"/>
        <v>41145Prube</v>
      </c>
      <c r="B270" s="47">
        <f t="shared" si="31"/>
        <v>34</v>
      </c>
      <c r="C270" s="49">
        <f t="shared" si="32"/>
        <v>41145</v>
      </c>
      <c r="D270" s="25">
        <v>41145</v>
      </c>
      <c r="E270" s="19" t="s">
        <v>28</v>
      </c>
      <c r="F270" s="1">
        <v>4</v>
      </c>
      <c r="G270" s="1">
        <v>4</v>
      </c>
      <c r="H270" s="1">
        <f t="shared" si="29"/>
        <v>0</v>
      </c>
      <c r="I270" s="28"/>
      <c r="J270" s="58">
        <f t="shared" si="33"/>
        <v>8</v>
      </c>
      <c r="K270" s="58">
        <f t="shared" si="34"/>
        <v>2012</v>
      </c>
    </row>
    <row r="271" spans="1:11" x14ac:dyDescent="0.25">
      <c r="A271" s="46" t="str">
        <f t="shared" si="30"/>
        <v xml:space="preserve">41145Raisi </v>
      </c>
      <c r="B271" s="47">
        <f t="shared" si="31"/>
        <v>34</v>
      </c>
      <c r="C271" s="49">
        <f t="shared" si="32"/>
        <v>41145</v>
      </c>
      <c r="D271" s="25">
        <v>41145</v>
      </c>
      <c r="E271" s="27" t="s">
        <v>29</v>
      </c>
      <c r="F271" s="1">
        <v>1</v>
      </c>
      <c r="G271" s="1">
        <v>1</v>
      </c>
      <c r="H271" s="1">
        <f t="shared" si="29"/>
        <v>0</v>
      </c>
      <c r="I271" s="28"/>
      <c r="J271" s="58">
        <f t="shared" si="33"/>
        <v>8</v>
      </c>
      <c r="K271" s="58">
        <f t="shared" si="34"/>
        <v>2012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4:M39"/>
  <sheetViews>
    <sheetView workbookViewId="0">
      <selection activeCell="D6" sqref="D6"/>
    </sheetView>
  </sheetViews>
  <sheetFormatPr baseColWidth="10" defaultRowHeight="15" x14ac:dyDescent="0.25"/>
  <cols>
    <col min="4" max="4" width="14.5703125" bestFit="1" customWidth="1"/>
    <col min="5" max="5" width="16" style="37" customWidth="1"/>
    <col min="8" max="8" width="21.85546875" bestFit="1" customWidth="1"/>
    <col min="9" max="9" width="11.5703125" style="19" customWidth="1"/>
  </cols>
  <sheetData>
    <row r="4" spans="1:10" x14ac:dyDescent="0.25">
      <c r="A4" s="4" t="s">
        <v>34</v>
      </c>
      <c r="B4" s="3">
        <v>41127</v>
      </c>
    </row>
    <row r="6" spans="1:10" x14ac:dyDescent="0.25">
      <c r="D6" s="2" t="s">
        <v>30</v>
      </c>
      <c r="E6" s="38" t="s">
        <v>31</v>
      </c>
      <c r="F6" s="2" t="s">
        <v>32</v>
      </c>
      <c r="G6" s="2" t="s">
        <v>33</v>
      </c>
      <c r="H6" s="2" t="s">
        <v>35</v>
      </c>
      <c r="I6" s="2" t="s">
        <v>41</v>
      </c>
      <c r="J6" s="2" t="s">
        <v>42</v>
      </c>
    </row>
    <row r="7" spans="1:10" x14ac:dyDescent="0.25">
      <c r="D7" s="1" t="s">
        <v>0</v>
      </c>
      <c r="E7" s="53">
        <f>VLOOKUP(CONCATENATE($B$4&amp;$D7),Donnees!A:F,6,FALSE)</f>
        <v>37</v>
      </c>
      <c r="F7" s="53">
        <f>VLOOKUP(CONCATENATE($B$4&amp;$D7),Donnees!A:G,7,FALSE)</f>
        <v>37</v>
      </c>
      <c r="G7" s="53">
        <f>VLOOKUP(CONCATENATE($B$4&amp;$D7),Donnees!A:H,8,FALSE)</f>
        <v>0</v>
      </c>
      <c r="H7" s="52">
        <f>IF(ISNA(VLOOKUP(CONCATENATE($B$4&amp;$D7),Donnees!A:I,9,FALSE)),"",IF(VLOOKUP(CONCATENATE($B$4&amp;$D7),Donnees!A:I,9,FALSE)=0,"",VLOOKUP(CONCATENATE($B$4&amp;$D7),Donnees!A:I,9,FALSE)))</f>
        <v>41126</v>
      </c>
      <c r="I7" s="54">
        <f>VLOOKUP(D7,Donnees!O:P,2,)</f>
        <v>1</v>
      </c>
      <c r="J7" s="1" t="str">
        <f>IF(H7="","",IF(H7=$B$4,"",IF(H7+I7&lt;$B$4,"OK","Retard")))</f>
        <v>Retard</v>
      </c>
    </row>
    <row r="8" spans="1:10" x14ac:dyDescent="0.25">
      <c r="D8" s="1" t="s">
        <v>1</v>
      </c>
      <c r="E8" s="53">
        <f>VLOOKUP(CONCATENATE($B$4&amp;$D8),Donnees!A:F,6,FALSE)</f>
        <v>97</v>
      </c>
      <c r="F8" s="53">
        <f>VLOOKUP(CONCATENATE($B$4&amp;$D8),Donnees!A:G,7,FALSE)</f>
        <v>97</v>
      </c>
      <c r="G8" s="53">
        <f>VLOOKUP(CONCATENATE($B$4&amp;$D8),Donnees!A:H,8,FALSE)</f>
        <v>0</v>
      </c>
      <c r="H8" s="52">
        <f>IF(ISNA(VLOOKUP(CONCATENATE($B$4&amp;$D8),Donnees!A:I,9,FALSE)),"",IF(VLOOKUP(CONCATENATE($B$4&amp;$D8),Donnees!A:I,9,FALSE)=0,"",VLOOKUP(CONCATENATE($B$4&amp;$D8),Donnees!A:I,9,FALSE)))</f>
        <v>41127</v>
      </c>
      <c r="I8" s="54">
        <f>VLOOKUP(D8,Donnees!O:P,2,)</f>
        <v>1</v>
      </c>
      <c r="J8" s="1" t="str">
        <f t="shared" ref="J8:J36" si="0">IF(H8="","",IF(H8=$B$4,"",IF(H8+I8&lt;$B$4,"OK","Retard")))</f>
        <v/>
      </c>
    </row>
    <row r="9" spans="1:10" x14ac:dyDescent="0.25">
      <c r="D9" s="1" t="s">
        <v>2</v>
      </c>
      <c r="E9" s="53">
        <f>VLOOKUP(CONCATENATE($B$4&amp;$D9),Donnees!A:F,6,FALSE)</f>
        <v>3</v>
      </c>
      <c r="F9" s="53">
        <f>VLOOKUP(CONCATENATE($B$4&amp;$D9),Donnees!A:G,7,FALSE)</f>
        <v>3</v>
      </c>
      <c r="G9" s="53">
        <f>VLOOKUP(CONCATENATE($B$4&amp;$D9),Donnees!A:H,8,FALSE)</f>
        <v>0</v>
      </c>
      <c r="H9" s="52" t="str">
        <f>IF(ISNA(VLOOKUP(CONCATENATE($B$4&amp;$D9),Donnees!A:I,9,FALSE)),"",IF(VLOOKUP(CONCATENATE($B$4&amp;$D9),Donnees!A:I,9,FALSE)=0,"",VLOOKUP(CONCATENATE($B$4&amp;$D9),Donnees!A:I,9,FALSE)))</f>
        <v/>
      </c>
      <c r="I9" s="54">
        <f>VLOOKUP(D9,Donnees!O:P,2,)</f>
        <v>1</v>
      </c>
      <c r="J9" s="1" t="str">
        <f t="shared" si="0"/>
        <v/>
      </c>
    </row>
    <row r="10" spans="1:10" x14ac:dyDescent="0.25">
      <c r="D10" s="1" t="s">
        <v>3</v>
      </c>
      <c r="E10" s="53">
        <f>VLOOKUP(CONCATENATE($B$4&amp;$D10),Donnees!A:F,6,FALSE)</f>
        <v>7</v>
      </c>
      <c r="F10" s="53">
        <f>VLOOKUP(CONCATENATE($B$4&amp;$D10),Donnees!A:G,7,FALSE)</f>
        <v>7</v>
      </c>
      <c r="G10" s="53">
        <f>VLOOKUP(CONCATENATE($B$4&amp;$D10),Donnees!A:H,8,FALSE)</f>
        <v>0</v>
      </c>
      <c r="H10" s="52" t="str">
        <f>IF(ISNA(VLOOKUP(CONCATENATE($B$4&amp;$D10),Donnees!A:I,9,FALSE)),"",IF(VLOOKUP(CONCATENATE($B$4&amp;$D10),Donnees!A:I,9,FALSE)=0,"",VLOOKUP(CONCATENATE($B$4&amp;$D10),Donnees!A:I,9,FALSE)))</f>
        <v/>
      </c>
      <c r="I10" s="54">
        <f>VLOOKUP(D10,Donnees!O:P,2,)</f>
        <v>1</v>
      </c>
      <c r="J10" s="1" t="str">
        <f t="shared" si="0"/>
        <v/>
      </c>
    </row>
    <row r="11" spans="1:10" x14ac:dyDescent="0.25">
      <c r="D11" s="1" t="s">
        <v>4</v>
      </c>
      <c r="E11" s="53">
        <f>VLOOKUP(CONCATENATE($B$4&amp;$D11),Donnees!A:F,6,FALSE)</f>
        <v>0</v>
      </c>
      <c r="F11" s="53">
        <f>VLOOKUP(CONCATENATE($B$4&amp;$D11),Donnees!A:G,7,FALSE)</f>
        <v>0</v>
      </c>
      <c r="G11" s="53">
        <f>VLOOKUP(CONCATENATE($B$4&amp;$D11),Donnees!A:H,8,FALSE)</f>
        <v>0</v>
      </c>
      <c r="H11" s="52" t="str">
        <f>IF(ISNA(VLOOKUP(CONCATENATE($B$4&amp;$D11),Donnees!A:I,9,FALSE)),"",IF(VLOOKUP(CONCATENATE($B$4&amp;$D11),Donnees!A:I,9,FALSE)=0,"",VLOOKUP(CONCATENATE($B$4&amp;$D11),Donnees!A:I,9,FALSE)))</f>
        <v/>
      </c>
      <c r="I11" s="54">
        <f>VLOOKUP(D11,Donnees!O:P,2,)</f>
        <v>1</v>
      </c>
      <c r="J11" s="1" t="str">
        <f t="shared" si="0"/>
        <v/>
      </c>
    </row>
    <row r="12" spans="1:10" x14ac:dyDescent="0.25">
      <c r="D12" s="1" t="s">
        <v>5</v>
      </c>
      <c r="E12" s="53">
        <f>VLOOKUP(CONCATENATE($B$4&amp;$D12),Donnees!A:F,6,FALSE)</f>
        <v>81</v>
      </c>
      <c r="F12" s="53">
        <f>VLOOKUP(CONCATENATE($B$4&amp;$D12),Donnees!A:G,7,FALSE)</f>
        <v>81</v>
      </c>
      <c r="G12" s="53">
        <f>VLOOKUP(CONCATENATE($B$4&amp;$D12),Donnees!A:H,8,FALSE)</f>
        <v>0</v>
      </c>
      <c r="H12" s="52" t="str">
        <f>IF(ISNA(VLOOKUP(CONCATENATE($B$4&amp;$D12),Donnees!A:I,9,FALSE)),"",IF(VLOOKUP(CONCATENATE($B$4&amp;$D12),Donnees!A:I,9,FALSE)=0,"",VLOOKUP(CONCATENATE($B$4&amp;$D12),Donnees!A:I,9,FALSE)))</f>
        <v/>
      </c>
      <c r="I12" s="54">
        <f>VLOOKUP(D12,Donnees!O:P,2,)</f>
        <v>1</v>
      </c>
      <c r="J12" s="1" t="str">
        <f t="shared" si="0"/>
        <v/>
      </c>
    </row>
    <row r="13" spans="1:10" x14ac:dyDescent="0.25">
      <c r="D13" s="1" t="s">
        <v>6</v>
      </c>
      <c r="E13" s="53">
        <f>VLOOKUP(CONCATENATE($B$4&amp;$D13),Donnees!A:F,6,FALSE)</f>
        <v>72</v>
      </c>
      <c r="F13" s="53">
        <f>VLOOKUP(CONCATENATE($B$4&amp;$D13),Donnees!A:G,7,FALSE)</f>
        <v>72</v>
      </c>
      <c r="G13" s="53">
        <f>VLOOKUP(CONCATENATE($B$4&amp;$D13),Donnees!A:H,8,FALSE)</f>
        <v>0</v>
      </c>
      <c r="H13" s="52" t="str">
        <f>IF(ISNA(VLOOKUP(CONCATENATE($B$4&amp;$D13),Donnees!A:I,9,FALSE)),"",IF(VLOOKUP(CONCATENATE($B$4&amp;$D13),Donnees!A:I,9,FALSE)=0,"",VLOOKUP(CONCATENATE($B$4&amp;$D13),Donnees!A:I,9,FALSE)))</f>
        <v/>
      </c>
      <c r="I13" s="54">
        <f>VLOOKUP(D13,Donnees!O:P,2,)</f>
        <v>1</v>
      </c>
      <c r="J13" s="1" t="str">
        <f t="shared" si="0"/>
        <v/>
      </c>
    </row>
    <row r="14" spans="1:10" x14ac:dyDescent="0.25">
      <c r="D14" s="1" t="s">
        <v>7</v>
      </c>
      <c r="E14" s="53">
        <f>VLOOKUP(CONCATENATE($B$4&amp;$D14),Donnees!A:F,6,FALSE)</f>
        <v>0</v>
      </c>
      <c r="F14" s="53">
        <f>VLOOKUP(CONCATENATE($B$4&amp;$D14),Donnees!A:G,7,FALSE)</f>
        <v>0</v>
      </c>
      <c r="G14" s="53">
        <f>VLOOKUP(CONCATENATE($B$4&amp;$D14),Donnees!A:H,8,FALSE)</f>
        <v>0</v>
      </c>
      <c r="H14" s="52" t="str">
        <f>IF(ISNA(VLOOKUP(CONCATENATE($B$4&amp;$D14),Donnees!A:I,9,FALSE)),"",IF(VLOOKUP(CONCATENATE($B$4&amp;$D14),Donnees!A:I,9,FALSE)=0,"",VLOOKUP(CONCATENATE($B$4&amp;$D14),Donnees!A:I,9,FALSE)))</f>
        <v/>
      </c>
      <c r="I14" s="54">
        <f>VLOOKUP(D14,Donnees!O:P,2,)</f>
        <v>30</v>
      </c>
      <c r="J14" s="1" t="str">
        <f t="shared" si="0"/>
        <v/>
      </c>
    </row>
    <row r="15" spans="1:10" x14ac:dyDescent="0.25">
      <c r="D15" s="1" t="s">
        <v>8</v>
      </c>
      <c r="E15" s="53">
        <f>VLOOKUP(CONCATENATE($B$4&amp;$D15),Donnees!A:F,6,FALSE)</f>
        <v>5</v>
      </c>
      <c r="F15" s="53">
        <f>VLOOKUP(CONCATENATE($B$4&amp;$D15),Donnees!A:G,7,FALSE)</f>
        <v>0</v>
      </c>
      <c r="G15" s="53">
        <f>VLOOKUP(CONCATENATE($B$4&amp;$D15),Donnees!A:H,8,FALSE)</f>
        <v>5</v>
      </c>
      <c r="H15" s="52" t="str">
        <f>IF(ISNA(VLOOKUP(CONCATENATE($B$4&amp;$D15),Donnees!A:I,9,FALSE)),"",IF(VLOOKUP(CONCATENATE($B$4&amp;$D15),Donnees!A:I,9,FALSE)=0,"",VLOOKUP(CONCATENATE($B$4&amp;$D15),Donnees!A:I,9,FALSE)))</f>
        <v/>
      </c>
      <c r="I15" s="54">
        <f>VLOOKUP(D15,Donnees!O:P,2,)</f>
        <v>5</v>
      </c>
      <c r="J15" s="1" t="str">
        <f t="shared" si="0"/>
        <v/>
      </c>
    </row>
    <row r="16" spans="1:10" x14ac:dyDescent="0.25">
      <c r="D16" s="1" t="s">
        <v>9</v>
      </c>
      <c r="E16" s="53">
        <f>VLOOKUP(CONCATENATE($B$4&amp;$D16),Donnees!A:F,6,FALSE)</f>
        <v>0</v>
      </c>
      <c r="F16" s="53">
        <f>VLOOKUP(CONCATENATE($B$4&amp;$D16),Donnees!A:G,7,FALSE)</f>
        <v>387</v>
      </c>
      <c r="G16" s="53">
        <f>VLOOKUP(CONCATENATE($B$4&amp;$D16),Donnees!A:H,8,FALSE)</f>
        <v>0</v>
      </c>
      <c r="H16" s="52" t="str">
        <f>IF(ISNA(VLOOKUP(CONCATENATE($B$4&amp;$D16),Donnees!A:I,9,FALSE)),"",IF(VLOOKUP(CONCATENATE($B$4&amp;$D16),Donnees!A:I,9,FALSE)=0,"",VLOOKUP(CONCATENATE($B$4&amp;$D16),Donnees!A:I,9,FALSE)))</f>
        <v/>
      </c>
      <c r="I16" s="54">
        <f>VLOOKUP(D16,Donnees!O:P,2,)</f>
        <v>1</v>
      </c>
      <c r="J16" s="1" t="str">
        <f t="shared" si="0"/>
        <v/>
      </c>
    </row>
    <row r="17" spans="4:10" x14ac:dyDescent="0.25">
      <c r="D17" s="1" t="s">
        <v>10</v>
      </c>
      <c r="E17" s="53">
        <f>VLOOKUP(CONCATENATE($B$4&amp;$D17),Donnees!A:F,6,FALSE)</f>
        <v>0</v>
      </c>
      <c r="F17" s="53">
        <f>VLOOKUP(CONCATENATE($B$4&amp;$D17),Donnees!A:G,7,FALSE)</f>
        <v>32</v>
      </c>
      <c r="G17" s="53">
        <f>VLOOKUP(CONCATENATE($B$4&amp;$D17),Donnees!A:H,8,FALSE)</f>
        <v>0</v>
      </c>
      <c r="H17" s="52" t="str">
        <f>IF(ISNA(VLOOKUP(CONCATENATE($B$4&amp;$D17),Donnees!A:I,9,FALSE)),"",IF(VLOOKUP(CONCATENATE($B$4&amp;$D17),Donnees!A:I,9,FALSE)=0,"",VLOOKUP(CONCATENATE($B$4&amp;$D17),Donnees!A:I,9,FALSE)))</f>
        <v/>
      </c>
      <c r="I17" s="54">
        <f>VLOOKUP(D17,Donnees!O:P,2,)</f>
        <v>1</v>
      </c>
      <c r="J17" s="1" t="str">
        <f t="shared" si="0"/>
        <v/>
      </c>
    </row>
    <row r="18" spans="4:10" x14ac:dyDescent="0.25">
      <c r="D18" s="1" t="s">
        <v>11</v>
      </c>
      <c r="E18" s="53">
        <f>VLOOKUP(CONCATENATE($B$4&amp;$D18),Donnees!A:F,6,FALSE)</f>
        <v>55</v>
      </c>
      <c r="F18" s="53">
        <f>VLOOKUP(CONCATENATE($B$4&amp;$D18),Donnees!A:G,7,FALSE)</f>
        <v>54</v>
      </c>
      <c r="G18" s="53">
        <f>VLOOKUP(CONCATENATE($B$4&amp;$D18),Donnees!A:H,8,FALSE)</f>
        <v>1</v>
      </c>
      <c r="H18" s="52" t="str">
        <f>IF(ISNA(VLOOKUP(CONCATENATE($B$4&amp;$D18),Donnees!A:I,9,FALSE)),"",IF(VLOOKUP(CONCATENATE($B$4&amp;$D18),Donnees!A:I,9,FALSE)=0,"",VLOOKUP(CONCATENATE($B$4&amp;$D18),Donnees!A:I,9,FALSE)))</f>
        <v/>
      </c>
      <c r="I18" s="54">
        <f>VLOOKUP(D18,Donnees!O:P,2,)</f>
        <v>1</v>
      </c>
      <c r="J18" s="1" t="str">
        <f t="shared" si="0"/>
        <v/>
      </c>
    </row>
    <row r="19" spans="4:10" x14ac:dyDescent="0.25">
      <c r="D19" s="1" t="s">
        <v>12</v>
      </c>
      <c r="E19" s="53">
        <f>VLOOKUP(CONCATENATE($B$4&amp;$D19),Donnees!A:F,6,FALSE)</f>
        <v>9</v>
      </c>
      <c r="F19" s="53">
        <f>VLOOKUP(CONCATENATE($B$4&amp;$D19),Donnees!A:G,7,FALSE)</f>
        <v>9</v>
      </c>
      <c r="G19" s="53">
        <f>VLOOKUP(CONCATENATE($B$4&amp;$D19),Donnees!A:H,8,FALSE)</f>
        <v>0</v>
      </c>
      <c r="H19" s="52" t="str">
        <f>IF(ISNA(VLOOKUP(CONCATENATE($B$4&amp;$D19),Donnees!A:I,9,FALSE)),"",IF(VLOOKUP(CONCATENATE($B$4&amp;$D19),Donnees!A:I,9,FALSE)=0,"",VLOOKUP(CONCATENATE($B$4&amp;$D19),Donnees!A:I,9,FALSE)))</f>
        <v/>
      </c>
      <c r="I19" s="54">
        <f>VLOOKUP(D19,Donnees!O:P,2,)</f>
        <v>1</v>
      </c>
      <c r="J19" s="1" t="str">
        <f t="shared" si="0"/>
        <v/>
      </c>
    </row>
    <row r="20" spans="4:10" x14ac:dyDescent="0.25">
      <c r="D20" s="1" t="s">
        <v>13</v>
      </c>
      <c r="E20" s="53">
        <f>VLOOKUP(CONCATENATE($B$4&amp;$D20),Donnees!A:F,6,FALSE)</f>
        <v>2</v>
      </c>
      <c r="F20" s="53">
        <f>VLOOKUP(CONCATENATE($B$4&amp;$D20),Donnees!A:G,7,FALSE)</f>
        <v>2</v>
      </c>
      <c r="G20" s="53">
        <f>VLOOKUP(CONCATENATE($B$4&amp;$D20),Donnees!A:H,8,FALSE)</f>
        <v>0</v>
      </c>
      <c r="H20" s="52" t="str">
        <f>IF(ISNA(VLOOKUP(CONCATENATE($B$4&amp;$D20),Donnees!A:I,9,FALSE)),"",IF(VLOOKUP(CONCATENATE($B$4&amp;$D20),Donnees!A:I,9,FALSE)=0,"",VLOOKUP(CONCATENATE($B$4&amp;$D20),Donnees!A:I,9,FALSE)))</f>
        <v/>
      </c>
      <c r="I20" s="54">
        <f>VLOOKUP(D20,Donnees!O:P,2,)</f>
        <v>1</v>
      </c>
      <c r="J20" s="1" t="str">
        <f t="shared" si="0"/>
        <v/>
      </c>
    </row>
    <row r="21" spans="4:10" x14ac:dyDescent="0.25">
      <c r="D21" s="1" t="s">
        <v>14</v>
      </c>
      <c r="E21" s="53">
        <f>VLOOKUP(CONCATENATE($B$4&amp;$D21),Donnees!A:F,6,FALSE)</f>
        <v>0</v>
      </c>
      <c r="F21" s="53">
        <f>VLOOKUP(CONCATENATE($B$4&amp;$D21),Donnees!A:G,7,FALSE)</f>
        <v>0</v>
      </c>
      <c r="G21" s="53">
        <f>VLOOKUP(CONCATENATE($B$4&amp;$D21),Donnees!A:H,8,FALSE)</f>
        <v>0</v>
      </c>
      <c r="H21" s="52" t="str">
        <f>IF(ISNA(VLOOKUP(CONCATENATE($B$4&amp;$D21),Donnees!A:I,9,FALSE)),"",IF(VLOOKUP(CONCATENATE($B$4&amp;$D21),Donnees!A:I,9,FALSE)=0,"",VLOOKUP(CONCATENATE($B$4&amp;$D21),Donnees!A:I,9,FALSE)))</f>
        <v/>
      </c>
      <c r="I21" s="54">
        <f>VLOOKUP(D21,Donnees!O:P,2,)</f>
        <v>1</v>
      </c>
      <c r="J21" s="1" t="str">
        <f t="shared" si="0"/>
        <v/>
      </c>
    </row>
    <row r="22" spans="4:10" x14ac:dyDescent="0.25">
      <c r="D22" s="1" t="s">
        <v>15</v>
      </c>
      <c r="E22" s="53">
        <f>VLOOKUP(CONCATENATE($B$4&amp;$D22),Donnees!A:F,6,FALSE)</f>
        <v>0</v>
      </c>
      <c r="F22" s="53">
        <f>VLOOKUP(CONCATENATE($B$4&amp;$D22),Donnees!A:G,7,FALSE)</f>
        <v>0</v>
      </c>
      <c r="G22" s="53">
        <f>VLOOKUP(CONCATENATE($B$4&amp;$D22),Donnees!A:H,8,FALSE)</f>
        <v>0</v>
      </c>
      <c r="H22" s="52" t="str">
        <f>IF(ISNA(VLOOKUP(CONCATENATE($B$4&amp;$D22),Donnees!A:I,9,FALSE)),"",IF(VLOOKUP(CONCATENATE($B$4&amp;$D22),Donnees!A:I,9,FALSE)=0,"",VLOOKUP(CONCATENATE($B$4&amp;$D22),Donnees!A:I,9,FALSE)))</f>
        <v/>
      </c>
      <c r="I22" s="54">
        <f>VLOOKUP(D22,Donnees!O:P,2,)</f>
        <v>1</v>
      </c>
      <c r="J22" s="1" t="str">
        <f t="shared" si="0"/>
        <v/>
      </c>
    </row>
    <row r="23" spans="4:10" x14ac:dyDescent="0.25">
      <c r="D23" s="1" t="s">
        <v>16</v>
      </c>
      <c r="E23" s="53">
        <f>VLOOKUP(CONCATENATE($B$4&amp;$D23),Donnees!A:F,6,FALSE)</f>
        <v>0</v>
      </c>
      <c r="F23" s="53">
        <f>VLOOKUP(CONCATENATE($B$4&amp;$D23),Donnees!A:G,7,FALSE)</f>
        <v>0</v>
      </c>
      <c r="G23" s="53">
        <f>VLOOKUP(CONCATENATE($B$4&amp;$D23),Donnees!A:H,8,FALSE)</f>
        <v>0</v>
      </c>
      <c r="H23" s="52" t="str">
        <f>IF(ISNA(VLOOKUP(CONCATENATE($B$4&amp;$D23),Donnees!A:I,9,FALSE)),"",IF(VLOOKUP(CONCATENATE($B$4&amp;$D23),Donnees!A:I,9,FALSE)=0,"",VLOOKUP(CONCATENATE($B$4&amp;$D23),Donnees!A:I,9,FALSE)))</f>
        <v/>
      </c>
      <c r="I23" s="54">
        <f>VLOOKUP(D23,Donnees!O:P,2,)</f>
        <v>1</v>
      </c>
      <c r="J23" s="1" t="str">
        <f t="shared" si="0"/>
        <v/>
      </c>
    </row>
    <row r="24" spans="4:10" x14ac:dyDescent="0.25">
      <c r="D24" s="1" t="s">
        <v>17</v>
      </c>
      <c r="E24" s="53">
        <f>VLOOKUP(CONCATENATE($B$4&amp;$D24),Donnees!A:F,6,FALSE)</f>
        <v>320</v>
      </c>
      <c r="F24" s="53">
        <f>VLOOKUP(CONCATENATE($B$4&amp;$D24),Donnees!A:G,7,FALSE)</f>
        <v>310</v>
      </c>
      <c r="G24" s="53">
        <f>VLOOKUP(CONCATENATE($B$4&amp;$D24),Donnees!A:H,8,FALSE)</f>
        <v>10</v>
      </c>
      <c r="H24" s="52" t="str">
        <f>IF(ISNA(VLOOKUP(CONCATENATE($B$4&amp;$D24),Donnees!A:I,9,FALSE)),"",IF(VLOOKUP(CONCATENATE($B$4&amp;$D24),Donnees!A:I,9,FALSE)=0,"",VLOOKUP(CONCATENATE($B$4&amp;$D24),Donnees!A:I,9,FALSE)))</f>
        <v/>
      </c>
      <c r="I24" s="54">
        <f>VLOOKUP(D24,Donnees!O:P,2,)</f>
        <v>3</v>
      </c>
      <c r="J24" s="1" t="str">
        <f t="shared" si="0"/>
        <v/>
      </c>
    </row>
    <row r="25" spans="4:10" x14ac:dyDescent="0.25">
      <c r="D25" s="1" t="s">
        <v>18</v>
      </c>
      <c r="E25" s="53">
        <f>VLOOKUP(CONCATENATE($B$4&amp;$D25),Donnees!A:F,6,FALSE)</f>
        <v>78</v>
      </c>
      <c r="F25" s="53">
        <f>VLOOKUP(CONCATENATE($B$4&amp;$D25),Donnees!A:G,7,FALSE)</f>
        <v>0</v>
      </c>
      <c r="G25" s="53">
        <f>VLOOKUP(CONCATENATE($B$4&amp;$D25),Donnees!A:H,8,FALSE)</f>
        <v>78</v>
      </c>
      <c r="H25" s="52" t="str">
        <f>IF(ISNA(VLOOKUP(CONCATENATE($B$4&amp;$D25),Donnees!A:I,9,FALSE)),"",IF(VLOOKUP(CONCATENATE($B$4&amp;$D25),Donnees!A:I,9,FALSE)=0,"",VLOOKUP(CONCATENATE($B$4&amp;$D25),Donnees!A:I,9,FALSE)))</f>
        <v/>
      </c>
      <c r="I25" s="54">
        <f>VLOOKUP(D25,Donnees!O:P,2,)</f>
        <v>1</v>
      </c>
      <c r="J25" s="1" t="str">
        <f t="shared" si="0"/>
        <v/>
      </c>
    </row>
    <row r="26" spans="4:10" x14ac:dyDescent="0.25">
      <c r="D26" s="1" t="s">
        <v>19</v>
      </c>
      <c r="E26" s="53">
        <f>VLOOKUP(CONCATENATE($B$4&amp;$D26),Donnees!A:F,6,FALSE)</f>
        <v>0</v>
      </c>
      <c r="F26" s="53">
        <f>VLOOKUP(CONCATENATE($B$4&amp;$D26),Donnees!A:G,7,FALSE)</f>
        <v>0</v>
      </c>
      <c r="G26" s="53">
        <f>VLOOKUP(CONCATENATE($B$4&amp;$D26),Donnees!A:H,8,FALSE)</f>
        <v>0</v>
      </c>
      <c r="H26" s="52" t="str">
        <f>IF(ISNA(VLOOKUP(CONCATENATE($B$4&amp;$D26),Donnees!A:I,9,FALSE)),"",IF(VLOOKUP(CONCATENATE($B$4&amp;$D26),Donnees!A:I,9,FALSE)=0,"",VLOOKUP(CONCATENATE($B$4&amp;$D26),Donnees!A:I,9,FALSE)))</f>
        <v/>
      </c>
      <c r="I26" s="54">
        <f>VLOOKUP(D26,Donnees!O:P,2,)</f>
        <v>1</v>
      </c>
      <c r="J26" s="1" t="str">
        <f t="shared" si="0"/>
        <v/>
      </c>
    </row>
    <row r="27" spans="4:10" x14ac:dyDescent="0.25">
      <c r="D27" s="1" t="s">
        <v>20</v>
      </c>
      <c r="E27" s="53">
        <f>VLOOKUP(CONCATENATE($B$4&amp;$D27),Donnees!A:F,6,FALSE)</f>
        <v>48</v>
      </c>
      <c r="F27" s="53">
        <f>VLOOKUP(CONCATENATE($B$4&amp;$D27),Donnees!A:G,7,FALSE)</f>
        <v>0</v>
      </c>
      <c r="G27" s="53">
        <f>VLOOKUP(CONCATENATE($B$4&amp;$D27),Donnees!A:H,8,FALSE)</f>
        <v>48</v>
      </c>
      <c r="H27" s="52" t="str">
        <f>IF(ISNA(VLOOKUP(CONCATENATE($B$4&amp;$D27),Donnees!A:I,9,FALSE)),"",IF(VLOOKUP(CONCATENATE($B$4&amp;$D27),Donnees!A:I,9,FALSE)=0,"",VLOOKUP(CONCATENATE($B$4&amp;$D27),Donnees!A:I,9,FALSE)))</f>
        <v/>
      </c>
      <c r="I27" s="54">
        <f>VLOOKUP(D27,Donnees!O:P,2,)</f>
        <v>1</v>
      </c>
      <c r="J27" s="1" t="str">
        <f t="shared" si="0"/>
        <v/>
      </c>
    </row>
    <row r="28" spans="4:10" x14ac:dyDescent="0.25">
      <c r="D28" s="1" t="s">
        <v>21</v>
      </c>
      <c r="E28" s="53">
        <f>VLOOKUP(CONCATENATE($B$4&amp;$D28),Donnees!A:F,6,FALSE)</f>
        <v>0</v>
      </c>
      <c r="F28" s="53">
        <f>VLOOKUP(CONCATENATE($B$4&amp;$D28),Donnees!A:G,7,FALSE)</f>
        <v>0</v>
      </c>
      <c r="G28" s="53">
        <f>VLOOKUP(CONCATENATE($B$4&amp;$D28),Donnees!A:H,8,FALSE)</f>
        <v>0</v>
      </c>
      <c r="H28" s="52" t="str">
        <f>IF(ISNA(VLOOKUP(CONCATENATE($B$4&amp;$D28),Donnees!A:I,9,FALSE)),"",IF(VLOOKUP(CONCATENATE($B$4&amp;$D28),Donnees!A:I,9,FALSE)=0,"",VLOOKUP(CONCATENATE($B$4&amp;$D28),Donnees!A:I,9,FALSE)))</f>
        <v/>
      </c>
      <c r="I28" s="54">
        <f>VLOOKUP(D28,Donnees!O:P,2,)</f>
        <v>6</v>
      </c>
      <c r="J28" s="1" t="str">
        <f t="shared" si="0"/>
        <v/>
      </c>
    </row>
    <row r="29" spans="4:10" x14ac:dyDescent="0.25">
      <c r="D29" s="1" t="s">
        <v>22</v>
      </c>
      <c r="E29" s="53">
        <f>VLOOKUP(CONCATENATE($B$4&amp;$D29),Donnees!A:F,6,FALSE)</f>
        <v>58</v>
      </c>
      <c r="F29" s="53">
        <f>VLOOKUP(CONCATENATE($B$4&amp;$D29),Donnees!A:G,7,FALSE)</f>
        <v>58</v>
      </c>
      <c r="G29" s="53">
        <f>VLOOKUP(CONCATENATE($B$4&amp;$D29),Donnees!A:H,8,FALSE)</f>
        <v>0</v>
      </c>
      <c r="H29" s="52" t="str">
        <f>IF(ISNA(VLOOKUP(CONCATENATE($B$4&amp;$D29),Donnees!A:I,9,FALSE)),"",IF(VLOOKUP(CONCATENATE($B$4&amp;$D29),Donnees!A:I,9,FALSE)=0,"",VLOOKUP(CONCATENATE($B$4&amp;$D29),Donnees!A:I,9,FALSE)))</f>
        <v/>
      </c>
      <c r="I29" s="54">
        <f>VLOOKUP(D29,Donnees!O:P,2,)</f>
        <v>1</v>
      </c>
      <c r="J29" s="1" t="str">
        <f t="shared" si="0"/>
        <v/>
      </c>
    </row>
    <row r="30" spans="4:10" x14ac:dyDescent="0.25">
      <c r="D30" s="1" t="s">
        <v>23</v>
      </c>
      <c r="E30" s="53">
        <f>VLOOKUP(CONCATENATE($B$4&amp;$D30),Donnees!A:F,6,FALSE)</f>
        <v>45</v>
      </c>
      <c r="F30" s="53">
        <f>VLOOKUP(CONCATENATE($B$4&amp;$D30),Donnees!A:G,7,FALSE)</f>
        <v>45</v>
      </c>
      <c r="G30" s="53">
        <f>VLOOKUP(CONCATENATE($B$4&amp;$D30),Donnees!A:H,8,FALSE)</f>
        <v>0</v>
      </c>
      <c r="H30" s="52" t="str">
        <f>IF(ISNA(VLOOKUP(CONCATENATE($B$4&amp;$D30),Donnees!A:I,9,FALSE)),"",IF(VLOOKUP(CONCATENATE($B$4&amp;$D30),Donnees!A:I,9,FALSE)=0,"",VLOOKUP(CONCATENATE($B$4&amp;$D30),Donnees!A:I,9,FALSE)))</f>
        <v/>
      </c>
      <c r="I30" s="54">
        <f>VLOOKUP(D30,Donnees!O:P,2,)</f>
        <v>2</v>
      </c>
      <c r="J30" s="1" t="str">
        <f t="shared" si="0"/>
        <v/>
      </c>
    </row>
    <row r="31" spans="4:10" x14ac:dyDescent="0.25">
      <c r="D31" s="1" t="s">
        <v>24</v>
      </c>
      <c r="E31" s="53">
        <f>VLOOKUP(CONCATENATE($B$4&amp;$D31),Donnees!A:F,6,FALSE)</f>
        <v>5</v>
      </c>
      <c r="F31" s="53">
        <f>VLOOKUP(CONCATENATE($B$4&amp;$D31),Donnees!A:G,7,FALSE)</f>
        <v>5</v>
      </c>
      <c r="G31" s="53">
        <f>VLOOKUP(CONCATENATE($B$4&amp;$D31),Donnees!A:H,8,FALSE)</f>
        <v>0</v>
      </c>
      <c r="H31" s="52" t="str">
        <f>IF(ISNA(VLOOKUP(CONCATENATE($B$4&amp;$D31),Donnees!A:I,9,FALSE)),"",IF(VLOOKUP(CONCATENATE($B$4&amp;$D31),Donnees!A:I,9,FALSE)=0,"",VLOOKUP(CONCATENATE($B$4&amp;$D31),Donnees!A:I,9,FALSE)))</f>
        <v/>
      </c>
      <c r="I31" s="54">
        <f>VLOOKUP(D31,Donnees!O:P,2,)</f>
        <v>6</v>
      </c>
      <c r="J31" s="1" t="str">
        <f t="shared" si="0"/>
        <v/>
      </c>
    </row>
    <row r="32" spans="4:10" x14ac:dyDescent="0.25">
      <c r="D32" s="1" t="s">
        <v>25</v>
      </c>
      <c r="E32" s="53">
        <f>VLOOKUP(CONCATENATE($B$4&amp;$D32),Donnees!A:F,6,FALSE)</f>
        <v>6</v>
      </c>
      <c r="F32" s="53">
        <f>VLOOKUP(CONCATENATE($B$4&amp;$D32),Donnees!A:G,7,FALSE)</f>
        <v>6</v>
      </c>
      <c r="G32" s="53">
        <f>VLOOKUP(CONCATENATE($B$4&amp;$D32),Donnees!A:H,8,FALSE)</f>
        <v>0</v>
      </c>
      <c r="H32" s="52" t="str">
        <f>IF(ISNA(VLOOKUP(CONCATENATE($B$4&amp;$D32),Donnees!A:I,9,FALSE)),"",IF(VLOOKUP(CONCATENATE($B$4&amp;$D32),Donnees!A:I,9,FALSE)=0,"",VLOOKUP(CONCATENATE($B$4&amp;$D32),Donnees!A:I,9,FALSE)))</f>
        <v/>
      </c>
      <c r="I32" s="54">
        <f>VLOOKUP(D32,Donnees!O:P,2,)</f>
        <v>6</v>
      </c>
      <c r="J32" s="1" t="str">
        <f t="shared" si="0"/>
        <v/>
      </c>
    </row>
    <row r="33" spans="4:13" x14ac:dyDescent="0.25">
      <c r="D33" s="1" t="s">
        <v>26</v>
      </c>
      <c r="E33" s="53">
        <f>VLOOKUP(CONCATENATE($B$4&amp;$D33),Donnees!A:F,6,FALSE)</f>
        <v>0</v>
      </c>
      <c r="F33" s="53">
        <f>VLOOKUP(CONCATENATE($B$4&amp;$D33),Donnees!A:G,7,FALSE)</f>
        <v>0</v>
      </c>
      <c r="G33" s="53">
        <f>VLOOKUP(CONCATENATE($B$4&amp;$D33),Donnees!A:H,8,FALSE)</f>
        <v>0</v>
      </c>
      <c r="H33" s="52" t="str">
        <f>IF(ISNA(VLOOKUP(CONCATENATE($B$4&amp;$D33),Donnees!A:I,9,FALSE)),"",IF(VLOOKUP(CONCATENATE($B$4&amp;$D33),Donnees!A:I,9,FALSE)=0,"",VLOOKUP(CONCATENATE($B$4&amp;$D33),Donnees!A:I,9,FALSE)))</f>
        <v/>
      </c>
      <c r="I33" s="54">
        <f>VLOOKUP(D33,Donnees!O:P,2,)</f>
        <v>6</v>
      </c>
      <c r="J33" s="1" t="str">
        <f t="shared" si="0"/>
        <v/>
      </c>
    </row>
    <row r="34" spans="4:13" x14ac:dyDescent="0.25">
      <c r="D34" s="1" t="s">
        <v>27</v>
      </c>
      <c r="E34" s="53">
        <f>VLOOKUP(CONCATENATE($B$4&amp;$D34),Donnees!A:F,6,FALSE)</f>
        <v>121</v>
      </c>
      <c r="F34" s="53">
        <f>VLOOKUP(CONCATENATE($B$4&amp;$D34),Donnees!A:G,7,FALSE)</f>
        <v>121</v>
      </c>
      <c r="G34" s="53">
        <f>VLOOKUP(CONCATENATE($B$4&amp;$D34),Donnees!A:H,8,FALSE)</f>
        <v>0</v>
      </c>
      <c r="H34" s="52" t="str">
        <f>IF(ISNA(VLOOKUP(CONCATENATE($B$4&amp;$D34),Donnees!A:I,9,FALSE)),"",IF(VLOOKUP(CONCATENATE($B$4&amp;$D34),Donnees!A:I,9,FALSE)=0,"",VLOOKUP(CONCATENATE($B$4&amp;$D34),Donnees!A:I,9,FALSE)))</f>
        <v/>
      </c>
      <c r="I34" s="54">
        <f>VLOOKUP(D34,Donnees!O:P,2,)</f>
        <v>6</v>
      </c>
      <c r="J34" s="1" t="str">
        <f t="shared" si="0"/>
        <v/>
      </c>
    </row>
    <row r="35" spans="4:13" x14ac:dyDescent="0.25">
      <c r="D35" s="1" t="s">
        <v>28</v>
      </c>
      <c r="E35" s="53">
        <f>VLOOKUP(CONCATENATE($B$4&amp;$D35),Donnees!A:F,6,FALSE)</f>
        <v>126</v>
      </c>
      <c r="F35" s="53">
        <f>VLOOKUP(CONCATENATE($B$4&amp;$D35),Donnees!A:G,7,FALSE)</f>
        <v>126</v>
      </c>
      <c r="G35" s="53">
        <f>VLOOKUP(CONCATENATE($B$4&amp;$D35),Donnees!A:H,8,FALSE)</f>
        <v>0</v>
      </c>
      <c r="H35" s="52" t="str">
        <f>IF(ISNA(VLOOKUP(CONCATENATE($B$4&amp;$D35),Donnees!A:I,9,FALSE)),"",IF(VLOOKUP(CONCATENATE($B$4&amp;$D35),Donnees!A:I,9,FALSE)=0,"",VLOOKUP(CONCATENATE($B$4&amp;$D35),Donnees!A:I,9,FALSE)))</f>
        <v/>
      </c>
      <c r="I35" s="54">
        <f>VLOOKUP(D35,Donnees!O:P,2,)</f>
        <v>1</v>
      </c>
      <c r="J35" s="1" t="str">
        <f t="shared" si="0"/>
        <v/>
      </c>
    </row>
    <row r="36" spans="4:13" x14ac:dyDescent="0.25">
      <c r="D36" s="1" t="s">
        <v>29</v>
      </c>
      <c r="E36" s="53">
        <f>VLOOKUP(CONCATENATE($B$4&amp;$D36),Donnees!A:F,6,FALSE)</f>
        <v>0</v>
      </c>
      <c r="F36" s="53">
        <f>VLOOKUP(CONCATENATE($B$4&amp;$D36),Donnees!A:G,7,FALSE)</f>
        <v>0</v>
      </c>
      <c r="G36" s="53">
        <f>VLOOKUP(CONCATENATE($B$4&amp;$D36),Donnees!A:H,8,FALSE)</f>
        <v>0</v>
      </c>
      <c r="H36" s="52" t="str">
        <f>IF(ISNA(VLOOKUP(CONCATENATE($B$4&amp;$D36),Donnees!A:I,9,FALSE)),"",IF(VLOOKUP(CONCATENATE($B$4&amp;$D36),Donnees!A:I,9,FALSE)=0,"",VLOOKUP(CONCATENATE($B$4&amp;$D36),Donnees!A:I,9,FALSE)))</f>
        <v/>
      </c>
      <c r="I36" s="54">
        <f>VLOOKUP(D36,Donnees!O:P,2,)</f>
        <v>3</v>
      </c>
      <c r="J36" s="1" t="str">
        <f t="shared" si="0"/>
        <v/>
      </c>
    </row>
    <row r="38" spans="4:13" x14ac:dyDescent="0.25">
      <c r="D38" s="41"/>
      <c r="E38" s="40"/>
      <c r="F38" s="36"/>
      <c r="G38" s="36"/>
      <c r="H38" s="36"/>
      <c r="I38" s="56"/>
      <c r="J38" s="36"/>
      <c r="K38" s="36"/>
      <c r="L38" s="36"/>
      <c r="M38" s="36"/>
    </row>
    <row r="39" spans="4:13" x14ac:dyDescent="0.25">
      <c r="D39" s="42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2:M39"/>
  <sheetViews>
    <sheetView workbookViewId="0">
      <selection activeCell="B17" sqref="B17:B18"/>
    </sheetView>
  </sheetViews>
  <sheetFormatPr baseColWidth="10" defaultRowHeight="15" x14ac:dyDescent="0.25"/>
  <cols>
    <col min="1" max="1" width="16.140625" bestFit="1" customWidth="1"/>
    <col min="3" max="3" width="11.85546875" customWidth="1"/>
    <col min="4" max="4" width="14.5703125" bestFit="1" customWidth="1"/>
    <col min="5" max="5" width="16" style="37" customWidth="1"/>
    <col min="8" max="8" width="21.85546875" bestFit="1" customWidth="1"/>
  </cols>
  <sheetData>
    <row r="2" spans="1:8" x14ac:dyDescent="0.25">
      <c r="F2" s="56" t="s">
        <v>43</v>
      </c>
      <c r="G2" s="56"/>
      <c r="H2" s="56"/>
    </row>
    <row r="3" spans="1:8" x14ac:dyDescent="0.25">
      <c r="B3" s="3"/>
    </row>
    <row r="4" spans="1:8" x14ac:dyDescent="0.25">
      <c r="A4" s="4" t="s">
        <v>40</v>
      </c>
      <c r="B4" s="57">
        <v>32</v>
      </c>
      <c r="C4" s="3"/>
    </row>
    <row r="6" spans="1:8" x14ac:dyDescent="0.25">
      <c r="D6" s="2" t="s">
        <v>30</v>
      </c>
      <c r="E6" s="38" t="s">
        <v>31</v>
      </c>
      <c r="F6" s="2" t="s">
        <v>32</v>
      </c>
      <c r="G6" s="2" t="s">
        <v>33</v>
      </c>
      <c r="H6" s="2" t="s">
        <v>35</v>
      </c>
    </row>
    <row r="7" spans="1:8" x14ac:dyDescent="0.25">
      <c r="D7" s="1" t="s">
        <v>0</v>
      </c>
      <c r="E7" s="39">
        <f>IF(SUMIFS(Donnees!F:F,Donnees!E:E,'Suivi Hebdo'!D7,Donnees!B:B,'Suivi Hebdo'!$B$4)=0,"",SUMIFS(Donnees!F:F,Donnees!E:E,'Suivi Hebdo'!D7,Donnees!B:B,'Suivi Hebdo'!$B$4))</f>
        <v>45</v>
      </c>
      <c r="F7" s="39">
        <f>IF(SUMIFS(Donnees!G:G,Donnees!E:E,'Suivi Hebdo'!D7,Donnees!B:B,'Suivi Hebdo'!$B$4)=0,"",SUMIFS(Donnees!G:G,Donnees!E:E,'Suivi Hebdo'!D7,Donnees!B:B,'Suivi Hebdo'!$B$4))</f>
        <v>50</v>
      </c>
      <c r="G7" s="39"/>
      <c r="H7" s="51">
        <f t="array" ref="H7">IF(MAX(IF((Donnees!$E$2:$E$994=D7)*(Donnees!$B$2:$B$994=$B$4)*(Donnees!$I$2:$I$994&lt;&gt;""),Donnees!$I$2:$I$994))=0,"",MAX(IF((Donnees!$E$2:$E$994=D7)*(Donnees!$B$2:$B$994=$B$4)*(Donnees!$I$2:$I$994&lt;&gt;""),Donnees!$I$2:$I$994)))</f>
        <v>41126</v>
      </c>
    </row>
    <row r="8" spans="1:8" x14ac:dyDescent="0.25">
      <c r="D8" s="1" t="s">
        <v>1</v>
      </c>
      <c r="E8" s="39">
        <f>IF(SUMIFS(Donnees!F:F,Donnees!E:E,'Suivi Hebdo'!D8,Donnees!B:B,'Suivi Hebdo'!$B$4)=0,"",SUMIFS(Donnees!F:F,Donnees!E:E,'Suivi Hebdo'!D8,Donnees!B:B,'Suivi Hebdo'!$B$4))</f>
        <v>465</v>
      </c>
      <c r="F8" s="39">
        <f>IF(SUMIFS(Donnees!G:G,Donnees!E:E,'Suivi Hebdo'!D8,Donnees!B:B,'Suivi Hebdo'!$B$4)=0,"",SUMIFS(Donnees!G:G,Donnees!E:E,'Suivi Hebdo'!D8,Donnees!B:B,'Suivi Hebdo'!$B$4))</f>
        <v>462</v>
      </c>
      <c r="G8" s="39"/>
      <c r="H8" s="51">
        <f t="array" ref="H8">IF(MAX(IF((Donnees!$E$2:$E$994=D8)*(Donnees!$B$2:$B$994=$B$4)*(Donnees!$I$2:$I$994&lt;&gt;""),Donnees!$I$2:$I$994))=0,"",MAX(IF((Donnees!$E$2:$E$994=D8)*(Donnees!$B$2:$B$994=$B$4)*(Donnees!$I$2:$I$994&lt;&gt;""),Donnees!$I$2:$I$994)))</f>
        <v>41127</v>
      </c>
    </row>
    <row r="9" spans="1:8" x14ac:dyDescent="0.25">
      <c r="D9" s="1" t="s">
        <v>2</v>
      </c>
      <c r="E9" s="39">
        <f>IF(SUMIFS(Donnees!F:F,Donnees!E:E,'Suivi Hebdo'!D9,Donnees!B:B,'Suivi Hebdo'!$B$4)=0,"",SUMIFS(Donnees!F:F,Donnees!E:E,'Suivi Hebdo'!D9,Donnees!B:B,'Suivi Hebdo'!$B$4))</f>
        <v>443</v>
      </c>
      <c r="F9" s="39">
        <f>IF(SUMIFS(Donnees!G:G,Donnees!E:E,'Suivi Hebdo'!D9,Donnees!B:B,'Suivi Hebdo'!$B$4)=0,"",SUMIFS(Donnees!G:G,Donnees!E:E,'Suivi Hebdo'!D9,Donnees!B:B,'Suivi Hebdo'!$B$4))</f>
        <v>394</v>
      </c>
      <c r="G9" s="39"/>
      <c r="H9" s="51" t="str">
        <f t="array" ref="H9">IF(MAX(IF((Donnees!$E$2:$E$994=D9)*(Donnees!$B$2:$B$994=$B$4)*(Donnees!$I$2:$I$994&lt;&gt;""),Donnees!$I$2:$I$994))=0,"",MAX(IF((Donnees!$E$2:$E$994=D9)*(Donnees!$B$2:$B$994=$B$4)*(Donnees!$I$2:$I$994&lt;&gt;""),Donnees!$I$2:$I$994)))</f>
        <v/>
      </c>
    </row>
    <row r="10" spans="1:8" x14ac:dyDescent="0.25">
      <c r="D10" s="1" t="s">
        <v>3</v>
      </c>
      <c r="E10" s="39">
        <f>IF(SUMIFS(Donnees!F:F,Donnees!E:E,'Suivi Hebdo'!D10,Donnees!B:B,'Suivi Hebdo'!$B$4)=0,"",SUMIFS(Donnees!F:F,Donnees!E:E,'Suivi Hebdo'!D10,Donnees!B:B,'Suivi Hebdo'!$B$4))</f>
        <v>432</v>
      </c>
      <c r="F10" s="39">
        <f>IF(SUMIFS(Donnees!G:G,Donnees!E:E,'Suivi Hebdo'!D10,Donnees!B:B,'Suivi Hebdo'!$B$4)=0,"",SUMIFS(Donnees!G:G,Donnees!E:E,'Suivi Hebdo'!D10,Donnees!B:B,'Suivi Hebdo'!$B$4))</f>
        <v>407</v>
      </c>
      <c r="G10" s="39"/>
      <c r="H10" s="51" t="str">
        <f t="array" ref="H10">IF(MAX(IF((Donnees!$E$2:$E$994=D10)*(Donnees!$B$2:$B$994=$B$4)*(Donnees!$I$2:$I$994&lt;&gt;""),Donnees!$I$2:$I$994))=0,"",MAX(IF((Donnees!$E$2:$E$994=D10)*(Donnees!$B$2:$B$994=$B$4)*(Donnees!$I$2:$I$994&lt;&gt;""),Donnees!$I$2:$I$994)))</f>
        <v/>
      </c>
    </row>
    <row r="11" spans="1:8" x14ac:dyDescent="0.25">
      <c r="D11" s="1" t="s">
        <v>4</v>
      </c>
      <c r="E11" s="39">
        <f>IF(SUMIFS(Donnees!F:F,Donnees!E:E,'Suivi Hebdo'!D11,Donnees!B:B,'Suivi Hebdo'!$B$4)=0,"",SUMIFS(Donnees!F:F,Donnees!E:E,'Suivi Hebdo'!D11,Donnees!B:B,'Suivi Hebdo'!$B$4))</f>
        <v>31</v>
      </c>
      <c r="F11" s="39" t="str">
        <f>IF(SUMIFS(Donnees!G:G,Donnees!E:E,'Suivi Hebdo'!D11,Donnees!B:B,'Suivi Hebdo'!$B$4)=0,"",SUMIFS(Donnees!G:G,Donnees!E:E,'Suivi Hebdo'!D11,Donnees!B:B,'Suivi Hebdo'!$B$4))</f>
        <v/>
      </c>
      <c r="G11" s="39"/>
      <c r="H11" s="51" t="str">
        <f t="array" ref="H11">IF(MAX(IF((Donnees!$E$2:$E$994=D11)*(Donnees!$B$2:$B$994=$B$4)*(Donnees!$I$2:$I$994&lt;&gt;""),Donnees!$I$2:$I$994))=0,"",MAX(IF((Donnees!$E$2:$E$994=D11)*(Donnees!$B$2:$B$994=$B$4)*(Donnees!$I$2:$I$994&lt;&gt;""),Donnees!$I$2:$I$994)))</f>
        <v/>
      </c>
    </row>
    <row r="12" spans="1:8" x14ac:dyDescent="0.25">
      <c r="D12" s="1" t="s">
        <v>5</v>
      </c>
      <c r="E12" s="39">
        <f>IF(SUMIFS(Donnees!F:F,Donnees!E:E,'Suivi Hebdo'!D12,Donnees!B:B,'Suivi Hebdo'!$B$4)=0,"",SUMIFS(Donnees!F:F,Donnees!E:E,'Suivi Hebdo'!D12,Donnees!B:B,'Suivi Hebdo'!$B$4))</f>
        <v>91</v>
      </c>
      <c r="F12" s="39">
        <f>IF(SUMIFS(Donnees!G:G,Donnees!E:E,'Suivi Hebdo'!D12,Donnees!B:B,'Suivi Hebdo'!$B$4)=0,"",SUMIFS(Donnees!G:G,Donnees!E:E,'Suivi Hebdo'!D12,Donnees!B:B,'Suivi Hebdo'!$B$4))</f>
        <v>91</v>
      </c>
      <c r="G12" s="39"/>
      <c r="H12" s="51" t="str">
        <f t="array" ref="H12">IF(MAX(IF((Donnees!$E$2:$E$994=D12)*(Donnees!$B$2:$B$994=$B$4)*(Donnees!$I$2:$I$994&lt;&gt;""),Donnees!$I$2:$I$994))=0,"",MAX(IF((Donnees!$E$2:$E$994=D12)*(Donnees!$B$2:$B$994=$B$4)*(Donnees!$I$2:$I$994&lt;&gt;""),Donnees!$I$2:$I$994)))</f>
        <v/>
      </c>
    </row>
    <row r="13" spans="1:8" x14ac:dyDescent="0.25">
      <c r="D13" s="1" t="s">
        <v>6</v>
      </c>
      <c r="E13" s="39">
        <f>IF(SUMIFS(Donnees!F:F,Donnees!E:E,'Suivi Hebdo'!D13,Donnees!B:B,'Suivi Hebdo'!$B$4)=0,"",SUMIFS(Donnees!F:F,Donnees!E:E,'Suivi Hebdo'!D13,Donnees!B:B,'Suivi Hebdo'!$B$4))</f>
        <v>383</v>
      </c>
      <c r="F13" s="39">
        <f>IF(SUMIFS(Donnees!G:G,Donnees!E:E,'Suivi Hebdo'!D13,Donnees!B:B,'Suivi Hebdo'!$B$4)=0,"",SUMIFS(Donnees!G:G,Donnees!E:E,'Suivi Hebdo'!D13,Donnees!B:B,'Suivi Hebdo'!$B$4))</f>
        <v>383</v>
      </c>
      <c r="G13" s="39"/>
      <c r="H13" s="51" t="str">
        <f t="array" ref="H13">IF(MAX(IF((Donnees!$E$2:$E$994=D13)*(Donnees!$B$2:$B$994=$B$4)*(Donnees!$I$2:$I$994&lt;&gt;""),Donnees!$I$2:$I$994))=0,"",MAX(IF((Donnees!$E$2:$E$994=D13)*(Donnees!$B$2:$B$994=$B$4)*(Donnees!$I$2:$I$994&lt;&gt;""),Donnees!$I$2:$I$994)))</f>
        <v/>
      </c>
    </row>
    <row r="14" spans="1:8" x14ac:dyDescent="0.25">
      <c r="D14" s="1" t="s">
        <v>7</v>
      </c>
      <c r="E14" s="39">
        <f>IF(SUMIFS(Donnees!F:F,Donnees!E:E,'Suivi Hebdo'!D14,Donnees!B:B,'Suivi Hebdo'!$B$4)=0,"",SUMIFS(Donnees!F:F,Donnees!E:E,'Suivi Hebdo'!D14,Donnees!B:B,'Suivi Hebdo'!$B$4))</f>
        <v>78</v>
      </c>
      <c r="F14" s="39">
        <f>IF(SUMIFS(Donnees!G:G,Donnees!E:E,'Suivi Hebdo'!D14,Donnees!B:B,'Suivi Hebdo'!$B$4)=0,"",SUMIFS(Donnees!G:G,Donnees!E:E,'Suivi Hebdo'!D14,Donnees!B:B,'Suivi Hebdo'!$B$4))</f>
        <v>81</v>
      </c>
      <c r="G14" s="39"/>
      <c r="H14" s="51" t="str">
        <f t="array" ref="H14">IF(MAX(IF((Donnees!$E$2:$E$994=D14)*(Donnees!$B$2:$B$994=$B$4)*(Donnees!$I$2:$I$994&lt;&gt;""),Donnees!$I$2:$I$994))=0,"",MAX(IF((Donnees!$E$2:$E$994=D14)*(Donnees!$B$2:$B$994=$B$4)*(Donnees!$I$2:$I$994&lt;&gt;""),Donnees!$I$2:$I$994)))</f>
        <v/>
      </c>
    </row>
    <row r="15" spans="1:8" x14ac:dyDescent="0.25">
      <c r="D15" s="1" t="s">
        <v>8</v>
      </c>
      <c r="E15" s="39">
        <f>IF(SUMIFS(Donnees!F:F,Donnees!E:E,'Suivi Hebdo'!D15,Donnees!B:B,'Suivi Hebdo'!$B$4)=0,"",SUMIFS(Donnees!F:F,Donnees!E:E,'Suivi Hebdo'!D15,Donnees!B:B,'Suivi Hebdo'!$B$4))</f>
        <v>21</v>
      </c>
      <c r="F15" s="39">
        <f>IF(SUMIFS(Donnees!G:G,Donnees!E:E,'Suivi Hebdo'!D15,Donnees!B:B,'Suivi Hebdo'!$B$4)=0,"",SUMIFS(Donnees!G:G,Donnees!E:E,'Suivi Hebdo'!D15,Donnees!B:B,'Suivi Hebdo'!$B$4))</f>
        <v>16</v>
      </c>
      <c r="G15" s="39"/>
      <c r="H15" s="51" t="str">
        <f t="array" ref="H15">IF(MAX(IF((Donnees!$E$2:$E$994=D15)*(Donnees!$B$2:$B$994=$B$4)*(Donnees!$I$2:$I$994&lt;&gt;""),Donnees!$I$2:$I$994))=0,"",MAX(IF((Donnees!$E$2:$E$994=D15)*(Donnees!$B$2:$B$994=$B$4)*(Donnees!$I$2:$I$994&lt;&gt;""),Donnees!$I$2:$I$994)))</f>
        <v/>
      </c>
    </row>
    <row r="16" spans="1:8" x14ac:dyDescent="0.25">
      <c r="D16" s="1" t="s">
        <v>9</v>
      </c>
      <c r="E16" s="39">
        <f>IF(SUMIFS(Donnees!F:F,Donnees!E:E,'Suivi Hebdo'!D16,Donnees!B:B,'Suivi Hebdo'!$B$4)=0,"",SUMIFS(Donnees!F:F,Donnees!E:E,'Suivi Hebdo'!D16,Donnees!B:B,'Suivi Hebdo'!$B$4))</f>
        <v>279</v>
      </c>
      <c r="F16" s="39">
        <f>IF(SUMIFS(Donnees!G:G,Donnees!E:E,'Suivi Hebdo'!D16,Donnees!B:B,'Suivi Hebdo'!$B$4)=0,"",SUMIFS(Donnees!G:G,Donnees!E:E,'Suivi Hebdo'!D16,Donnees!B:B,'Suivi Hebdo'!$B$4))</f>
        <v>666</v>
      </c>
      <c r="G16" s="39"/>
      <c r="H16" s="51" t="str">
        <f t="array" ref="H16">IF(MAX(IF((Donnees!$E$2:$E$994=D16)*(Donnees!$B$2:$B$994=$B$4)*(Donnees!$I$2:$I$994&lt;&gt;""),Donnees!$I$2:$I$994))=0,"",MAX(IF((Donnees!$E$2:$E$994=D16)*(Donnees!$B$2:$B$994=$B$4)*(Donnees!$I$2:$I$994&lt;&gt;""),Donnees!$I$2:$I$994)))</f>
        <v/>
      </c>
    </row>
    <row r="17" spans="4:8" x14ac:dyDescent="0.25">
      <c r="D17" s="1" t="s">
        <v>10</v>
      </c>
      <c r="E17" s="39">
        <f>IF(SUMIFS(Donnees!F:F,Donnees!E:E,'Suivi Hebdo'!D17,Donnees!B:B,'Suivi Hebdo'!$B$4)=0,"",SUMIFS(Donnees!F:F,Donnees!E:E,'Suivi Hebdo'!D17,Donnees!B:B,'Suivi Hebdo'!$B$4))</f>
        <v>35</v>
      </c>
      <c r="F17" s="39">
        <f>IF(SUMIFS(Donnees!G:G,Donnees!E:E,'Suivi Hebdo'!D17,Donnees!B:B,'Suivi Hebdo'!$B$4)=0,"",SUMIFS(Donnees!G:G,Donnees!E:E,'Suivi Hebdo'!D17,Donnees!B:B,'Suivi Hebdo'!$B$4))</f>
        <v>32</v>
      </c>
      <c r="G17" s="39"/>
      <c r="H17" s="51" t="str">
        <f t="array" ref="H17">IF(MAX(IF((Donnees!$E$2:$E$994=D17)*(Donnees!$B$2:$B$994=$B$4)*(Donnees!$I$2:$I$994&lt;&gt;""),Donnees!$I$2:$I$994))=0,"",MAX(IF((Donnees!$E$2:$E$994=D17)*(Donnees!$B$2:$B$994=$B$4)*(Donnees!$I$2:$I$994&lt;&gt;""),Donnees!$I$2:$I$994)))</f>
        <v/>
      </c>
    </row>
    <row r="18" spans="4:8" x14ac:dyDescent="0.25">
      <c r="D18" s="1" t="s">
        <v>11</v>
      </c>
      <c r="E18" s="39">
        <f>IF(SUMIFS(Donnees!F:F,Donnees!E:E,'Suivi Hebdo'!D18,Donnees!B:B,'Suivi Hebdo'!$B$4)=0,"",SUMIFS(Donnees!F:F,Donnees!E:E,'Suivi Hebdo'!D18,Donnees!B:B,'Suivi Hebdo'!$B$4))</f>
        <v>534</v>
      </c>
      <c r="F18" s="39">
        <f>IF(SUMIFS(Donnees!G:G,Donnees!E:E,'Suivi Hebdo'!D18,Donnees!B:B,'Suivi Hebdo'!$B$4)=0,"",SUMIFS(Donnees!G:G,Donnees!E:E,'Suivi Hebdo'!D18,Donnees!B:B,'Suivi Hebdo'!$B$4))</f>
        <v>533</v>
      </c>
      <c r="G18" s="39"/>
      <c r="H18" s="51" t="str">
        <f t="array" ref="H18">IF(MAX(IF((Donnees!$E$2:$E$994=D18)*(Donnees!$B$2:$B$994=$B$4)*(Donnees!$I$2:$I$994&lt;&gt;""),Donnees!$I$2:$I$994))=0,"",MAX(IF((Donnees!$E$2:$E$994=D18)*(Donnees!$B$2:$B$994=$B$4)*(Donnees!$I$2:$I$994&lt;&gt;""),Donnees!$I$2:$I$994)))</f>
        <v/>
      </c>
    </row>
    <row r="19" spans="4:8" x14ac:dyDescent="0.25">
      <c r="D19" s="1" t="s">
        <v>12</v>
      </c>
      <c r="E19" s="39">
        <f>IF(SUMIFS(Donnees!F:F,Donnees!E:E,'Suivi Hebdo'!D19,Donnees!B:B,'Suivi Hebdo'!$B$4)=0,"",SUMIFS(Donnees!F:F,Donnees!E:E,'Suivi Hebdo'!D19,Donnees!B:B,'Suivi Hebdo'!$B$4))</f>
        <v>144</v>
      </c>
      <c r="F19" s="39">
        <f>IF(SUMIFS(Donnees!G:G,Donnees!E:E,'Suivi Hebdo'!D19,Donnees!B:B,'Suivi Hebdo'!$B$4)=0,"",SUMIFS(Donnees!G:G,Donnees!E:E,'Suivi Hebdo'!D19,Donnees!B:B,'Suivi Hebdo'!$B$4))</f>
        <v>136</v>
      </c>
      <c r="G19" s="39"/>
      <c r="H19" s="51" t="str">
        <f t="array" ref="H19">IF(MAX(IF((Donnees!$E$2:$E$994=D19)*(Donnees!$B$2:$B$994=$B$4)*(Donnees!$I$2:$I$994&lt;&gt;""),Donnees!$I$2:$I$994))=0,"",MAX(IF((Donnees!$E$2:$E$994=D19)*(Donnees!$B$2:$B$994=$B$4)*(Donnees!$I$2:$I$994&lt;&gt;""),Donnees!$I$2:$I$994)))</f>
        <v/>
      </c>
    </row>
    <row r="20" spans="4:8" x14ac:dyDescent="0.25">
      <c r="D20" s="1" t="s">
        <v>13</v>
      </c>
      <c r="E20" s="39">
        <f>IF(SUMIFS(Donnees!F:F,Donnees!E:E,'Suivi Hebdo'!D20,Donnees!B:B,'Suivi Hebdo'!$B$4)=0,"",SUMIFS(Donnees!F:F,Donnees!E:E,'Suivi Hebdo'!D20,Donnees!B:B,'Suivi Hebdo'!$B$4))</f>
        <v>2</v>
      </c>
      <c r="F20" s="39">
        <f>IF(SUMIFS(Donnees!G:G,Donnees!E:E,'Suivi Hebdo'!D20,Donnees!B:B,'Suivi Hebdo'!$B$4)=0,"",SUMIFS(Donnees!G:G,Donnees!E:E,'Suivi Hebdo'!D20,Donnees!B:B,'Suivi Hebdo'!$B$4))</f>
        <v>2</v>
      </c>
      <c r="G20" s="39"/>
      <c r="H20" s="51" t="str">
        <f t="array" ref="H20">IF(MAX(IF((Donnees!$E$2:$E$994=D20)*(Donnees!$B$2:$B$994=$B$4)*(Donnees!$I$2:$I$994&lt;&gt;""),Donnees!$I$2:$I$994))=0,"",MAX(IF((Donnees!$E$2:$E$994=D20)*(Donnees!$B$2:$B$994=$B$4)*(Donnees!$I$2:$I$994&lt;&gt;""),Donnees!$I$2:$I$994)))</f>
        <v/>
      </c>
    </row>
    <row r="21" spans="4:8" x14ac:dyDescent="0.25">
      <c r="D21" s="1" t="s">
        <v>14</v>
      </c>
      <c r="E21" s="39">
        <f>IF(SUMIFS(Donnees!F:F,Donnees!E:E,'Suivi Hebdo'!D21,Donnees!B:B,'Suivi Hebdo'!$B$4)=0,"",SUMIFS(Donnees!F:F,Donnees!E:E,'Suivi Hebdo'!D21,Donnees!B:B,'Suivi Hebdo'!$B$4))</f>
        <v>98</v>
      </c>
      <c r="F21" s="39">
        <f>IF(SUMIFS(Donnees!G:G,Donnees!E:E,'Suivi Hebdo'!D21,Donnees!B:B,'Suivi Hebdo'!$B$4)=0,"",SUMIFS(Donnees!G:G,Donnees!E:E,'Suivi Hebdo'!D21,Donnees!B:B,'Suivi Hebdo'!$B$4))</f>
        <v>91</v>
      </c>
      <c r="G21" s="39"/>
      <c r="H21" s="51" t="str">
        <f t="array" ref="H21">IF(MAX(IF((Donnees!$E$2:$E$994=D21)*(Donnees!$B$2:$B$994=$B$4)*(Donnees!$I$2:$I$994&lt;&gt;""),Donnees!$I$2:$I$994))=0,"",MAX(IF((Donnees!$E$2:$E$994=D21)*(Donnees!$B$2:$B$994=$B$4)*(Donnees!$I$2:$I$994&lt;&gt;""),Donnees!$I$2:$I$994)))</f>
        <v/>
      </c>
    </row>
    <row r="22" spans="4:8" x14ac:dyDescent="0.25">
      <c r="D22" s="1" t="s">
        <v>15</v>
      </c>
      <c r="E22" s="39">
        <f>IF(SUMIFS(Donnees!F:F,Donnees!E:E,'Suivi Hebdo'!D22,Donnees!B:B,'Suivi Hebdo'!$B$4)=0,"",SUMIFS(Donnees!F:F,Donnees!E:E,'Suivi Hebdo'!D22,Donnees!B:B,'Suivi Hebdo'!$B$4))</f>
        <v>669</v>
      </c>
      <c r="F22" s="39">
        <f>IF(SUMIFS(Donnees!G:G,Donnees!E:E,'Suivi Hebdo'!D22,Donnees!B:B,'Suivi Hebdo'!$B$4)=0,"",SUMIFS(Donnees!G:G,Donnees!E:E,'Suivi Hebdo'!D22,Donnees!B:B,'Suivi Hebdo'!$B$4))</f>
        <v>668</v>
      </c>
      <c r="G22" s="39"/>
      <c r="H22" s="51" t="str">
        <f t="array" ref="H22">IF(MAX(IF((Donnees!$E$2:$E$994=D22)*(Donnees!$B$2:$B$994=$B$4)*(Donnees!$I$2:$I$994&lt;&gt;""),Donnees!$I$2:$I$994))=0,"",MAX(IF((Donnees!$E$2:$E$994=D22)*(Donnees!$B$2:$B$994=$B$4)*(Donnees!$I$2:$I$994&lt;&gt;""),Donnees!$I$2:$I$994)))</f>
        <v/>
      </c>
    </row>
    <row r="23" spans="4:8" x14ac:dyDescent="0.25">
      <c r="D23" s="1" t="s">
        <v>16</v>
      </c>
      <c r="E23" s="39">
        <f>IF(SUMIFS(Donnees!F:F,Donnees!E:E,'Suivi Hebdo'!D23,Donnees!B:B,'Suivi Hebdo'!$B$4)=0,"",SUMIFS(Donnees!F:F,Donnees!E:E,'Suivi Hebdo'!D23,Donnees!B:B,'Suivi Hebdo'!$B$4))</f>
        <v>41</v>
      </c>
      <c r="F23" s="39">
        <f>IF(SUMIFS(Donnees!G:G,Donnees!E:E,'Suivi Hebdo'!D23,Donnees!B:B,'Suivi Hebdo'!$B$4)=0,"",SUMIFS(Donnees!G:G,Donnees!E:E,'Suivi Hebdo'!D23,Donnees!B:B,'Suivi Hebdo'!$B$4))</f>
        <v>40</v>
      </c>
      <c r="G23" s="39"/>
      <c r="H23" s="51" t="str">
        <f t="array" ref="H23">IF(MAX(IF((Donnees!$E$2:$E$994=D23)*(Donnees!$B$2:$B$994=$B$4)*(Donnees!$I$2:$I$994&lt;&gt;""),Donnees!$I$2:$I$994))=0,"",MAX(IF((Donnees!$E$2:$E$994=D23)*(Donnees!$B$2:$B$994=$B$4)*(Donnees!$I$2:$I$994&lt;&gt;""),Donnees!$I$2:$I$994)))</f>
        <v/>
      </c>
    </row>
    <row r="24" spans="4:8" x14ac:dyDescent="0.25">
      <c r="D24" s="1" t="s">
        <v>17</v>
      </c>
      <c r="E24" s="39">
        <f>IF(SUMIFS(Donnees!F:F,Donnees!E:E,'Suivi Hebdo'!D24,Donnees!B:B,'Suivi Hebdo'!$B$4)=0,"",SUMIFS(Donnees!F:F,Donnees!E:E,'Suivi Hebdo'!D24,Donnees!B:B,'Suivi Hebdo'!$B$4))</f>
        <v>324</v>
      </c>
      <c r="F24" s="39">
        <f>IF(SUMIFS(Donnees!G:G,Donnees!E:E,'Suivi Hebdo'!D24,Donnees!B:B,'Suivi Hebdo'!$B$4)=0,"",SUMIFS(Donnees!G:G,Donnees!E:E,'Suivi Hebdo'!D24,Donnees!B:B,'Suivi Hebdo'!$B$4))</f>
        <v>314</v>
      </c>
      <c r="G24" s="39"/>
      <c r="H24" s="51" t="str">
        <f t="array" ref="H24">IF(MAX(IF((Donnees!$E$2:$E$994=D24)*(Donnees!$B$2:$B$994=$B$4)*(Donnees!$I$2:$I$994&lt;&gt;""),Donnees!$I$2:$I$994))=0,"",MAX(IF((Donnees!$E$2:$E$994=D24)*(Donnees!$B$2:$B$994=$B$4)*(Donnees!$I$2:$I$994&lt;&gt;""),Donnees!$I$2:$I$994)))</f>
        <v/>
      </c>
    </row>
    <row r="25" spans="4:8" x14ac:dyDescent="0.25">
      <c r="D25" s="1" t="s">
        <v>18</v>
      </c>
      <c r="E25" s="39">
        <f>IF(SUMIFS(Donnees!F:F,Donnees!E:E,'Suivi Hebdo'!D25,Donnees!B:B,'Suivi Hebdo'!$B$4)=0,"",SUMIFS(Donnees!F:F,Donnees!E:E,'Suivi Hebdo'!D25,Donnees!B:B,'Suivi Hebdo'!$B$4))</f>
        <v>79</v>
      </c>
      <c r="F25" s="39">
        <f>IF(SUMIFS(Donnees!G:G,Donnees!E:E,'Suivi Hebdo'!D25,Donnees!B:B,'Suivi Hebdo'!$B$4)=0,"",SUMIFS(Donnees!G:G,Donnees!E:E,'Suivi Hebdo'!D25,Donnees!B:B,'Suivi Hebdo'!$B$4))</f>
        <v>1</v>
      </c>
      <c r="G25" s="39"/>
      <c r="H25" s="51" t="str">
        <f t="array" ref="H25">IF(MAX(IF((Donnees!$E$2:$E$994=D25)*(Donnees!$B$2:$B$994=$B$4)*(Donnees!$I$2:$I$994&lt;&gt;""),Donnees!$I$2:$I$994))=0,"",MAX(IF((Donnees!$E$2:$E$994=D25)*(Donnees!$B$2:$B$994=$B$4)*(Donnees!$I$2:$I$994&lt;&gt;""),Donnees!$I$2:$I$994)))</f>
        <v/>
      </c>
    </row>
    <row r="26" spans="4:8" x14ac:dyDescent="0.25">
      <c r="D26" s="1" t="s">
        <v>19</v>
      </c>
      <c r="E26" s="39">
        <f>IF(SUMIFS(Donnees!F:F,Donnees!E:E,'Suivi Hebdo'!D26,Donnees!B:B,'Suivi Hebdo'!$B$4)=0,"",SUMIFS(Donnees!F:F,Donnees!E:E,'Suivi Hebdo'!D26,Donnees!B:B,'Suivi Hebdo'!$B$4))</f>
        <v>136</v>
      </c>
      <c r="F26" s="39">
        <f>IF(SUMIFS(Donnees!G:G,Donnees!E:E,'Suivi Hebdo'!D26,Donnees!B:B,'Suivi Hebdo'!$B$4)=0,"",SUMIFS(Donnees!G:G,Donnees!E:E,'Suivi Hebdo'!D26,Donnees!B:B,'Suivi Hebdo'!$B$4))</f>
        <v>136</v>
      </c>
      <c r="G26" s="39"/>
      <c r="H26" s="51" t="str">
        <f t="array" ref="H26">IF(MAX(IF((Donnees!$E$2:$E$994=D26)*(Donnees!$B$2:$B$994=$B$4)*(Donnees!$I$2:$I$994&lt;&gt;""),Donnees!$I$2:$I$994))=0,"",MAX(IF((Donnees!$E$2:$E$994=D26)*(Donnees!$B$2:$B$994=$B$4)*(Donnees!$I$2:$I$994&lt;&gt;""),Donnees!$I$2:$I$994)))</f>
        <v/>
      </c>
    </row>
    <row r="27" spans="4:8" x14ac:dyDescent="0.25">
      <c r="D27" s="1" t="s">
        <v>20</v>
      </c>
      <c r="E27" s="39">
        <f>IF(SUMIFS(Donnees!F:F,Donnees!E:E,'Suivi Hebdo'!D27,Donnees!B:B,'Suivi Hebdo'!$B$4)=0,"",SUMIFS(Donnees!F:F,Donnees!E:E,'Suivi Hebdo'!D27,Donnees!B:B,'Suivi Hebdo'!$B$4))</f>
        <v>361</v>
      </c>
      <c r="F27" s="39">
        <f>IF(SUMIFS(Donnees!G:G,Donnees!E:E,'Suivi Hebdo'!D27,Donnees!B:B,'Suivi Hebdo'!$B$4)=0,"",SUMIFS(Donnees!G:G,Donnees!E:E,'Suivi Hebdo'!D27,Donnees!B:B,'Suivi Hebdo'!$B$4))</f>
        <v>313</v>
      </c>
      <c r="G27" s="39"/>
      <c r="H27" s="51" t="str">
        <f t="array" ref="H27">IF(MAX(IF((Donnees!$E$2:$E$994=D27)*(Donnees!$B$2:$B$994=$B$4)*(Donnees!$I$2:$I$994&lt;&gt;""),Donnees!$I$2:$I$994))=0,"",MAX(IF((Donnees!$E$2:$E$994=D27)*(Donnees!$B$2:$B$994=$B$4)*(Donnees!$I$2:$I$994&lt;&gt;""),Donnees!$I$2:$I$994)))</f>
        <v/>
      </c>
    </row>
    <row r="28" spans="4:8" x14ac:dyDescent="0.25">
      <c r="D28" s="1" t="s">
        <v>21</v>
      </c>
      <c r="E28" s="39">
        <f>IF(SUMIFS(Donnees!F:F,Donnees!E:E,'Suivi Hebdo'!D28,Donnees!B:B,'Suivi Hebdo'!$B$4)=0,"",SUMIFS(Donnees!F:F,Donnees!E:E,'Suivi Hebdo'!D28,Donnees!B:B,'Suivi Hebdo'!$B$4))</f>
        <v>6</v>
      </c>
      <c r="F28" s="39">
        <f>IF(SUMIFS(Donnees!G:G,Donnees!E:E,'Suivi Hebdo'!D28,Donnees!B:B,'Suivi Hebdo'!$B$4)=0,"",SUMIFS(Donnees!G:G,Donnees!E:E,'Suivi Hebdo'!D28,Donnees!B:B,'Suivi Hebdo'!$B$4))</f>
        <v>6</v>
      </c>
      <c r="G28" s="39"/>
      <c r="H28" s="51" t="str">
        <f t="array" ref="H28">IF(MAX(IF((Donnees!$E$2:$E$994=D28)*(Donnees!$B$2:$B$994=$B$4)*(Donnees!$I$2:$I$994&lt;&gt;""),Donnees!$I$2:$I$994))=0,"",MAX(IF((Donnees!$E$2:$E$994=D28)*(Donnees!$B$2:$B$994=$B$4)*(Donnees!$I$2:$I$994&lt;&gt;""),Donnees!$I$2:$I$994)))</f>
        <v/>
      </c>
    </row>
    <row r="29" spans="4:8" x14ac:dyDescent="0.25">
      <c r="D29" s="1" t="s">
        <v>22</v>
      </c>
      <c r="E29" s="39">
        <f>IF(SUMIFS(Donnees!F:F,Donnees!E:E,'Suivi Hebdo'!D29,Donnees!B:B,'Suivi Hebdo'!$B$4)=0,"",SUMIFS(Donnees!F:F,Donnees!E:E,'Suivi Hebdo'!D29,Donnees!B:B,'Suivi Hebdo'!$B$4))</f>
        <v>84</v>
      </c>
      <c r="F29" s="39">
        <f>IF(SUMIFS(Donnees!G:G,Donnees!E:E,'Suivi Hebdo'!D29,Donnees!B:B,'Suivi Hebdo'!$B$4)=0,"",SUMIFS(Donnees!G:G,Donnees!E:E,'Suivi Hebdo'!D29,Donnees!B:B,'Suivi Hebdo'!$B$4))</f>
        <v>84</v>
      </c>
      <c r="G29" s="39"/>
      <c r="H29" s="51" t="str">
        <f t="array" ref="H29">IF(MAX(IF((Donnees!$E$2:$E$994=D29)*(Donnees!$B$2:$B$994=$B$4)*(Donnees!$I$2:$I$994&lt;&gt;""),Donnees!$I$2:$I$994))=0,"",MAX(IF((Donnees!$E$2:$E$994=D29)*(Donnees!$B$2:$B$994=$B$4)*(Donnees!$I$2:$I$994&lt;&gt;""),Donnees!$I$2:$I$994)))</f>
        <v/>
      </c>
    </row>
    <row r="30" spans="4:8" x14ac:dyDescent="0.25">
      <c r="D30" s="1" t="s">
        <v>23</v>
      </c>
      <c r="E30" s="39">
        <f>IF(SUMIFS(Donnees!F:F,Donnees!E:E,'Suivi Hebdo'!D30,Donnees!B:B,'Suivi Hebdo'!$B$4)=0,"",SUMIFS(Donnees!F:F,Donnees!E:E,'Suivi Hebdo'!D30,Donnees!B:B,'Suivi Hebdo'!$B$4))</f>
        <v>522</v>
      </c>
      <c r="F30" s="39">
        <f>IF(SUMIFS(Donnees!G:G,Donnees!E:E,'Suivi Hebdo'!D30,Donnees!B:B,'Suivi Hebdo'!$B$4)=0,"",SUMIFS(Donnees!G:G,Donnees!E:E,'Suivi Hebdo'!D30,Donnees!B:B,'Suivi Hebdo'!$B$4))</f>
        <v>424</v>
      </c>
      <c r="G30" s="39"/>
      <c r="H30" s="51" t="str">
        <f t="array" ref="H30">IF(MAX(IF((Donnees!$E$2:$E$994=D30)*(Donnees!$B$2:$B$994=$B$4)*(Donnees!$I$2:$I$994&lt;&gt;""),Donnees!$I$2:$I$994))=0,"",MAX(IF((Donnees!$E$2:$E$994=D30)*(Donnees!$B$2:$B$994=$B$4)*(Donnees!$I$2:$I$994&lt;&gt;""),Donnees!$I$2:$I$994)))</f>
        <v/>
      </c>
    </row>
    <row r="31" spans="4:8" x14ac:dyDescent="0.25">
      <c r="D31" s="1" t="s">
        <v>24</v>
      </c>
      <c r="E31" s="39">
        <f>IF(SUMIFS(Donnees!F:F,Donnees!E:E,'Suivi Hebdo'!D31,Donnees!B:B,'Suivi Hebdo'!$B$4)=0,"",SUMIFS(Donnees!F:F,Donnees!E:E,'Suivi Hebdo'!D31,Donnees!B:B,'Suivi Hebdo'!$B$4))</f>
        <v>92</v>
      </c>
      <c r="F31" s="39">
        <f>IF(SUMIFS(Donnees!G:G,Donnees!E:E,'Suivi Hebdo'!D31,Donnees!B:B,'Suivi Hebdo'!$B$4)=0,"",SUMIFS(Donnees!G:G,Donnees!E:E,'Suivi Hebdo'!D31,Donnees!B:B,'Suivi Hebdo'!$B$4))</f>
        <v>90</v>
      </c>
      <c r="G31" s="39"/>
      <c r="H31" s="51" t="str">
        <f t="array" ref="H31">IF(MAX(IF((Donnees!$E$2:$E$994=D31)*(Donnees!$B$2:$B$994=$B$4)*(Donnees!$I$2:$I$994&lt;&gt;""),Donnees!$I$2:$I$994))=0,"",MAX(IF((Donnees!$E$2:$E$994=D31)*(Donnees!$B$2:$B$994=$B$4)*(Donnees!$I$2:$I$994&lt;&gt;""),Donnees!$I$2:$I$994)))</f>
        <v/>
      </c>
    </row>
    <row r="32" spans="4:8" x14ac:dyDescent="0.25">
      <c r="D32" s="1" t="s">
        <v>25</v>
      </c>
      <c r="E32" s="39">
        <f>IF(SUMIFS(Donnees!F:F,Donnees!E:E,'Suivi Hebdo'!D32,Donnees!B:B,'Suivi Hebdo'!$B$4)=0,"",SUMIFS(Donnees!F:F,Donnees!E:E,'Suivi Hebdo'!D32,Donnees!B:B,'Suivi Hebdo'!$B$4))</f>
        <v>6</v>
      </c>
      <c r="F32" s="39">
        <f>IF(SUMIFS(Donnees!G:G,Donnees!E:E,'Suivi Hebdo'!D32,Donnees!B:B,'Suivi Hebdo'!$B$4)=0,"",SUMIFS(Donnees!G:G,Donnees!E:E,'Suivi Hebdo'!D32,Donnees!B:B,'Suivi Hebdo'!$B$4))</f>
        <v>6</v>
      </c>
      <c r="G32" s="39"/>
      <c r="H32" s="51" t="str">
        <f t="array" ref="H32">IF(MAX(IF((Donnees!$E$2:$E$994=D32)*(Donnees!$B$2:$B$994=$B$4)*(Donnees!$I$2:$I$994&lt;&gt;""),Donnees!$I$2:$I$994))=0,"",MAX(IF((Donnees!$E$2:$E$994=D32)*(Donnees!$B$2:$B$994=$B$4)*(Donnees!$I$2:$I$994&lt;&gt;""),Donnees!$I$2:$I$994)))</f>
        <v/>
      </c>
    </row>
    <row r="33" spans="4:13" x14ac:dyDescent="0.25">
      <c r="D33" s="1" t="s">
        <v>26</v>
      </c>
      <c r="E33" s="39">
        <f>IF(SUMIFS(Donnees!F:F,Donnees!E:E,'Suivi Hebdo'!D33,Donnees!B:B,'Suivi Hebdo'!$B$4)=0,"",SUMIFS(Donnees!F:F,Donnees!E:E,'Suivi Hebdo'!D33,Donnees!B:B,'Suivi Hebdo'!$B$4))</f>
        <v>265</v>
      </c>
      <c r="F33" s="39">
        <f>IF(SUMIFS(Donnees!G:G,Donnees!E:E,'Suivi Hebdo'!D33,Donnees!B:B,'Suivi Hebdo'!$B$4)=0,"",SUMIFS(Donnees!G:G,Donnees!E:E,'Suivi Hebdo'!D33,Donnees!B:B,'Suivi Hebdo'!$B$4))</f>
        <v>265</v>
      </c>
      <c r="G33" s="39"/>
      <c r="H33" s="51" t="str">
        <f t="array" ref="H33">IF(MAX(IF((Donnees!$E$2:$E$994=D33)*(Donnees!$B$2:$B$994=$B$4)*(Donnees!$I$2:$I$994&lt;&gt;""),Donnees!$I$2:$I$994))=0,"",MAX(IF((Donnees!$E$2:$E$994=D33)*(Donnees!$B$2:$B$994=$B$4)*(Donnees!$I$2:$I$994&lt;&gt;""),Donnees!$I$2:$I$994)))</f>
        <v/>
      </c>
    </row>
    <row r="34" spans="4:13" x14ac:dyDescent="0.25">
      <c r="D34" s="1" t="s">
        <v>27</v>
      </c>
      <c r="E34" s="39">
        <f>IF(SUMIFS(Donnees!F:F,Donnees!E:E,'Suivi Hebdo'!D34,Donnees!B:B,'Suivi Hebdo'!$B$4)=0,"",SUMIFS(Donnees!F:F,Donnees!E:E,'Suivi Hebdo'!D34,Donnees!B:B,'Suivi Hebdo'!$B$4))</f>
        <v>124</v>
      </c>
      <c r="F34" s="39">
        <f>IF(SUMIFS(Donnees!G:G,Donnees!E:E,'Suivi Hebdo'!D34,Donnees!B:B,'Suivi Hebdo'!$B$4)=0,"",SUMIFS(Donnees!G:G,Donnees!E:E,'Suivi Hebdo'!D34,Donnees!B:B,'Suivi Hebdo'!$B$4))</f>
        <v>121</v>
      </c>
      <c r="G34" s="39"/>
      <c r="H34" s="51" t="str">
        <f t="array" ref="H34">IF(MAX(IF((Donnees!$E$2:$E$994=D34)*(Donnees!$B$2:$B$994=$B$4)*(Donnees!$I$2:$I$994&lt;&gt;""),Donnees!$I$2:$I$994))=0,"",MAX(IF((Donnees!$E$2:$E$994=D34)*(Donnees!$B$2:$B$994=$B$4)*(Donnees!$I$2:$I$994&lt;&gt;""),Donnees!$I$2:$I$994)))</f>
        <v/>
      </c>
    </row>
    <row r="35" spans="4:13" x14ac:dyDescent="0.25">
      <c r="D35" s="1" t="s">
        <v>28</v>
      </c>
      <c r="E35" s="39">
        <f>IF(SUMIFS(Donnees!F:F,Donnees!E:E,'Suivi Hebdo'!D35,Donnees!B:B,'Suivi Hebdo'!$B$4)=0,"",SUMIFS(Donnees!F:F,Donnees!E:E,'Suivi Hebdo'!D35,Donnees!B:B,'Suivi Hebdo'!$B$4))</f>
        <v>3105</v>
      </c>
      <c r="F35" s="39">
        <f>IF(SUMIFS(Donnees!G:G,Donnees!E:E,'Suivi Hebdo'!D35,Donnees!B:B,'Suivi Hebdo'!$B$4)=0,"",SUMIFS(Donnees!G:G,Donnees!E:E,'Suivi Hebdo'!D35,Donnees!B:B,'Suivi Hebdo'!$B$4))</f>
        <v>3105</v>
      </c>
      <c r="G35" s="39"/>
      <c r="H35" s="51" t="str">
        <f t="array" ref="H35">IF(MAX(IF((Donnees!$E$2:$E$994=D35)*(Donnees!$B$2:$B$994=$B$4)*(Donnees!$I$2:$I$994&lt;&gt;""),Donnees!$I$2:$I$994))=0,"",MAX(IF((Donnees!$E$2:$E$994=D35)*(Donnees!$B$2:$B$994=$B$4)*(Donnees!$I$2:$I$994&lt;&gt;""),Donnees!$I$2:$I$994)))</f>
        <v/>
      </c>
    </row>
    <row r="36" spans="4:13" x14ac:dyDescent="0.25">
      <c r="D36" s="1" t="s">
        <v>29</v>
      </c>
      <c r="E36" s="39">
        <f>IF(SUMIFS(Donnees!F:F,Donnees!E:E,'Suivi Hebdo'!D36,Donnees!B:B,'Suivi Hebdo'!$B$4)=0,"",SUMIFS(Donnees!F:F,Donnees!E:E,'Suivi Hebdo'!D36,Donnees!B:B,'Suivi Hebdo'!$B$4))</f>
        <v>122</v>
      </c>
      <c r="F36" s="39">
        <f>IF(SUMIFS(Donnees!G:G,Donnees!E:E,'Suivi Hebdo'!D36,Donnees!B:B,'Suivi Hebdo'!$B$4)=0,"",SUMIFS(Donnees!G:G,Donnees!E:E,'Suivi Hebdo'!D36,Donnees!B:B,'Suivi Hebdo'!$B$4))</f>
        <v>122</v>
      </c>
      <c r="G36" s="39"/>
      <c r="H36" s="51" t="str">
        <f t="array" ref="H36">IF(MAX(IF((Donnees!$E$2:$E$994=D36)*(Donnees!$B$2:$B$994=$B$4)*(Donnees!$I$2:$I$994&lt;&gt;""),Donnees!$I$2:$I$994))=0,"",MAX(IF((Donnees!$E$2:$E$994=D36)*(Donnees!$B$2:$B$994=$B$4)*(Donnees!$I$2:$I$994&lt;&gt;""),Donnees!$I$2:$I$994)))</f>
        <v/>
      </c>
    </row>
    <row r="38" spans="4:13" x14ac:dyDescent="0.25">
      <c r="D38" s="41"/>
      <c r="E38" s="40"/>
      <c r="F38" s="36"/>
      <c r="G38" s="36"/>
      <c r="H38" s="36"/>
      <c r="I38" s="36"/>
      <c r="J38" s="36"/>
      <c r="K38" s="36"/>
      <c r="L38" s="36"/>
      <c r="M38" s="36"/>
    </row>
    <row r="39" spans="4:13" x14ac:dyDescent="0.25">
      <c r="D39" s="42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O36"/>
  <sheetViews>
    <sheetView workbookViewId="0">
      <selection activeCell="I17" sqref="I17"/>
    </sheetView>
  </sheetViews>
  <sheetFormatPr baseColWidth="10" defaultRowHeight="15" x14ac:dyDescent="0.25"/>
  <cols>
    <col min="4" max="4" width="14.5703125" bestFit="1" customWidth="1"/>
  </cols>
  <sheetData>
    <row r="5" spans="1:15" x14ac:dyDescent="0.25">
      <c r="A5" s="2" t="s">
        <v>46</v>
      </c>
      <c r="B5">
        <v>8</v>
      </c>
      <c r="I5" s="2" t="s">
        <v>46</v>
      </c>
      <c r="J5">
        <v>9</v>
      </c>
    </row>
    <row r="6" spans="1:15" x14ac:dyDescent="0.25">
      <c r="D6" s="2" t="s">
        <v>44</v>
      </c>
      <c r="E6" s="2" t="s">
        <v>45</v>
      </c>
      <c r="F6" s="2" t="s">
        <v>47</v>
      </c>
      <c r="G6" s="2" t="s">
        <v>48</v>
      </c>
      <c r="L6" s="2" t="s">
        <v>44</v>
      </c>
      <c r="M6" s="2" t="s">
        <v>45</v>
      </c>
      <c r="N6" s="2" t="s">
        <v>47</v>
      </c>
      <c r="O6" s="2" t="s">
        <v>48</v>
      </c>
    </row>
    <row r="7" spans="1:15" x14ac:dyDescent="0.25">
      <c r="D7" s="1" t="str">
        <f>VLOOKUP(Suivi_Quoitidien!D7,Suivi_Quoitidien!D:D,1,FALSE)</f>
        <v>Pomme</v>
      </c>
      <c r="E7" s="1"/>
      <c r="F7" s="1"/>
      <c r="G7" s="1"/>
      <c r="L7" s="1" t="str">
        <f>VLOOKUP(D7,D:D,1,FALSE)</f>
        <v>Pomme</v>
      </c>
      <c r="M7" s="1"/>
      <c r="N7" s="1"/>
      <c r="O7" s="1"/>
    </row>
    <row r="8" spans="1:15" x14ac:dyDescent="0.25">
      <c r="D8" s="1" t="str">
        <f>VLOOKUP(Suivi_Quoitidien!D8,Suivi_Quoitidien!D:D,1,FALSE)</f>
        <v>Poire</v>
      </c>
      <c r="E8" s="1"/>
      <c r="F8" s="1"/>
      <c r="G8" s="1"/>
      <c r="L8" s="1" t="str">
        <f t="shared" ref="L8:L36" si="0">VLOOKUP(D8,D:D,1,FALSE)</f>
        <v>Poire</v>
      </c>
      <c r="M8" s="1"/>
      <c r="N8" s="1"/>
      <c r="O8" s="1"/>
    </row>
    <row r="9" spans="1:15" x14ac:dyDescent="0.25">
      <c r="D9" s="1" t="str">
        <f>VLOOKUP(Suivi_Quoitidien!D9,Suivi_Quoitidien!D:D,1,FALSE)</f>
        <v>Orange</v>
      </c>
      <c r="E9" s="1"/>
      <c r="F9" s="1"/>
      <c r="G9" s="1"/>
      <c r="L9" s="1" t="str">
        <f t="shared" si="0"/>
        <v>Orange</v>
      </c>
      <c r="M9" s="1"/>
      <c r="N9" s="1"/>
      <c r="O9" s="1"/>
    </row>
    <row r="10" spans="1:15" x14ac:dyDescent="0.25">
      <c r="D10" s="1" t="str">
        <f>VLOOKUP(Suivi_Quoitidien!D10,Suivi_Quoitidien!D:D,1,FALSE)</f>
        <v>Mandarine</v>
      </c>
      <c r="E10" s="1"/>
      <c r="F10" s="1"/>
      <c r="G10" s="1"/>
      <c r="L10" s="1" t="str">
        <f t="shared" si="0"/>
        <v>Mandarine</v>
      </c>
      <c r="M10" s="1"/>
      <c r="N10" s="1"/>
      <c r="O10" s="1"/>
    </row>
    <row r="11" spans="1:15" x14ac:dyDescent="0.25">
      <c r="D11" s="1" t="str">
        <f>VLOOKUP(Suivi_Quoitidien!D11,Suivi_Quoitidien!D:D,1,FALSE)</f>
        <v>Fraise</v>
      </c>
      <c r="E11" s="1"/>
      <c r="F11" s="1"/>
      <c r="G11" s="1"/>
      <c r="L11" s="1" t="str">
        <f t="shared" si="0"/>
        <v>Fraise</v>
      </c>
      <c r="M11" s="1"/>
      <c r="N11" s="1"/>
      <c r="O11" s="1"/>
    </row>
    <row r="12" spans="1:15" x14ac:dyDescent="0.25">
      <c r="D12" s="1" t="str">
        <f>VLOOKUP(Suivi_Quoitidien!D12,Suivi_Quoitidien!D:D,1,FALSE)</f>
        <v>Framboise</v>
      </c>
      <c r="E12" s="1"/>
      <c r="F12" s="1"/>
      <c r="G12" s="1"/>
      <c r="L12" s="1" t="str">
        <f t="shared" si="0"/>
        <v>Framboise</v>
      </c>
      <c r="M12" s="1"/>
      <c r="N12" s="1"/>
      <c r="O12" s="1"/>
    </row>
    <row r="13" spans="1:15" x14ac:dyDescent="0.25">
      <c r="D13" s="1" t="str">
        <f>VLOOKUP(Suivi_Quoitidien!D13,Suivi_Quoitidien!D:D,1,FALSE)</f>
        <v>Tomate</v>
      </c>
      <c r="E13" s="1"/>
      <c r="F13" s="1"/>
      <c r="G13" s="1"/>
      <c r="L13" s="1" t="str">
        <f t="shared" si="0"/>
        <v>Tomate</v>
      </c>
      <c r="M13" s="1"/>
      <c r="N13" s="1"/>
      <c r="O13" s="1"/>
    </row>
    <row r="14" spans="1:15" x14ac:dyDescent="0.25">
      <c r="D14" s="1" t="str">
        <f>VLOOKUP(Suivi_Quoitidien!D14,Suivi_Quoitidien!D:D,1,FALSE)</f>
        <v>Abricot</v>
      </c>
      <c r="E14" s="1"/>
      <c r="F14" s="1"/>
      <c r="G14" s="1"/>
      <c r="L14" s="1" t="str">
        <f t="shared" si="0"/>
        <v>Abricot</v>
      </c>
      <c r="M14" s="1"/>
      <c r="N14" s="1"/>
      <c r="O14" s="1"/>
    </row>
    <row r="15" spans="1:15" x14ac:dyDescent="0.25">
      <c r="D15" s="1" t="str">
        <f>VLOOKUP(Suivi_Quoitidien!D15,Suivi_Quoitidien!D:D,1,FALSE)</f>
        <v>Avocat</v>
      </c>
      <c r="E15" s="1"/>
      <c r="F15" s="1"/>
      <c r="G15" s="1"/>
      <c r="L15" s="1" t="str">
        <f t="shared" si="0"/>
        <v>Avocat</v>
      </c>
      <c r="M15" s="1"/>
      <c r="N15" s="1"/>
      <c r="O15" s="1"/>
    </row>
    <row r="16" spans="1:15" x14ac:dyDescent="0.25">
      <c r="D16" s="1" t="str">
        <f>VLOOKUP(Suivi_Quoitidien!D16,Suivi_Quoitidien!D:D,1,FALSE)</f>
        <v>Citron</v>
      </c>
      <c r="E16" s="1"/>
      <c r="F16" s="1"/>
      <c r="G16" s="1"/>
      <c r="L16" s="1" t="str">
        <f t="shared" si="0"/>
        <v>Citron</v>
      </c>
      <c r="M16" s="1"/>
      <c r="N16" s="1"/>
      <c r="O16" s="1"/>
    </row>
    <row r="17" spans="4:15" x14ac:dyDescent="0.25">
      <c r="D17" s="1" t="str">
        <f>VLOOKUP(Suivi_Quoitidien!D17,Suivi_Quoitidien!D:D,1,FALSE)</f>
        <v>Ananas</v>
      </c>
      <c r="E17" s="1"/>
      <c r="F17" s="1"/>
      <c r="G17" s="1"/>
      <c r="L17" s="1" t="str">
        <f t="shared" si="0"/>
        <v>Ananas</v>
      </c>
      <c r="M17" s="1"/>
      <c r="N17" s="1"/>
      <c r="O17" s="1"/>
    </row>
    <row r="18" spans="4:15" x14ac:dyDescent="0.25">
      <c r="D18" s="1" t="str">
        <f>VLOOKUP(Suivi_Quoitidien!D18,Suivi_Quoitidien!D:D,1,FALSE)</f>
        <v>Figue</v>
      </c>
      <c r="E18" s="1"/>
      <c r="F18" s="1"/>
      <c r="G18" s="1"/>
      <c r="L18" s="1" t="str">
        <f t="shared" si="0"/>
        <v>Figue</v>
      </c>
      <c r="M18" s="1"/>
      <c r="N18" s="1"/>
      <c r="O18" s="1"/>
    </row>
    <row r="19" spans="4:15" x14ac:dyDescent="0.25">
      <c r="D19" s="1" t="str">
        <f>VLOOKUP(Suivi_Quoitidien!D19,Suivi_Quoitidien!D:D,1,FALSE)</f>
        <v>Datte</v>
      </c>
      <c r="E19" s="1"/>
      <c r="F19" s="1"/>
      <c r="G19" s="1"/>
      <c r="L19" s="1" t="str">
        <f t="shared" si="0"/>
        <v>Datte</v>
      </c>
      <c r="M19" s="1"/>
      <c r="N19" s="1"/>
      <c r="O19" s="1"/>
    </row>
    <row r="20" spans="4:15" x14ac:dyDescent="0.25">
      <c r="D20" s="1" t="str">
        <f>VLOOKUP(Suivi_Quoitidien!D20,Suivi_Quoitidien!D:D,1,FALSE)</f>
        <v>Grenade</v>
      </c>
      <c r="E20" s="1"/>
      <c r="F20" s="1"/>
      <c r="G20" s="1"/>
      <c r="L20" s="1" t="str">
        <f t="shared" si="0"/>
        <v>Grenade</v>
      </c>
      <c r="M20" s="1"/>
      <c r="N20" s="1"/>
      <c r="O20" s="1"/>
    </row>
    <row r="21" spans="4:15" x14ac:dyDescent="0.25">
      <c r="D21" s="1" t="str">
        <f>VLOOKUP(Suivi_Quoitidien!D21,Suivi_Quoitidien!D:D,1,FALSE)</f>
        <v>Groseille</v>
      </c>
      <c r="E21" s="1"/>
      <c r="F21" s="1"/>
      <c r="G21" s="1"/>
      <c r="L21" s="1" t="str">
        <f t="shared" si="0"/>
        <v>Groseille</v>
      </c>
      <c r="M21" s="1"/>
      <c r="N21" s="1"/>
      <c r="O21" s="1"/>
    </row>
    <row r="22" spans="4:15" x14ac:dyDescent="0.25">
      <c r="D22" s="1" t="str">
        <f>VLOOKUP(Suivi_Quoitidien!D22,Suivi_Quoitidien!D:D,1,FALSE)</f>
        <v>Kiwi</v>
      </c>
      <c r="E22" s="1"/>
      <c r="F22" s="1"/>
      <c r="G22" s="1"/>
      <c r="L22" s="1" t="str">
        <f t="shared" si="0"/>
        <v>Kiwi</v>
      </c>
      <c r="M22" s="1"/>
      <c r="N22" s="1"/>
      <c r="O22" s="1"/>
    </row>
    <row r="23" spans="4:15" x14ac:dyDescent="0.25">
      <c r="D23" s="1" t="str">
        <f>VLOOKUP(Suivi_Quoitidien!D23,Suivi_Quoitidien!D:D,1,FALSE)</f>
        <v>Marron</v>
      </c>
      <c r="E23" s="1"/>
      <c r="F23" s="1"/>
      <c r="G23" s="1"/>
      <c r="L23" s="1" t="str">
        <f t="shared" si="0"/>
        <v>Marron</v>
      </c>
      <c r="M23" s="1"/>
      <c r="N23" s="1"/>
      <c r="O23" s="1"/>
    </row>
    <row r="24" spans="4:15" x14ac:dyDescent="0.25">
      <c r="D24" s="1" t="str">
        <f>VLOOKUP(Suivi_Quoitidien!D24,Suivi_Quoitidien!D:D,1,FALSE)</f>
        <v xml:space="preserve">Melon </v>
      </c>
      <c r="E24" s="1"/>
      <c r="F24" s="1"/>
      <c r="G24" s="1"/>
      <c r="L24" s="1" t="str">
        <f t="shared" si="0"/>
        <v xml:space="preserve">Melon </v>
      </c>
      <c r="M24" s="1"/>
      <c r="N24" s="1"/>
      <c r="O24" s="1"/>
    </row>
    <row r="25" spans="4:15" x14ac:dyDescent="0.25">
      <c r="D25" s="1" t="str">
        <f>VLOOKUP(Suivi_Quoitidien!D25,Suivi_Quoitidien!D:D,1,FALSE)</f>
        <v>Mirabelle</v>
      </c>
      <c r="E25" s="1"/>
      <c r="F25" s="1"/>
      <c r="G25" s="1"/>
      <c r="L25" s="1" t="str">
        <f t="shared" si="0"/>
        <v>Mirabelle</v>
      </c>
      <c r="M25" s="1"/>
      <c r="N25" s="1"/>
      <c r="O25" s="1"/>
    </row>
    <row r="26" spans="4:15" x14ac:dyDescent="0.25">
      <c r="D26" s="1" t="str">
        <f>VLOOKUP(Suivi_Quoitidien!D26,Suivi_Quoitidien!D:D,1,FALSE)</f>
        <v>Mûre</v>
      </c>
      <c r="E26" s="1"/>
      <c r="F26" s="1"/>
      <c r="G26" s="1"/>
      <c r="L26" s="1" t="str">
        <f t="shared" si="0"/>
        <v>Mûre</v>
      </c>
      <c r="M26" s="1"/>
      <c r="N26" s="1"/>
      <c r="O26" s="1"/>
    </row>
    <row r="27" spans="4:15" x14ac:dyDescent="0.25">
      <c r="D27" s="1" t="str">
        <f>VLOOKUP(Suivi_Quoitidien!D27,Suivi_Quoitidien!D:D,1,FALSE)</f>
        <v>Cerise</v>
      </c>
      <c r="E27" s="1"/>
      <c r="F27" s="1"/>
      <c r="G27" s="1"/>
      <c r="L27" s="1" t="str">
        <f t="shared" si="0"/>
        <v>Cerise</v>
      </c>
      <c r="M27" s="1"/>
      <c r="N27" s="1"/>
      <c r="O27" s="1"/>
    </row>
    <row r="28" spans="4:15" x14ac:dyDescent="0.25">
      <c r="D28" s="1" t="str">
        <f>VLOOKUP(Suivi_Quoitidien!D28,Suivi_Quoitidien!D:D,1,FALSE)</f>
        <v>Banane</v>
      </c>
      <c r="E28" s="1"/>
      <c r="F28" s="1"/>
      <c r="G28" s="1"/>
      <c r="L28" s="1" t="str">
        <f t="shared" si="0"/>
        <v>Banane</v>
      </c>
      <c r="M28" s="1"/>
      <c r="N28" s="1"/>
      <c r="O28" s="1"/>
    </row>
    <row r="29" spans="4:15" x14ac:dyDescent="0.25">
      <c r="D29" s="1" t="str">
        <f>VLOOKUP(Suivi_Quoitidien!D29,Suivi_Quoitidien!D:D,1,FALSE)</f>
        <v>Amande</v>
      </c>
      <c r="E29" s="1"/>
      <c r="F29" s="1"/>
      <c r="G29" s="1"/>
      <c r="L29" s="1" t="str">
        <f t="shared" si="0"/>
        <v>Amande</v>
      </c>
      <c r="M29" s="1"/>
      <c r="N29" s="1"/>
      <c r="O29" s="1"/>
    </row>
    <row r="30" spans="4:15" x14ac:dyDescent="0.25">
      <c r="D30" s="1" t="str">
        <f>VLOOKUP(Suivi_Quoitidien!D30,Suivi_Quoitidien!D:D,1,FALSE)</f>
        <v>Olive</v>
      </c>
      <c r="E30" s="1"/>
      <c r="F30" s="1"/>
      <c r="G30" s="1"/>
      <c r="L30" s="1" t="str">
        <f t="shared" si="0"/>
        <v>Olive</v>
      </c>
      <c r="M30" s="1"/>
      <c r="N30" s="1"/>
      <c r="O30" s="1"/>
    </row>
    <row r="31" spans="4:15" x14ac:dyDescent="0.25">
      <c r="D31" s="1" t="str">
        <f>VLOOKUP(Suivi_Quoitidien!D31,Suivi_Quoitidien!D:D,1,FALSE)</f>
        <v>Pamplemousse</v>
      </c>
      <c r="E31" s="1"/>
      <c r="F31" s="1"/>
      <c r="G31" s="1"/>
      <c r="L31" s="1" t="str">
        <f t="shared" si="0"/>
        <v>Pamplemousse</v>
      </c>
      <c r="M31" s="1"/>
      <c r="N31" s="1"/>
      <c r="O31" s="1"/>
    </row>
    <row r="32" spans="4:15" x14ac:dyDescent="0.25">
      <c r="D32" s="1" t="str">
        <f>VLOOKUP(Suivi_Quoitidien!D32,Suivi_Quoitidien!D:D,1,FALSE)</f>
        <v>Pastèque</v>
      </c>
      <c r="E32" s="1"/>
      <c r="F32" s="1"/>
      <c r="G32" s="1"/>
      <c r="L32" s="1" t="str">
        <f t="shared" si="0"/>
        <v>Pastèque</v>
      </c>
      <c r="M32" s="1"/>
      <c r="N32" s="1"/>
      <c r="O32" s="1"/>
    </row>
    <row r="33" spans="4:15" x14ac:dyDescent="0.25">
      <c r="D33" s="1" t="str">
        <f>VLOOKUP(Suivi_Quoitidien!D33,Suivi_Quoitidien!D:D,1,FALSE)</f>
        <v>Pêche</v>
      </c>
      <c r="E33" s="1"/>
      <c r="F33" s="1"/>
      <c r="G33" s="1"/>
      <c r="L33" s="1" t="str">
        <f t="shared" si="0"/>
        <v>Pêche</v>
      </c>
      <c r="M33" s="1"/>
      <c r="N33" s="1"/>
      <c r="O33" s="1"/>
    </row>
    <row r="34" spans="4:15" x14ac:dyDescent="0.25">
      <c r="D34" s="1" t="str">
        <f>VLOOKUP(Suivi_Quoitidien!D34,Suivi_Quoitidien!D:D,1,FALSE)</f>
        <v>Pistache</v>
      </c>
      <c r="E34" s="1"/>
      <c r="F34" s="1"/>
      <c r="G34" s="1"/>
      <c r="L34" s="1" t="str">
        <f t="shared" si="0"/>
        <v>Pistache</v>
      </c>
      <c r="M34" s="1"/>
      <c r="N34" s="1"/>
      <c r="O34" s="1"/>
    </row>
    <row r="35" spans="4:15" x14ac:dyDescent="0.25">
      <c r="D35" s="1" t="str">
        <f>VLOOKUP(Suivi_Quoitidien!D35,Suivi_Quoitidien!D:D,1,FALSE)</f>
        <v>Prube</v>
      </c>
      <c r="E35" s="1"/>
      <c r="F35" s="1"/>
      <c r="G35" s="1"/>
      <c r="L35" s="1" t="str">
        <f t="shared" si="0"/>
        <v>Prube</v>
      </c>
      <c r="M35" s="1"/>
      <c r="N35" s="1"/>
      <c r="O35" s="1"/>
    </row>
    <row r="36" spans="4:15" x14ac:dyDescent="0.25">
      <c r="D36" s="1" t="str">
        <f>VLOOKUP(Suivi_Quoitidien!D36,Suivi_Quoitidien!D:D,1,FALSE)</f>
        <v xml:space="preserve">Raisi </v>
      </c>
      <c r="E36" s="1"/>
      <c r="F36" s="1"/>
      <c r="G36" s="1"/>
      <c r="L36" s="1" t="str">
        <f t="shared" si="0"/>
        <v xml:space="preserve">Raisi </v>
      </c>
      <c r="M36" s="1"/>
      <c r="N36" s="1"/>
      <c r="O3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TCD</vt:lpstr>
      <vt:lpstr>Donnees</vt:lpstr>
      <vt:lpstr>Suivi_Quoitidien</vt:lpstr>
      <vt:lpstr>Suivi Hebdo</vt:lpstr>
      <vt:lpstr>Suivi Mensuel</vt:lpstr>
      <vt:lpstr>an</vt:lpstr>
    </vt:vector>
  </TitlesOfParts>
  <Company>BOUYGUES TELECOM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</dc:creator>
  <cp:lastModifiedBy>Jean-Eric Pelouas</cp:lastModifiedBy>
  <dcterms:created xsi:type="dcterms:W3CDTF">2012-08-22T14:16:03Z</dcterms:created>
  <dcterms:modified xsi:type="dcterms:W3CDTF">2012-09-10T12:03:24Z</dcterms:modified>
</cp:coreProperties>
</file>