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240" yWindow="45" windowWidth="19440" windowHeight="9975" activeTab="1"/>
  </bookViews>
  <sheets>
    <sheet name="BASE" sheetId="8" r:id="rId1"/>
    <sheet name="calcul" sheetId="1" r:id="rId2"/>
  </sheets>
  <calcPr calcId="145621"/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D43" i="1"/>
  <c r="E43" i="1"/>
  <c r="G7" i="1"/>
  <c r="H7" i="1" l="1"/>
  <c r="G39" i="1"/>
  <c r="H39" i="1" s="1"/>
  <c r="G35" i="1"/>
  <c r="H35" i="1" s="1"/>
  <c r="G31" i="1"/>
  <c r="H31" i="1" s="1"/>
  <c r="G27" i="1"/>
  <c r="H27" i="1" s="1"/>
  <c r="G23" i="1"/>
  <c r="H23" i="1" s="1"/>
  <c r="G19" i="1"/>
  <c r="H19" i="1" s="1"/>
  <c r="G15" i="1"/>
  <c r="H15" i="1" s="1"/>
  <c r="G11" i="1"/>
  <c r="H11" i="1" s="1"/>
  <c r="G41" i="1"/>
  <c r="H41" i="1" s="1"/>
  <c r="G37" i="1"/>
  <c r="H37" i="1" s="1"/>
  <c r="G33" i="1"/>
  <c r="H33" i="1" s="1"/>
  <c r="G29" i="1"/>
  <c r="H29" i="1" s="1"/>
  <c r="G25" i="1"/>
  <c r="H25" i="1" s="1"/>
  <c r="G21" i="1"/>
  <c r="H21" i="1" s="1"/>
  <c r="G17" i="1"/>
  <c r="H17" i="1" s="1"/>
  <c r="G13" i="1"/>
  <c r="H13" i="1" s="1"/>
  <c r="G9" i="1"/>
  <c r="H9" i="1" s="1"/>
  <c r="G42" i="1"/>
  <c r="H42" i="1" s="1"/>
  <c r="G40" i="1"/>
  <c r="H40" i="1" s="1"/>
  <c r="G38" i="1"/>
  <c r="H38" i="1" s="1"/>
  <c r="G36" i="1"/>
  <c r="H36" i="1" s="1"/>
  <c r="G34" i="1"/>
  <c r="H34" i="1" s="1"/>
  <c r="G32" i="1"/>
  <c r="H32" i="1" s="1"/>
  <c r="G30" i="1"/>
  <c r="H30" i="1" s="1"/>
  <c r="G28" i="1"/>
  <c r="H28" i="1" s="1"/>
  <c r="G26" i="1"/>
  <c r="H26" i="1" s="1"/>
  <c r="G24" i="1"/>
  <c r="H24" i="1" s="1"/>
  <c r="G22" i="1"/>
  <c r="H22" i="1" s="1"/>
  <c r="G20" i="1"/>
  <c r="H20" i="1" s="1"/>
  <c r="G18" i="1"/>
  <c r="H18" i="1" s="1"/>
  <c r="G16" i="1"/>
  <c r="H16" i="1" s="1"/>
  <c r="G14" i="1"/>
  <c r="H14" i="1" s="1"/>
  <c r="G12" i="1"/>
  <c r="H12" i="1" s="1"/>
  <c r="G10" i="1"/>
  <c r="H10" i="1" s="1"/>
  <c r="G8" i="1"/>
  <c r="H8" i="1" s="1"/>
  <c r="H43" i="1" s="1"/>
  <c r="F43" i="1"/>
  <c r="G43" i="1"/>
</calcChain>
</file>

<file path=xl/sharedStrings.xml><?xml version="1.0" encoding="utf-8"?>
<sst xmlns="http://schemas.openxmlformats.org/spreadsheetml/2006/main" count="24" uniqueCount="16">
  <si>
    <t>Date</t>
  </si>
  <si>
    <t>HT</t>
  </si>
  <si>
    <t>TVA</t>
  </si>
  <si>
    <t>TTC</t>
  </si>
  <si>
    <t>Facture</t>
  </si>
  <si>
    <t>RELEVE JANVIER 2012</t>
  </si>
  <si>
    <t>Livré</t>
  </si>
  <si>
    <t>Retour</t>
  </si>
  <si>
    <t>MAGASIN CECILE</t>
  </si>
  <si>
    <t>MAGASIN AFO</t>
  </si>
  <si>
    <t>TOTAL PIRAE</t>
  </si>
  <si>
    <t>EURL VAIATA</t>
  </si>
  <si>
    <t>SHELL PRINCE HINOI</t>
  </si>
  <si>
    <t>SUPERETTE MOBIL</t>
  </si>
  <si>
    <t>Total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</si>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</sst>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4" xfId="0" applyBorder="1"/>
    <xf numFmtId="3" fontId="0" fillId="0" borderId="4" xfId="0" applyNumberFormat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18"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3" formatCode="#,##0"/>
      <alignment horizontal="center" vertical="bottom" textRotation="0" wrapText="0" relativeIndent="0" justifyLastLine="0" shrinkToFit="0" readingOrder="0"/>
    </dxf>
    <dxf>
      <numFmt numFmtId="3" formatCode="#,##0"/>
      <alignment horizontal="center" vertical="bottom" textRotation="0" wrapText="0" relativeIndent="0" justifyLastLine="0" shrinkToFit="0" readingOrder="0"/>
    </dxf>
    <dxf>
      <numFmt numFmtId="3" formatCode="#,##0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3" formatCode="#,##0"/>
      <alignment horizontal="center" vertical="bottom" textRotation="0" wrapText="0" relativeIndent="0" justifyLastLine="0" shrinkToFit="0" readingOrder="0"/>
    </dxf>
  </dxfs>
  <tableStyles count="3" defaultTableStyle="TableStyleMedium9" defaultPivotStyle="PivotStyleLight16">
    <tableStyle name="Style de tableau 1" pivot="0" count="0"/>
    <tableStyle name="Style de tableau 2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6:H43" totalsRowCount="1" headerRowDxfId="17" dataDxfId="16">
  <autoFilter ref="A6:H42"/>
  <tableColumns count="8">
    <tableColumn id="1" name="Date" totalsRowLabel="Total" dataDxfId="15" totalsRowDxfId="7"/>
    <tableColumn id="2" name="Facture" dataDxfId="14" totalsRowDxfId="6"/>
    <tableColumn id="3" name="CLIENT" dataDxfId="13" totalsRowDxfId="5"/>
    <tableColumn id="4" name="Livré" totalsRowFunction="sum" dataDxfId="12" totalsRowDxfId="4"/>
    <tableColumn id="5" name="Retour" totalsRowFunction="sum" dataDxfId="11" totalsRowDxfId="3"/>
    <tableColumn id="6" name="HT" totalsRowFunction="sum" dataDxfId="9" totalsRowDxfId="2">
      <calculatedColumnFormula>IF(Tableau1[[#This Row],[CLIENT]]="",0,VLOOKUP(Tableau1[[#This Row],[CLIENT]],BASE!$A$9:$B$14,2,FALSE))</calculatedColumnFormula>
    </tableColumn>
    <tableColumn id="7" name="TVA" totalsRowFunction="sum" dataDxfId="10" totalsRowDxfId="1">
      <calculatedColumnFormula>+F7*5/100</calculatedColumnFormula>
    </tableColumn>
    <tableColumn id="8" name="TTC" totalsRowFunction="sum" dataDxfId="8" totalsRowDxfId="0">
      <calculatedColumnFormula>SUM(Tableau1[[#This Row],[HT]:[TVA]])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B14"/>
  <sheetViews>
    <sheetView workbookViewId="0">
      <selection activeCell="A9" sqref="A9:B14"/>
    </sheetView>
  </sheetViews>
  <sheetFormatPr baseColWidth="10" defaultRowHeight="15" x14ac:dyDescent="0.25"/>
  <cols>
    <col min="1" max="1" width="22" customWidth="1"/>
  </cols>
  <sheetData>
    <row r="9" spans="1:2" x14ac:dyDescent="0.25">
      <c r="A9" s="7" t="s">
        <v>8</v>
      </c>
      <c r="B9" s="7">
        <v>750</v>
      </c>
    </row>
    <row r="10" spans="1:2" x14ac:dyDescent="0.25">
      <c r="A10" s="7" t="s">
        <v>9</v>
      </c>
      <c r="B10" s="8">
        <v>695</v>
      </c>
    </row>
    <row r="11" spans="1:2" x14ac:dyDescent="0.25">
      <c r="A11" s="7" t="s">
        <v>12</v>
      </c>
      <c r="B11" s="8">
        <v>714</v>
      </c>
    </row>
    <row r="12" spans="1:2" x14ac:dyDescent="0.25">
      <c r="A12" s="7" t="s">
        <v>13</v>
      </c>
      <c r="B12" s="7">
        <v>750</v>
      </c>
    </row>
    <row r="13" spans="1:2" x14ac:dyDescent="0.25">
      <c r="A13" s="7" t="s">
        <v>10</v>
      </c>
      <c r="B13" s="7">
        <v>750</v>
      </c>
    </row>
    <row r="14" spans="1:2" x14ac:dyDescent="0.25">
      <c r="A14" s="7" t="s">
        <v>11</v>
      </c>
      <c r="B14" s="7">
        <v>714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tabSelected="1" workbookViewId="0">
      <selection activeCell="A14" sqref="A14"/>
    </sheetView>
  </sheetViews>
  <sheetFormatPr baseColWidth="10" defaultRowHeight="15" x14ac:dyDescent="0.25"/>
  <cols>
    <col min="1" max="1" width="12.7109375" style="1" customWidth="1"/>
    <col min="2" max="2" width="10.28515625" style="1" customWidth="1"/>
    <col min="3" max="3" width="21" style="1" customWidth="1"/>
    <col min="4" max="5" width="8.7109375" style="1" customWidth="1"/>
    <col min="6" max="6" width="10" style="2" customWidth="1"/>
    <col min="7" max="7" width="9.5703125" style="2" customWidth="1"/>
    <col min="8" max="8" width="11.42578125" style="2"/>
    <col min="9" max="16384" width="11.42578125" style="1"/>
  </cols>
  <sheetData>
    <row r="1" spans="1:8" ht="20.25" thickBot="1" x14ac:dyDescent="0.35">
      <c r="A1" s="9" t="s">
        <v>5</v>
      </c>
      <c r="B1" s="10"/>
      <c r="C1" s="10"/>
      <c r="D1" s="10"/>
      <c r="E1" s="10"/>
      <c r="F1" s="10"/>
      <c r="G1" s="10"/>
      <c r="H1" s="11"/>
    </row>
    <row r="6" spans="1:8" x14ac:dyDescent="0.25">
      <c r="A6" s="1" t="s">
        <v>0</v>
      </c>
      <c r="B6" s="1" t="s">
        <v>4</v>
      </c>
      <c r="C6" s="1" t="s">
        <v>15</v>
      </c>
      <c r="D6" s="1" t="s">
        <v>6</v>
      </c>
      <c r="E6" s="1" t="s">
        <v>7</v>
      </c>
      <c r="F6" s="2" t="s">
        <v>1</v>
      </c>
      <c r="G6" s="2" t="s">
        <v>2</v>
      </c>
      <c r="H6" s="2" t="s">
        <v>3</v>
      </c>
    </row>
    <row r="7" spans="1:8" x14ac:dyDescent="0.25">
      <c r="A7" s="3">
        <v>40909</v>
      </c>
      <c r="B7" s="1">
        <v>1</v>
      </c>
      <c r="C7" s="1" t="s">
        <v>8</v>
      </c>
      <c r="D7" s="1">
        <v>10</v>
      </c>
      <c r="E7" s="1">
        <v>2</v>
      </c>
      <c r="F7" s="2">
        <f>IF(Tableau1[[#This Row],[CLIENT]]="",0,VLOOKUP(Tableau1[[#This Row],[CLIENT]],BASE!$A$9:$B$14,2,FALSE))</f>
        <v>750</v>
      </c>
      <c r="G7" s="2">
        <f t="shared" ref="G7:G42" si="0">+F7*5/100</f>
        <v>37.5</v>
      </c>
      <c r="H7" s="2">
        <f>SUM(Tableau1[[#This Row],[HT]:[TVA]])</f>
        <v>787.5</v>
      </c>
    </row>
    <row r="8" spans="1:8" x14ac:dyDescent="0.25">
      <c r="A8" s="3">
        <v>40909</v>
      </c>
      <c r="B8" s="1">
        <v>1</v>
      </c>
      <c r="C8" s="1" t="s">
        <v>9</v>
      </c>
      <c r="D8" s="1">
        <v>11</v>
      </c>
      <c r="E8" s="1">
        <v>1</v>
      </c>
      <c r="F8" s="2">
        <f>IF(Tableau1[[#This Row],[CLIENT]]="",0,VLOOKUP(Tableau1[[#This Row],[CLIENT]],BASE!$A$9:$B$14,2,FALSE))</f>
        <v>695</v>
      </c>
      <c r="G8" s="2">
        <f>+F8*5/100</f>
        <v>34.75</v>
      </c>
      <c r="H8" s="2">
        <f>SUM(Tableau1[[#This Row],[HT]:[TVA]])</f>
        <v>729.75</v>
      </c>
    </row>
    <row r="9" spans="1:8" x14ac:dyDescent="0.25">
      <c r="A9" s="3">
        <v>40909</v>
      </c>
      <c r="B9" s="1">
        <v>1</v>
      </c>
      <c r="C9" s="1" t="s">
        <v>12</v>
      </c>
      <c r="D9" s="1">
        <v>10</v>
      </c>
      <c r="E9" s="1">
        <v>2</v>
      </c>
      <c r="F9" s="2">
        <f>IF(Tableau1[[#This Row],[CLIENT]]="",0,VLOOKUP(Tableau1[[#This Row],[CLIENT]],BASE!$A$9:$B$14,2,FALSE))</f>
        <v>714</v>
      </c>
      <c r="G9" s="2">
        <f>+F9*5/100</f>
        <v>35.700000000000003</v>
      </c>
      <c r="H9" s="2">
        <f>SUM(Tableau1[[#This Row],[HT]:[TVA]])</f>
        <v>749.7</v>
      </c>
    </row>
    <row r="10" spans="1:8" x14ac:dyDescent="0.25">
      <c r="A10" s="3">
        <v>40909</v>
      </c>
      <c r="B10" s="1">
        <v>1</v>
      </c>
      <c r="C10" s="1" t="s">
        <v>13</v>
      </c>
      <c r="D10" s="1">
        <v>10</v>
      </c>
      <c r="E10" s="1">
        <v>1</v>
      </c>
      <c r="F10" s="2">
        <f>IF(Tableau1[[#This Row],[CLIENT]]="",0,VLOOKUP(Tableau1[[#This Row],[CLIENT]],BASE!$A$9:$B$14,2,FALSE))</f>
        <v>750</v>
      </c>
      <c r="G10" s="2">
        <f>+F10*5/100</f>
        <v>37.5</v>
      </c>
      <c r="H10" s="2">
        <f>SUM(Tableau1[[#This Row],[HT]:[TVA]])</f>
        <v>787.5</v>
      </c>
    </row>
    <row r="11" spans="1:8" x14ac:dyDescent="0.25">
      <c r="A11" s="3">
        <v>40909</v>
      </c>
      <c r="B11" s="1">
        <v>1</v>
      </c>
      <c r="C11" s="1" t="s">
        <v>10</v>
      </c>
      <c r="D11" s="1">
        <v>15</v>
      </c>
      <c r="E11" s="1">
        <v>2</v>
      </c>
      <c r="F11" s="2">
        <f>IF(Tableau1[[#This Row],[CLIENT]]="",0,VLOOKUP(Tableau1[[#This Row],[CLIENT]],BASE!$A$9:$B$14,2,FALSE))</f>
        <v>750</v>
      </c>
      <c r="G11" s="2">
        <f>+F11*5/100</f>
        <v>37.5</v>
      </c>
      <c r="H11" s="2">
        <f>SUM(Tableau1[[#This Row],[HT]:[TVA]])</f>
        <v>787.5</v>
      </c>
    </row>
    <row r="12" spans="1:8" x14ac:dyDescent="0.25">
      <c r="A12" s="3">
        <v>40909</v>
      </c>
      <c r="B12" s="1">
        <v>1</v>
      </c>
      <c r="C12" s="1" t="s">
        <v>11</v>
      </c>
      <c r="D12" s="1">
        <v>10</v>
      </c>
      <c r="E12" s="1">
        <v>1</v>
      </c>
      <c r="F12" s="2">
        <f>IF(Tableau1[[#This Row],[CLIENT]]="",0,VLOOKUP(Tableau1[[#This Row],[CLIENT]],BASE!$A$9:$B$14,2,FALSE))</f>
        <v>714</v>
      </c>
      <c r="G12" s="2">
        <f>+F12*5/100</f>
        <v>35.700000000000003</v>
      </c>
      <c r="H12" s="2">
        <f>SUM(Tableau1[[#This Row],[HT]:[TVA]])</f>
        <v>749.7</v>
      </c>
    </row>
    <row r="13" spans="1:8" x14ac:dyDescent="0.25">
      <c r="A13" s="3">
        <v>40910</v>
      </c>
      <c r="B13" s="1">
        <v>2</v>
      </c>
      <c r="C13" s="1" t="s">
        <v>9</v>
      </c>
      <c r="D13" s="1">
        <v>10</v>
      </c>
      <c r="E13" s="1">
        <v>2</v>
      </c>
      <c r="F13" s="2">
        <f>IF(Tableau1[[#This Row],[CLIENT]]="",0,VLOOKUP(Tableau1[[#This Row],[CLIENT]],BASE!$A$9:$B$14,2,FALSE))</f>
        <v>695</v>
      </c>
      <c r="G13" s="2">
        <f t="shared" si="0"/>
        <v>34.75</v>
      </c>
      <c r="H13" s="2">
        <f>SUM(Tableau1[[#This Row],[HT]:[TVA]])</f>
        <v>729.75</v>
      </c>
    </row>
    <row r="14" spans="1:8" x14ac:dyDescent="0.25">
      <c r="A14" s="3">
        <v>40911</v>
      </c>
      <c r="B14" s="1">
        <v>3</v>
      </c>
      <c r="C14" s="1" t="s">
        <v>8</v>
      </c>
      <c r="D14" s="1">
        <v>15</v>
      </c>
      <c r="E14" s="1">
        <v>3</v>
      </c>
      <c r="F14" s="2">
        <f>IF(Tableau1[[#This Row],[CLIENT]]="",0,VLOOKUP(Tableau1[[#This Row],[CLIENT]],BASE!$A$9:$B$14,2,FALSE))</f>
        <v>750</v>
      </c>
      <c r="G14" s="2">
        <f t="shared" si="0"/>
        <v>37.5</v>
      </c>
      <c r="H14" s="2">
        <f>SUM(Tableau1[[#This Row],[HT]:[TVA]])</f>
        <v>787.5</v>
      </c>
    </row>
    <row r="15" spans="1:8" x14ac:dyDescent="0.25">
      <c r="A15" s="3">
        <v>40912</v>
      </c>
      <c r="B15" s="1">
        <v>4</v>
      </c>
      <c r="D15" s="1">
        <v>5</v>
      </c>
      <c r="E15" s="1">
        <v>2</v>
      </c>
      <c r="F15" s="2">
        <f>IF(Tableau1[[#This Row],[CLIENT]]="",0,VLOOKUP(Tableau1[[#This Row],[CLIENT]],BASE!$A$9:$B$14,2,FALSE))</f>
        <v>0</v>
      </c>
      <c r="G15" s="2">
        <f t="shared" si="0"/>
        <v>0</v>
      </c>
      <c r="H15" s="2">
        <f>SUM(Tableau1[[#This Row],[HT]:[TVA]])</f>
        <v>0</v>
      </c>
    </row>
    <row r="16" spans="1:8" x14ac:dyDescent="0.25">
      <c r="A16" s="3">
        <v>40913</v>
      </c>
      <c r="B16" s="1">
        <v>5</v>
      </c>
      <c r="D16" s="1">
        <v>2</v>
      </c>
      <c r="E16" s="1">
        <v>1</v>
      </c>
      <c r="F16" s="2">
        <f>IF(Tableau1[[#This Row],[CLIENT]]="",0,VLOOKUP(Tableau1[[#This Row],[CLIENT]],BASE!$A$9:$B$14,2,FALSE))</f>
        <v>0</v>
      </c>
      <c r="G16" s="2">
        <f t="shared" si="0"/>
        <v>0</v>
      </c>
      <c r="H16" s="2">
        <f>SUM(Tableau1[[#This Row],[HT]:[TVA]])</f>
        <v>0</v>
      </c>
    </row>
    <row r="17" spans="1:8" x14ac:dyDescent="0.25">
      <c r="A17" s="3">
        <v>40914</v>
      </c>
      <c r="B17" s="1">
        <v>6</v>
      </c>
      <c r="D17" s="1">
        <v>9</v>
      </c>
      <c r="E17" s="1">
        <v>3</v>
      </c>
      <c r="F17" s="2">
        <f>IF(Tableau1[[#This Row],[CLIENT]]="",0,VLOOKUP(Tableau1[[#This Row],[CLIENT]],BASE!$A$9:$B$14,2,FALSE))</f>
        <v>0</v>
      </c>
      <c r="G17" s="2">
        <f t="shared" si="0"/>
        <v>0</v>
      </c>
      <c r="H17" s="2">
        <f>SUM(Tableau1[[#This Row],[HT]:[TVA]])</f>
        <v>0</v>
      </c>
    </row>
    <row r="18" spans="1:8" x14ac:dyDescent="0.25">
      <c r="A18" s="3">
        <v>40915</v>
      </c>
      <c r="B18" s="1">
        <v>7</v>
      </c>
      <c r="D18" s="1">
        <v>8</v>
      </c>
      <c r="E18" s="1">
        <v>2</v>
      </c>
      <c r="F18" s="2">
        <f>IF(Tableau1[[#This Row],[CLIENT]]="",0,VLOOKUP(Tableau1[[#This Row],[CLIENT]],BASE!$A$9:$B$14,2,FALSE))</f>
        <v>0</v>
      </c>
      <c r="G18" s="2">
        <f t="shared" si="0"/>
        <v>0</v>
      </c>
      <c r="H18" s="2">
        <f>SUM(Tableau1[[#This Row],[HT]:[TVA]])</f>
        <v>0</v>
      </c>
    </row>
    <row r="19" spans="1:8" x14ac:dyDescent="0.25">
      <c r="A19" s="3">
        <v>40916</v>
      </c>
      <c r="B19" s="1">
        <v>8</v>
      </c>
      <c r="D19" s="1">
        <v>9</v>
      </c>
      <c r="E19" s="1">
        <v>1</v>
      </c>
      <c r="F19" s="2">
        <f>IF(Tableau1[[#This Row],[CLIENT]]="",0,VLOOKUP(Tableau1[[#This Row],[CLIENT]],BASE!$A$9:$B$14,2,FALSE))</f>
        <v>0</v>
      </c>
      <c r="G19" s="2">
        <f t="shared" si="0"/>
        <v>0</v>
      </c>
      <c r="H19" s="2">
        <f>SUM(Tableau1[[#This Row],[HT]:[TVA]])</f>
        <v>0</v>
      </c>
    </row>
    <row r="20" spans="1:8" x14ac:dyDescent="0.25">
      <c r="A20" s="3">
        <v>40917</v>
      </c>
      <c r="B20" s="1">
        <v>9</v>
      </c>
      <c r="D20" s="1">
        <v>8</v>
      </c>
      <c r="E20" s="1">
        <v>2</v>
      </c>
      <c r="F20" s="2">
        <f>IF(Tableau1[[#This Row],[CLIENT]]="",0,VLOOKUP(Tableau1[[#This Row],[CLIENT]],BASE!$A$9:$B$14,2,FALSE))</f>
        <v>0</v>
      </c>
      <c r="G20" s="2">
        <f t="shared" si="0"/>
        <v>0</v>
      </c>
      <c r="H20" s="2">
        <f>SUM(Tableau1[[#This Row],[HT]:[TVA]])</f>
        <v>0</v>
      </c>
    </row>
    <row r="21" spans="1:8" x14ac:dyDescent="0.25">
      <c r="A21" s="3">
        <v>40918</v>
      </c>
      <c r="B21" s="1">
        <v>10</v>
      </c>
      <c r="D21" s="1">
        <v>10</v>
      </c>
      <c r="E21" s="1">
        <v>1</v>
      </c>
      <c r="F21" s="2">
        <f>IF(Tableau1[[#This Row],[CLIENT]]="",0,VLOOKUP(Tableau1[[#This Row],[CLIENT]],BASE!$A$9:$B$14,2,FALSE))</f>
        <v>0</v>
      </c>
      <c r="G21" s="2">
        <f t="shared" si="0"/>
        <v>0</v>
      </c>
      <c r="H21" s="2">
        <f>SUM(Tableau1[[#This Row],[HT]:[TVA]])</f>
        <v>0</v>
      </c>
    </row>
    <row r="22" spans="1:8" x14ac:dyDescent="0.25">
      <c r="A22" s="3">
        <v>40919</v>
      </c>
      <c r="B22" s="1">
        <v>11</v>
      </c>
      <c r="D22" s="1">
        <v>11</v>
      </c>
      <c r="E22" s="1">
        <v>5</v>
      </c>
      <c r="F22" s="2">
        <f>IF(Tableau1[[#This Row],[CLIENT]]="",0,VLOOKUP(Tableau1[[#This Row],[CLIENT]],BASE!$A$9:$B$14,2,FALSE))</f>
        <v>0</v>
      </c>
      <c r="G22" s="2">
        <f t="shared" si="0"/>
        <v>0</v>
      </c>
      <c r="H22" s="2">
        <f>SUM(Tableau1[[#This Row],[HT]:[TVA]])</f>
        <v>0</v>
      </c>
    </row>
    <row r="23" spans="1:8" x14ac:dyDescent="0.25">
      <c r="A23" s="3">
        <v>40920</v>
      </c>
      <c r="B23" s="1">
        <v>12</v>
      </c>
      <c r="D23" s="1">
        <v>12</v>
      </c>
      <c r="E23" s="1">
        <v>4</v>
      </c>
      <c r="F23" s="2">
        <f>IF(Tableau1[[#This Row],[CLIENT]]="",0,VLOOKUP(Tableau1[[#This Row],[CLIENT]],BASE!$A$9:$B$14,2,FALSE))</f>
        <v>0</v>
      </c>
      <c r="G23" s="2">
        <f t="shared" si="0"/>
        <v>0</v>
      </c>
      <c r="H23" s="2">
        <f>SUM(Tableau1[[#This Row],[HT]:[TVA]])</f>
        <v>0</v>
      </c>
    </row>
    <row r="24" spans="1:8" x14ac:dyDescent="0.25">
      <c r="A24" s="3">
        <v>40921</v>
      </c>
      <c r="B24" s="1">
        <v>13</v>
      </c>
      <c r="D24" s="1">
        <v>13</v>
      </c>
      <c r="E24" s="1">
        <v>2</v>
      </c>
      <c r="F24" s="2">
        <f>IF(Tableau1[[#This Row],[CLIENT]]="",0,VLOOKUP(Tableau1[[#This Row],[CLIENT]],BASE!$A$9:$B$14,2,FALSE))</f>
        <v>0</v>
      </c>
      <c r="G24" s="2">
        <f t="shared" si="0"/>
        <v>0</v>
      </c>
      <c r="H24" s="2">
        <f>SUM(Tableau1[[#This Row],[HT]:[TVA]])</f>
        <v>0</v>
      </c>
    </row>
    <row r="25" spans="1:8" x14ac:dyDescent="0.25">
      <c r="A25" s="3">
        <v>40922</v>
      </c>
      <c r="B25" s="1">
        <v>14</v>
      </c>
      <c r="D25" s="1">
        <v>14</v>
      </c>
      <c r="E25" s="1">
        <v>1</v>
      </c>
      <c r="F25" s="2">
        <f>IF(Tableau1[[#This Row],[CLIENT]]="",0,VLOOKUP(Tableau1[[#This Row],[CLIENT]],BASE!$A$9:$B$14,2,FALSE))</f>
        <v>0</v>
      </c>
      <c r="G25" s="2">
        <f t="shared" si="0"/>
        <v>0</v>
      </c>
      <c r="H25" s="2">
        <f>SUM(Tableau1[[#This Row],[HT]:[TVA]])</f>
        <v>0</v>
      </c>
    </row>
    <row r="26" spans="1:8" x14ac:dyDescent="0.25">
      <c r="A26" s="3">
        <v>40923</v>
      </c>
      <c r="B26" s="1">
        <v>15</v>
      </c>
      <c r="D26" s="1">
        <v>15</v>
      </c>
      <c r="E26" s="1">
        <v>3</v>
      </c>
      <c r="F26" s="2">
        <f>IF(Tableau1[[#This Row],[CLIENT]]="",0,VLOOKUP(Tableau1[[#This Row],[CLIENT]],BASE!$A$9:$B$14,2,FALSE))</f>
        <v>0</v>
      </c>
      <c r="G26" s="2">
        <f t="shared" si="0"/>
        <v>0</v>
      </c>
      <c r="H26" s="2">
        <f>SUM(Tableau1[[#This Row],[HT]:[TVA]])</f>
        <v>0</v>
      </c>
    </row>
    <row r="27" spans="1:8" x14ac:dyDescent="0.25">
      <c r="A27" s="3">
        <v>40924</v>
      </c>
      <c r="B27" s="1">
        <v>16</v>
      </c>
      <c r="D27" s="1">
        <v>16</v>
      </c>
      <c r="E27" s="1">
        <v>2</v>
      </c>
      <c r="F27" s="2">
        <f>IF(Tableau1[[#This Row],[CLIENT]]="",0,VLOOKUP(Tableau1[[#This Row],[CLIENT]],BASE!$A$9:$B$14,2,FALSE))</f>
        <v>0</v>
      </c>
      <c r="G27" s="2">
        <f t="shared" si="0"/>
        <v>0</v>
      </c>
      <c r="H27" s="2">
        <f>SUM(Tableau1[[#This Row],[HT]:[TVA]])</f>
        <v>0</v>
      </c>
    </row>
    <row r="28" spans="1:8" x14ac:dyDescent="0.25">
      <c r="A28" s="3">
        <v>40925</v>
      </c>
      <c r="B28" s="1">
        <v>17</v>
      </c>
      <c r="D28" s="1">
        <v>17</v>
      </c>
      <c r="E28" s="1">
        <v>5</v>
      </c>
      <c r="F28" s="2">
        <f>IF(Tableau1[[#This Row],[CLIENT]]="",0,VLOOKUP(Tableau1[[#This Row],[CLIENT]],BASE!$A$9:$B$14,2,FALSE))</f>
        <v>0</v>
      </c>
      <c r="G28" s="2">
        <f t="shared" si="0"/>
        <v>0</v>
      </c>
      <c r="H28" s="2">
        <f>SUM(Tableau1[[#This Row],[HT]:[TVA]])</f>
        <v>0</v>
      </c>
    </row>
    <row r="29" spans="1:8" x14ac:dyDescent="0.25">
      <c r="A29" s="3">
        <v>40926</v>
      </c>
      <c r="B29" s="1">
        <v>18</v>
      </c>
      <c r="D29" s="1">
        <v>18</v>
      </c>
      <c r="E29" s="1">
        <v>1</v>
      </c>
      <c r="F29" s="2">
        <f>IF(Tableau1[[#This Row],[CLIENT]]="",0,VLOOKUP(Tableau1[[#This Row],[CLIENT]],BASE!$A$9:$B$14,2,FALSE))</f>
        <v>0</v>
      </c>
      <c r="G29" s="2">
        <f t="shared" si="0"/>
        <v>0</v>
      </c>
      <c r="H29" s="2">
        <f>SUM(Tableau1[[#This Row],[HT]:[TVA]])</f>
        <v>0</v>
      </c>
    </row>
    <row r="30" spans="1:8" x14ac:dyDescent="0.25">
      <c r="A30" s="3">
        <v>40927</v>
      </c>
      <c r="B30" s="1">
        <v>19</v>
      </c>
      <c r="D30" s="1">
        <v>19</v>
      </c>
      <c r="E30" s="1">
        <v>2</v>
      </c>
      <c r="F30" s="2">
        <f>IF(Tableau1[[#This Row],[CLIENT]]="",0,VLOOKUP(Tableau1[[#This Row],[CLIENT]],BASE!$A$9:$B$14,2,FALSE))</f>
        <v>0</v>
      </c>
      <c r="G30" s="2">
        <f t="shared" si="0"/>
        <v>0</v>
      </c>
      <c r="H30" s="2">
        <f>SUM(Tableau1[[#This Row],[HT]:[TVA]])</f>
        <v>0</v>
      </c>
    </row>
    <row r="31" spans="1:8" x14ac:dyDescent="0.25">
      <c r="A31" s="3">
        <v>40928</v>
      </c>
      <c r="B31" s="1">
        <v>20</v>
      </c>
      <c r="D31" s="1">
        <v>20</v>
      </c>
      <c r="E31" s="1">
        <v>1</v>
      </c>
      <c r="F31" s="2">
        <f>IF(Tableau1[[#This Row],[CLIENT]]="",0,VLOOKUP(Tableau1[[#This Row],[CLIENT]],BASE!$A$9:$B$14,2,FALSE))</f>
        <v>0</v>
      </c>
      <c r="G31" s="2">
        <f t="shared" si="0"/>
        <v>0</v>
      </c>
      <c r="H31" s="2">
        <f>SUM(Tableau1[[#This Row],[HT]:[TVA]])</f>
        <v>0</v>
      </c>
    </row>
    <row r="32" spans="1:8" x14ac:dyDescent="0.25">
      <c r="A32" s="3">
        <v>40929</v>
      </c>
      <c r="B32" s="1">
        <v>21</v>
      </c>
      <c r="D32" s="1">
        <v>14</v>
      </c>
      <c r="E32" s="1">
        <v>5</v>
      </c>
      <c r="F32" s="2">
        <f>IF(Tableau1[[#This Row],[CLIENT]]="",0,VLOOKUP(Tableau1[[#This Row],[CLIENT]],BASE!$A$9:$B$14,2,FALSE))</f>
        <v>0</v>
      </c>
      <c r="G32" s="2">
        <f t="shared" si="0"/>
        <v>0</v>
      </c>
      <c r="H32" s="2">
        <f>SUM(Tableau1[[#This Row],[HT]:[TVA]])</f>
        <v>0</v>
      </c>
    </row>
    <row r="33" spans="1:8" x14ac:dyDescent="0.25">
      <c r="A33" s="3">
        <v>40930</v>
      </c>
      <c r="B33" s="1">
        <v>22</v>
      </c>
      <c r="D33" s="1">
        <v>20</v>
      </c>
      <c r="E33" s="1">
        <v>4</v>
      </c>
      <c r="F33" s="2">
        <f>IF(Tableau1[[#This Row],[CLIENT]]="",0,VLOOKUP(Tableau1[[#This Row],[CLIENT]],BASE!$A$9:$B$14,2,FALSE))</f>
        <v>0</v>
      </c>
      <c r="G33" s="2">
        <f t="shared" si="0"/>
        <v>0</v>
      </c>
      <c r="H33" s="2">
        <f>SUM(Tableau1[[#This Row],[HT]:[TVA]])</f>
        <v>0</v>
      </c>
    </row>
    <row r="34" spans="1:8" x14ac:dyDescent="0.25">
      <c r="A34" s="3">
        <v>40931</v>
      </c>
      <c r="B34" s="1">
        <v>23</v>
      </c>
      <c r="D34" s="1">
        <v>15</v>
      </c>
      <c r="E34" s="1">
        <v>1</v>
      </c>
      <c r="F34" s="2">
        <f>IF(Tableau1[[#This Row],[CLIENT]]="",0,VLOOKUP(Tableau1[[#This Row],[CLIENT]],BASE!$A$9:$B$14,2,FALSE))</f>
        <v>0</v>
      </c>
      <c r="G34" s="2">
        <f t="shared" si="0"/>
        <v>0</v>
      </c>
      <c r="H34" s="2">
        <f>SUM(Tableau1[[#This Row],[HT]:[TVA]])</f>
        <v>0</v>
      </c>
    </row>
    <row r="35" spans="1:8" x14ac:dyDescent="0.25">
      <c r="A35" s="3">
        <v>40932</v>
      </c>
      <c r="B35" s="1">
        <v>24</v>
      </c>
      <c r="D35" s="1">
        <v>16</v>
      </c>
      <c r="E35" s="1">
        <v>2</v>
      </c>
      <c r="F35" s="2">
        <f>IF(Tableau1[[#This Row],[CLIENT]]="",0,VLOOKUP(Tableau1[[#This Row],[CLIENT]],BASE!$A$9:$B$14,2,FALSE))</f>
        <v>0</v>
      </c>
      <c r="G35" s="2">
        <f t="shared" si="0"/>
        <v>0</v>
      </c>
      <c r="H35" s="2">
        <f>SUM(Tableau1[[#This Row],[HT]:[TVA]])</f>
        <v>0</v>
      </c>
    </row>
    <row r="36" spans="1:8" x14ac:dyDescent="0.25">
      <c r="A36" s="3">
        <v>40933</v>
      </c>
      <c r="B36" s="1">
        <v>25</v>
      </c>
      <c r="D36" s="1">
        <v>17</v>
      </c>
      <c r="E36" s="1">
        <v>3</v>
      </c>
      <c r="F36" s="2">
        <f>IF(Tableau1[[#This Row],[CLIENT]]="",0,VLOOKUP(Tableau1[[#This Row],[CLIENT]],BASE!$A$9:$B$14,2,FALSE))</f>
        <v>0</v>
      </c>
      <c r="G36" s="2">
        <f t="shared" si="0"/>
        <v>0</v>
      </c>
      <c r="H36" s="2">
        <f>SUM(Tableau1[[#This Row],[HT]:[TVA]])</f>
        <v>0</v>
      </c>
    </row>
    <row r="37" spans="1:8" x14ac:dyDescent="0.25">
      <c r="A37" s="3">
        <v>40934</v>
      </c>
      <c r="B37" s="1">
        <v>26</v>
      </c>
      <c r="D37" s="1">
        <v>18</v>
      </c>
      <c r="E37" s="1">
        <v>4</v>
      </c>
      <c r="F37" s="2">
        <f>IF(Tableau1[[#This Row],[CLIENT]]="",0,VLOOKUP(Tableau1[[#This Row],[CLIENT]],BASE!$A$9:$B$14,2,FALSE))</f>
        <v>0</v>
      </c>
      <c r="G37" s="2">
        <f t="shared" si="0"/>
        <v>0</v>
      </c>
      <c r="H37" s="2">
        <f>SUM(Tableau1[[#This Row],[HT]:[TVA]])</f>
        <v>0</v>
      </c>
    </row>
    <row r="38" spans="1:8" x14ac:dyDescent="0.25">
      <c r="A38" s="3">
        <v>40935</v>
      </c>
      <c r="B38" s="1">
        <v>27</v>
      </c>
      <c r="D38" s="1">
        <v>19</v>
      </c>
      <c r="E38" s="1">
        <v>5</v>
      </c>
      <c r="F38" s="2">
        <f>IF(Tableau1[[#This Row],[CLIENT]]="",0,VLOOKUP(Tableau1[[#This Row],[CLIENT]],BASE!$A$9:$B$14,2,FALSE))</f>
        <v>0</v>
      </c>
      <c r="G38" s="2">
        <f t="shared" si="0"/>
        <v>0</v>
      </c>
      <c r="H38" s="2">
        <f>SUM(Tableau1[[#This Row],[HT]:[TVA]])</f>
        <v>0</v>
      </c>
    </row>
    <row r="39" spans="1:8" x14ac:dyDescent="0.25">
      <c r="A39" s="3">
        <v>40936</v>
      </c>
      <c r="B39" s="1">
        <v>28</v>
      </c>
      <c r="D39" s="1">
        <v>20</v>
      </c>
      <c r="E39" s="1">
        <v>6</v>
      </c>
      <c r="F39" s="2">
        <f>IF(Tableau1[[#This Row],[CLIENT]]="",0,VLOOKUP(Tableau1[[#This Row],[CLIENT]],BASE!$A$9:$B$14,2,FALSE))</f>
        <v>0</v>
      </c>
      <c r="G39" s="2">
        <f t="shared" si="0"/>
        <v>0</v>
      </c>
      <c r="H39" s="2">
        <f>SUM(Tableau1[[#This Row],[HT]:[TVA]])</f>
        <v>0</v>
      </c>
    </row>
    <row r="40" spans="1:8" x14ac:dyDescent="0.25">
      <c r="A40" s="3">
        <v>40937</v>
      </c>
      <c r="B40" s="1">
        <v>29</v>
      </c>
      <c r="D40" s="1">
        <v>21</v>
      </c>
      <c r="E40" s="1">
        <v>5</v>
      </c>
      <c r="F40" s="2">
        <f>IF(Tableau1[[#This Row],[CLIENT]]="",0,VLOOKUP(Tableau1[[#This Row],[CLIENT]],BASE!$A$9:$B$14,2,FALSE))</f>
        <v>0</v>
      </c>
      <c r="G40" s="2">
        <f t="shared" si="0"/>
        <v>0</v>
      </c>
      <c r="H40" s="2">
        <f>SUM(Tableau1[[#This Row],[HT]:[TVA]])</f>
        <v>0</v>
      </c>
    </row>
    <row r="41" spans="1:8" x14ac:dyDescent="0.25">
      <c r="A41" s="3">
        <v>40938</v>
      </c>
      <c r="B41" s="1">
        <v>30</v>
      </c>
      <c r="D41" s="1">
        <v>22</v>
      </c>
      <c r="E41" s="1">
        <v>4</v>
      </c>
      <c r="F41" s="2">
        <f>IF(Tableau1[[#This Row],[CLIENT]]="",0,VLOOKUP(Tableau1[[#This Row],[CLIENT]],BASE!$A$9:$B$14,2,FALSE))</f>
        <v>0</v>
      </c>
      <c r="G41" s="2">
        <f t="shared" si="0"/>
        <v>0</v>
      </c>
      <c r="H41" s="2">
        <f>SUM(Tableau1[[#This Row],[HT]:[TVA]])</f>
        <v>0</v>
      </c>
    </row>
    <row r="42" spans="1:8" x14ac:dyDescent="0.25">
      <c r="A42" s="3">
        <v>40939</v>
      </c>
      <c r="B42" s="1">
        <v>31</v>
      </c>
      <c r="D42" s="1">
        <v>23</v>
      </c>
      <c r="E42" s="1">
        <v>6</v>
      </c>
      <c r="F42" s="2">
        <f>IF(Tableau1[[#This Row],[CLIENT]]="",0,VLOOKUP(Tableau1[[#This Row],[CLIENT]],BASE!$A$9:$B$14,2,FALSE))</f>
        <v>0</v>
      </c>
      <c r="G42" s="2">
        <f t="shared" si="0"/>
        <v>0</v>
      </c>
      <c r="H42" s="2">
        <f>SUM(Tableau1[[#This Row],[HT]:[TVA]])</f>
        <v>0</v>
      </c>
    </row>
    <row r="43" spans="1:8" x14ac:dyDescent="0.25">
      <c r="A43" s="6" t="s">
        <v>14</v>
      </c>
      <c r="B43" s="4"/>
      <c r="C43" s="4"/>
      <c r="D43" s="4">
        <f>SUBTOTAL(109,Tableau1[Livré])</f>
        <v>502</v>
      </c>
      <c r="E43" s="4">
        <f>SUBTOTAL(109,Tableau1[Retour])</f>
        <v>97</v>
      </c>
      <c r="F43" s="5">
        <f>SUBTOTAL(109,Tableau1[HT])</f>
        <v>5818</v>
      </c>
      <c r="G43" s="5">
        <f>SUBTOTAL(109,Tableau1[TVA])</f>
        <v>290.89999999999998</v>
      </c>
      <c r="H43" s="5">
        <f>SUBTOTAL(109,Tableau1[TTC])</f>
        <v>6108.9</v>
      </c>
    </row>
    <row r="44" spans="1:8" x14ac:dyDescent="0.25">
      <c r="A44" s="3"/>
    </row>
  </sheetData>
  <mergeCells count="1">
    <mergeCell ref="A1:H1"/>
  </mergeCells>
  <printOptions horizontalCentered="1"/>
  <pageMargins left="0.11811023622047245" right="0.11811023622047245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Vai</dc:creator>
  <cp:lastModifiedBy>Jean-Eric Pelouas</cp:lastModifiedBy>
  <cp:lastPrinted>2012-09-14T06:30:46Z</cp:lastPrinted>
  <dcterms:created xsi:type="dcterms:W3CDTF">2012-09-14T05:08:42Z</dcterms:created>
  <dcterms:modified xsi:type="dcterms:W3CDTF">2012-09-21T05:07:44Z</dcterms:modified>
</cp:coreProperties>
</file>