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60" windowWidth="15480" windowHeight="7710"/>
  </bookViews>
  <sheets>
    <sheet name="Synthèse" sheetId="1" r:id="rId1"/>
    <sheet name="Paris" sheetId="2" r:id="rId2"/>
    <sheet name="Lyon" sheetId="3" r:id="rId3"/>
    <sheet name="Nantes" sheetId="4" r:id="rId4"/>
    <sheet name="Nancy" sheetId="5" r:id="rId5"/>
  </sheets>
  <calcPr calcId="152511"/>
</workbook>
</file>

<file path=xl/calcChain.xml><?xml version="1.0" encoding="utf-8"?>
<calcChain xmlns="http://schemas.openxmlformats.org/spreadsheetml/2006/main">
  <c r="D5" i="1" l="1"/>
  <c r="G5" i="1"/>
  <c r="D4" i="1"/>
  <c r="G4" i="1"/>
  <c r="D3" i="1"/>
  <c r="G3" i="1"/>
  <c r="D2" i="1"/>
  <c r="G2" i="1"/>
  <c r="H5" i="1" l="1"/>
  <c r="H4" i="1"/>
  <c r="H3" i="1"/>
  <c r="H2" i="1"/>
  <c r="B14" i="2"/>
  <c r="C14" i="2"/>
  <c r="D14" i="2"/>
  <c r="E14" i="2"/>
  <c r="B14" i="5" l="1"/>
  <c r="C14" i="5"/>
  <c r="D14" i="5"/>
  <c r="E14" i="5"/>
  <c r="B14" i="4"/>
  <c r="C14" i="4"/>
  <c r="D14" i="4"/>
  <c r="E14" i="4"/>
  <c r="B14" i="3"/>
  <c r="C14" i="3"/>
  <c r="D14" i="3"/>
  <c r="E14" i="3"/>
</calcChain>
</file>

<file path=xl/sharedStrings.xml><?xml version="1.0" encoding="utf-8"?>
<sst xmlns="http://schemas.openxmlformats.org/spreadsheetml/2006/main" count="86" uniqueCount="32">
  <si>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</si>
  <si>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</si>
  <si>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</si>
  <si>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</si>
  <si>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</si>
  <si>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</si>
  <si>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</si>
  <si>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</si>
  <si>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</si>
  <si>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</si>
  <si>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</si>
  <si>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</si>
  <si>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</si>
  <si>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Ville</t>
  </si>
  <si>
    <t>Variation CA</t>
  </si>
  <si>
    <t>Variation Charges</t>
  </si>
  <si>
    <t>CA Réalisé  2014</t>
  </si>
  <si>
    <t>CA Réalisé  2013</t>
  </si>
  <si>
    <t>Total Charge 2013</t>
  </si>
  <si>
    <t>Total Charge 2014</t>
  </si>
  <si>
    <t>CA Réalisé 2014</t>
  </si>
  <si>
    <t>Charge 2014</t>
  </si>
  <si>
    <t>CA Réalisé 2013</t>
  </si>
  <si>
    <t>Charge 2013</t>
  </si>
  <si>
    <t>Commentaires</t>
  </si>
  <si>
    <t>Total</t>
  </si>
  <si>
    <t>http://forum.excel-pratique.com</t>
  </si>
  <si>
    <t>Paris</t>
  </si>
  <si>
    <t>Lyon</t>
  </si>
  <si>
    <t>Nantes</t>
  </si>
  <si>
    <t>Nancy</t>
  </si>
  <si>
    <t>=SI(ET([@[Variation CA]]&lt;0;[@[Variation Charges]]&gt;0);"A surveiller";"")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</si>
</sst>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64" fontId="0" fillId="0" borderId="0" xfId="0" applyNumberFormat="1"/>
    <xf numFmtId="0" fontId="1" fillId="0" borderId="0" xfId="1"/>
    <xf numFmtId="0" fontId="2" fillId="0" borderId="0" xfId="2"/>
  </cellXfs>
  <cellStyles count="3">
    <cellStyle name="Lien hypertexte" xfId="1" builtinId="8"/>
    <cellStyle name="Normal" xfId="0" builtinId="0"/>
    <cellStyle name="Texte explicatif" xfId="2" builtinId="53"/>
  </cellStyles>
  <dxfs count="48">
    <dxf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164" formatCode="#,##0;[Red]\(#,##0\);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4" formatCode="#,##0;[Red]\(#,##0\);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7</xdr:row>
      <xdr:rowOff>104775</xdr:rowOff>
    </xdr:from>
    <xdr:to>
      <xdr:col>13</xdr:col>
      <xdr:colOff>619125</xdr:colOff>
      <xdr:row>18</xdr:row>
      <xdr:rowOff>180974</xdr:rowOff>
    </xdr:to>
    <xdr:sp macro="" textlink="">
      <xdr:nvSpPr>
        <xdr:cNvPr id="2" name="ZoneTexte 1"/>
        <xdr:cNvSpPr txBox="1"/>
      </xdr:nvSpPr>
      <xdr:spPr>
        <a:xfrm>
          <a:off x="9039225" y="1438275"/>
          <a:ext cx="3571875" cy="2171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Programmer une macro qui calcule .</a:t>
          </a:r>
        </a:p>
        <a:p>
          <a:r>
            <a:rPr lang="fr-FR" sz="1100"/>
            <a:t>- Commentaires:</a:t>
          </a:r>
          <a:r>
            <a:rPr lang="fr-FR" sz="1100" baseline="0"/>
            <a:t> </a:t>
          </a:r>
          <a:r>
            <a:rPr lang="fr-FR" sz="1100"/>
            <a:t> afficher </a:t>
          </a:r>
          <a:r>
            <a:rPr lang="fr-FR" sz="1100" b="1">
              <a:solidFill>
                <a:srgbClr val="FF0000"/>
              </a:solidFill>
            </a:rPr>
            <a:t>A</a:t>
          </a:r>
          <a:r>
            <a:rPr lang="fr-FR" sz="1100"/>
            <a:t> </a:t>
          </a:r>
          <a:r>
            <a:rPr lang="fr-FR" sz="1100" b="1" u="sng">
              <a:solidFill>
                <a:srgbClr val="FF0000"/>
              </a:solidFill>
            </a:rPr>
            <a:t>surveiller</a:t>
          </a:r>
          <a:r>
            <a:rPr lang="fr-FR" sz="1100"/>
            <a:t>, si les CA diminuent  et les Charges augmentent</a:t>
          </a:r>
          <a:r>
            <a:rPr lang="fr-FR" sz="1100" baseline="0"/>
            <a:t> </a:t>
          </a:r>
          <a:r>
            <a:rPr lang="fr-FR" sz="1100"/>
            <a:t>et mettre sur un fond rouge la ville.</a:t>
          </a:r>
        </a:p>
        <a:p>
          <a:endParaRPr lang="fr-FR" sz="1100"/>
        </a:p>
        <a:p>
          <a:r>
            <a:rPr lang="fr-FR" sz="1100"/>
            <a:t>Programmer une 2ème macro qui effacer</a:t>
          </a:r>
          <a:r>
            <a:rPr lang="fr-FR" sz="1100" baseline="0"/>
            <a:t> </a:t>
          </a:r>
          <a:r>
            <a:rPr lang="fr-FR" sz="1100"/>
            <a:t>les résultats de la feuille synthèse et réinitialiser</a:t>
          </a:r>
          <a:r>
            <a:rPr lang="fr-FR" sz="1100" baseline="0"/>
            <a:t> </a:t>
          </a:r>
          <a:r>
            <a:rPr lang="fr-FR" sz="1100"/>
            <a:t>les couleurs.</a:t>
          </a:r>
        </a:p>
        <a:p>
          <a:r>
            <a:rPr lang="fr-FR" sz="1100"/>
            <a:t>Insérer un bouton de commande sur la</a:t>
          </a:r>
          <a:r>
            <a:rPr lang="fr-FR" sz="1100" baseline="0"/>
            <a:t> feuille synthèse pour exécuter la 2ème macro.</a:t>
          </a:r>
        </a:p>
        <a:p>
          <a:r>
            <a:rPr lang="fr-FR" sz="1100" b="1" baseline="0">
              <a:solidFill>
                <a:srgbClr val="FF0000"/>
              </a:solidFill>
            </a:rPr>
            <a:t>Déclaration de variables obligatoire</a:t>
          </a:r>
        </a:p>
        <a:p>
          <a:r>
            <a:rPr lang="fr-FR" sz="1100" b="1" baseline="0">
              <a:solidFill>
                <a:srgbClr val="FF0000"/>
              </a:solidFill>
            </a:rPr>
            <a:t>le nombre de lignes et de feuilles est variable dans le temps.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0</xdr:rowOff>
        </xdr:from>
        <xdr:to>
          <xdr:col>9</xdr:col>
          <xdr:colOff>847725</xdr:colOff>
          <xdr:row>1</xdr:row>
          <xdr:rowOff>133350</xdr:rowOff>
        </xdr:to>
        <xdr:sp macro="" textlink="">
          <xdr:nvSpPr>
            <xdr:cNvPr id="1026" name="cmdSynthetis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0</xdr:row>
          <xdr:rowOff>0</xdr:rowOff>
        </xdr:from>
        <xdr:to>
          <xdr:col>10</xdr:col>
          <xdr:colOff>457200</xdr:colOff>
          <xdr:row>1</xdr:row>
          <xdr:rowOff>133350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409575</xdr:colOff>
      <xdr:row>23</xdr:row>
      <xdr:rowOff>19050</xdr:rowOff>
    </xdr:from>
    <xdr:to>
      <xdr:col>5</xdr:col>
      <xdr:colOff>723205</xdr:colOff>
      <xdr:row>41</xdr:row>
      <xdr:rowOff>28145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4400550"/>
          <a:ext cx="5561905" cy="34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7</xdr:row>
      <xdr:rowOff>76200</xdr:rowOff>
    </xdr:from>
    <xdr:to>
      <xdr:col>6</xdr:col>
      <xdr:colOff>675431</xdr:colOff>
      <xdr:row>22</xdr:row>
      <xdr:rowOff>28224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575" y="1409700"/>
          <a:ext cx="6752381" cy="28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3</xdr:row>
      <xdr:rowOff>57150</xdr:rowOff>
    </xdr:from>
    <xdr:to>
      <xdr:col>15</xdr:col>
      <xdr:colOff>56355</xdr:colOff>
      <xdr:row>24</xdr:row>
      <xdr:rowOff>170936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29275" y="628650"/>
          <a:ext cx="6361905" cy="41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5" displayName="Tableau5" ref="A1:H5">
  <autoFilter ref="A1:H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Ville" totalsRowLabel="Total"/>
    <tableColumn id="2" name="CA Réalisé  2013" totalsRowFunction="sum" dataDxfId="13" totalsRowDxfId="14"/>
    <tableColumn id="3" name="CA Réalisé  2014" totalsRowFunction="sum" dataDxfId="11" totalsRowDxfId="12"/>
    <tableColumn id="4" name="Variation CA" totalsRowFunction="sum" dataDxfId="9" totalsRowDxfId="10">
      <calculatedColumnFormula>Tableau5[[#This Row],[CA Réalisé  2014]]-Tableau5[[#This Row],[CA Réalisé  2013]]</calculatedColumnFormula>
    </tableColumn>
    <tableColumn id="5" name="Total Charge 2013" totalsRowFunction="sum" dataDxfId="7" totalsRowDxfId="8"/>
    <tableColumn id="6" name="Total Charge 2014" totalsRowFunction="sum" dataDxfId="5" totalsRowDxfId="6"/>
    <tableColumn id="7" name="Variation Charges" totalsRowFunction="sum" dataDxfId="3" totalsRowDxfId="4">
      <calculatedColumnFormula>Tableau5[[#This Row],[Total Charge 2014]]-Tableau5[[#This Row],[Total Charge 2013]]</calculatedColumnFormula>
    </tableColumn>
    <tableColumn id="8" name="Commentaires" dataDxfId="1" totalsRowDxfId="2">
      <calculatedColumnFormula>IF(AND(Tableau5[[#This Row],[Variation CA]]&lt;0,Tableau5[[#This Row],[Variation Charges]]&gt;0),"A surveiller","")</calculatedColumnFormula>
    </tableColumn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47" totalsRowDxfId="46"/>
    <tableColumn id="3" name="CA Réalisé 2014" totalsRowFunction="sum" dataDxfId="45" totalsRowDxfId="44"/>
    <tableColumn id="4" name="Charge 2013" totalsRowFunction="sum" dataDxfId="43" totalsRowDxfId="42"/>
    <tableColumn id="5" name="Charge 2014" totalsRowFunction="sum" dataDxfId="41" totalsRowDxfId="4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custom" dataDxfId="39" totalsRowDxfId="38">
      <totalsRowFormula>SUBTOTAL(109,B2:B13)</totalsRowFormula>
    </tableColumn>
    <tableColumn id="3" name="CA Réalisé 2014" totalsRowFunction="sum" dataDxfId="37" totalsRowDxfId="36"/>
    <tableColumn id="4" name="Charge 2013" totalsRowFunction="sum" dataDxfId="35" totalsRowDxfId="34"/>
    <tableColumn id="5" name="Charge 2014" totalsRowFunction="sum" dataDxfId="33" totalsRowDxfId="3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31" totalsRowDxfId="30"/>
    <tableColumn id="3" name="CA Réalisé 2014" totalsRowFunction="sum" dataDxfId="29" totalsRowDxfId="28"/>
    <tableColumn id="4" name="Charge 2013" totalsRowFunction="sum" dataDxfId="27" totalsRowDxfId="26"/>
    <tableColumn id="5" name="Charge 2014" totalsRowFunction="sum" dataDxfId="25" totalsRowDxfId="2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23" totalsRowDxfId="22"/>
    <tableColumn id="3" name="CA Réalisé 2014" totalsRowFunction="sum" dataDxfId="21" totalsRowDxfId="20"/>
    <tableColumn id="4" name="Charge 2013" totalsRowFunction="sum" dataDxfId="19" totalsRowDxfId="18"/>
    <tableColumn id="5" name="Charge 2014" totalsRowFunction="sum" dataDxfId="17" totalsRowDxfId="1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macro-qui-calcule-ca-et-charges-t7158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7"/>
  <sheetViews>
    <sheetView showGridLines="0" tabSelected="1" workbookViewId="0">
      <selection activeCell="I13" sqref="I13"/>
    </sheetView>
  </sheetViews>
  <sheetFormatPr baseColWidth="10" defaultRowHeight="15" x14ac:dyDescent="0.25"/>
  <cols>
    <col min="2" max="3" width="17.28515625" customWidth="1"/>
    <col min="4" max="4" width="14.140625" customWidth="1"/>
    <col min="5" max="6" width="18.5703125" customWidth="1"/>
    <col min="7" max="7" width="18.7109375" customWidth="1"/>
    <col min="8" max="8" width="16.140625" customWidth="1"/>
    <col min="9" max="10" width="12.85546875" bestFit="1" customWidth="1"/>
    <col min="12" max="12" width="12.85546875" bestFit="1" customWidth="1"/>
  </cols>
  <sheetData>
    <row r="1" spans="1:10" x14ac:dyDescent="0.25">
      <c r="A1" t="s">
        <v>13</v>
      </c>
      <c r="B1" t="s">
        <v>17</v>
      </c>
      <c r="C1" t="s">
        <v>16</v>
      </c>
      <c r="D1" t="s">
        <v>14</v>
      </c>
      <c r="E1" t="s">
        <v>18</v>
      </c>
      <c r="F1" t="s">
        <v>19</v>
      </c>
      <c r="G1" t="s">
        <v>15</v>
      </c>
      <c r="H1" t="s">
        <v>24</v>
      </c>
    </row>
    <row r="2" spans="1:10" x14ac:dyDescent="0.25">
      <c r="A2" t="s">
        <v>27</v>
      </c>
      <c r="B2" s="1">
        <v>310500</v>
      </c>
      <c r="C2" s="1">
        <v>229500</v>
      </c>
      <c r="D2" s="2">
        <f>Tableau5[[#This Row],[CA Réalisé  2014]]-Tableau5[[#This Row],[CA Réalisé  2013]]</f>
        <v>-81000</v>
      </c>
      <c r="E2" s="1">
        <v>190500</v>
      </c>
      <c r="F2" s="1">
        <v>190140</v>
      </c>
      <c r="G2" s="2">
        <f>Tableau5[[#This Row],[Total Charge 2014]]-Tableau5[[#This Row],[Total Charge 2013]]</f>
        <v>-360</v>
      </c>
      <c r="H2" s="1" t="str">
        <f>IF(AND(Tableau5[[#This Row],[Variation CA]]&lt;0,Tableau5[[#This Row],[Variation Charges]]&gt;0),"A surveiller","")</f>
        <v/>
      </c>
    </row>
    <row r="3" spans="1:10" x14ac:dyDescent="0.25">
      <c r="A3" t="s">
        <v>28</v>
      </c>
      <c r="B3" s="1">
        <v>145890</v>
      </c>
      <c r="C3" s="1">
        <v>244680</v>
      </c>
      <c r="D3" s="2">
        <f>Tableau5[[#This Row],[CA Réalisé  2014]]-Tableau5[[#This Row],[CA Réalisé  2013]]</f>
        <v>98790</v>
      </c>
      <c r="E3" s="1">
        <v>148032</v>
      </c>
      <c r="F3" s="1">
        <v>125670</v>
      </c>
      <c r="G3" s="2">
        <f>Tableau5[[#This Row],[Total Charge 2014]]-Tableau5[[#This Row],[Total Charge 2013]]</f>
        <v>-22362</v>
      </c>
      <c r="H3" s="1" t="str">
        <f>IF(AND(Tableau5[[#This Row],[Variation CA]]&lt;0,Tableau5[[#This Row],[Variation Charges]]&gt;0),"A surveiller","")</f>
        <v/>
      </c>
      <c r="J3" s="3" t="s">
        <v>26</v>
      </c>
    </row>
    <row r="4" spans="1:10" x14ac:dyDescent="0.25">
      <c r="A4" t="s">
        <v>29</v>
      </c>
      <c r="B4" s="1">
        <v>393000</v>
      </c>
      <c r="C4" s="1">
        <v>312000</v>
      </c>
      <c r="D4" s="2">
        <f>Tableau5[[#This Row],[CA Réalisé  2014]]-Tableau5[[#This Row],[CA Réalisé  2013]]</f>
        <v>-81000</v>
      </c>
      <c r="E4" s="1">
        <v>127440</v>
      </c>
      <c r="F4" s="1">
        <v>105000</v>
      </c>
      <c r="G4" s="2">
        <f>Tableau5[[#This Row],[Total Charge 2014]]-Tableau5[[#This Row],[Total Charge 2013]]</f>
        <v>-22440</v>
      </c>
      <c r="H4" s="1" t="str">
        <f>IF(AND(Tableau5[[#This Row],[Variation CA]]&lt;0,Tableau5[[#This Row],[Variation Charges]]&gt;0),"A surveiller","")</f>
        <v/>
      </c>
    </row>
    <row r="5" spans="1:10" x14ac:dyDescent="0.25">
      <c r="A5" t="s">
        <v>30</v>
      </c>
      <c r="B5" s="1">
        <v>111900</v>
      </c>
      <c r="C5" s="1">
        <v>111450</v>
      </c>
      <c r="D5" s="2">
        <f>Tableau5[[#This Row],[CA Réalisé  2014]]-Tableau5[[#This Row],[CA Réalisé  2013]]</f>
        <v>-450</v>
      </c>
      <c r="E5" s="1">
        <v>121500</v>
      </c>
      <c r="F5" s="1">
        <v>149400</v>
      </c>
      <c r="G5" s="2">
        <f>Tableau5[[#This Row],[Total Charge 2014]]-Tableau5[[#This Row],[Total Charge 2013]]</f>
        <v>27900</v>
      </c>
      <c r="H5" s="1" t="str">
        <f>IF(AND(Tableau5[[#This Row],[Variation CA]]&lt;0,Tableau5[[#This Row],[Variation Charges]]&gt;0),"A surveiller","")</f>
        <v>A surveiller</v>
      </c>
    </row>
    <row r="7" spans="1:10" x14ac:dyDescent="0.25">
      <c r="H7" s="4" t="s">
        <v>31</v>
      </c>
    </row>
  </sheetData>
  <conditionalFormatting sqref="A2:A5">
    <cfRule type="expression" dxfId="0" priority="1">
      <formula>$H2="A surveiller"</formula>
    </cfRule>
  </conditionalFormatting>
  <hyperlinks>
    <hyperlink ref="J3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Synthetiser">
          <controlPr defaultSize="0" autoLine="0" r:id="rId6">
            <anchor moveWithCells="1">
              <from>
                <xdr:col>9</xdr:col>
                <xdr:colOff>9525</xdr:colOff>
                <xdr:row>0</xdr:row>
                <xdr:rowOff>0</xdr:rowOff>
              </from>
              <to>
                <xdr:col>9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1026" r:id="rId5" name="cmdSynthetiser"/>
      </mc:Fallback>
    </mc:AlternateContent>
    <mc:AlternateContent xmlns:mc="http://schemas.openxmlformats.org/markup-compatibility/2006">
      <mc:Choice Requires="x14">
        <control shapeId="1027" r:id="rId7" name="cmdRAZ">
          <controlPr defaultSize="0" autoLine="0" r:id="rId8">
            <anchor moveWithCells="1">
              <from>
                <xdr:col>10</xdr:col>
                <xdr:colOff>66675</xdr:colOff>
                <xdr:row>0</xdr:row>
                <xdr:rowOff>0</xdr:rowOff>
              </from>
              <to>
                <xdr:col>10</xdr:col>
                <xdr:colOff>457200</xdr:colOff>
                <xdr:row>1</xdr:row>
                <xdr:rowOff>133350</xdr:rowOff>
              </to>
            </anchor>
          </controlPr>
        </control>
      </mc:Choice>
      <mc:Fallback>
        <control shapeId="1027" r:id="rId7" name="cmdRAZ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showGridLines="0" workbookViewId="0">
      <selection activeCell="E3" sqref="E3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  <col min="9" max="9" width="12.8554687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13500</v>
      </c>
      <c r="C2" s="1">
        <v>15000</v>
      </c>
      <c r="D2" s="1">
        <v>14500</v>
      </c>
      <c r="E2" s="1">
        <v>12490</v>
      </c>
    </row>
    <row r="3" spans="1:5" x14ac:dyDescent="0.25">
      <c r="A3" t="s">
        <v>2</v>
      </c>
      <c r="B3" s="1">
        <v>17000</v>
      </c>
      <c r="C3" s="1">
        <v>15750</v>
      </c>
      <c r="D3" s="1">
        <v>14750</v>
      </c>
      <c r="E3" s="1">
        <v>13100</v>
      </c>
    </row>
    <row r="4" spans="1:5" x14ac:dyDescent="0.25">
      <c r="A4" t="s">
        <v>3</v>
      </c>
      <c r="B4" s="1">
        <v>19000</v>
      </c>
      <c r="C4" s="1">
        <v>16500</v>
      </c>
      <c r="D4" s="1">
        <v>15000</v>
      </c>
      <c r="E4" s="1">
        <v>13710</v>
      </c>
    </row>
    <row r="5" spans="1:5" x14ac:dyDescent="0.25">
      <c r="A5" t="s">
        <v>4</v>
      </c>
      <c r="B5" s="1">
        <v>21000</v>
      </c>
      <c r="C5" s="1">
        <v>17250</v>
      </c>
      <c r="D5" s="1">
        <v>15250</v>
      </c>
      <c r="E5" s="1">
        <v>14320</v>
      </c>
    </row>
    <row r="6" spans="1:5" x14ac:dyDescent="0.25">
      <c r="A6" t="s">
        <v>5</v>
      </c>
      <c r="B6" s="1">
        <v>23000</v>
      </c>
      <c r="C6" s="1">
        <v>18000</v>
      </c>
      <c r="D6" s="1">
        <v>15500</v>
      </c>
      <c r="E6" s="1">
        <v>14930</v>
      </c>
    </row>
    <row r="7" spans="1:5" x14ac:dyDescent="0.25">
      <c r="A7" t="s">
        <v>6</v>
      </c>
      <c r="B7" s="1">
        <v>25000</v>
      </c>
      <c r="C7" s="1">
        <v>18750</v>
      </c>
      <c r="D7" s="1">
        <v>15750</v>
      </c>
      <c r="E7" s="1">
        <v>15540</v>
      </c>
    </row>
    <row r="8" spans="1:5" x14ac:dyDescent="0.25">
      <c r="A8" t="s">
        <v>7</v>
      </c>
      <c r="B8" s="1">
        <v>27000</v>
      </c>
      <c r="C8" s="1">
        <v>19500</v>
      </c>
      <c r="D8" s="1">
        <v>16000</v>
      </c>
      <c r="E8" s="1">
        <v>16150</v>
      </c>
    </row>
    <row r="9" spans="1:5" x14ac:dyDescent="0.25">
      <c r="A9" t="s">
        <v>8</v>
      </c>
      <c r="B9" s="1">
        <v>29000</v>
      </c>
      <c r="C9" s="1">
        <v>20250</v>
      </c>
      <c r="D9" s="1">
        <v>16250</v>
      </c>
      <c r="E9" s="1">
        <v>16760</v>
      </c>
    </row>
    <row r="10" spans="1:5" x14ac:dyDescent="0.25">
      <c r="A10" t="s">
        <v>9</v>
      </c>
      <c r="B10" s="1">
        <v>31000</v>
      </c>
      <c r="C10" s="1">
        <v>21000</v>
      </c>
      <c r="D10" s="1">
        <v>16500</v>
      </c>
      <c r="E10" s="1">
        <v>17370</v>
      </c>
    </row>
    <row r="11" spans="1:5" x14ac:dyDescent="0.25">
      <c r="A11" t="s">
        <v>10</v>
      </c>
      <c r="B11" s="1">
        <v>33000</v>
      </c>
      <c r="C11" s="1">
        <v>21750</v>
      </c>
      <c r="D11" s="1">
        <v>16750</v>
      </c>
      <c r="E11" s="1">
        <v>17980</v>
      </c>
    </row>
    <row r="12" spans="1:5" x14ac:dyDescent="0.25">
      <c r="A12" t="s">
        <v>11</v>
      </c>
      <c r="B12" s="1">
        <v>35000</v>
      </c>
      <c r="C12" s="1">
        <v>22500</v>
      </c>
      <c r="D12" s="1">
        <v>17000</v>
      </c>
      <c r="E12" s="1">
        <v>18590</v>
      </c>
    </row>
    <row r="13" spans="1:5" x14ac:dyDescent="0.25">
      <c r="A13" t="s">
        <v>12</v>
      </c>
      <c r="B13" s="1">
        <v>37000</v>
      </c>
      <c r="C13" s="1">
        <v>23250</v>
      </c>
      <c r="D13" s="1">
        <v>17250</v>
      </c>
      <c r="E13" s="1">
        <v>19200</v>
      </c>
    </row>
    <row r="14" spans="1:5" x14ac:dyDescent="0.25">
      <c r="A14" t="s">
        <v>25</v>
      </c>
      <c r="B14" s="1">
        <f>SUBTOTAL(109,Tableau2[CA Réalisé 2013])</f>
        <v>310500</v>
      </c>
      <c r="C14" s="1">
        <f>SUBTOTAL(109,Tableau2[CA Réalisé 2014])</f>
        <v>229500</v>
      </c>
      <c r="D14" s="1">
        <f>SUBTOTAL(109,Tableau2[Charge 2013])</f>
        <v>190500</v>
      </c>
      <c r="E14" s="1">
        <f>SUBTOTAL(109,Tableau2[Charge 2014])</f>
        <v>190140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showGridLines="0" workbookViewId="0">
      <selection activeCell="F6" sqref="F6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  <col min="10" max="10" width="12.8554687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11965</v>
      </c>
      <c r="C2" s="1">
        <v>15000</v>
      </c>
      <c r="D2" s="1">
        <v>10950</v>
      </c>
      <c r="E2" s="1">
        <v>9895</v>
      </c>
    </row>
    <row r="3" spans="1:5" x14ac:dyDescent="0.25">
      <c r="A3" t="s">
        <v>2</v>
      </c>
      <c r="B3" s="1">
        <v>12000</v>
      </c>
      <c r="C3" s="1">
        <v>15980</v>
      </c>
      <c r="D3" s="1">
        <v>11202</v>
      </c>
      <c r="E3" s="1">
        <v>10000</v>
      </c>
    </row>
    <row r="4" spans="1:5" x14ac:dyDescent="0.25">
      <c r="A4" t="s">
        <v>3</v>
      </c>
      <c r="B4" s="1">
        <v>12035</v>
      </c>
      <c r="C4" s="1">
        <v>16960</v>
      </c>
      <c r="D4" s="1">
        <v>11454</v>
      </c>
      <c r="E4" s="1">
        <v>10105</v>
      </c>
    </row>
    <row r="5" spans="1:5" x14ac:dyDescent="0.25">
      <c r="A5" t="s">
        <v>4</v>
      </c>
      <c r="B5" s="1">
        <v>12070</v>
      </c>
      <c r="C5" s="1">
        <v>17940</v>
      </c>
      <c r="D5" s="1">
        <v>11706</v>
      </c>
      <c r="E5" s="1">
        <v>10210</v>
      </c>
    </row>
    <row r="6" spans="1:5" x14ac:dyDescent="0.25">
      <c r="A6" t="s">
        <v>5</v>
      </c>
      <c r="B6" s="1">
        <v>12105</v>
      </c>
      <c r="C6" s="1">
        <v>18920</v>
      </c>
      <c r="D6" s="1">
        <v>11958</v>
      </c>
      <c r="E6" s="1">
        <v>10315</v>
      </c>
    </row>
    <row r="7" spans="1:5" x14ac:dyDescent="0.25">
      <c r="A7" t="s">
        <v>6</v>
      </c>
      <c r="B7" s="1">
        <v>12140</v>
      </c>
      <c r="C7" s="1">
        <v>19900</v>
      </c>
      <c r="D7" s="1">
        <v>12210</v>
      </c>
      <c r="E7" s="1">
        <v>10420</v>
      </c>
    </row>
    <row r="8" spans="1:5" x14ac:dyDescent="0.25">
      <c r="A8" t="s">
        <v>7</v>
      </c>
      <c r="B8" s="1">
        <v>12175</v>
      </c>
      <c r="C8" s="1">
        <v>20880</v>
      </c>
      <c r="D8" s="1">
        <v>12462</v>
      </c>
      <c r="E8" s="1">
        <v>10525</v>
      </c>
    </row>
    <row r="9" spans="1:5" x14ac:dyDescent="0.25">
      <c r="A9" t="s">
        <v>8</v>
      </c>
      <c r="B9" s="1">
        <v>12210</v>
      </c>
      <c r="C9" s="1">
        <v>21860</v>
      </c>
      <c r="D9" s="1">
        <v>12714</v>
      </c>
      <c r="E9" s="1">
        <v>10630</v>
      </c>
    </row>
    <row r="10" spans="1:5" x14ac:dyDescent="0.25">
      <c r="A10" t="s">
        <v>9</v>
      </c>
      <c r="B10" s="1">
        <v>12245</v>
      </c>
      <c r="C10" s="1">
        <v>22840</v>
      </c>
      <c r="D10" s="1">
        <v>12966</v>
      </c>
      <c r="E10" s="1">
        <v>10735</v>
      </c>
    </row>
    <row r="11" spans="1:5" x14ac:dyDescent="0.25">
      <c r="A11" t="s">
        <v>10</v>
      </c>
      <c r="B11" s="1">
        <v>12280</v>
      </c>
      <c r="C11" s="1">
        <v>23820</v>
      </c>
      <c r="D11" s="1">
        <v>13218</v>
      </c>
      <c r="E11" s="1">
        <v>10840</v>
      </c>
    </row>
    <row r="12" spans="1:5" x14ac:dyDescent="0.25">
      <c r="A12" t="s">
        <v>11</v>
      </c>
      <c r="B12" s="1">
        <v>12315</v>
      </c>
      <c r="C12" s="1">
        <v>24800</v>
      </c>
      <c r="D12" s="1">
        <v>13470</v>
      </c>
      <c r="E12" s="1">
        <v>10945</v>
      </c>
    </row>
    <row r="13" spans="1:5" x14ac:dyDescent="0.25">
      <c r="A13" t="s">
        <v>12</v>
      </c>
      <c r="B13" s="1">
        <v>12350</v>
      </c>
      <c r="C13" s="1">
        <v>25780</v>
      </c>
      <c r="D13" s="1">
        <v>13722</v>
      </c>
      <c r="E13" s="1">
        <v>11050</v>
      </c>
    </row>
    <row r="14" spans="1:5" x14ac:dyDescent="0.25">
      <c r="A14" t="s">
        <v>25</v>
      </c>
      <c r="B14" s="1">
        <f>SUBTOTAL(109,B2:B13)</f>
        <v>145890</v>
      </c>
      <c r="C14" s="1">
        <f>SUBTOTAL(109,Tableau1[CA Réalisé 2014])</f>
        <v>244680</v>
      </c>
      <c r="D14" s="1">
        <f>SUBTOTAL(109,Tableau1[Charge 2013])</f>
        <v>148032</v>
      </c>
      <c r="E14" s="1">
        <f>SUBTOTAL(109,Tableau1[Charge 2014])</f>
        <v>125670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showGridLines="0" workbookViewId="0">
      <selection activeCell="C6" sqref="C6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13500</v>
      </c>
      <c r="C2" s="1">
        <v>15000</v>
      </c>
      <c r="D2" s="1">
        <v>9850</v>
      </c>
      <c r="E2" s="1">
        <v>7650</v>
      </c>
    </row>
    <row r="3" spans="1:5" x14ac:dyDescent="0.25">
      <c r="A3" t="s">
        <v>2</v>
      </c>
      <c r="B3" s="1">
        <v>17000</v>
      </c>
      <c r="C3" s="1">
        <v>17000</v>
      </c>
      <c r="D3" s="1">
        <v>9990</v>
      </c>
      <c r="E3" s="1">
        <v>7850</v>
      </c>
    </row>
    <row r="4" spans="1:5" x14ac:dyDescent="0.25">
      <c r="A4" t="s">
        <v>3</v>
      </c>
      <c r="B4" s="1">
        <v>20500</v>
      </c>
      <c r="C4" s="1">
        <v>19000</v>
      </c>
      <c r="D4" s="1">
        <v>10130</v>
      </c>
      <c r="E4" s="1">
        <v>8050</v>
      </c>
    </row>
    <row r="5" spans="1:5" x14ac:dyDescent="0.25">
      <c r="A5" t="s">
        <v>4</v>
      </c>
      <c r="B5" s="1">
        <v>24000</v>
      </c>
      <c r="C5" s="1">
        <v>21000</v>
      </c>
      <c r="D5" s="1">
        <v>10270</v>
      </c>
      <c r="E5" s="1">
        <v>8250</v>
      </c>
    </row>
    <row r="6" spans="1:5" x14ac:dyDescent="0.25">
      <c r="A6" t="s">
        <v>5</v>
      </c>
      <c r="B6" s="1">
        <v>27500</v>
      </c>
      <c r="C6" s="1">
        <v>23000</v>
      </c>
      <c r="D6" s="1">
        <v>10410</v>
      </c>
      <c r="E6" s="1">
        <v>8450</v>
      </c>
    </row>
    <row r="7" spans="1:5" x14ac:dyDescent="0.25">
      <c r="A7" t="s">
        <v>6</v>
      </c>
      <c r="B7" s="1">
        <v>31000</v>
      </c>
      <c r="C7" s="1">
        <v>25000</v>
      </c>
      <c r="D7" s="1">
        <v>10550</v>
      </c>
      <c r="E7" s="1">
        <v>8650</v>
      </c>
    </row>
    <row r="8" spans="1:5" x14ac:dyDescent="0.25">
      <c r="A8" t="s">
        <v>7</v>
      </c>
      <c r="B8" s="1">
        <v>34500</v>
      </c>
      <c r="C8" s="1">
        <v>27000</v>
      </c>
      <c r="D8" s="1">
        <v>10690</v>
      </c>
      <c r="E8" s="1">
        <v>8850</v>
      </c>
    </row>
    <row r="9" spans="1:5" x14ac:dyDescent="0.25">
      <c r="A9" t="s">
        <v>8</v>
      </c>
      <c r="B9" s="1">
        <v>38000</v>
      </c>
      <c r="C9" s="1">
        <v>29000</v>
      </c>
      <c r="D9" s="1">
        <v>10830</v>
      </c>
      <c r="E9" s="1">
        <v>9050</v>
      </c>
    </row>
    <row r="10" spans="1:5" x14ac:dyDescent="0.25">
      <c r="A10" t="s">
        <v>9</v>
      </c>
      <c r="B10" s="1">
        <v>41500</v>
      </c>
      <c r="C10" s="1">
        <v>31000</v>
      </c>
      <c r="D10" s="1">
        <v>10970</v>
      </c>
      <c r="E10" s="1">
        <v>9250</v>
      </c>
    </row>
    <row r="11" spans="1:5" x14ac:dyDescent="0.25">
      <c r="A11" t="s">
        <v>10</v>
      </c>
      <c r="B11" s="1">
        <v>45000</v>
      </c>
      <c r="C11" s="1">
        <v>33000</v>
      </c>
      <c r="D11" s="1">
        <v>11110</v>
      </c>
      <c r="E11" s="1">
        <v>9450</v>
      </c>
    </row>
    <row r="12" spans="1:5" x14ac:dyDescent="0.25">
      <c r="A12" t="s">
        <v>11</v>
      </c>
      <c r="B12" s="1">
        <v>48500</v>
      </c>
      <c r="C12" s="1">
        <v>35000</v>
      </c>
      <c r="D12" s="1">
        <v>11250</v>
      </c>
      <c r="E12" s="1">
        <v>9650</v>
      </c>
    </row>
    <row r="13" spans="1:5" x14ac:dyDescent="0.25">
      <c r="A13" t="s">
        <v>12</v>
      </c>
      <c r="B13" s="1">
        <v>52000</v>
      </c>
      <c r="C13" s="1">
        <v>37000</v>
      </c>
      <c r="D13" s="1">
        <v>11390</v>
      </c>
      <c r="E13" s="1">
        <v>9850</v>
      </c>
    </row>
    <row r="14" spans="1:5" x14ac:dyDescent="0.25">
      <c r="A14" t="s">
        <v>25</v>
      </c>
      <c r="B14" s="1">
        <f>SUBTOTAL(109,Tableau3[CA Réalisé 2013])</f>
        <v>393000</v>
      </c>
      <c r="C14" s="1">
        <f>SUBTOTAL(109,Tableau3[CA Réalisé 2014])</f>
        <v>312000</v>
      </c>
      <c r="D14" s="1">
        <f>SUBTOTAL(109,Tableau3[Charge 2013])</f>
        <v>127440</v>
      </c>
      <c r="E14" s="1">
        <f>SUBTOTAL(109,Tableau3[Charge 2014])</f>
        <v>105000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showGridLines="0" workbookViewId="0">
      <selection activeCell="E28" sqref="E28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8500</v>
      </c>
      <c r="C2" s="1">
        <v>9150</v>
      </c>
      <c r="D2" s="1">
        <v>9850</v>
      </c>
      <c r="E2" s="1">
        <v>11900</v>
      </c>
    </row>
    <row r="3" spans="1:5" x14ac:dyDescent="0.25">
      <c r="A3" t="s">
        <v>2</v>
      </c>
      <c r="B3" s="1">
        <v>8650</v>
      </c>
      <c r="C3" s="1">
        <v>9175</v>
      </c>
      <c r="D3" s="1">
        <v>9900</v>
      </c>
      <c r="E3" s="1">
        <v>12000</v>
      </c>
    </row>
    <row r="4" spans="1:5" x14ac:dyDescent="0.25">
      <c r="A4" t="s">
        <v>3</v>
      </c>
      <c r="B4" s="1">
        <v>8800</v>
      </c>
      <c r="C4" s="1">
        <v>9200</v>
      </c>
      <c r="D4" s="1">
        <v>9950</v>
      </c>
      <c r="E4" s="1">
        <v>12100</v>
      </c>
    </row>
    <row r="5" spans="1:5" x14ac:dyDescent="0.25">
      <c r="A5" t="s">
        <v>4</v>
      </c>
      <c r="B5" s="1">
        <v>8950</v>
      </c>
      <c r="C5" s="1">
        <v>9225</v>
      </c>
      <c r="D5" s="1">
        <v>10000</v>
      </c>
      <c r="E5" s="1">
        <v>12200</v>
      </c>
    </row>
    <row r="6" spans="1:5" x14ac:dyDescent="0.25">
      <c r="A6" t="s">
        <v>5</v>
      </c>
      <c r="B6" s="1">
        <v>9100</v>
      </c>
      <c r="C6" s="1">
        <v>9250</v>
      </c>
      <c r="D6" s="1">
        <v>10050</v>
      </c>
      <c r="E6" s="1">
        <v>12300</v>
      </c>
    </row>
    <row r="7" spans="1:5" x14ac:dyDescent="0.25">
      <c r="A7" t="s">
        <v>6</v>
      </c>
      <c r="B7" s="1">
        <v>9250</v>
      </c>
      <c r="C7" s="1">
        <v>9275</v>
      </c>
      <c r="D7" s="1">
        <v>10100</v>
      </c>
      <c r="E7" s="1">
        <v>12400</v>
      </c>
    </row>
    <row r="8" spans="1:5" x14ac:dyDescent="0.25">
      <c r="A8" t="s">
        <v>7</v>
      </c>
      <c r="B8" s="1">
        <v>9400</v>
      </c>
      <c r="C8" s="1">
        <v>9300</v>
      </c>
      <c r="D8" s="1">
        <v>10150</v>
      </c>
      <c r="E8" s="1">
        <v>12500</v>
      </c>
    </row>
    <row r="9" spans="1:5" x14ac:dyDescent="0.25">
      <c r="A9" t="s">
        <v>8</v>
      </c>
      <c r="B9" s="1">
        <v>9550</v>
      </c>
      <c r="C9" s="1">
        <v>9325</v>
      </c>
      <c r="D9" s="1">
        <v>10200</v>
      </c>
      <c r="E9" s="1">
        <v>12600</v>
      </c>
    </row>
    <row r="10" spans="1:5" x14ac:dyDescent="0.25">
      <c r="A10" t="s">
        <v>9</v>
      </c>
      <c r="B10" s="1">
        <v>9700</v>
      </c>
      <c r="C10" s="1">
        <v>9350</v>
      </c>
      <c r="D10" s="1">
        <v>10250</v>
      </c>
      <c r="E10" s="1">
        <v>12700</v>
      </c>
    </row>
    <row r="11" spans="1:5" x14ac:dyDescent="0.25">
      <c r="A11" t="s">
        <v>10</v>
      </c>
      <c r="B11" s="1">
        <v>9850</v>
      </c>
      <c r="C11" s="1">
        <v>9375</v>
      </c>
      <c r="D11" s="1">
        <v>10300</v>
      </c>
      <c r="E11" s="1">
        <v>12800</v>
      </c>
    </row>
    <row r="12" spans="1:5" x14ac:dyDescent="0.25">
      <c r="A12" t="s">
        <v>11</v>
      </c>
      <c r="B12" s="1">
        <v>10000</v>
      </c>
      <c r="C12" s="1">
        <v>9400</v>
      </c>
      <c r="D12" s="1">
        <v>10350</v>
      </c>
      <c r="E12" s="1">
        <v>12900</v>
      </c>
    </row>
    <row r="13" spans="1:5" x14ac:dyDescent="0.25">
      <c r="A13" t="s">
        <v>12</v>
      </c>
      <c r="B13" s="1">
        <v>10150</v>
      </c>
      <c r="C13" s="1">
        <v>9425</v>
      </c>
      <c r="D13" s="1">
        <v>10400</v>
      </c>
      <c r="E13" s="1">
        <v>13000</v>
      </c>
    </row>
    <row r="14" spans="1:5" x14ac:dyDescent="0.25">
      <c r="A14" t="s">
        <v>25</v>
      </c>
      <c r="B14" s="1">
        <f>SUBTOTAL(109,Tableau4[CA Réalisé 2013])</f>
        <v>111900</v>
      </c>
      <c r="C14" s="1">
        <f>SUBTOTAL(109,Tableau4[CA Réalisé 2014])</f>
        <v>111450</v>
      </c>
      <c r="D14" s="1">
        <f>SUBTOTAL(109,Tableau4[Charge 2013])</f>
        <v>121500</v>
      </c>
      <c r="E14" s="1">
        <f>SUBTOTAL(109,Tableau4[Charge 2014])</f>
        <v>149400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Paris</vt:lpstr>
      <vt:lpstr>Lyon</vt:lpstr>
      <vt:lpstr>Nantes</vt:lpstr>
      <vt:lpstr>Nancy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Jean-Eric Pelouas</cp:lastModifiedBy>
  <dcterms:created xsi:type="dcterms:W3CDTF">2014-11-28T07:37:31Z</dcterms:created>
  <dcterms:modified xsi:type="dcterms:W3CDTF">2015-12-11T15:38:53Z</dcterms:modified>
</cp:coreProperties>
</file>