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75" yWindow="45" windowWidth="9300" windowHeight="2085" activeTab="3"/>
  </bookViews>
  <sheets>
    <sheet name="Feuil1" sheetId="1" r:id="rId1"/>
    <sheet name="Indexes" sheetId="2" r:id="rId2"/>
    <sheet name="Matières premières" sheetId="3" r:id="rId3"/>
    <sheet name="Couleurs" sheetId="4" r:id="rId4"/>
  </sheets>
  <definedNames>
    <definedName name="amax">'Matières premières'!$K$1</definedName>
    <definedName name="maxf1">Feuil1!$Q$2</definedName>
    <definedName name="maxl">'Matières premières'!$J$1</definedName>
    <definedName name="maxnum">Feuil1!$Q$3</definedName>
  </definedNames>
  <calcPr calcId="152511"/>
</workbook>
</file>

<file path=xl/calcChain.xml><?xml version="1.0" encoding="utf-8"?>
<calcChain xmlns="http://schemas.openxmlformats.org/spreadsheetml/2006/main">
  <c r="J51" i="1" l="1"/>
  <c r="Q48" i="1"/>
  <c r="J46" i="1"/>
  <c r="Q44" i="1"/>
  <c r="J42" i="1"/>
  <c r="Q40" i="1"/>
  <c r="J36" i="1"/>
  <c r="J35" i="1"/>
  <c r="P34" i="1"/>
  <c r="J34" i="1" s="1"/>
  <c r="P33" i="1"/>
  <c r="J33" i="1"/>
  <c r="P32" i="1"/>
  <c r="J32" i="1"/>
  <c r="P31" i="1"/>
  <c r="J31" i="1"/>
  <c r="P30" i="1"/>
  <c r="J30" i="1" s="1"/>
  <c r="J38" i="1" s="1"/>
  <c r="P29" i="1"/>
  <c r="P28" i="1"/>
  <c r="P27" i="1"/>
  <c r="P26" i="1"/>
  <c r="P25" i="1"/>
  <c r="Q23" i="1"/>
  <c r="P24" i="1"/>
  <c r="P23" i="1"/>
  <c r="Q17" i="1"/>
  <c r="J19" i="1"/>
  <c r="J18" i="1"/>
  <c r="J17" i="1"/>
  <c r="I11" i="3"/>
  <c r="J1" i="3"/>
  <c r="C15" i="1"/>
  <c r="Q3" i="1"/>
  <c r="K1" i="3"/>
  <c r="J21" i="1" l="1"/>
  <c r="J13" i="1"/>
  <c r="J12" i="1"/>
  <c r="J11" i="1"/>
  <c r="J10" i="1"/>
  <c r="J9" i="1"/>
  <c r="P8" i="1"/>
  <c r="J8" i="1" s="1"/>
  <c r="P7" i="1"/>
  <c r="J7" i="1" s="1"/>
  <c r="P6" i="1"/>
  <c r="J6" i="1" s="1"/>
  <c r="J5" i="1"/>
  <c r="Q4" i="1"/>
  <c r="J4" i="1"/>
  <c r="Q2" i="1"/>
  <c r="J15" i="1" l="1"/>
</calcChain>
</file>

<file path=xl/sharedStrings.xml><?xml version="1.0" encoding="utf-8"?>
<sst xmlns="http://schemas.openxmlformats.org/spreadsheetml/2006/main" count="240" uniqueCount="68">
  <si>
    <t>Nom</t>
  </si>
  <si>
    <t>Couleur</t>
  </si>
  <si>
    <t>Turquoise clair transparent</t>
  </si>
  <si>
    <t>Perle Cristal rondelle facette</t>
  </si>
  <si>
    <t>Toupie Cristal SW</t>
  </si>
  <si>
    <t>Magasin</t>
  </si>
  <si>
    <t>Folle de perle</t>
  </si>
  <si>
    <t>Cultura</t>
  </si>
  <si>
    <t>10x8</t>
  </si>
  <si>
    <t>Argent</t>
  </si>
  <si>
    <t>Tutti Fani Roncq</t>
  </si>
  <si>
    <t>Argent Clair</t>
  </si>
  <si>
    <t>Poids (en g)</t>
  </si>
  <si>
    <t>Perle rocaille 11.0</t>
  </si>
  <si>
    <t>Perle rocaille 8.0 Miyuki Duracoat</t>
  </si>
  <si>
    <t>Référence</t>
  </si>
  <si>
    <t>Or</t>
  </si>
  <si>
    <t>MR08/4202</t>
  </si>
  <si>
    <t>Perle &amp; Co</t>
  </si>
  <si>
    <t>MR11/4202</t>
  </si>
  <si>
    <t>Perle rocaille 11.0 Miyuki Duracoat</t>
  </si>
  <si>
    <t>Crystal</t>
  </si>
  <si>
    <t>Fil Fireline 6,8kg</t>
  </si>
  <si>
    <t>Tube protection imrhodium</t>
  </si>
  <si>
    <t>Argentée</t>
  </si>
  <si>
    <t>Chaine Métalique</t>
  </si>
  <si>
    <t>Mousqueton imrhodium</t>
  </si>
  <si>
    <t>Breloque alliage de zinc étoile</t>
  </si>
  <si>
    <t>en gr</t>
  </si>
  <si>
    <t xml:space="preserve">Sachet avant </t>
  </si>
  <si>
    <t xml:space="preserve">Sachet après </t>
  </si>
  <si>
    <t xml:space="preserve">Utilisé </t>
  </si>
  <si>
    <t>Num</t>
  </si>
  <si>
    <t>Collier de maman</t>
  </si>
  <si>
    <t>matière prem.</t>
  </si>
  <si>
    <t>Nauto</t>
  </si>
  <si>
    <t>Taille   (mm)</t>
  </si>
  <si>
    <t>Prix   (nb)</t>
  </si>
  <si>
    <t>Prix  (poids)</t>
  </si>
  <si>
    <t>Total =</t>
  </si>
  <si>
    <t>xxxxxxxxxxxxxxxxxxxxxxxxxxxxxxxxxxxxxxxxxxxxxxxxxxxxxxxxxxxxxxxxxxxxxxxxxxxxxxxxxxxxxxxxxxxxxxxxxxxxxxxxxxxxxxxxxxxxxxxxxxxxxxxxxxxxxxxxxxxxxxxxxxxxxxxxxxxxxxxxxxxxxxxxxxxxxxxxxxxxxxxxxxxxxxxxxxxxxxxx</t>
  </si>
  <si>
    <t>collier-netting-rose.jpg</t>
  </si>
  <si>
    <t>bracelet</t>
  </si>
  <si>
    <t>Bracelet-Turquoise-Fait-Main-Perles-Toggle.jpg</t>
  </si>
  <si>
    <t>Couleurs</t>
  </si>
  <si>
    <t>Prix du sachet</t>
  </si>
  <si>
    <t>Nombre</t>
  </si>
  <si>
    <t>4</t>
  </si>
  <si>
    <t/>
  </si>
  <si>
    <t>0,13 €</t>
  </si>
  <si>
    <t>0,00 €</t>
  </si>
  <si>
    <t>0,10 €</t>
  </si>
  <si>
    <t>bricole</t>
  </si>
  <si>
    <t>ddddd.jpg</t>
  </si>
  <si>
    <t>0,40 €</t>
  </si>
  <si>
    <t>12</t>
  </si>
  <si>
    <t>0,50 €</t>
  </si>
  <si>
    <t>3</t>
  </si>
  <si>
    <t>0,4</t>
  </si>
  <si>
    <t>1127422</t>
  </si>
  <si>
    <t>0,12</t>
  </si>
  <si>
    <t>2</t>
  </si>
  <si>
    <t xml:space="preserve"> </t>
  </si>
  <si>
    <t>5</t>
  </si>
  <si>
    <t>10</t>
  </si>
  <si>
    <t xml:space="preserve">Prix   </t>
  </si>
  <si>
    <t>vivi</t>
  </si>
  <si>
    <t>dsfgg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</si>
</sst>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(&quot;€&quot;* #,##0.00_);_(&quot;€&quot;* \(#,##0.00\);_(&quot;€&quot;* &quot;-&quot;??_);_(@_)"/>
    <numFmt numFmtId="165" formatCode="_-* #,##0.00\ [$€-40C]_-;\-* #,##0.00\ [$€-40C]_-;_-* &quot;-&quot;??\ [$€-40C]_-;_-@_-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indexed="51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164" fontId="2" fillId="0" borderId="0" applyFont="0" applyFill="0" applyBorder="0" applyAlignment="0" applyProtection="0"/>
  </cellStyleXfs>
  <cellXfs count="84">
    <xf numFmtId="0" fontId="0" fillId="0" borderId="0" xfId="0"/>
    <xf numFmtId="0" fontId="1" fillId="0" borderId="0" xfId="0" applyFont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left"/>
    </xf>
    <xf numFmtId="0" fontId="0" fillId="0" borderId="2" xfId="0" applyBorder="1" applyAlignment="1">
      <alignment horizontal="center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0" borderId="7" xfId="0" applyBorder="1" applyAlignment="1">
      <alignment horizontal="center"/>
    </xf>
    <xf numFmtId="0" fontId="0" fillId="0" borderId="4" xfId="0" applyBorder="1" applyAlignment="1">
      <alignment horizontal="center"/>
    </xf>
    <xf numFmtId="0" fontId="1" fillId="0" borderId="11" xfId="0" applyFont="1" applyBorder="1"/>
    <xf numFmtId="0" fontId="1" fillId="0" borderId="5" xfId="0" applyFont="1" applyBorder="1"/>
    <xf numFmtId="0" fontId="1" fillId="0" borderId="5" xfId="0" applyFont="1" applyBorder="1" applyAlignment="1">
      <alignment horizontal="center"/>
    </xf>
    <xf numFmtId="0" fontId="1" fillId="0" borderId="8" xfId="0" applyFont="1" applyBorder="1"/>
    <xf numFmtId="0" fontId="1" fillId="2" borderId="12" xfId="0" applyFont="1" applyFill="1" applyBorder="1" applyAlignment="1">
      <alignment horizontal="center" vertical="center" wrapText="1"/>
    </xf>
    <xf numFmtId="0" fontId="1" fillId="2" borderId="13" xfId="0" applyFont="1" applyFill="1" applyBorder="1" applyAlignment="1">
      <alignment horizontal="center" vertical="center" wrapText="1"/>
    </xf>
    <xf numFmtId="0" fontId="1" fillId="2" borderId="14" xfId="0" applyFont="1" applyFill="1" applyBorder="1" applyAlignment="1">
      <alignment horizontal="center" vertical="center" wrapText="1"/>
    </xf>
    <xf numFmtId="0" fontId="1" fillId="2" borderId="15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9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0" xfId="0" applyBorder="1"/>
    <xf numFmtId="0" fontId="0" fillId="0" borderId="10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left"/>
    </xf>
    <xf numFmtId="0" fontId="0" fillId="2" borderId="21" xfId="0" applyFill="1" applyBorder="1" applyAlignment="1">
      <alignment horizontal="center" textRotation="180"/>
    </xf>
    <xf numFmtId="0" fontId="1" fillId="2" borderId="21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165" fontId="0" fillId="0" borderId="0" xfId="1" applyNumberFormat="1" applyFont="1"/>
    <xf numFmtId="165" fontId="0" fillId="0" borderId="3" xfId="1" applyNumberFormat="1" applyFont="1" applyBorder="1" applyAlignment="1">
      <alignment horizontal="center"/>
    </xf>
    <xf numFmtId="165" fontId="0" fillId="0" borderId="5" xfId="1" applyNumberFormat="1" applyFont="1" applyBorder="1" applyAlignment="1">
      <alignment horizontal="center"/>
    </xf>
    <xf numFmtId="165" fontId="0" fillId="0" borderId="8" xfId="1" applyNumberFormat="1" applyFont="1" applyBorder="1" applyAlignment="1">
      <alignment horizontal="center"/>
    </xf>
    <xf numFmtId="165" fontId="1" fillId="3" borderId="20" xfId="1" applyNumberFormat="1" applyFont="1" applyFill="1" applyBorder="1" applyAlignment="1">
      <alignment horizontal="center"/>
    </xf>
    <xf numFmtId="165" fontId="1" fillId="2" borderId="13" xfId="1" applyNumberFormat="1" applyFont="1" applyFill="1" applyBorder="1" applyAlignment="1">
      <alignment horizontal="center" vertical="center" wrapText="1"/>
    </xf>
    <xf numFmtId="165" fontId="1" fillId="2" borderId="16" xfId="1" applyNumberFormat="1" applyFont="1" applyFill="1" applyBorder="1" applyAlignment="1">
      <alignment horizontal="center" vertical="center" wrapText="1"/>
    </xf>
    <xf numFmtId="165" fontId="0" fillId="0" borderId="10" xfId="1" applyNumberFormat="1" applyFont="1" applyBorder="1"/>
    <xf numFmtId="165" fontId="0" fillId="0" borderId="1" xfId="1" applyNumberFormat="1" applyFont="1" applyBorder="1"/>
    <xf numFmtId="165" fontId="0" fillId="0" borderId="1" xfId="1" applyNumberFormat="1" applyFont="1" applyBorder="1" applyAlignment="1">
      <alignment horizontal="center"/>
    </xf>
    <xf numFmtId="165" fontId="0" fillId="0" borderId="7" xfId="1" applyNumberFormat="1" applyFont="1" applyBorder="1"/>
    <xf numFmtId="165" fontId="0" fillId="0" borderId="7" xfId="1" applyNumberFormat="1" applyFont="1" applyBorder="1" applyAlignment="1">
      <alignment horizontal="center"/>
    </xf>
    <xf numFmtId="165" fontId="1" fillId="2" borderId="21" xfId="1" applyNumberFormat="1" applyFont="1" applyFill="1" applyBorder="1" applyAlignment="1">
      <alignment horizontal="center" vertical="center" wrapText="1"/>
    </xf>
    <xf numFmtId="165" fontId="0" fillId="0" borderId="0" xfId="1" applyNumberFormat="1" applyFont="1" applyBorder="1"/>
    <xf numFmtId="165" fontId="0" fillId="0" borderId="0" xfId="1" applyNumberFormat="1" applyFont="1" applyBorder="1" applyAlignment="1">
      <alignment horizontal="center"/>
    </xf>
    <xf numFmtId="0" fontId="1" fillId="2" borderId="21" xfId="0" applyNumberFormat="1" applyFont="1" applyFill="1" applyBorder="1" applyAlignment="1">
      <alignment horizontal="center" vertical="center" wrapText="1"/>
    </xf>
    <xf numFmtId="0" fontId="0" fillId="0" borderId="0" xfId="0" applyNumberFormat="1" applyBorder="1" applyAlignment="1">
      <alignment horizontal="center"/>
    </xf>
    <xf numFmtId="0" fontId="0" fillId="0" borderId="0" xfId="0" applyNumberFormat="1" applyAlignment="1">
      <alignment horizontal="center"/>
    </xf>
    <xf numFmtId="165" fontId="0" fillId="0" borderId="0" xfId="1" applyNumberFormat="1" applyFont="1" applyBorder="1" applyAlignment="1">
      <alignment horizontal="center" vertical="center"/>
    </xf>
    <xf numFmtId="165" fontId="0" fillId="0" borderId="0" xfId="1" applyNumberFormat="1" applyFont="1" applyAlignment="1">
      <alignment horizontal="center" vertical="center"/>
    </xf>
    <xf numFmtId="0" fontId="0" fillId="2" borderId="1" xfId="0" applyFill="1" applyBorder="1" applyAlignment="1">
      <alignment horizontal="center"/>
    </xf>
    <xf numFmtId="0" fontId="0" fillId="0" borderId="0" xfId="0" applyAlignment="1">
      <alignment horizontal="center"/>
    </xf>
    <xf numFmtId="165" fontId="1" fillId="6" borderId="20" xfId="1" applyNumberFormat="1" applyFont="1" applyFill="1" applyBorder="1"/>
    <xf numFmtId="0" fontId="0" fillId="0" borderId="0" xfId="0" applyAlignment="1"/>
    <xf numFmtId="0" fontId="0" fillId="0" borderId="9" xfId="0" applyBorder="1"/>
    <xf numFmtId="0" fontId="0" fillId="0" borderId="10" xfId="0" applyBorder="1"/>
    <xf numFmtId="165" fontId="0" fillId="0" borderId="10" xfId="1" applyNumberFormat="1" applyFont="1" applyBorder="1" applyAlignment="1">
      <alignment horizontal="center"/>
    </xf>
    <xf numFmtId="0" fontId="0" fillId="0" borderId="10" xfId="0" applyBorder="1" applyAlignment="1">
      <alignment horizontal="left"/>
    </xf>
    <xf numFmtId="0" fontId="0" fillId="0" borderId="1" xfId="0" applyBorder="1" applyAlignment="1"/>
    <xf numFmtId="165" fontId="0" fillId="0" borderId="1" xfId="0" applyNumberFormat="1" applyBorder="1" applyAlignment="1"/>
    <xf numFmtId="0" fontId="1" fillId="3" borderId="22" xfId="0" applyFont="1" applyFill="1" applyBorder="1" applyAlignment="1">
      <alignment horizontal="center"/>
    </xf>
    <xf numFmtId="0" fontId="1" fillId="6" borderId="25" xfId="0" applyFont="1" applyFill="1" applyBorder="1" applyAlignment="1">
      <alignment horizontal="center"/>
    </xf>
    <xf numFmtId="0" fontId="0" fillId="0" borderId="28" xfId="0" applyFill="1" applyBorder="1"/>
    <xf numFmtId="0" fontId="1" fillId="6" borderId="25" xfId="0" applyFont="1" applyFill="1" applyBorder="1" applyAlignment="1">
      <alignment horizontal="right"/>
    </xf>
    <xf numFmtId="0" fontId="1" fillId="5" borderId="24" xfId="0" applyFont="1" applyFill="1" applyBorder="1" applyAlignment="1">
      <alignment horizontal="center"/>
    </xf>
    <xf numFmtId="0" fontId="0" fillId="5" borderId="24" xfId="0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/>
    <xf numFmtId="0" fontId="0" fillId="0" borderId="0" xfId="0" applyAlignment="1">
      <alignment horizontal="center" vertical="center" wrapText="1"/>
    </xf>
    <xf numFmtId="0" fontId="0" fillId="0" borderId="0" xfId="0" applyBorder="1" applyAlignment="1">
      <alignment horizontal="center" vertical="center" textRotation="180" wrapText="1"/>
    </xf>
    <xf numFmtId="0" fontId="1" fillId="4" borderId="22" xfId="0" applyFont="1" applyFill="1" applyBorder="1" applyAlignment="1">
      <alignment horizontal="center"/>
    </xf>
    <xf numFmtId="0" fontId="1" fillId="4" borderId="20" xfId="0" applyFont="1" applyFill="1" applyBorder="1" applyAlignment="1">
      <alignment horizontal="center"/>
    </xf>
    <xf numFmtId="0" fontId="1" fillId="4" borderId="23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 vertical="center" wrapText="1"/>
    </xf>
    <xf numFmtId="0" fontId="1" fillId="2" borderId="21" xfId="0" applyFont="1" applyFill="1" applyBorder="1" applyAlignment="1">
      <alignment horizontal="center" vertical="center" wrapText="1"/>
    </xf>
    <xf numFmtId="0" fontId="1" fillId="2" borderId="26" xfId="0" applyFont="1" applyFill="1" applyBorder="1" applyAlignment="1">
      <alignment horizontal="center" vertical="center" wrapText="1"/>
    </xf>
    <xf numFmtId="0" fontId="1" fillId="2" borderId="27" xfId="0" applyFont="1" applyFill="1" applyBorder="1" applyAlignment="1">
      <alignment horizontal="center" vertical="center" wrapText="1"/>
    </xf>
    <xf numFmtId="0" fontId="1" fillId="2" borderId="26" xfId="0" applyNumberFormat="1" applyFont="1" applyFill="1" applyBorder="1" applyAlignment="1">
      <alignment horizontal="center" vertical="center" wrapText="1"/>
    </xf>
    <xf numFmtId="0" fontId="1" fillId="2" borderId="27" xfId="0" applyNumberFormat="1" applyFont="1" applyFill="1" applyBorder="1" applyAlignment="1">
      <alignment horizontal="center" vertical="center" wrapText="1"/>
    </xf>
    <xf numFmtId="165" fontId="1" fillId="2" borderId="26" xfId="1" applyNumberFormat="1" applyFont="1" applyFill="1" applyBorder="1" applyAlignment="1">
      <alignment horizontal="center" vertical="center" wrapText="1"/>
    </xf>
    <xf numFmtId="165" fontId="1" fillId="2" borderId="27" xfId="1" applyNumberFormat="1" applyFont="1" applyFill="1" applyBorder="1" applyAlignment="1">
      <alignment horizontal="center" vertical="center" wrapText="1"/>
    </xf>
    <xf numFmtId="0" fontId="1" fillId="2" borderId="17" xfId="0" applyFont="1" applyFill="1" applyBorder="1" applyAlignment="1">
      <alignment horizontal="center" vertical="center" wrapText="1"/>
    </xf>
    <xf numFmtId="0" fontId="1" fillId="2" borderId="18" xfId="0" applyFont="1" applyFill="1" applyBorder="1" applyAlignment="1">
      <alignment horizontal="center" vertical="center" wrapText="1"/>
    </xf>
    <xf numFmtId="0" fontId="1" fillId="2" borderId="19" xfId="0" applyFont="1" applyFill="1" applyBorder="1" applyAlignment="1">
      <alignment horizontal="center" vertical="center" wrapText="1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104775</xdr:colOff>
          <xdr:row>1</xdr:row>
          <xdr:rowOff>28575</xdr:rowOff>
        </xdr:from>
        <xdr:to>
          <xdr:col>10</xdr:col>
          <xdr:colOff>619125</xdr:colOff>
          <xdr:row>1</xdr:row>
          <xdr:rowOff>323850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57150</xdr:colOff>
          <xdr:row>1</xdr:row>
          <xdr:rowOff>381000</xdr:rowOff>
        </xdr:from>
        <xdr:to>
          <xdr:col>10</xdr:col>
          <xdr:colOff>695325</xdr:colOff>
          <xdr:row>1</xdr:row>
          <xdr:rowOff>581025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Saisie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Saisie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47625</xdr:colOff>
          <xdr:row>0</xdr:row>
          <xdr:rowOff>123825</xdr:rowOff>
        </xdr:from>
        <xdr:to>
          <xdr:col>11</xdr:col>
          <xdr:colOff>466725</xdr:colOff>
          <xdr:row>0</xdr:row>
          <xdr:rowOff>409575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Nouveau produit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Q52"/>
  <sheetViews>
    <sheetView zoomScale="90" zoomScaleNormal="90" workbookViewId="0">
      <pane ySplit="3" topLeftCell="A43" activePane="bottomLeft" state="frozen"/>
      <selection pane="bottomLeft" activeCell="M49" sqref="M49"/>
    </sheetView>
  </sheetViews>
  <sheetFormatPr baseColWidth="10" defaultRowHeight="15" x14ac:dyDescent="0.25"/>
  <cols>
    <col min="1" max="2" width="5.42578125" style="20" customWidth="1"/>
    <col min="3" max="3" width="32.5703125" customWidth="1"/>
    <col min="4" max="4" width="24.7109375" customWidth="1"/>
    <col min="5" max="5" width="12.85546875" customWidth="1"/>
    <col min="6" max="6" width="8.140625" style="29" bestFit="1" customWidth="1"/>
    <col min="7" max="7" width="7.7109375" style="30" bestFit="1" customWidth="1"/>
    <col min="8" max="8" width="16.42578125" customWidth="1"/>
    <col min="9" max="9" width="8.42578125" style="29" customWidth="1"/>
    <col min="10" max="10" width="11.5703125" style="30" bestFit="1" customWidth="1"/>
    <col min="12" max="12" width="6.5703125" style="20" customWidth="1"/>
    <col min="13" max="13" width="7.85546875" style="30" customWidth="1"/>
    <col min="14" max="14" width="7" style="20" customWidth="1"/>
    <col min="15" max="15" width="6.85546875" style="20" customWidth="1"/>
    <col min="16" max="16" width="6.85546875" customWidth="1"/>
  </cols>
  <sheetData>
    <row r="1" spans="1:17" ht="15.75" thickBot="1" x14ac:dyDescent="0.3"/>
    <row r="2" spans="1:17" s="2" customFormat="1" ht="50.1" customHeight="1" x14ac:dyDescent="0.25">
      <c r="A2" s="68" t="s">
        <v>32</v>
      </c>
      <c r="B2" s="69" t="s">
        <v>34</v>
      </c>
      <c r="C2" s="73" t="s">
        <v>0</v>
      </c>
      <c r="D2" s="73" t="s">
        <v>1</v>
      </c>
      <c r="E2" s="75" t="s">
        <v>15</v>
      </c>
      <c r="F2" s="77" t="s">
        <v>36</v>
      </c>
      <c r="G2" s="79" t="s">
        <v>37</v>
      </c>
      <c r="H2" s="75" t="s">
        <v>5</v>
      </c>
      <c r="I2" s="75" t="s">
        <v>46</v>
      </c>
      <c r="J2" s="79" t="s">
        <v>65</v>
      </c>
      <c r="K2" s="1"/>
      <c r="L2" s="16" t="s">
        <v>12</v>
      </c>
      <c r="M2" s="35" t="s">
        <v>45</v>
      </c>
      <c r="N2" s="17" t="s">
        <v>29</v>
      </c>
      <c r="O2" s="17" t="s">
        <v>30</v>
      </c>
      <c r="P2" s="18" t="s">
        <v>31</v>
      </c>
      <c r="Q2" s="2">
        <f>COUNTA(A:A)+2</f>
        <v>52</v>
      </c>
    </row>
    <row r="3" spans="1:17" s="2" customFormat="1" ht="18" customHeight="1" thickBot="1" x14ac:dyDescent="0.3">
      <c r="A3" s="68"/>
      <c r="B3" s="69"/>
      <c r="C3" s="74"/>
      <c r="D3" s="74"/>
      <c r="E3" s="76"/>
      <c r="F3" s="78"/>
      <c r="G3" s="80"/>
      <c r="H3" s="76"/>
      <c r="I3" s="76"/>
      <c r="J3" s="80"/>
      <c r="K3" s="1"/>
      <c r="L3" s="19"/>
      <c r="M3" s="36"/>
      <c r="N3" s="81" t="s">
        <v>28</v>
      </c>
      <c r="O3" s="82"/>
      <c r="P3" s="83"/>
      <c r="Q3" s="2">
        <f ca="1">MAX(INDIRECT("A:A"))</f>
        <v>7</v>
      </c>
    </row>
    <row r="4" spans="1:17" ht="15.75" thickTop="1" x14ac:dyDescent="0.25">
      <c r="A4" s="20">
        <v>1</v>
      </c>
      <c r="B4" s="20">
        <v>1</v>
      </c>
      <c r="C4" s="54" t="s">
        <v>3</v>
      </c>
      <c r="D4" s="55" t="s">
        <v>2</v>
      </c>
      <c r="E4" s="55"/>
      <c r="F4" s="24" t="s">
        <v>8</v>
      </c>
      <c r="G4" s="56">
        <v>0.4</v>
      </c>
      <c r="H4" s="57" t="s">
        <v>6</v>
      </c>
      <c r="I4" s="6">
        <v>38</v>
      </c>
      <c r="J4" s="31">
        <f>G4*I4</f>
        <v>15.200000000000001</v>
      </c>
      <c r="L4" s="21"/>
      <c r="M4" s="37"/>
      <c r="N4" s="24"/>
      <c r="O4" s="24"/>
      <c r="P4" s="12"/>
      <c r="Q4">
        <f>COUNTIF(A:A,A4)</f>
        <v>13</v>
      </c>
    </row>
    <row r="5" spans="1:17" x14ac:dyDescent="0.25">
      <c r="A5" s="20">
        <v>1</v>
      </c>
      <c r="B5" s="20">
        <v>5</v>
      </c>
      <c r="C5" s="7" t="s">
        <v>4</v>
      </c>
      <c r="D5" s="3" t="s">
        <v>2</v>
      </c>
      <c r="E5" s="3"/>
      <c r="F5" s="4">
        <v>4</v>
      </c>
      <c r="G5" s="39">
        <v>0.13</v>
      </c>
      <c r="H5" s="3" t="s">
        <v>7</v>
      </c>
      <c r="I5" s="4">
        <v>39</v>
      </c>
      <c r="J5" s="32">
        <f>G5*I5</f>
        <v>5.07</v>
      </c>
      <c r="L5" s="11"/>
      <c r="M5" s="38"/>
      <c r="N5" s="4"/>
      <c r="O5" s="4"/>
      <c r="P5" s="13"/>
    </row>
    <row r="6" spans="1:17" x14ac:dyDescent="0.25">
      <c r="A6" s="20">
        <v>1</v>
      </c>
      <c r="B6" s="20">
        <v>2</v>
      </c>
      <c r="C6" s="7" t="s">
        <v>13</v>
      </c>
      <c r="D6" s="3" t="s">
        <v>11</v>
      </c>
      <c r="E6" s="3"/>
      <c r="F6" s="4"/>
      <c r="G6" s="39"/>
      <c r="H6" s="3" t="s">
        <v>10</v>
      </c>
      <c r="I6" s="4"/>
      <c r="J6" s="32">
        <f>(M6/L6)*P6</f>
        <v>1.25</v>
      </c>
      <c r="L6" s="11">
        <v>16</v>
      </c>
      <c r="M6" s="38">
        <v>2</v>
      </c>
      <c r="N6" s="4">
        <v>16</v>
      </c>
      <c r="O6" s="4">
        <v>6</v>
      </c>
      <c r="P6" s="14">
        <f>N6-O6</f>
        <v>10</v>
      </c>
    </row>
    <row r="7" spans="1:17" x14ac:dyDescent="0.25">
      <c r="A7" s="20">
        <v>1</v>
      </c>
      <c r="B7" s="20">
        <v>3</v>
      </c>
      <c r="C7" s="7" t="s">
        <v>14</v>
      </c>
      <c r="D7" s="3" t="s">
        <v>16</v>
      </c>
      <c r="E7" s="3" t="s">
        <v>17</v>
      </c>
      <c r="F7" s="4"/>
      <c r="G7" s="38"/>
      <c r="H7" s="3" t="s">
        <v>18</v>
      </c>
      <c r="I7" s="4"/>
      <c r="J7" s="32">
        <f>(M7/L7)*P7</f>
        <v>0.30249999999999994</v>
      </c>
      <c r="L7" s="11">
        <v>8</v>
      </c>
      <c r="M7" s="39">
        <v>2.2000000000000002</v>
      </c>
      <c r="N7" s="4">
        <v>8</v>
      </c>
      <c r="O7" s="4">
        <v>6.9</v>
      </c>
      <c r="P7" s="14">
        <f>N7-O7</f>
        <v>1.0999999999999996</v>
      </c>
    </row>
    <row r="8" spans="1:17" x14ac:dyDescent="0.25">
      <c r="A8" s="20">
        <v>1</v>
      </c>
      <c r="B8" s="20">
        <v>4</v>
      </c>
      <c r="C8" s="7" t="s">
        <v>20</v>
      </c>
      <c r="D8" s="3" t="s">
        <v>16</v>
      </c>
      <c r="E8" s="3" t="s">
        <v>19</v>
      </c>
      <c r="F8" s="4"/>
      <c r="G8" s="38"/>
      <c r="H8" s="3" t="s">
        <v>18</v>
      </c>
      <c r="I8" s="4"/>
      <c r="J8" s="32">
        <f>(M8/L8)*P8</f>
        <v>0.63</v>
      </c>
      <c r="L8" s="11">
        <v>8</v>
      </c>
      <c r="M8" s="39">
        <v>1.8</v>
      </c>
      <c r="N8" s="4">
        <v>6</v>
      </c>
      <c r="O8" s="4">
        <v>3.2</v>
      </c>
      <c r="P8" s="14">
        <f>N8-O8</f>
        <v>2.8</v>
      </c>
    </row>
    <row r="9" spans="1:17" x14ac:dyDescent="0.25">
      <c r="A9" s="20">
        <v>1</v>
      </c>
      <c r="B9" s="20">
        <v>6</v>
      </c>
      <c r="C9" s="7" t="s">
        <v>22</v>
      </c>
      <c r="D9" s="3" t="s">
        <v>21</v>
      </c>
      <c r="E9" s="5">
        <v>1127422</v>
      </c>
      <c r="F9" s="4">
        <v>0.12</v>
      </c>
      <c r="G9" s="39">
        <v>7.3</v>
      </c>
      <c r="H9" s="3" t="s">
        <v>18</v>
      </c>
      <c r="I9" s="4">
        <v>4</v>
      </c>
      <c r="J9" s="32">
        <f>(7.3/46)*I9</f>
        <v>0.63478260869565217</v>
      </c>
      <c r="L9" s="11"/>
      <c r="M9" s="38"/>
      <c r="N9" s="4"/>
      <c r="O9" s="4"/>
      <c r="P9" s="13"/>
    </row>
    <row r="10" spans="1:17" x14ac:dyDescent="0.25">
      <c r="A10" s="20">
        <v>1</v>
      </c>
      <c r="B10" s="20">
        <v>7</v>
      </c>
      <c r="C10" s="7" t="s">
        <v>23</v>
      </c>
      <c r="D10" s="3" t="s">
        <v>9</v>
      </c>
      <c r="E10" s="3"/>
      <c r="F10" s="4"/>
      <c r="G10" s="39">
        <v>0.1</v>
      </c>
      <c r="H10" s="3" t="s">
        <v>7</v>
      </c>
      <c r="I10" s="4">
        <v>3</v>
      </c>
      <c r="J10" s="32">
        <f>G10*I10</f>
        <v>0.30000000000000004</v>
      </c>
      <c r="L10" s="11"/>
      <c r="M10" s="38"/>
      <c r="N10" s="4"/>
      <c r="O10" s="4"/>
      <c r="P10" s="13"/>
    </row>
    <row r="11" spans="1:17" x14ac:dyDescent="0.25">
      <c r="A11" s="20">
        <v>1</v>
      </c>
      <c r="B11" s="20">
        <v>8</v>
      </c>
      <c r="C11" s="7" t="s">
        <v>25</v>
      </c>
      <c r="D11" s="3" t="s">
        <v>24</v>
      </c>
      <c r="E11" s="3"/>
      <c r="F11" s="4">
        <v>0.4</v>
      </c>
      <c r="G11" s="39">
        <v>3</v>
      </c>
      <c r="H11" s="3" t="s">
        <v>6</v>
      </c>
      <c r="I11" s="4">
        <v>0.1</v>
      </c>
      <c r="J11" s="32">
        <f>I11*G11</f>
        <v>0.30000000000000004</v>
      </c>
      <c r="L11" s="11"/>
      <c r="M11" s="38"/>
      <c r="N11" s="4"/>
      <c r="O11" s="4"/>
      <c r="P11" s="13"/>
    </row>
    <row r="12" spans="1:17" x14ac:dyDescent="0.25">
      <c r="A12" s="20">
        <v>1</v>
      </c>
      <c r="B12" s="20">
        <v>9</v>
      </c>
      <c r="C12" s="7" t="s">
        <v>26</v>
      </c>
      <c r="D12" s="3" t="s">
        <v>9</v>
      </c>
      <c r="E12" s="3"/>
      <c r="F12" s="4">
        <v>12</v>
      </c>
      <c r="G12" s="39">
        <v>0.5</v>
      </c>
      <c r="H12" s="3" t="s">
        <v>7</v>
      </c>
      <c r="I12" s="4">
        <v>1</v>
      </c>
      <c r="J12" s="32">
        <f>I12*G12</f>
        <v>0.5</v>
      </c>
      <c r="L12" s="11"/>
      <c r="M12" s="38"/>
      <c r="N12" s="4"/>
      <c r="O12" s="4"/>
      <c r="P12" s="13"/>
    </row>
    <row r="13" spans="1:17" ht="15.75" thickBot="1" x14ac:dyDescent="0.3">
      <c r="A13" s="20">
        <v>1</v>
      </c>
      <c r="B13" s="20">
        <v>10</v>
      </c>
      <c r="C13" s="8" t="s">
        <v>27</v>
      </c>
      <c r="D13" s="9" t="s">
        <v>9</v>
      </c>
      <c r="E13" s="9"/>
      <c r="F13" s="10"/>
      <c r="G13" s="41">
        <v>0.1</v>
      </c>
      <c r="H13" s="9" t="s">
        <v>6</v>
      </c>
      <c r="I13" s="10">
        <v>1</v>
      </c>
      <c r="J13" s="33">
        <f>I13*G13</f>
        <v>0.1</v>
      </c>
      <c r="L13" s="22"/>
      <c r="M13" s="40"/>
      <c r="N13" s="10"/>
      <c r="O13" s="10"/>
      <c r="P13" s="15"/>
    </row>
    <row r="14" spans="1:17" ht="15.75" thickBot="1" x14ac:dyDescent="0.3">
      <c r="A14" s="20">
        <v>1</v>
      </c>
    </row>
    <row r="15" spans="1:17" ht="15.75" thickBot="1" x14ac:dyDescent="0.3">
      <c r="A15" s="20">
        <v>1</v>
      </c>
      <c r="C15" s="70" t="str">
        <f>Indexes!B1</f>
        <v>Collier de maman</v>
      </c>
      <c r="D15" s="71"/>
      <c r="E15" s="72" t="s">
        <v>41</v>
      </c>
      <c r="F15" s="72"/>
      <c r="G15" s="72"/>
      <c r="H15" s="71"/>
      <c r="I15" s="60" t="s">
        <v>39</v>
      </c>
      <c r="J15" s="34">
        <f>SUM(J4:J14)</f>
        <v>24.287282608695655</v>
      </c>
    </row>
    <row r="16" spans="1:17" x14ac:dyDescent="0.25">
      <c r="A16" s="20">
        <v>1</v>
      </c>
      <c r="B16" s="66" t="s">
        <v>40</v>
      </c>
      <c r="C16" s="66"/>
      <c r="D16" s="66"/>
      <c r="E16" s="66"/>
      <c r="F16" s="66"/>
      <c r="G16" s="66"/>
      <c r="H16" s="66"/>
      <c r="I16" s="66"/>
      <c r="J16" s="66"/>
      <c r="K16" s="66"/>
      <c r="L16" s="66"/>
      <c r="M16" s="66"/>
      <c r="N16" s="66"/>
      <c r="O16" s="66"/>
      <c r="P16" s="66"/>
    </row>
    <row r="17" spans="1:17" x14ac:dyDescent="0.25">
      <c r="A17" s="20">
        <v>2</v>
      </c>
      <c r="B17" s="20">
        <v>8</v>
      </c>
      <c r="C17" s="7" t="s">
        <v>25</v>
      </c>
      <c r="D17" s="3" t="s">
        <v>24</v>
      </c>
      <c r="E17" s="3"/>
      <c r="F17" s="4">
        <v>0.4</v>
      </c>
      <c r="G17" s="39">
        <v>3</v>
      </c>
      <c r="H17" s="3" t="s">
        <v>6</v>
      </c>
      <c r="I17" s="4">
        <v>0.1</v>
      </c>
      <c r="J17" s="32">
        <f>I17*G17</f>
        <v>0.30000000000000004</v>
      </c>
      <c r="L17" s="11"/>
      <c r="M17" s="38"/>
      <c r="N17" s="4"/>
      <c r="O17" s="4"/>
      <c r="P17" s="13"/>
      <c r="Q17">
        <f>COUNTIF(A:A,A17)</f>
        <v>6</v>
      </c>
    </row>
    <row r="18" spans="1:17" x14ac:dyDescent="0.25">
      <c r="A18" s="20">
        <v>2</v>
      </c>
      <c r="B18" s="20">
        <v>9</v>
      </c>
      <c r="C18" s="7" t="s">
        <v>26</v>
      </c>
      <c r="D18" s="3" t="s">
        <v>9</v>
      </c>
      <c r="E18" s="3"/>
      <c r="F18" s="4">
        <v>12</v>
      </c>
      <c r="G18" s="39">
        <v>0.5</v>
      </c>
      <c r="H18" s="3" t="s">
        <v>7</v>
      </c>
      <c r="I18" s="4">
        <v>1</v>
      </c>
      <c r="J18" s="32">
        <f>I18*G18</f>
        <v>0.5</v>
      </c>
      <c r="L18" s="11"/>
      <c r="M18" s="38"/>
      <c r="N18" s="4"/>
      <c r="O18" s="4"/>
      <c r="P18" s="13"/>
    </row>
    <row r="19" spans="1:17" ht="15.75" thickBot="1" x14ac:dyDescent="0.3">
      <c r="A19" s="20">
        <v>2</v>
      </c>
      <c r="B19" s="20">
        <v>10</v>
      </c>
      <c r="C19" s="8" t="s">
        <v>27</v>
      </c>
      <c r="D19" s="9" t="s">
        <v>9</v>
      </c>
      <c r="E19" s="9"/>
      <c r="F19" s="10"/>
      <c r="G19" s="41">
        <v>0.1</v>
      </c>
      <c r="H19" s="9" t="s">
        <v>6</v>
      </c>
      <c r="I19" s="10">
        <v>1</v>
      </c>
      <c r="J19" s="33">
        <f>I19*G19</f>
        <v>0.1</v>
      </c>
      <c r="L19" s="22"/>
      <c r="M19" s="40"/>
      <c r="N19" s="10"/>
      <c r="O19" s="10"/>
      <c r="P19" s="15"/>
    </row>
    <row r="20" spans="1:17" ht="15.75" thickBot="1" x14ac:dyDescent="0.3">
      <c r="A20" s="20">
        <v>2</v>
      </c>
    </row>
    <row r="21" spans="1:17" ht="15.75" thickBot="1" x14ac:dyDescent="0.3">
      <c r="A21" s="20">
        <v>2</v>
      </c>
      <c r="C21" s="70" t="s">
        <v>42</v>
      </c>
      <c r="D21" s="71"/>
      <c r="E21" s="72" t="s">
        <v>43</v>
      </c>
      <c r="F21" s="72"/>
      <c r="G21" s="72"/>
      <c r="H21" s="71"/>
      <c r="I21" s="60" t="s">
        <v>39</v>
      </c>
      <c r="J21" s="34">
        <f>SUM(J17:J19)</f>
        <v>0.9</v>
      </c>
    </row>
    <row r="22" spans="1:17" x14ac:dyDescent="0.25">
      <c r="A22" s="20">
        <v>2</v>
      </c>
      <c r="B22" s="66" t="s">
        <v>40</v>
      </c>
      <c r="C22" s="66"/>
      <c r="D22" s="66"/>
      <c r="E22" s="66"/>
      <c r="F22" s="66"/>
      <c r="G22" s="66"/>
      <c r="H22" s="66"/>
      <c r="I22" s="66"/>
      <c r="J22" s="66"/>
      <c r="K22" s="66"/>
      <c r="L22" s="66"/>
      <c r="M22" s="66"/>
      <c r="N22" s="66"/>
      <c r="O22" s="66"/>
      <c r="P22" s="66"/>
    </row>
    <row r="23" spans="1:17" x14ac:dyDescent="0.25">
      <c r="A23" s="29">
        <v>4</v>
      </c>
      <c r="B23" s="29" t="s">
        <v>47</v>
      </c>
      <c r="C23" s="58" t="s">
        <v>48</v>
      </c>
      <c r="D23" s="58" t="s">
        <v>2</v>
      </c>
      <c r="E23" s="58" t="s">
        <v>48</v>
      </c>
      <c r="F23" s="4" t="s">
        <v>47</v>
      </c>
      <c r="G23" s="59">
        <v>0.12999999523162842</v>
      </c>
      <c r="H23" s="58" t="s">
        <v>49</v>
      </c>
      <c r="I23" s="4" t="s">
        <v>48</v>
      </c>
      <c r="J23" s="59">
        <v>0</v>
      </c>
      <c r="K23" s="53"/>
      <c r="L23" s="58">
        <v>0</v>
      </c>
      <c r="M23" s="59">
        <v>0</v>
      </c>
      <c r="N23" s="58">
        <v>0</v>
      </c>
      <c r="O23" s="58">
        <v>0</v>
      </c>
      <c r="P23" s="58">
        <f t="shared" ref="P23:P34" si="0">N23-O23</f>
        <v>0</v>
      </c>
      <c r="Q23">
        <f>COUNTIF(A:A,A23)</f>
        <v>17</v>
      </c>
    </row>
    <row r="24" spans="1:17" x14ac:dyDescent="0.25">
      <c r="A24" s="29">
        <v>4</v>
      </c>
      <c r="B24" s="29" t="s">
        <v>47</v>
      </c>
      <c r="C24" s="58" t="s">
        <v>48</v>
      </c>
      <c r="D24" s="58" t="s">
        <v>11</v>
      </c>
      <c r="E24" s="58" t="s">
        <v>48</v>
      </c>
      <c r="F24" s="4" t="s">
        <v>48</v>
      </c>
      <c r="G24" s="59">
        <v>0</v>
      </c>
      <c r="H24" s="58" t="s">
        <v>50</v>
      </c>
      <c r="I24" s="4" t="s">
        <v>48</v>
      </c>
      <c r="J24" s="59">
        <v>0</v>
      </c>
      <c r="K24" s="53"/>
      <c r="L24" s="58">
        <v>16</v>
      </c>
      <c r="M24" s="59">
        <v>2</v>
      </c>
      <c r="N24" s="58">
        <v>0</v>
      </c>
      <c r="O24" s="58">
        <v>0</v>
      </c>
      <c r="P24" s="58">
        <f t="shared" si="0"/>
        <v>0</v>
      </c>
      <c r="Q24" t="s">
        <v>62</v>
      </c>
    </row>
    <row r="25" spans="1:17" x14ac:dyDescent="0.25">
      <c r="A25" s="29">
        <v>4</v>
      </c>
      <c r="B25" s="29">
        <v>9</v>
      </c>
      <c r="C25" s="58" t="s">
        <v>27</v>
      </c>
      <c r="D25" s="58" t="s">
        <v>9</v>
      </c>
      <c r="E25" s="58" t="s">
        <v>48</v>
      </c>
      <c r="F25" s="4" t="s">
        <v>48</v>
      </c>
      <c r="G25" s="59">
        <v>0.10000000149011612</v>
      </c>
      <c r="H25" s="58" t="s">
        <v>51</v>
      </c>
      <c r="I25" s="4" t="s">
        <v>48</v>
      </c>
      <c r="J25" s="59">
        <v>0</v>
      </c>
      <c r="K25" s="53"/>
      <c r="L25" s="58">
        <v>1</v>
      </c>
      <c r="M25" s="59">
        <v>0.10000000149011612</v>
      </c>
      <c r="N25" s="58">
        <v>0</v>
      </c>
      <c r="O25" s="58">
        <v>0</v>
      </c>
      <c r="P25" s="58">
        <f t="shared" si="0"/>
        <v>0</v>
      </c>
    </row>
    <row r="26" spans="1:17" x14ac:dyDescent="0.25">
      <c r="A26" s="29">
        <v>4</v>
      </c>
      <c r="B26" s="29">
        <v>0</v>
      </c>
      <c r="C26" s="58" t="s">
        <v>3</v>
      </c>
      <c r="D26" s="58" t="s">
        <v>2</v>
      </c>
      <c r="E26" s="58" t="s">
        <v>48</v>
      </c>
      <c r="F26" s="4" t="s">
        <v>8</v>
      </c>
      <c r="G26" s="59">
        <v>0.40000000596046448</v>
      </c>
      <c r="H26" s="58" t="s">
        <v>54</v>
      </c>
      <c r="I26" s="4" t="s">
        <v>48</v>
      </c>
      <c r="J26" s="59">
        <v>0</v>
      </c>
      <c r="K26" s="53"/>
      <c r="L26" s="58">
        <v>0</v>
      </c>
      <c r="M26" s="59">
        <v>0</v>
      </c>
      <c r="N26" s="58">
        <v>0</v>
      </c>
      <c r="O26" s="58">
        <v>0</v>
      </c>
      <c r="P26" s="58">
        <f t="shared" si="0"/>
        <v>0</v>
      </c>
    </row>
    <row r="27" spans="1:17" x14ac:dyDescent="0.25">
      <c r="A27" s="29">
        <v>4</v>
      </c>
      <c r="B27" s="29">
        <v>0</v>
      </c>
      <c r="C27" s="58" t="s">
        <v>3</v>
      </c>
      <c r="D27" s="58" t="s">
        <v>2</v>
      </c>
      <c r="E27" s="58" t="s">
        <v>48</v>
      </c>
      <c r="F27" s="4" t="s">
        <v>8</v>
      </c>
      <c r="G27" s="59">
        <v>0.40000000596046448</v>
      </c>
      <c r="H27" s="58" t="s">
        <v>54</v>
      </c>
      <c r="I27" s="4" t="s">
        <v>48</v>
      </c>
      <c r="J27" s="59">
        <v>0</v>
      </c>
      <c r="K27" s="53"/>
      <c r="L27" s="58">
        <v>0</v>
      </c>
      <c r="M27" s="59">
        <v>0</v>
      </c>
      <c r="N27" s="58">
        <v>0</v>
      </c>
      <c r="O27" s="58">
        <v>0</v>
      </c>
      <c r="P27" s="58">
        <f t="shared" si="0"/>
        <v>0</v>
      </c>
    </row>
    <row r="28" spans="1:17" x14ac:dyDescent="0.25">
      <c r="A28" s="29">
        <v>4</v>
      </c>
      <c r="B28" s="29">
        <v>9</v>
      </c>
      <c r="C28" s="58" t="s">
        <v>26</v>
      </c>
      <c r="D28" s="58" t="s">
        <v>9</v>
      </c>
      <c r="E28" s="58" t="s">
        <v>48</v>
      </c>
      <c r="F28" s="4" t="s">
        <v>55</v>
      </c>
      <c r="G28" s="59">
        <v>0.5</v>
      </c>
      <c r="H28" s="58" t="s">
        <v>56</v>
      </c>
      <c r="I28" s="4" t="s">
        <v>48</v>
      </c>
      <c r="J28" s="59">
        <v>0</v>
      </c>
      <c r="K28" s="53"/>
      <c r="L28" s="58">
        <v>0</v>
      </c>
      <c r="M28" s="59">
        <v>0</v>
      </c>
      <c r="N28" s="58">
        <v>0</v>
      </c>
      <c r="O28" s="58">
        <v>0</v>
      </c>
      <c r="P28" s="58">
        <f t="shared" si="0"/>
        <v>0</v>
      </c>
    </row>
    <row r="29" spans="1:17" x14ac:dyDescent="0.25">
      <c r="A29" s="29">
        <v>4</v>
      </c>
      <c r="B29" s="29">
        <v>2</v>
      </c>
      <c r="C29" s="58" t="s">
        <v>13</v>
      </c>
      <c r="D29" s="58" t="s">
        <v>11</v>
      </c>
      <c r="E29" s="58" t="s">
        <v>48</v>
      </c>
      <c r="F29" s="4" t="s">
        <v>48</v>
      </c>
      <c r="G29" s="59">
        <v>0</v>
      </c>
      <c r="H29" s="58" t="s">
        <v>50</v>
      </c>
      <c r="I29" s="4" t="s">
        <v>57</v>
      </c>
      <c r="J29" s="59">
        <v>0</v>
      </c>
      <c r="K29" s="53"/>
      <c r="L29" s="58">
        <v>16</v>
      </c>
      <c r="M29" s="59">
        <v>2</v>
      </c>
      <c r="N29" s="58">
        <v>0</v>
      </c>
      <c r="O29" s="58">
        <v>0</v>
      </c>
      <c r="P29" s="58">
        <f t="shared" si="0"/>
        <v>0</v>
      </c>
    </row>
    <row r="30" spans="1:17" x14ac:dyDescent="0.25">
      <c r="A30" s="29">
        <v>4</v>
      </c>
      <c r="B30" s="29">
        <v>4</v>
      </c>
      <c r="C30" s="58" t="s">
        <v>20</v>
      </c>
      <c r="D30" s="58" t="s">
        <v>16</v>
      </c>
      <c r="E30" s="58" t="s">
        <v>19</v>
      </c>
      <c r="F30" s="4" t="s">
        <v>48</v>
      </c>
      <c r="G30" s="59">
        <v>0</v>
      </c>
      <c r="H30" s="58" t="s">
        <v>50</v>
      </c>
      <c r="I30" s="4" t="s">
        <v>48</v>
      </c>
      <c r="J30" s="59">
        <f>(M30/L30)*P30</f>
        <v>1.1249999701976776</v>
      </c>
      <c r="K30" s="53"/>
      <c r="L30" s="58">
        <v>8</v>
      </c>
      <c r="M30" s="59">
        <v>1.7999999523162842</v>
      </c>
      <c r="N30" s="58">
        <v>8</v>
      </c>
      <c r="O30" s="58">
        <v>3</v>
      </c>
      <c r="P30" s="58">
        <f t="shared" si="0"/>
        <v>5</v>
      </c>
    </row>
    <row r="31" spans="1:17" x14ac:dyDescent="0.25">
      <c r="A31" s="29">
        <v>4</v>
      </c>
      <c r="B31" s="29">
        <v>8</v>
      </c>
      <c r="C31" s="58" t="s">
        <v>25</v>
      </c>
      <c r="D31" s="58" t="s">
        <v>24</v>
      </c>
      <c r="E31" s="58" t="s">
        <v>48</v>
      </c>
      <c r="F31" s="4" t="s">
        <v>58</v>
      </c>
      <c r="G31" s="59">
        <v>3</v>
      </c>
      <c r="H31" s="58" t="s">
        <v>6</v>
      </c>
      <c r="I31" s="4" t="s">
        <v>47</v>
      </c>
      <c r="J31" s="59">
        <f>I31*G31</f>
        <v>12</v>
      </c>
      <c r="K31" s="53"/>
      <c r="L31" s="58">
        <v>0</v>
      </c>
      <c r="M31" s="59">
        <v>0</v>
      </c>
      <c r="N31" s="58">
        <v>0</v>
      </c>
      <c r="O31" s="58">
        <v>0</v>
      </c>
      <c r="P31" s="58">
        <f t="shared" si="0"/>
        <v>0</v>
      </c>
    </row>
    <row r="32" spans="1:17" x14ac:dyDescent="0.25">
      <c r="A32" s="29">
        <v>4</v>
      </c>
      <c r="B32" s="29">
        <v>8</v>
      </c>
      <c r="C32" s="58" t="s">
        <v>25</v>
      </c>
      <c r="D32" s="58" t="s">
        <v>24</v>
      </c>
      <c r="E32" s="58" t="s">
        <v>48</v>
      </c>
      <c r="F32" s="4" t="s">
        <v>58</v>
      </c>
      <c r="G32" s="59">
        <v>3</v>
      </c>
      <c r="H32" s="58" t="s">
        <v>6</v>
      </c>
      <c r="I32" s="4" t="s">
        <v>47</v>
      </c>
      <c r="J32" s="59">
        <f>I32*G32</f>
        <v>12</v>
      </c>
      <c r="K32" s="53"/>
      <c r="L32" s="58">
        <v>0</v>
      </c>
      <c r="M32" s="59">
        <v>0</v>
      </c>
      <c r="N32" s="58">
        <v>0</v>
      </c>
      <c r="O32" s="58">
        <v>0</v>
      </c>
      <c r="P32" s="58">
        <f t="shared" si="0"/>
        <v>0</v>
      </c>
    </row>
    <row r="33" spans="1:17" x14ac:dyDescent="0.25">
      <c r="A33" s="29">
        <v>4</v>
      </c>
      <c r="B33" s="29">
        <v>6</v>
      </c>
      <c r="C33" s="58" t="s">
        <v>22</v>
      </c>
      <c r="D33" s="58" t="s">
        <v>21</v>
      </c>
      <c r="E33" s="58" t="s">
        <v>59</v>
      </c>
      <c r="F33" s="4" t="s">
        <v>60</v>
      </c>
      <c r="G33" s="59">
        <v>7.3000001907348633</v>
      </c>
      <c r="H33" s="58" t="s">
        <v>18</v>
      </c>
      <c r="I33" s="4" t="s">
        <v>61</v>
      </c>
      <c r="J33" s="59">
        <f>I33*G33</f>
        <v>14.600000381469727</v>
      </c>
      <c r="K33" s="53"/>
      <c r="L33" s="58">
        <v>0</v>
      </c>
      <c r="M33" s="59">
        <v>0</v>
      </c>
      <c r="N33" s="58">
        <v>0</v>
      </c>
      <c r="O33" s="58">
        <v>0</v>
      </c>
      <c r="P33" s="58">
        <f t="shared" si="0"/>
        <v>0</v>
      </c>
    </row>
    <row r="34" spans="1:17" x14ac:dyDescent="0.25">
      <c r="A34" s="29">
        <v>4</v>
      </c>
      <c r="B34" s="29">
        <v>4</v>
      </c>
      <c r="C34" s="58" t="s">
        <v>20</v>
      </c>
      <c r="D34" s="58" t="s">
        <v>16</v>
      </c>
      <c r="E34" s="58" t="s">
        <v>19</v>
      </c>
      <c r="F34" s="4" t="s">
        <v>48</v>
      </c>
      <c r="G34" s="59">
        <v>0</v>
      </c>
      <c r="H34" s="58" t="s">
        <v>18</v>
      </c>
      <c r="I34" s="4" t="s">
        <v>48</v>
      </c>
      <c r="J34" s="59">
        <f>(M34/L34)*P34</f>
        <v>0.67499998211860657</v>
      </c>
      <c r="K34" s="53"/>
      <c r="L34" s="58">
        <v>8</v>
      </c>
      <c r="M34" s="59">
        <v>1.7999999523162842</v>
      </c>
      <c r="N34" s="58">
        <v>5</v>
      </c>
      <c r="O34" s="58">
        <v>2</v>
      </c>
      <c r="P34" s="58">
        <f t="shared" si="0"/>
        <v>3</v>
      </c>
    </row>
    <row r="35" spans="1:17" x14ac:dyDescent="0.25">
      <c r="A35" s="29">
        <v>4</v>
      </c>
      <c r="B35" s="29">
        <v>5</v>
      </c>
      <c r="C35" s="58" t="s">
        <v>4</v>
      </c>
      <c r="D35" s="58" t="s">
        <v>2</v>
      </c>
      <c r="E35" s="58" t="s">
        <v>48</v>
      </c>
      <c r="F35" s="4" t="s">
        <v>47</v>
      </c>
      <c r="G35" s="59">
        <v>0.12999999523162842</v>
      </c>
      <c r="H35" s="58" t="s">
        <v>7</v>
      </c>
      <c r="I35" s="4" t="s">
        <v>63</v>
      </c>
      <c r="J35" s="59">
        <f>I35*G35</f>
        <v>0.64999997615814209</v>
      </c>
      <c r="K35" s="53"/>
      <c r="L35" s="58"/>
      <c r="M35" s="59"/>
      <c r="N35" s="58"/>
      <c r="O35" s="58"/>
      <c r="P35" s="58"/>
    </row>
    <row r="36" spans="1:17" x14ac:dyDescent="0.25">
      <c r="A36" s="51">
        <v>4</v>
      </c>
      <c r="B36" s="51">
        <v>5</v>
      </c>
      <c r="C36" s="58" t="s">
        <v>4</v>
      </c>
      <c r="D36" s="58" t="s">
        <v>2</v>
      </c>
      <c r="E36" s="58" t="s">
        <v>48</v>
      </c>
      <c r="F36" s="4" t="s">
        <v>47</v>
      </c>
      <c r="G36" s="59">
        <v>0.12999999523162842</v>
      </c>
      <c r="H36" s="58" t="s">
        <v>7</v>
      </c>
      <c r="I36" s="4" t="s">
        <v>64</v>
      </c>
      <c r="J36" s="59">
        <f>I36*G36</f>
        <v>1.2999999523162842</v>
      </c>
      <c r="K36" s="53"/>
      <c r="L36" s="58"/>
      <c r="M36" s="59"/>
      <c r="N36" s="58"/>
      <c r="O36" s="58"/>
      <c r="P36" s="58"/>
    </row>
    <row r="37" spans="1:17" ht="15.75" thickBot="1" x14ac:dyDescent="0.3">
      <c r="A37" s="20">
        <v>4</v>
      </c>
      <c r="C37" s="62" t="s">
        <v>62</v>
      </c>
      <c r="J37" s="30" t="s">
        <v>62</v>
      </c>
    </row>
    <row r="38" spans="1:17" ht="15.75" thickBot="1" x14ac:dyDescent="0.3">
      <c r="A38" s="20">
        <v>4</v>
      </c>
      <c r="C38" s="64" t="s">
        <v>52</v>
      </c>
      <c r="D38" s="64"/>
      <c r="E38" s="64" t="s">
        <v>53</v>
      </c>
      <c r="F38" s="65"/>
      <c r="G38" s="65"/>
      <c r="H38" s="65"/>
      <c r="I38" s="61" t="s">
        <v>39</v>
      </c>
      <c r="J38" s="52">
        <f>SUM(J23:J36)</f>
        <v>42.350000262260437</v>
      </c>
    </row>
    <row r="39" spans="1:17" x14ac:dyDescent="0.25">
      <c r="A39" s="20">
        <v>4</v>
      </c>
      <c r="B39" s="66" t="s">
        <v>40</v>
      </c>
      <c r="C39" s="67"/>
      <c r="D39" s="67"/>
      <c r="E39" s="67"/>
      <c r="F39" s="67"/>
      <c r="G39" s="67"/>
      <c r="H39" s="67"/>
      <c r="I39" s="67"/>
      <c r="J39" s="67"/>
      <c r="K39" s="67"/>
      <c r="L39" s="67"/>
      <c r="M39" s="67"/>
      <c r="N39" s="67"/>
      <c r="O39" s="67"/>
      <c r="P39" s="67"/>
    </row>
    <row r="40" spans="1:17" x14ac:dyDescent="0.25">
      <c r="A40" s="51">
        <v>5</v>
      </c>
      <c r="B40" s="51">
        <v>1</v>
      </c>
      <c r="C40" s="58" t="s">
        <v>3</v>
      </c>
      <c r="D40" s="58" t="s">
        <v>2</v>
      </c>
      <c r="E40" s="58" t="s">
        <v>48</v>
      </c>
      <c r="F40" s="58" t="s">
        <v>8</v>
      </c>
      <c r="G40" s="58">
        <v>0.40000000596046448</v>
      </c>
      <c r="H40" s="58" t="s">
        <v>6</v>
      </c>
      <c r="I40" s="58"/>
      <c r="J40" s="58" t="s">
        <v>62</v>
      </c>
      <c r="K40" s="53"/>
      <c r="L40" s="58"/>
      <c r="M40" s="58"/>
      <c r="N40" s="58"/>
      <c r="O40" s="58"/>
      <c r="P40" s="58"/>
      <c r="Q40">
        <f>COUNTIF(A:A,A40)</f>
        <v>4</v>
      </c>
    </row>
    <row r="41" spans="1:17" ht="15.75" thickBot="1" x14ac:dyDescent="0.3">
      <c r="A41" s="20">
        <v>5</v>
      </c>
    </row>
    <row r="42" spans="1:17" ht="15.75" thickBot="1" x14ac:dyDescent="0.3">
      <c r="A42" s="20">
        <v>5</v>
      </c>
      <c r="C42" s="64"/>
      <c r="D42" s="64"/>
      <c r="E42" s="64"/>
      <c r="F42" s="65"/>
      <c r="G42" s="65"/>
      <c r="H42" s="65"/>
      <c r="I42" s="63" t="s">
        <v>39</v>
      </c>
      <c r="J42" s="52">
        <f>SUM(J40:J40)</f>
        <v>0</v>
      </c>
    </row>
    <row r="43" spans="1:17" x14ac:dyDescent="0.25">
      <c r="A43" s="20">
        <v>5</v>
      </c>
      <c r="B43" s="66" t="s">
        <v>40</v>
      </c>
      <c r="C43" s="67"/>
      <c r="D43" s="67"/>
      <c r="E43" s="67"/>
      <c r="F43" s="67"/>
      <c r="G43" s="67"/>
      <c r="H43" s="67"/>
      <c r="I43" s="67"/>
      <c r="J43" s="67"/>
      <c r="K43" s="67"/>
      <c r="L43" s="67"/>
      <c r="M43" s="67"/>
      <c r="N43" s="67"/>
      <c r="O43" s="67"/>
      <c r="P43" s="67"/>
    </row>
    <row r="44" spans="1:17" x14ac:dyDescent="0.25">
      <c r="A44" s="51">
        <v>6</v>
      </c>
      <c r="B44" s="51">
        <v>10</v>
      </c>
      <c r="C44" s="58" t="s">
        <v>27</v>
      </c>
      <c r="D44" s="58" t="s">
        <v>9</v>
      </c>
      <c r="E44" s="58" t="s">
        <v>48</v>
      </c>
      <c r="F44" s="58" t="s">
        <v>48</v>
      </c>
      <c r="G44" s="58">
        <v>0.10000000149011612</v>
      </c>
      <c r="H44" s="58" t="s">
        <v>6</v>
      </c>
      <c r="I44" s="58"/>
      <c r="J44" s="58" t="s">
        <v>62</v>
      </c>
      <c r="K44" s="53"/>
      <c r="L44" s="58">
        <v>1</v>
      </c>
      <c r="M44" s="58"/>
      <c r="N44" s="58"/>
      <c r="O44" s="58"/>
      <c r="P44" s="58"/>
      <c r="Q44">
        <f>COUNTIF(A:A,A44)</f>
        <v>4</v>
      </c>
    </row>
    <row r="45" spans="1:17" ht="15.75" thickBot="1" x14ac:dyDescent="0.3">
      <c r="A45" s="20">
        <v>6</v>
      </c>
    </row>
    <row r="46" spans="1:17" ht="15.75" thickBot="1" x14ac:dyDescent="0.3">
      <c r="A46" s="20">
        <v>6</v>
      </c>
      <c r="C46" s="64"/>
      <c r="D46" s="64"/>
      <c r="E46" s="64"/>
      <c r="F46" s="65"/>
      <c r="G46" s="65"/>
      <c r="H46" s="65"/>
      <c r="I46" s="63" t="s">
        <v>39</v>
      </c>
      <c r="J46" s="52">
        <f>SUM(J44:J44)</f>
        <v>0</v>
      </c>
    </row>
    <row r="47" spans="1:17" x14ac:dyDescent="0.25">
      <c r="A47" s="20">
        <v>6</v>
      </c>
      <c r="B47" s="66" t="s">
        <v>40</v>
      </c>
      <c r="C47" s="67"/>
      <c r="D47" s="67"/>
      <c r="E47" s="67"/>
      <c r="F47" s="67"/>
      <c r="G47" s="67"/>
      <c r="H47" s="67"/>
      <c r="I47" s="67"/>
      <c r="J47" s="67"/>
      <c r="K47" s="67"/>
      <c r="L47" s="67"/>
      <c r="M47" s="67"/>
      <c r="N47" s="67"/>
      <c r="O47" s="67"/>
      <c r="P47" s="67"/>
    </row>
    <row r="48" spans="1:17" x14ac:dyDescent="0.25">
      <c r="A48" s="51">
        <v>7</v>
      </c>
      <c r="B48" s="51">
        <v>4</v>
      </c>
      <c r="C48" s="58" t="s">
        <v>20</v>
      </c>
      <c r="D48" s="58" t="s">
        <v>16</v>
      </c>
      <c r="E48" s="58" t="s">
        <v>19</v>
      </c>
      <c r="F48" s="58" t="s">
        <v>48</v>
      </c>
      <c r="G48" s="58"/>
      <c r="H48" s="58" t="s">
        <v>18</v>
      </c>
      <c r="I48" s="58"/>
      <c r="J48" s="58" t="s">
        <v>62</v>
      </c>
      <c r="K48" s="53"/>
      <c r="L48" s="58">
        <v>8</v>
      </c>
      <c r="M48" s="58"/>
      <c r="N48" s="58"/>
      <c r="O48" s="58"/>
      <c r="P48" s="58"/>
      <c r="Q48">
        <f>COUNTIF(A:A,A48)</f>
        <v>5</v>
      </c>
    </row>
    <row r="49" spans="1:16" x14ac:dyDescent="0.25">
      <c r="A49" s="51">
        <v>7</v>
      </c>
      <c r="B49" s="51">
        <v>3</v>
      </c>
      <c r="C49" s="58" t="s">
        <v>14</v>
      </c>
      <c r="D49" s="58" t="s">
        <v>16</v>
      </c>
      <c r="E49" s="58" t="s">
        <v>17</v>
      </c>
      <c r="F49" s="58" t="s">
        <v>48</v>
      </c>
      <c r="G49" s="58"/>
      <c r="H49" s="58" t="s">
        <v>18</v>
      </c>
      <c r="I49" s="58"/>
      <c r="J49" s="58"/>
      <c r="K49" s="53"/>
      <c r="L49" s="58">
        <v>8</v>
      </c>
      <c r="M49" s="58"/>
      <c r="N49" s="58"/>
      <c r="O49" s="58"/>
      <c r="P49" s="58"/>
    </row>
    <row r="50" spans="1:16" ht="15.75" thickBot="1" x14ac:dyDescent="0.3">
      <c r="A50" s="20">
        <v>7</v>
      </c>
    </row>
    <row r="51" spans="1:16" ht="15.75" thickBot="1" x14ac:dyDescent="0.3">
      <c r="A51" s="20">
        <v>7</v>
      </c>
      <c r="C51" s="64" t="s">
        <v>66</v>
      </c>
      <c r="D51" s="64"/>
      <c r="E51" s="64" t="s">
        <v>67</v>
      </c>
      <c r="F51" s="65"/>
      <c r="G51" s="65"/>
      <c r="H51" s="65"/>
      <c r="I51" s="63" t="s">
        <v>39</v>
      </c>
      <c r="J51" s="52">
        <f>SUM(J48:J49)</f>
        <v>0</v>
      </c>
    </row>
    <row r="52" spans="1:16" x14ac:dyDescent="0.25">
      <c r="A52" s="20">
        <v>7</v>
      </c>
      <c r="B52" s="66" t="s">
        <v>40</v>
      </c>
      <c r="C52" s="67"/>
      <c r="D52" s="67"/>
      <c r="E52" s="67"/>
      <c r="F52" s="67"/>
      <c r="G52" s="67"/>
      <c r="H52" s="67"/>
      <c r="I52" s="67"/>
      <c r="J52" s="67"/>
      <c r="K52" s="67"/>
      <c r="L52" s="67"/>
      <c r="M52" s="67"/>
      <c r="N52" s="67"/>
      <c r="O52" s="67"/>
      <c r="P52" s="67"/>
    </row>
  </sheetData>
  <dataConsolidate/>
  <mergeCells count="29">
    <mergeCell ref="C38:D38"/>
    <mergeCell ref="E38:H38"/>
    <mergeCell ref="B39:P39"/>
    <mergeCell ref="C2:C3"/>
    <mergeCell ref="D2:D3"/>
    <mergeCell ref="E2:E3"/>
    <mergeCell ref="F2:F3"/>
    <mergeCell ref="G2:G3"/>
    <mergeCell ref="H2:H3"/>
    <mergeCell ref="I2:I3"/>
    <mergeCell ref="J2:J3"/>
    <mergeCell ref="B22:P22"/>
    <mergeCell ref="N3:P3"/>
    <mergeCell ref="C21:D21"/>
    <mergeCell ref="E21:H21"/>
    <mergeCell ref="A2:A3"/>
    <mergeCell ref="B2:B3"/>
    <mergeCell ref="C15:D15"/>
    <mergeCell ref="E15:H15"/>
    <mergeCell ref="B16:P16"/>
    <mergeCell ref="C51:D51"/>
    <mergeCell ref="E51:H51"/>
    <mergeCell ref="B52:P52"/>
    <mergeCell ref="C42:D42"/>
    <mergeCell ref="E42:H42"/>
    <mergeCell ref="B43:P43"/>
    <mergeCell ref="C46:D46"/>
    <mergeCell ref="E46:H46"/>
    <mergeCell ref="B47:P47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Bouton1_Clic">
                <anchor moveWithCells="1" sizeWithCells="1">
                  <from>
                    <xdr:col>10</xdr:col>
                    <xdr:colOff>104775</xdr:colOff>
                    <xdr:row>1</xdr:row>
                    <xdr:rowOff>28575</xdr:rowOff>
                  </from>
                  <to>
                    <xdr:col>10</xdr:col>
                    <xdr:colOff>619125</xdr:colOff>
                    <xdr:row>1</xdr:row>
                    <xdr:rowOff>323850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Bouton2_Clic">
                <anchor moveWithCells="1" sizeWithCells="1">
                  <from>
                    <xdr:col>10</xdr:col>
                    <xdr:colOff>57150</xdr:colOff>
                    <xdr:row>1</xdr:row>
                    <xdr:rowOff>381000</xdr:rowOff>
                  </from>
                  <to>
                    <xdr:col>10</xdr:col>
                    <xdr:colOff>695325</xdr:colOff>
                    <xdr:row>1</xdr:row>
                    <xdr:rowOff>581025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1"/>
  <sheetViews>
    <sheetView workbookViewId="0">
      <selection activeCell="B3" sqref="B3"/>
    </sheetView>
  </sheetViews>
  <sheetFormatPr baseColWidth="10" defaultRowHeight="15" x14ac:dyDescent="0.25"/>
  <cols>
    <col min="1" max="1" width="4.85546875" style="20" customWidth="1"/>
    <col min="2" max="2" width="56.85546875" customWidth="1"/>
    <col min="3" max="3" width="34.140625" customWidth="1"/>
  </cols>
  <sheetData>
    <row r="1" spans="1:2" x14ac:dyDescent="0.25">
      <c r="A1" s="20">
        <v>1</v>
      </c>
      <c r="B1" t="s">
        <v>33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K11"/>
  <sheetViews>
    <sheetView zoomScale="75" zoomScaleNormal="75" workbookViewId="0">
      <pane ySplit="1" topLeftCell="A2" activePane="bottomLeft" state="frozen"/>
      <selection pane="bottomLeft" activeCell="J1" sqref="J1"/>
    </sheetView>
  </sheetViews>
  <sheetFormatPr baseColWidth="10" defaultRowHeight="15" x14ac:dyDescent="0.25"/>
  <cols>
    <col min="1" max="1" width="6.28515625" style="20" customWidth="1"/>
    <col min="2" max="2" width="41.140625" customWidth="1"/>
    <col min="3" max="3" width="37.5703125" customWidth="1"/>
    <col min="5" max="5" width="9.28515625" style="47" customWidth="1"/>
    <col min="6" max="6" width="9.140625" style="49" customWidth="1"/>
    <col min="7" max="7" width="27.42578125" customWidth="1"/>
    <col min="8" max="8" width="6.42578125" customWidth="1"/>
    <col min="9" max="9" width="7.7109375" style="30" customWidth="1"/>
    <col min="10" max="10" width="6.85546875" style="20" customWidth="1"/>
    <col min="11" max="11" width="6.42578125" style="20" customWidth="1"/>
  </cols>
  <sheetData>
    <row r="1" spans="1:11" ht="42.75" customHeight="1" thickBot="1" x14ac:dyDescent="0.3">
      <c r="A1" s="27" t="s">
        <v>35</v>
      </c>
      <c r="B1" s="28" t="s">
        <v>0</v>
      </c>
      <c r="C1" s="28" t="s">
        <v>1</v>
      </c>
      <c r="D1" s="28" t="s">
        <v>15</v>
      </c>
      <c r="E1" s="45" t="s">
        <v>36</v>
      </c>
      <c r="F1" s="42" t="s">
        <v>37</v>
      </c>
      <c r="G1" s="28" t="s">
        <v>5</v>
      </c>
      <c r="H1" s="28" t="s">
        <v>12</v>
      </c>
      <c r="I1" s="42" t="s">
        <v>38</v>
      </c>
      <c r="J1" s="25">
        <f>COUNTA(A:A)</f>
        <v>11</v>
      </c>
      <c r="K1">
        <f ca="1">MAX(INDIRECT("A:A"))</f>
        <v>10</v>
      </c>
    </row>
    <row r="2" spans="1:11" ht="15.75" thickTop="1" x14ac:dyDescent="0.25">
      <c r="A2" s="20">
        <v>1</v>
      </c>
      <c r="B2" s="23" t="s">
        <v>3</v>
      </c>
      <c r="C2" s="23" t="s">
        <v>2</v>
      </c>
      <c r="D2" s="23"/>
      <c r="E2" s="46" t="s">
        <v>8</v>
      </c>
      <c r="F2" s="48">
        <v>0.4</v>
      </c>
      <c r="G2" s="26" t="s">
        <v>6</v>
      </c>
      <c r="H2" s="25"/>
      <c r="I2" s="43"/>
      <c r="K2" s="25"/>
    </row>
    <row r="3" spans="1:11" x14ac:dyDescent="0.25">
      <c r="A3" s="20">
        <v>2</v>
      </c>
      <c r="B3" s="23" t="s">
        <v>13</v>
      </c>
      <c r="C3" s="23" t="s">
        <v>11</v>
      </c>
      <c r="D3" s="23"/>
      <c r="E3" s="46"/>
      <c r="F3" s="48"/>
      <c r="G3" s="23" t="s">
        <v>10</v>
      </c>
      <c r="H3" s="25">
        <v>16</v>
      </c>
      <c r="I3" s="43">
        <v>2</v>
      </c>
      <c r="J3" s="25"/>
      <c r="K3" s="25"/>
    </row>
    <row r="4" spans="1:11" x14ac:dyDescent="0.25">
      <c r="A4" s="20">
        <v>3</v>
      </c>
      <c r="B4" s="23" t="s">
        <v>14</v>
      </c>
      <c r="C4" s="23" t="s">
        <v>16</v>
      </c>
      <c r="D4" s="23" t="s">
        <v>17</v>
      </c>
      <c r="E4" s="46"/>
      <c r="F4" s="48"/>
      <c r="G4" s="23" t="s">
        <v>18</v>
      </c>
      <c r="H4" s="25">
        <v>8</v>
      </c>
      <c r="I4" s="44">
        <v>2.2000000000000002</v>
      </c>
      <c r="J4" s="25"/>
      <c r="K4" s="25"/>
    </row>
    <row r="5" spans="1:11" x14ac:dyDescent="0.25">
      <c r="A5" s="20">
        <v>4</v>
      </c>
      <c r="B5" s="23" t="s">
        <v>20</v>
      </c>
      <c r="C5" s="23" t="s">
        <v>16</v>
      </c>
      <c r="D5" s="23" t="s">
        <v>19</v>
      </c>
      <c r="E5" s="46"/>
      <c r="F5" s="48"/>
      <c r="G5" s="23" t="s">
        <v>18</v>
      </c>
      <c r="H5" s="25">
        <v>8</v>
      </c>
      <c r="I5" s="44">
        <v>1.8</v>
      </c>
      <c r="J5" s="25"/>
      <c r="K5" s="25"/>
    </row>
    <row r="6" spans="1:11" x14ac:dyDescent="0.25">
      <c r="A6" s="20">
        <v>5</v>
      </c>
      <c r="B6" s="23" t="s">
        <v>4</v>
      </c>
      <c r="C6" s="23" t="s">
        <v>2</v>
      </c>
      <c r="D6" s="23"/>
      <c r="E6" s="46">
        <v>4</v>
      </c>
      <c r="F6" s="48">
        <v>0.13</v>
      </c>
      <c r="G6" s="23" t="s">
        <v>7</v>
      </c>
      <c r="H6" s="23"/>
      <c r="I6" s="43"/>
    </row>
    <row r="7" spans="1:11" x14ac:dyDescent="0.25">
      <c r="A7" s="20">
        <v>6</v>
      </c>
      <c r="B7" s="23" t="s">
        <v>22</v>
      </c>
      <c r="C7" s="23" t="s">
        <v>21</v>
      </c>
      <c r="D7" s="26">
        <v>1127422</v>
      </c>
      <c r="E7" s="46">
        <v>0.12</v>
      </c>
      <c r="F7" s="48">
        <v>7.3</v>
      </c>
      <c r="G7" s="23" t="s">
        <v>18</v>
      </c>
      <c r="H7" s="25"/>
      <c r="I7" s="43"/>
      <c r="J7" s="25"/>
    </row>
    <row r="8" spans="1:11" x14ac:dyDescent="0.25">
      <c r="A8" s="20">
        <v>7</v>
      </c>
      <c r="B8" s="23" t="s">
        <v>23</v>
      </c>
      <c r="C8" s="23" t="s">
        <v>9</v>
      </c>
      <c r="D8" s="23"/>
      <c r="E8" s="46"/>
      <c r="F8" s="48">
        <v>0.1</v>
      </c>
      <c r="G8" s="23" t="s">
        <v>7</v>
      </c>
      <c r="H8" s="25"/>
      <c r="I8" s="43"/>
      <c r="J8" s="25"/>
    </row>
    <row r="9" spans="1:11" x14ac:dyDescent="0.25">
      <c r="A9" s="20">
        <v>8</v>
      </c>
      <c r="B9" s="23" t="s">
        <v>25</v>
      </c>
      <c r="C9" s="23" t="s">
        <v>24</v>
      </c>
      <c r="D9" s="23"/>
      <c r="E9" s="46">
        <v>0.4</v>
      </c>
      <c r="F9" s="48">
        <v>3</v>
      </c>
      <c r="G9" s="23" t="s">
        <v>6</v>
      </c>
      <c r="H9" s="25"/>
      <c r="I9" s="43"/>
      <c r="J9" s="25"/>
    </row>
    <row r="10" spans="1:11" x14ac:dyDescent="0.25">
      <c r="A10" s="20">
        <v>9</v>
      </c>
      <c r="B10" s="23" t="s">
        <v>26</v>
      </c>
      <c r="C10" s="23" t="s">
        <v>9</v>
      </c>
      <c r="D10" s="23"/>
      <c r="E10" s="46">
        <v>12</v>
      </c>
      <c r="F10" s="48">
        <v>0.5</v>
      </c>
      <c r="G10" s="23" t="s">
        <v>7</v>
      </c>
      <c r="H10" s="25"/>
      <c r="I10" s="43"/>
      <c r="J10" s="25"/>
    </row>
    <row r="11" spans="1:11" x14ac:dyDescent="0.25">
      <c r="A11" s="20">
        <v>10</v>
      </c>
      <c r="B11" s="23" t="s">
        <v>27</v>
      </c>
      <c r="C11" s="23" t="s">
        <v>9</v>
      </c>
      <c r="D11" s="23"/>
      <c r="E11" s="46"/>
      <c r="F11" s="44">
        <v>0.1</v>
      </c>
      <c r="G11" s="23" t="s">
        <v>6</v>
      </c>
      <c r="H11" s="25">
        <v>1</v>
      </c>
      <c r="I11" s="44">
        <f>H11*F11</f>
        <v>0.1</v>
      </c>
      <c r="J11" s="25"/>
    </row>
  </sheetData>
  <dataConsolidate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print="0" autoFill="0" autoPict="0" macro="[0]!Matièrespremières_Bouton1_Clic">
                <anchor moveWithCells="1" sizeWithCells="1">
                  <from>
                    <xdr:col>9</xdr:col>
                    <xdr:colOff>47625</xdr:colOff>
                    <xdr:row>0</xdr:row>
                    <xdr:rowOff>123825</xdr:rowOff>
                  </from>
                  <to>
                    <xdr:col>11</xdr:col>
                    <xdr:colOff>466725</xdr:colOff>
                    <xdr:row>0</xdr:row>
                    <xdr:rowOff>409575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B7"/>
  <sheetViews>
    <sheetView tabSelected="1" workbookViewId="0">
      <selection activeCell="B22" sqref="B22"/>
    </sheetView>
  </sheetViews>
  <sheetFormatPr baseColWidth="10" defaultRowHeight="15" x14ac:dyDescent="0.25"/>
  <cols>
    <col min="1" max="1" width="5.7109375" style="20" customWidth="1"/>
    <col min="2" max="2" width="55.28515625" customWidth="1"/>
  </cols>
  <sheetData>
    <row r="1" spans="1:2" x14ac:dyDescent="0.25">
      <c r="A1" s="50" t="s">
        <v>32</v>
      </c>
      <c r="B1" s="50" t="s">
        <v>44</v>
      </c>
    </row>
    <row r="2" spans="1:2" x14ac:dyDescent="0.25">
      <c r="A2" s="4">
        <v>1</v>
      </c>
      <c r="B2" s="3" t="s">
        <v>2</v>
      </c>
    </row>
    <row r="3" spans="1:2" x14ac:dyDescent="0.25">
      <c r="A3" s="4">
        <v>2</v>
      </c>
      <c r="B3" s="3" t="s">
        <v>21</v>
      </c>
    </row>
    <row r="4" spans="1:2" x14ac:dyDescent="0.25">
      <c r="A4" s="4">
        <v>3</v>
      </c>
      <c r="B4" s="3" t="s">
        <v>16</v>
      </c>
    </row>
    <row r="5" spans="1:2" x14ac:dyDescent="0.25">
      <c r="A5" s="4">
        <v>4</v>
      </c>
      <c r="B5" s="3" t="s">
        <v>9</v>
      </c>
    </row>
    <row r="6" spans="1:2" x14ac:dyDescent="0.25">
      <c r="A6" s="4">
        <v>5</v>
      </c>
      <c r="B6" s="3" t="s">
        <v>11</v>
      </c>
    </row>
    <row r="7" spans="1:2" x14ac:dyDescent="0.25">
      <c r="A7" s="4">
        <v>6</v>
      </c>
      <c r="B7" s="3" t="s">
        <v>24</v>
      </c>
    </row>
  </sheetData>
  <dataConsolidate/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Feuil1</vt:lpstr>
      <vt:lpstr>Indexes</vt:lpstr>
      <vt:lpstr>Matières premières</vt:lpstr>
      <vt:lpstr>Couleurs</vt:lpstr>
      <vt:lpstr>amax</vt:lpstr>
      <vt:lpstr>maxf1</vt:lpstr>
      <vt:lpstr>maxl</vt:lpstr>
      <vt:lpstr>maxnum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</dc:creator>
  <cp:lastModifiedBy>Jean-Eric Pelouas</cp:lastModifiedBy>
  <dcterms:created xsi:type="dcterms:W3CDTF">2016-01-16T23:33:13Z</dcterms:created>
  <dcterms:modified xsi:type="dcterms:W3CDTF">2016-02-15T14:27:44Z</dcterms:modified>
</cp:coreProperties>
</file>