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A27AF04-0166-4530-8647-809937C57254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Sheet1" sheetId="2" r:id="rId1"/>
  </sheets>
  <definedNames>
    <definedName name="bal_">#REF!</definedName>
    <definedName name="Balance_de_départ">Sheet1!$C$5</definedName>
    <definedName name="Bénéfice">Sheet1!$C$7</definedName>
    <definedName name="durée_">#REF!</definedName>
    <definedName name="ExternalData_1" localSheetId="0" hidden="1">Sheet1!$F$4:$F$9</definedName>
    <definedName name="pct_">#REF!</definedName>
    <definedName name="Taux">Sheet1!$C$6</definedName>
    <definedName name="tx_">#REF!</definedName>
    <definedName name="vf_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2" l="1"/>
  <c r="H5" i="2"/>
  <c r="I5" i="2" s="1"/>
  <c r="J5" i="2" s="1"/>
  <c r="C9" i="2"/>
  <c r="G6" i="2" l="1"/>
  <c r="H6" i="2"/>
  <c r="I6" i="2" s="1"/>
  <c r="J6" i="2" s="1"/>
  <c r="G7" i="2" s="1"/>
  <c r="H7" i="2" l="1"/>
  <c r="I7" i="2" s="1"/>
  <c r="J7" i="2" s="1"/>
  <c r="G8" i="2" l="1"/>
  <c r="H8" i="2" l="1"/>
  <c r="I8" i="2" s="1"/>
  <c r="J8" i="2" l="1"/>
  <c r="G9" i="2" l="1"/>
  <c r="H9" i="2" l="1"/>
  <c r="I9" i="2" s="1"/>
  <c r="C10" i="2" s="1"/>
  <c r="J9" i="2"/>
  <c r="B1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DFFE72-0CA1-498A-9FF7-2332BE621726}" keepAlive="1" name="Query - Durée" description="Connection to the 'Durée' query in the workbook." type="5" refreshedVersion="0" background="1">
    <dbPr connection="Provider=Microsoft.Mashup.OleDb.1;Data Source=$Workbook$;Location=Durée;Extended Properties=&quot;&quot;" command="SELECT * FROM [Durée]"/>
  </connection>
  <connection id="2" xr16:uid="{8DA54BA9-13BC-4A54-BD98-AA74A1BC3CB9}" keepAlive="1" name="Query - Period" description="Connection to the 'Period' query in the workbook." type="5" refreshedVersion="6" background="1" saveData="1">
    <dbPr connection="Provider=Microsoft.Mashup.OleDb.1;Data Source=$Workbook$;Location=Period;Extended Properties=&quot;&quot;" command="SELECT * FROM [Period]"/>
  </connection>
</connections>
</file>

<file path=xl/sharedStrings.xml><?xml version="1.0" encoding="utf-8"?>
<sst xmlns="http://schemas.openxmlformats.org/spreadsheetml/2006/main" count="14" uniqueCount="13">
  <si>
    <t>Balance de départ</t>
  </si>
  <si>
    <t>Taux</t>
  </si>
  <si>
    <t>Valeur</t>
  </si>
  <si>
    <t>Durée</t>
  </si>
  <si>
    <t>Bénéfice</t>
  </si>
  <si>
    <t>Valeur future</t>
  </si>
  <si>
    <t>Balance</t>
  </si>
  <si>
    <t>Trade</t>
  </si>
  <si>
    <t>Profit</t>
  </si>
  <si>
    <t>New balance</t>
  </si>
  <si>
    <t>#</t>
  </si>
  <si>
    <t>Paramètre</t>
  </si>
  <si>
    <t>Réalisé avec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</si>
</sst>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>
    <font>
      <sz val="11"/>
      <color theme="1"/>
      <name val="Calibri"/>
      <family val="2"/>
      <scheme val="minor"/>
    </font>
    <font>
      <sz val="10"/>
      <color rgb="FFFF0000"/>
      <name val="Police corps"/>
      <family val="2"/>
    </font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9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/>
    <xf numFmtId="0" fontId="1" fillId="2" borderId="0" xfId="1" applyFill="1"/>
    <xf numFmtId="0" fontId="2" fillId="2" borderId="0" xfId="0" applyFont="1" applyFill="1"/>
  </cellXfs>
  <cellStyles count="2">
    <cellStyle name="Normal" xfId="0" builtinId="0"/>
    <cellStyle name="Warning Text" xfId="1" builtinId="1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_ ;[Red]\-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_ ;[Red]\-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_ ;[Red]\-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_ ;[Red]\-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_ ;[Red]\-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133350</xdr:rowOff>
        </xdr:from>
        <xdr:to>
          <xdr:col>2</xdr:col>
          <xdr:colOff>19050</xdr:colOff>
          <xdr:row>2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2" xr16:uid="{38E87C0C-7911-42D0-9376-C274DB53EB6B}" autoFormatId="16" applyNumberFormats="0" applyBorderFormats="0" applyFontFormats="0" applyPatternFormats="0" applyAlignmentFormats="0" applyWidthHeightFormats="0">
  <queryTableRefresh nextId="7" unboundColumnsRight="4">
    <queryTableFields count="5">
      <queryTableField id="6" name="#" tableColumnId="6"/>
      <queryTableField id="2" dataBound="0" tableColumnId="2"/>
      <queryTableField id="3" dataBound="0" tableColumnId="3"/>
      <queryTableField id="4" dataBound="0" tableColumnId="4"/>
      <queryTableField id="5" dataBound="0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56EBBC-C7C6-4EC3-8983-CD2D01DC63D0}" name="T_Parameters" displayName="T_Parameters" ref="B4:C9" totalsRowCount="1" headerRowDxfId="10" dataDxfId="9">
  <autoFilter ref="B4:C8" xr:uid="{F102C8AE-9A53-4FE5-9DC7-97DD571BC6C2}">
    <filterColumn colId="0" hiddenButton="1"/>
    <filterColumn colId="1" hiddenButton="1"/>
  </autoFilter>
  <tableColumns count="2">
    <tableColumn id="1" xr3:uid="{B67593C1-E5AE-4C7E-8A64-33D9D4CC3C0A}" name="Paramètre" totalsRowLabel="Valeur future" dataDxfId="8" totalsRowDxfId="1"/>
    <tableColumn id="2" xr3:uid="{F531F72E-59A9-4A73-96DE-AB4CCE061203}" name="Valeur" totalsRowFunction="custom" totalsRowDxfId="0">
      <totalsRowFormula>C5*(1+C6*C7)^C8</totalsRow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B52510-D93F-4E3D-99A5-E8BE8BCE2344}" name="Period" displayName="Period" ref="F4:J9" tableType="queryTable" totalsRowShown="0" headerRowDxfId="7" dataDxfId="6">
  <autoFilter ref="F4:J9" xr:uid="{CAD4D366-3992-4B5D-BCB5-50049E39A2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6" xr3:uid="{8F98FD89-242F-4DA3-B15B-28F9EBD0A7E4}" uniqueName="6" name="#" queryTableFieldId="6"/>
    <tableColumn id="2" xr3:uid="{E20C31CB-6DAB-4475-B0F5-F3EC6359C2C7}" uniqueName="2" name="Balance" queryTableFieldId="2" dataDxfId="5">
      <calculatedColumnFormula>IF(ISTEXT(G4),Balance_de_départ,J4)</calculatedColumnFormula>
    </tableColumn>
    <tableColumn id="3" xr3:uid="{C8157E82-F1A5-45E7-B5E4-E6C4DA310B87}" uniqueName="3" name="Trade" queryTableFieldId="3" dataDxfId="4">
      <calculatedColumnFormula>Period[[#This Row],[Balance]]*Taux</calculatedColumnFormula>
    </tableColumn>
    <tableColumn id="4" xr3:uid="{48E9DEE3-E237-4005-96EC-EB7026EFD631}" uniqueName="4" name="Profit" queryTableFieldId="4" dataDxfId="3">
      <calculatedColumnFormula>Period[[#This Row],[Trade]]*Bénéfice</calculatedColumnFormula>
    </tableColumn>
    <tableColumn id="5" xr3:uid="{540F1DF3-5C87-4FD1-BF8D-715CBCEA65FB}" uniqueName="5" name="New balance" queryTableFieldId="5" dataDxfId="2">
      <calculatedColumnFormula>Period[[#This Row],[Balance]]+Period[[#This Row],[Profit]]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38135-23F1-4CE1-912D-0A090B111E21}">
  <sheetPr codeName="Sheet2"/>
  <dimension ref="B2:J12"/>
  <sheetViews>
    <sheetView showGridLines="0" tabSelected="1" workbookViewId="0">
      <selection activeCell="C9" sqref="C9"/>
    </sheetView>
  </sheetViews>
  <sheetFormatPr defaultRowHeight="12.75"/>
  <cols>
    <col min="1" max="1" width="9.140625" style="1"/>
    <col min="2" max="2" width="17" style="1" bestFit="1" customWidth="1"/>
    <col min="3" max="5" width="9.140625" style="1"/>
    <col min="6" max="6" width="5.42578125" style="1" customWidth="1"/>
    <col min="7" max="10" width="10.7109375" style="1" customWidth="1"/>
    <col min="11" max="11" width="13.28515625" style="1" bestFit="1" customWidth="1"/>
    <col min="12" max="16384" width="9.140625" style="1"/>
  </cols>
  <sheetData>
    <row r="2" spans="2:10">
      <c r="F2" s="4" t="s">
        <v>12</v>
      </c>
    </row>
    <row r="4" spans="2:10" ht="15">
      <c r="B4" s="1" t="s">
        <v>11</v>
      </c>
      <c r="C4" s="1" t="s">
        <v>2</v>
      </c>
      <c r="F4" t="s">
        <v>10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ht="15">
      <c r="B5" s="1" t="s">
        <v>0</v>
      </c>
      <c r="C5" s="1">
        <v>1000</v>
      </c>
      <c r="F5">
        <v>1</v>
      </c>
      <c r="G5" s="3">
        <f>IF(ISTEXT(G4),Balance_de_départ,J4)</f>
        <v>1000</v>
      </c>
      <c r="H5" s="3">
        <f>Period[[#This Row],[Balance]]*Taux</f>
        <v>50</v>
      </c>
      <c r="I5" s="3">
        <f>Period[[#This Row],[Trade]]*Bénéfice</f>
        <v>15.5</v>
      </c>
      <c r="J5" s="3">
        <f>Period[[#This Row],[Balance]]+Period[[#This Row],[Profit]]</f>
        <v>1015.5</v>
      </c>
    </row>
    <row r="6" spans="2:10" ht="15">
      <c r="B6" s="1" t="s">
        <v>1</v>
      </c>
      <c r="C6" s="2">
        <v>0.05</v>
      </c>
      <c r="F6">
        <v>2</v>
      </c>
      <c r="G6" s="3">
        <f>IF(ISTEXT(G5),Balance_de_départ,J5)</f>
        <v>1015.5</v>
      </c>
      <c r="H6" s="3">
        <f>Period[[#This Row],[Balance]]*Taux</f>
        <v>50.775000000000006</v>
      </c>
      <c r="I6" s="3">
        <f>Period[[#This Row],[Trade]]*Bénéfice</f>
        <v>15.740250000000001</v>
      </c>
      <c r="J6" s="3">
        <f>Period[[#This Row],[Balance]]+Period[[#This Row],[Profit]]</f>
        <v>1031.2402500000001</v>
      </c>
    </row>
    <row r="7" spans="2:10" ht="15">
      <c r="B7" s="1" t="s">
        <v>4</v>
      </c>
      <c r="C7" s="2">
        <v>0.31</v>
      </c>
      <c r="F7">
        <v>3</v>
      </c>
      <c r="G7" s="3">
        <f>IF(ISTEXT(G6),Balance_de_départ,J6)</f>
        <v>1031.2402500000001</v>
      </c>
      <c r="H7" s="3">
        <f>Period[[#This Row],[Balance]]*Taux</f>
        <v>51.562012500000009</v>
      </c>
      <c r="I7" s="3">
        <f>Period[[#This Row],[Trade]]*Bénéfice</f>
        <v>15.984223875000003</v>
      </c>
      <c r="J7" s="3">
        <f>Period[[#This Row],[Balance]]+Period[[#This Row],[Profit]]</f>
        <v>1047.2244738750001</v>
      </c>
    </row>
    <row r="8" spans="2:10" ht="15">
      <c r="B8" s="1" t="s">
        <v>3</v>
      </c>
      <c r="C8" s="1">
        <v>41</v>
      </c>
      <c r="F8">
        <v>4</v>
      </c>
      <c r="G8" s="3">
        <f>IF(ISTEXT(G7),Balance_de_départ,J7)</f>
        <v>1047.2244738750001</v>
      </c>
      <c r="H8" s="3">
        <f>Period[[#This Row],[Balance]]*Taux</f>
        <v>52.361223693750006</v>
      </c>
      <c r="I8" s="3">
        <f>Period[[#This Row],[Trade]]*Bénéfice</f>
        <v>16.231979345062502</v>
      </c>
      <c r="J8" s="3">
        <f>Period[[#This Row],[Balance]]+Period[[#This Row],[Profit]]</f>
        <v>1063.4564532200625</v>
      </c>
    </row>
    <row r="9" spans="2:10" ht="15">
      <c r="B9" s="1" t="s">
        <v>5</v>
      </c>
      <c r="C9" s="3">
        <f>C5*(1+C6*C7)^C8</f>
        <v>1878.7847975628565</v>
      </c>
      <c r="F9">
        <v>5</v>
      </c>
      <c r="G9" s="3">
        <f>IF(ISTEXT(G8),Balance_de_départ,J8)</f>
        <v>1063.4564532200625</v>
      </c>
      <c r="H9" s="3">
        <f>Period[[#This Row],[Balance]]*Taux</f>
        <v>53.172822661003124</v>
      </c>
      <c r="I9" s="3">
        <f>Period[[#This Row],[Trade]]*Bénéfice</f>
        <v>16.483575024910969</v>
      </c>
      <c r="J9" s="3">
        <f>Period[[#This Row],[Balance]]+Period[[#This Row],[Profit]]</f>
        <v>1079.9400282449735</v>
      </c>
    </row>
    <row r="10" spans="2:10">
      <c r="B10" s="4" t="s">
        <v>8</v>
      </c>
      <c r="C10" s="5">
        <f>MAX(Period[Profit])</f>
        <v>16.483575024910969</v>
      </c>
    </row>
    <row r="12" spans="2:10">
      <c r="B12" s="6" t="str">
        <f>IF(ROUND(T_Parameters[[#Totals],[Valeur]],5)&lt;&gt;ROUND(MAX(Period[New balance]),5),"Veuillez actualiser la requête","")</f>
        <v>Veuillez actualiser la requête</v>
      </c>
      <c r="C12" s="7"/>
    </row>
  </sheetData>
  <dataValidations count="1">
    <dataValidation type="whole" allowBlank="1" showInputMessage="1" showErrorMessage="1" sqref="C8" xr:uid="{01678BD6-963F-4FDE-ACE8-03B5E2E3648E}">
      <formula1>1</formula1>
      <formula2>100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efresh_table">
                <anchor moveWithCells="1" sizeWithCells="1">
                  <from>
                    <xdr:col>1</xdr:col>
                    <xdr:colOff>0</xdr:colOff>
                    <xdr:row>0</xdr:row>
                    <xdr:rowOff>133350</xdr:rowOff>
                  </from>
                  <to>
                    <xdr:col>2</xdr:col>
                    <xdr:colOff>19050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D86203-52BF-4AD5-8DC2-BFDE46984F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Balance_de_départ</vt:lpstr>
      <vt:lpstr>Bénéfice</vt:lpstr>
      <vt:lpstr>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Jean-Eric Pelouas</cp:lastModifiedBy>
  <dcterms:created xsi:type="dcterms:W3CDTF">2019-05-11T13:11:35Z</dcterms:created>
  <dcterms:modified xsi:type="dcterms:W3CDTF">2019-05-11T17:36:26Z</dcterms:modified>
</cp:coreProperties>
</file>