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Saisies des cuveries" sheetId="3" r:id="rId1"/>
    <sheet name="Module1" sheetId="4" state="veryHidden" r:id=""/>
    <sheet name="Code produit" sheetId="8" r:id="rId2"/>
    <sheet name="Plan de cuves" sheetId="19" r:id="rId3"/>
    <sheet name="Module3" sheetId="17" state="veryHidden" r:id=""/>
    <sheet name="Module4" sheetId="18" state="veryHidden" r:id=""/>
  </sheets>
  <externalReferences>
    <externalReference r:id="rId4"/>
  </externalReferences>
  <definedNames>
    <definedName name="_xlnm._FilterDatabase" localSheetId="0" hidden="1">'Saisies des cuveries'!$A$5:$I$156</definedName>
    <definedName name="_xlnm.Database">'Saisies des cuveries'!$A$5:$I$171</definedName>
    <definedName name="bdd">'Saisies des cuveries'!$A$5:$J$509</definedName>
    <definedName name="codes" localSheetId="3">'[1]Code produit'!$A$6:$C$46</definedName>
    <definedName name="codes">'Code produit'!$A$6:$C$46</definedName>
    <definedName name="codes2" localSheetId="3">'[1]Code produit'!$A$6:$D$87</definedName>
    <definedName name="codes2">'Code produit'!$A$5:$C$90</definedName>
    <definedName name="d.fin">MATCH(9.9E+307,'Saisies des cuveries'!$M:$M,1)</definedName>
    <definedName name="s.début">'Saisies des cuveries'!$L$6</definedName>
    <definedName name="TBL">s.début:INDEX('Saisies des cuveries'!$M:$M,d.fin)</definedName>
    <definedName name="_xlnm.Print_Area" localSheetId="3">'Plan de cuves'!$A$1:$AL$63</definedName>
  </definedNames>
  <calcPr calcId="152511"/>
  <pivotCaches>
    <pivotCache cacheId="3" r:id="rId5"/>
  </pivotCaches>
</workbook>
</file>

<file path=xl/calcChain.xml><?xml version="1.0" encoding="utf-8"?>
<calcChain xmlns="http://schemas.openxmlformats.org/spreadsheetml/2006/main">
  <c r="AQ4" i="19" l="1"/>
  <c r="AQ5" i="19"/>
  <c r="AQ6" i="19"/>
  <c r="AQ7" i="19"/>
  <c r="AQ8" i="19"/>
  <c r="AQ9" i="19"/>
  <c r="AQ10" i="19"/>
  <c r="AQ11" i="19"/>
  <c r="AQ12" i="19"/>
  <c r="AQ13" i="19"/>
  <c r="AQ14" i="19"/>
  <c r="AQ15" i="19"/>
  <c r="AQ16" i="19"/>
  <c r="AQ17" i="19"/>
  <c r="AQ18" i="19"/>
  <c r="AQ19" i="19"/>
  <c r="AQ20" i="19"/>
  <c r="AQ21" i="19"/>
  <c r="AQ22" i="19"/>
  <c r="AQ23" i="19"/>
  <c r="AQ24" i="19"/>
  <c r="AQ25" i="19"/>
  <c r="AQ26" i="19"/>
  <c r="AQ27" i="19"/>
  <c r="AQ28" i="19"/>
  <c r="AQ29" i="19"/>
  <c r="AQ30" i="19"/>
  <c r="AQ31" i="19"/>
  <c r="AQ32" i="19"/>
  <c r="AQ33" i="19"/>
  <c r="AQ34" i="19"/>
  <c r="AQ35" i="19"/>
  <c r="AQ36" i="19"/>
  <c r="AQ37" i="19"/>
  <c r="AQ38" i="19"/>
  <c r="AQ39" i="19"/>
  <c r="AQ40" i="19"/>
  <c r="AQ41" i="19"/>
  <c r="AQ42" i="19"/>
  <c r="AQ43" i="19"/>
  <c r="AQ44" i="19"/>
  <c r="AQ45" i="19"/>
  <c r="AQ46" i="19"/>
  <c r="AQ47" i="19"/>
  <c r="AQ48" i="19"/>
  <c r="AQ49" i="19"/>
  <c r="AQ50" i="19"/>
  <c r="AQ51" i="19"/>
  <c r="AQ52" i="19"/>
  <c r="AQ53" i="19"/>
  <c r="AQ54" i="19"/>
  <c r="AQ55" i="19"/>
  <c r="AQ56" i="19"/>
  <c r="AQ57" i="19"/>
  <c r="AQ58" i="19"/>
  <c r="AQ59" i="19"/>
  <c r="AQ60" i="19"/>
  <c r="AQ61" i="19"/>
  <c r="AQ62" i="19"/>
  <c r="AQ63" i="19"/>
  <c r="AQ64" i="19"/>
  <c r="AQ65" i="19"/>
  <c r="AQ66" i="19"/>
  <c r="AQ67" i="19"/>
  <c r="AQ68" i="19"/>
  <c r="AQ69" i="19"/>
  <c r="AQ3" i="19"/>
  <c r="J6" i="3" l="1" a="1"/>
  <c r="J6" i="3" s="1"/>
  <c r="J7" i="3" a="1"/>
  <c r="J7" i="3"/>
  <c r="J8" i="3" a="1"/>
  <c r="J8" i="3" s="1"/>
  <c r="J9" i="3" a="1"/>
  <c r="J9" i="3"/>
  <c r="J10" i="3" a="1"/>
  <c r="J10" i="3" s="1"/>
  <c r="J11" i="3" a="1"/>
  <c r="J11" i="3"/>
  <c r="J12" i="3" a="1"/>
  <c r="J12" i="3" s="1"/>
  <c r="J13" i="3" a="1"/>
  <c r="J13" i="3"/>
  <c r="J14" i="3" a="1"/>
  <c r="J14" i="3" s="1"/>
  <c r="J15" i="3" a="1"/>
  <c r="J15" i="3"/>
  <c r="J16" i="3" a="1"/>
  <c r="J16" i="3" s="1"/>
  <c r="J17" i="3" a="1"/>
  <c r="J17" i="3" s="1"/>
  <c r="J18" i="3" a="1"/>
  <c r="J18" i="3" s="1"/>
  <c r="J19" i="3" a="1"/>
  <c r="J19" i="3" s="1"/>
  <c r="J20" i="3" a="1"/>
  <c r="J20" i="3" s="1"/>
  <c r="J21" i="3" a="1"/>
  <c r="J21" i="3" s="1"/>
  <c r="J22" i="3" a="1"/>
  <c r="J22" i="3" s="1"/>
  <c r="J23" i="3" a="1"/>
  <c r="J23" i="3" s="1"/>
  <c r="J24" i="3" a="1"/>
  <c r="J24" i="3" s="1"/>
  <c r="J25" i="3" a="1"/>
  <c r="J25" i="3" s="1"/>
  <c r="J26" i="3" a="1"/>
  <c r="J26" i="3" s="1"/>
  <c r="J27" i="3" a="1"/>
  <c r="J27" i="3" s="1"/>
  <c r="J28" i="3" a="1"/>
  <c r="J28" i="3" s="1"/>
  <c r="J29" i="3" a="1"/>
  <c r="J29" i="3" s="1"/>
  <c r="J30" i="3" a="1"/>
  <c r="J30" i="3" s="1"/>
  <c r="J31" i="3" a="1"/>
  <c r="J31" i="3" s="1"/>
  <c r="J32" i="3" a="1"/>
  <c r="J32" i="3" s="1"/>
  <c r="J33" i="3" a="1"/>
  <c r="J33" i="3" s="1"/>
  <c r="J34" i="3" a="1"/>
  <c r="J34" i="3" s="1"/>
  <c r="J35" i="3" a="1"/>
  <c r="J35" i="3" s="1"/>
  <c r="J36" i="3" a="1"/>
  <c r="J36" i="3" s="1"/>
  <c r="J37" i="3" a="1"/>
  <c r="J37" i="3" s="1"/>
  <c r="J38" i="3" a="1"/>
  <c r="J38" i="3" s="1"/>
  <c r="J39" i="3" a="1"/>
  <c r="J39" i="3" s="1"/>
  <c r="J40" i="3" a="1"/>
  <c r="J40" i="3" s="1"/>
  <c r="J41" i="3" a="1"/>
  <c r="J41" i="3" s="1"/>
  <c r="J42" i="3" a="1"/>
  <c r="J42" i="3" s="1"/>
  <c r="J43" i="3" a="1"/>
  <c r="J43" i="3" s="1"/>
  <c r="J44" i="3" a="1"/>
  <c r="J44" i="3" s="1"/>
  <c r="J45" i="3" a="1"/>
  <c r="J45" i="3" s="1"/>
  <c r="J46" i="3" a="1"/>
  <c r="J46" i="3" s="1"/>
  <c r="J47" i="3" a="1"/>
  <c r="J47" i="3" s="1"/>
  <c r="J48" i="3" a="1"/>
  <c r="J48" i="3" s="1"/>
  <c r="J49" i="3" a="1"/>
  <c r="J49" i="3" s="1"/>
  <c r="J50" i="3" a="1"/>
  <c r="J50" i="3" s="1"/>
  <c r="J51" i="3" a="1"/>
  <c r="J51" i="3" s="1"/>
  <c r="J52" i="3" a="1"/>
  <c r="J52" i="3" s="1"/>
  <c r="J53" i="3" a="1"/>
  <c r="J53" i="3" s="1"/>
  <c r="J54" i="3" a="1"/>
  <c r="J54" i="3" s="1"/>
  <c r="J55" i="3" a="1"/>
  <c r="J55" i="3" s="1"/>
  <c r="J56" i="3" a="1"/>
  <c r="J56" i="3" s="1"/>
  <c r="J57" i="3" a="1"/>
  <c r="J57" i="3" s="1"/>
  <c r="J58" i="3" a="1"/>
  <c r="J58" i="3" s="1"/>
  <c r="J59" i="3" a="1"/>
  <c r="J59" i="3" s="1"/>
  <c r="J60" i="3" a="1"/>
  <c r="J60" i="3" s="1"/>
  <c r="J61" i="3" a="1"/>
  <c r="J61" i="3" s="1"/>
  <c r="J62" i="3" a="1"/>
  <c r="J62" i="3" s="1"/>
  <c r="J63" i="3" a="1"/>
  <c r="J63" i="3" s="1"/>
  <c r="J64" i="3" a="1"/>
  <c r="J64" i="3" s="1"/>
  <c r="J65" i="3" a="1"/>
  <c r="J65" i="3" s="1"/>
  <c r="J66" i="3" a="1"/>
  <c r="J66" i="3" s="1"/>
  <c r="J67" i="3" a="1"/>
  <c r="J67" i="3" s="1"/>
  <c r="J68" i="3" a="1"/>
  <c r="J68" i="3" s="1"/>
  <c r="J69" i="3" a="1"/>
  <c r="J69" i="3" s="1"/>
  <c r="J70" i="3" a="1"/>
  <c r="J70" i="3" s="1"/>
  <c r="J71" i="3" a="1"/>
  <c r="J71" i="3" s="1"/>
  <c r="J72" i="3" a="1"/>
  <c r="J72" i="3" s="1"/>
  <c r="J73" i="3" a="1"/>
  <c r="J73" i="3" s="1"/>
  <c r="J74" i="3" a="1"/>
  <c r="J74" i="3" s="1"/>
  <c r="J75" i="3" a="1"/>
  <c r="J75" i="3" s="1"/>
  <c r="J76" i="3" a="1"/>
  <c r="J76" i="3" s="1"/>
  <c r="J77" i="3" a="1"/>
  <c r="J77" i="3" s="1"/>
  <c r="J78" i="3" a="1"/>
  <c r="J78" i="3" s="1"/>
  <c r="J79" i="3" a="1"/>
  <c r="J79" i="3" s="1"/>
  <c r="J80" i="3" a="1"/>
  <c r="J80" i="3" s="1"/>
  <c r="J81" i="3" a="1"/>
  <c r="J81" i="3" s="1"/>
  <c r="J82" i="3" a="1"/>
  <c r="J82" i="3" s="1"/>
  <c r="J83" i="3" a="1"/>
  <c r="J83" i="3" s="1"/>
  <c r="J84" i="3" a="1"/>
  <c r="J84" i="3" s="1"/>
  <c r="J85" i="3" a="1"/>
  <c r="J85" i="3" s="1"/>
  <c r="J86" i="3" a="1"/>
  <c r="J86" i="3" s="1"/>
  <c r="J87" i="3" a="1"/>
  <c r="J87" i="3" s="1"/>
  <c r="J88" i="3" a="1"/>
  <c r="J88" i="3" s="1"/>
  <c r="J89" i="3" a="1"/>
  <c r="J89" i="3" s="1"/>
  <c r="J90" i="3" a="1"/>
  <c r="J90" i="3" s="1"/>
  <c r="J91" i="3" a="1"/>
  <c r="J91" i="3" s="1"/>
  <c r="J92" i="3" a="1"/>
  <c r="J92" i="3" s="1"/>
  <c r="J93" i="3" a="1"/>
  <c r="J93" i="3" s="1"/>
  <c r="J94" i="3" a="1"/>
  <c r="J94" i="3" s="1"/>
  <c r="J95" i="3" a="1"/>
  <c r="J95" i="3" s="1"/>
  <c r="J96" i="3" a="1"/>
  <c r="J96" i="3" s="1"/>
  <c r="J97" i="3" a="1"/>
  <c r="J97" i="3" s="1"/>
  <c r="J98" i="3" a="1"/>
  <c r="J98" i="3" s="1"/>
  <c r="J99" i="3" a="1"/>
  <c r="J99" i="3" s="1"/>
  <c r="J100" i="3" a="1"/>
  <c r="J100" i="3" s="1"/>
  <c r="J101" i="3" a="1"/>
  <c r="J101" i="3" s="1"/>
  <c r="J102" i="3" a="1"/>
  <c r="J102" i="3" s="1"/>
  <c r="J103" i="3" a="1"/>
  <c r="J103" i="3" s="1"/>
  <c r="J104" i="3" a="1"/>
  <c r="J104" i="3" s="1"/>
  <c r="J105" i="3" a="1"/>
  <c r="J105" i="3" s="1"/>
  <c r="J106" i="3" a="1"/>
  <c r="J106" i="3" s="1"/>
  <c r="J107" i="3" a="1"/>
  <c r="J107" i="3" s="1"/>
  <c r="J108" i="3" a="1"/>
  <c r="J108" i="3" s="1"/>
  <c r="J109" i="3" a="1"/>
  <c r="J109" i="3" s="1"/>
  <c r="J110" i="3" a="1"/>
  <c r="J110" i="3" s="1"/>
  <c r="J111" i="3" a="1"/>
  <c r="J111" i="3" s="1"/>
  <c r="J112" i="3" a="1"/>
  <c r="J112" i="3" s="1"/>
  <c r="J113" i="3" a="1"/>
  <c r="J113" i="3" s="1"/>
  <c r="J114" i="3" a="1"/>
  <c r="J114" i="3" s="1"/>
  <c r="J115" i="3" a="1"/>
  <c r="J115" i="3" s="1"/>
  <c r="J116" i="3" a="1"/>
  <c r="J116" i="3" s="1"/>
  <c r="J117" i="3" a="1"/>
  <c r="J117" i="3" s="1"/>
  <c r="J118" i="3" a="1"/>
  <c r="J118" i="3" s="1"/>
  <c r="J119" i="3" a="1"/>
  <c r="J119" i="3" s="1"/>
  <c r="J120" i="3" a="1"/>
  <c r="J120" i="3" s="1"/>
  <c r="J121" i="3" a="1"/>
  <c r="J121" i="3" s="1"/>
  <c r="J122" i="3" a="1"/>
  <c r="J122" i="3" s="1"/>
  <c r="J123" i="3" a="1"/>
  <c r="J123" i="3" s="1"/>
  <c r="J124" i="3" a="1"/>
  <c r="J124" i="3" s="1"/>
  <c r="J125" i="3" a="1"/>
  <c r="J125" i="3" s="1"/>
  <c r="J126" i="3" a="1"/>
  <c r="J126" i="3" s="1"/>
  <c r="J127" i="3" a="1"/>
  <c r="J127" i="3" s="1"/>
  <c r="J128" i="3" a="1"/>
  <c r="J128" i="3" s="1"/>
  <c r="J129" i="3" a="1"/>
  <c r="J129" i="3" s="1"/>
  <c r="J130" i="3" a="1"/>
  <c r="J130" i="3" s="1"/>
  <c r="J131" i="3" a="1"/>
  <c r="J131" i="3" s="1"/>
  <c r="J132" i="3" a="1"/>
  <c r="J132" i="3" s="1"/>
  <c r="J133" i="3" a="1"/>
  <c r="J133" i="3" s="1"/>
  <c r="J134" i="3" a="1"/>
  <c r="J134" i="3" s="1"/>
  <c r="J135" i="3" a="1"/>
  <c r="J135" i="3" s="1"/>
  <c r="J136" i="3" a="1"/>
  <c r="J136" i="3" s="1"/>
  <c r="J137" i="3" a="1"/>
  <c r="J137" i="3" s="1"/>
  <c r="J138" i="3" a="1"/>
  <c r="J138" i="3" s="1"/>
  <c r="J139" i="3" a="1"/>
  <c r="J139" i="3" s="1"/>
  <c r="J140" i="3" a="1"/>
  <c r="J140" i="3" s="1"/>
  <c r="J141" i="3" a="1"/>
  <c r="J141" i="3" s="1"/>
  <c r="J142" i="3" a="1"/>
  <c r="J142" i="3" s="1"/>
  <c r="J143" i="3" a="1"/>
  <c r="J143" i="3" s="1"/>
  <c r="J144" i="3" a="1"/>
  <c r="J144" i="3" s="1"/>
  <c r="J145" i="3" a="1"/>
  <c r="J145" i="3" s="1"/>
  <c r="J146" i="3" a="1"/>
  <c r="J146" i="3" s="1"/>
  <c r="J147" i="3" a="1"/>
  <c r="J147" i="3" s="1"/>
  <c r="J148" i="3" a="1"/>
  <c r="J148" i="3" s="1"/>
  <c r="J149" i="3" a="1"/>
  <c r="J149" i="3" s="1"/>
  <c r="J150" i="3" a="1"/>
  <c r="J150" i="3" s="1"/>
  <c r="J151" i="3" a="1"/>
  <c r="J151" i="3" s="1"/>
  <c r="J152" i="3" a="1"/>
  <c r="J152" i="3" s="1"/>
  <c r="J153" i="3" a="1"/>
  <c r="J153" i="3" s="1"/>
  <c r="J154" i="3" a="1"/>
  <c r="J154" i="3" s="1"/>
  <c r="J155" i="3" a="1"/>
  <c r="J155" i="3" s="1"/>
  <c r="J156" i="3" a="1"/>
  <c r="J156" i="3" s="1"/>
  <c r="J157" i="3" a="1"/>
  <c r="J157" i="3" s="1"/>
  <c r="J158" i="3" a="1"/>
  <c r="J158" i="3" s="1"/>
  <c r="J159" i="3" a="1"/>
  <c r="J159" i="3" s="1"/>
  <c r="J160" i="3" a="1"/>
  <c r="J160" i="3" s="1"/>
  <c r="J161" i="3" a="1"/>
  <c r="J161" i="3" s="1"/>
  <c r="J162" i="3" a="1"/>
  <c r="J162" i="3" s="1"/>
  <c r="J163" i="3" a="1"/>
  <c r="J163" i="3" s="1"/>
  <c r="J164" i="3" a="1"/>
  <c r="J164" i="3" s="1"/>
  <c r="J165" i="3" a="1"/>
  <c r="J165" i="3" s="1"/>
  <c r="J166" i="3" a="1"/>
  <c r="J166" i="3" s="1"/>
  <c r="J167" i="3" a="1"/>
  <c r="J167" i="3" s="1"/>
  <c r="J168" i="3" a="1"/>
  <c r="J168" i="3" s="1"/>
  <c r="J169" i="3" a="1"/>
  <c r="J169" i="3" s="1"/>
  <c r="J170" i="3" a="1"/>
  <c r="J170" i="3" s="1"/>
  <c r="J171" i="3" a="1"/>
  <c r="J171" i="3" s="1"/>
  <c r="E7" i="3" l="1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6" i="3"/>
  <c r="H171" i="3"/>
  <c r="D171" i="3"/>
  <c r="H170" i="3"/>
  <c r="D170" i="3"/>
  <c r="H169" i="3"/>
  <c r="L19" i="19" s="1"/>
  <c r="D169" i="3"/>
  <c r="H168" i="3"/>
  <c r="D168" i="3"/>
  <c r="H167" i="3"/>
  <c r="D167" i="3"/>
  <c r="H166" i="3"/>
  <c r="D166" i="3"/>
  <c r="H165" i="3"/>
  <c r="D165" i="3"/>
  <c r="H164" i="3"/>
  <c r="D164" i="3"/>
  <c r="H163" i="3"/>
  <c r="D163" i="3"/>
  <c r="H162" i="3"/>
  <c r="D162" i="3"/>
  <c r="H161" i="3"/>
  <c r="AH49" i="19" s="1"/>
  <c r="D161" i="3"/>
  <c r="H160" i="3"/>
  <c r="D160" i="3"/>
  <c r="H159" i="3"/>
  <c r="D159" i="3"/>
  <c r="H158" i="3"/>
  <c r="AH44" i="19" s="1"/>
  <c r="D158" i="3"/>
  <c r="H157" i="3"/>
  <c r="D157" i="3"/>
  <c r="H156" i="3"/>
  <c r="D156" i="3"/>
  <c r="H155" i="3"/>
  <c r="D155" i="3"/>
  <c r="H154" i="3"/>
  <c r="Z39" i="19" s="1"/>
  <c r="D154" i="3"/>
  <c r="H153" i="3"/>
  <c r="D153" i="3"/>
  <c r="D152" i="3"/>
  <c r="H152" i="3"/>
  <c r="H151" i="3"/>
  <c r="D151" i="3"/>
  <c r="H150" i="3"/>
  <c r="D150" i="3"/>
  <c r="H147" i="3"/>
  <c r="D147" i="3"/>
  <c r="H149" i="3"/>
  <c r="D149" i="3"/>
  <c r="H148" i="3"/>
  <c r="D148" i="3"/>
  <c r="H146" i="3"/>
  <c r="D146" i="3"/>
  <c r="H145" i="3"/>
  <c r="D145" i="3"/>
  <c r="H144" i="3"/>
  <c r="D144" i="3"/>
  <c r="H143" i="3"/>
  <c r="D143" i="3"/>
  <c r="H142" i="3"/>
  <c r="D142" i="3"/>
  <c r="H141" i="3"/>
  <c r="D141" i="3"/>
  <c r="H140" i="3"/>
  <c r="D140" i="3"/>
  <c r="H139" i="3"/>
  <c r="D139" i="3"/>
  <c r="H138" i="3"/>
  <c r="D138" i="3"/>
  <c r="H137" i="3"/>
  <c r="D137" i="3"/>
  <c r="H136" i="3"/>
  <c r="D136" i="3"/>
  <c r="H135" i="3"/>
  <c r="D135" i="3"/>
  <c r="H128" i="3"/>
  <c r="D128" i="3"/>
  <c r="H134" i="3"/>
  <c r="D134" i="3"/>
  <c r="H133" i="3"/>
  <c r="D133" i="3"/>
  <c r="H132" i="3"/>
  <c r="D132" i="3"/>
  <c r="H131" i="3"/>
  <c r="D131" i="3"/>
  <c r="H130" i="3"/>
  <c r="D130" i="3"/>
  <c r="H129" i="3"/>
  <c r="D129" i="3"/>
  <c r="H127" i="3"/>
  <c r="D127" i="3"/>
  <c r="H126" i="3"/>
  <c r="D126" i="3"/>
  <c r="H125" i="3"/>
  <c r="D125" i="3"/>
  <c r="H124" i="3"/>
  <c r="D124" i="3"/>
  <c r="H123" i="3"/>
  <c r="D123" i="3"/>
  <c r="H122" i="3"/>
  <c r="D122" i="3"/>
  <c r="H121" i="3"/>
  <c r="D121" i="3"/>
  <c r="H108" i="3"/>
  <c r="D108" i="3"/>
  <c r="H109" i="3"/>
  <c r="D109" i="3"/>
  <c r="H105" i="3"/>
  <c r="D105" i="3"/>
  <c r="H120" i="3"/>
  <c r="D120" i="3"/>
  <c r="H119" i="3"/>
  <c r="D119" i="3"/>
  <c r="H118" i="3"/>
  <c r="D118" i="3"/>
  <c r="H117" i="3"/>
  <c r="D117" i="3"/>
  <c r="H115" i="3"/>
  <c r="D115" i="3"/>
  <c r="H112" i="3"/>
  <c r="D112" i="3"/>
  <c r="H110" i="3"/>
  <c r="D110" i="3"/>
  <c r="H116" i="3"/>
  <c r="D116" i="3"/>
  <c r="H113" i="3"/>
  <c r="D113" i="3"/>
  <c r="H111" i="3"/>
  <c r="D111" i="3"/>
  <c r="H114" i="3"/>
  <c r="D114" i="3"/>
  <c r="H107" i="3"/>
  <c r="D107" i="3"/>
  <c r="H106" i="3"/>
  <c r="D106" i="3"/>
  <c r="H99" i="3"/>
  <c r="D99" i="3"/>
  <c r="H96" i="3"/>
  <c r="D96" i="3"/>
  <c r="H104" i="3"/>
  <c r="D104" i="3"/>
  <c r="H98" i="3"/>
  <c r="D98" i="3"/>
  <c r="H102" i="3"/>
  <c r="D102" i="3"/>
  <c r="H103" i="3"/>
  <c r="D103" i="3"/>
  <c r="H101" i="3"/>
  <c r="D101" i="3"/>
  <c r="H100" i="3"/>
  <c r="D100" i="3"/>
  <c r="H97" i="3"/>
  <c r="D97" i="3"/>
  <c r="H94" i="3"/>
  <c r="D94" i="3"/>
  <c r="H91" i="3"/>
  <c r="D91" i="3"/>
  <c r="H90" i="3"/>
  <c r="D90" i="3"/>
  <c r="H89" i="3"/>
  <c r="D89" i="3"/>
  <c r="H95" i="3"/>
  <c r="D95" i="3"/>
  <c r="H93" i="3"/>
  <c r="D93" i="3"/>
  <c r="H92" i="3"/>
  <c r="D92" i="3"/>
  <c r="H88" i="3"/>
  <c r="D88" i="3"/>
  <c r="H82" i="3"/>
  <c r="D82" i="3"/>
  <c r="H87" i="3"/>
  <c r="D87" i="3"/>
  <c r="H86" i="3"/>
  <c r="D86" i="3"/>
  <c r="H85" i="3"/>
  <c r="D85" i="3"/>
  <c r="H78" i="3"/>
  <c r="D78" i="3"/>
  <c r="H80" i="3"/>
  <c r="D80" i="3"/>
  <c r="H83" i="3"/>
  <c r="D83" i="3"/>
  <c r="H84" i="3"/>
  <c r="D84" i="3"/>
  <c r="H81" i="3"/>
  <c r="D81" i="3"/>
  <c r="H79" i="3"/>
  <c r="D79" i="3"/>
  <c r="H77" i="3"/>
  <c r="D77" i="3"/>
  <c r="H76" i="3"/>
  <c r="D76" i="3"/>
  <c r="H75" i="3"/>
  <c r="D75" i="3"/>
  <c r="H74" i="3"/>
  <c r="D74" i="3"/>
  <c r="H73" i="3"/>
  <c r="D73" i="3"/>
  <c r="D6" i="3"/>
  <c r="H6" i="3"/>
  <c r="D7" i="3"/>
  <c r="H7" i="3"/>
  <c r="D8" i="3"/>
  <c r="H8" i="3"/>
  <c r="D9" i="3"/>
  <c r="H9" i="3"/>
  <c r="D10" i="3"/>
  <c r="H10" i="3"/>
  <c r="D11" i="3"/>
  <c r="H11" i="3"/>
  <c r="D12" i="3"/>
  <c r="H12" i="3"/>
  <c r="D13" i="3"/>
  <c r="H13" i="3"/>
  <c r="D14" i="3"/>
  <c r="H14" i="3"/>
  <c r="D15" i="3"/>
  <c r="H15" i="3"/>
  <c r="D16" i="3"/>
  <c r="H16" i="3"/>
  <c r="D17" i="3"/>
  <c r="H17" i="3"/>
  <c r="D18" i="3"/>
  <c r="H18" i="3"/>
  <c r="D19" i="3"/>
  <c r="H19" i="3"/>
  <c r="D20" i="3"/>
  <c r="H20" i="3"/>
  <c r="D21" i="3"/>
  <c r="H21" i="3"/>
  <c r="D22" i="3"/>
  <c r="H22" i="3"/>
  <c r="D23" i="3"/>
  <c r="H23" i="3"/>
  <c r="D24" i="3"/>
  <c r="H24" i="3"/>
  <c r="D25" i="3"/>
  <c r="H25" i="3"/>
  <c r="D26" i="3"/>
  <c r="H26" i="3"/>
  <c r="D27" i="3"/>
  <c r="H27" i="3"/>
  <c r="D28" i="3"/>
  <c r="H28" i="3"/>
  <c r="D29" i="3"/>
  <c r="H29" i="3"/>
  <c r="D30" i="3"/>
  <c r="H30" i="3"/>
  <c r="D31" i="3"/>
  <c r="H31" i="3"/>
  <c r="D32" i="3"/>
  <c r="H32" i="3"/>
  <c r="D33" i="3"/>
  <c r="H33" i="3"/>
  <c r="D34" i="3"/>
  <c r="H34" i="3"/>
  <c r="D35" i="3"/>
  <c r="H35" i="3"/>
  <c r="AD54" i="19" s="1"/>
  <c r="D36" i="3"/>
  <c r="H36" i="3"/>
  <c r="D37" i="3"/>
  <c r="H37" i="3"/>
  <c r="D38" i="3"/>
  <c r="H38" i="3"/>
  <c r="D39" i="3"/>
  <c r="H39" i="3"/>
  <c r="D40" i="3"/>
  <c r="H40" i="3"/>
  <c r="D41" i="3"/>
  <c r="H41" i="3"/>
  <c r="D42" i="3"/>
  <c r="H42" i="3"/>
  <c r="D43" i="3"/>
  <c r="H43" i="3"/>
  <c r="D44" i="3"/>
  <c r="H44" i="3"/>
  <c r="D45" i="3"/>
  <c r="H45" i="3"/>
  <c r="D46" i="3"/>
  <c r="H46" i="3"/>
  <c r="D47" i="3"/>
  <c r="H47" i="3"/>
  <c r="D48" i="3"/>
  <c r="H48" i="3"/>
  <c r="D49" i="3"/>
  <c r="H49" i="3"/>
  <c r="D50" i="3"/>
  <c r="H50" i="3"/>
  <c r="D51" i="3"/>
  <c r="H51" i="3"/>
  <c r="D52" i="3"/>
  <c r="H52" i="3"/>
  <c r="D53" i="3"/>
  <c r="H53" i="3"/>
  <c r="D54" i="3"/>
  <c r="H54" i="3"/>
  <c r="D55" i="3"/>
  <c r="H55" i="3"/>
  <c r="D56" i="3"/>
  <c r="H56" i="3"/>
  <c r="D57" i="3"/>
  <c r="H57" i="3"/>
  <c r="D58" i="3"/>
  <c r="H58" i="3"/>
  <c r="D59" i="3"/>
  <c r="H59" i="3"/>
  <c r="D60" i="3"/>
  <c r="H60" i="3"/>
  <c r="D61" i="3"/>
  <c r="H61" i="3"/>
  <c r="D62" i="3"/>
  <c r="H62" i="3"/>
  <c r="D63" i="3"/>
  <c r="H63" i="3"/>
  <c r="D64" i="3"/>
  <c r="H64" i="3"/>
  <c r="D65" i="3"/>
  <c r="H65" i="3"/>
  <c r="D66" i="3"/>
  <c r="H66" i="3"/>
  <c r="D67" i="3"/>
  <c r="H67" i="3"/>
  <c r="D68" i="3"/>
  <c r="H68" i="3"/>
  <c r="D69" i="3"/>
  <c r="H69" i="3"/>
  <c r="D70" i="3"/>
  <c r="H70" i="3"/>
  <c r="D71" i="3"/>
  <c r="H71" i="3"/>
  <c r="D72" i="3"/>
  <c r="H72" i="3"/>
  <c r="Z20" i="19"/>
  <c r="Z49" i="19"/>
  <c r="L28" i="19"/>
  <c r="AH30" i="19"/>
  <c r="V30" i="19"/>
  <c r="AH39" i="19"/>
  <c r="P18" i="19"/>
  <c r="V39" i="19"/>
  <c r="P27" i="19"/>
  <c r="AH29" i="19" l="1"/>
  <c r="V54" i="19"/>
  <c r="D20" i="19"/>
  <c r="P33" i="19"/>
  <c r="Z55" i="19"/>
  <c r="P37" i="19"/>
  <c r="AH40" i="19"/>
  <c r="V50" i="19"/>
  <c r="V44" i="19"/>
  <c r="Z25" i="19"/>
  <c r="V25" i="19"/>
  <c r="L23" i="19"/>
  <c r="L24" i="19"/>
  <c r="AH25" i="19"/>
  <c r="AH24" i="19"/>
  <c r="V35" i="19"/>
  <c r="V34" i="19"/>
  <c r="V55" i="19"/>
  <c r="AH20" i="19"/>
  <c r="AH50" i="19"/>
  <c r="Z24" i="19"/>
  <c r="P17" i="19"/>
  <c r="Z19" i="19"/>
  <c r="Z45" i="19"/>
  <c r="Z30" i="19"/>
  <c r="P28" i="19"/>
  <c r="V29" i="19"/>
  <c r="L18" i="19"/>
  <c r="AD25" i="19"/>
  <c r="AD24" i="19"/>
  <c r="H33" i="19"/>
  <c r="H32" i="19"/>
  <c r="AD20" i="19"/>
  <c r="AD19" i="19"/>
  <c r="AH35" i="19"/>
  <c r="AH34" i="19"/>
  <c r="Z54" i="19"/>
  <c r="L29" i="19"/>
  <c r="AH45" i="19"/>
  <c r="D25" i="19"/>
  <c r="AD44" i="19"/>
  <c r="AD45" i="19"/>
  <c r="L33" i="19"/>
  <c r="L34" i="19"/>
  <c r="P38" i="19"/>
  <c r="Z50" i="19"/>
  <c r="V45" i="19"/>
  <c r="Z29" i="19"/>
  <c r="AD55" i="19"/>
  <c r="Z40" i="19"/>
  <c r="V24" i="19"/>
  <c r="AH19" i="19" l="1"/>
  <c r="D19" i="19"/>
  <c r="V40" i="19"/>
  <c r="Z44" i="19"/>
  <c r="P32" i="19"/>
  <c r="V49" i="19"/>
  <c r="Z5" i="19"/>
  <c r="Z4" i="19"/>
  <c r="Z35" i="19"/>
  <c r="Z34" i="19"/>
  <c r="D49" i="19"/>
  <c r="D50" i="19"/>
  <c r="D45" i="19"/>
  <c r="D44" i="19"/>
  <c r="AD34" i="19"/>
  <c r="AD35" i="19"/>
  <c r="H27" i="19"/>
  <c r="H28" i="19"/>
  <c r="D24" i="19"/>
  <c r="H43" i="19"/>
  <c r="H42" i="19"/>
  <c r="H47" i="19"/>
  <c r="H48" i="19"/>
  <c r="D29" i="19"/>
  <c r="D30" i="19"/>
  <c r="AD30" i="19"/>
  <c r="AD29" i="19"/>
  <c r="D54" i="19"/>
  <c r="D55" i="19"/>
  <c r="AD50" i="19"/>
  <c r="AD49" i="19"/>
  <c r="H38" i="19"/>
  <c r="H37" i="19"/>
  <c r="Z9" i="19"/>
  <c r="Z8" i="19"/>
  <c r="W8" i="19"/>
  <c r="V9" i="19"/>
  <c r="H23" i="19"/>
  <c r="H22" i="19"/>
  <c r="D40" i="19"/>
  <c r="D39" i="19"/>
  <c r="AD40" i="19"/>
  <c r="AD39" i="19"/>
  <c r="V5" i="19"/>
  <c r="W4" i="19"/>
  <c r="V19" i="19"/>
  <c r="V20" i="19"/>
  <c r="H53" i="19"/>
  <c r="H52" i="19"/>
  <c r="P48" i="19"/>
  <c r="P47" i="19"/>
  <c r="H17" i="19"/>
  <c r="H18" i="19"/>
  <c r="L39" i="19"/>
  <c r="L38" i="19"/>
  <c r="L54" i="19"/>
  <c r="L53" i="19"/>
  <c r="AH55" i="19"/>
  <c r="AH54" i="19"/>
  <c r="L43" i="19"/>
  <c r="L44" i="19"/>
  <c r="P23" i="19"/>
  <c r="P22" i="19"/>
  <c r="L49" i="19"/>
  <c r="L48" i="19"/>
  <c r="P52" i="19"/>
  <c r="P53" i="19"/>
  <c r="P43" i="19"/>
  <c r="P42" i="19"/>
</calcChain>
</file>

<file path=xl/sharedStrings.xml><?xml version="1.0" encoding="utf-8"?>
<sst xmlns="http://schemas.openxmlformats.org/spreadsheetml/2006/main" count="153" uniqueCount="85">
  <si>
    <t>N° Cuve</t>
  </si>
  <si>
    <t>Désignation</t>
  </si>
  <si>
    <t>Date</t>
  </si>
  <si>
    <t>Entrée</t>
  </si>
  <si>
    <t>Sortie</t>
  </si>
  <si>
    <t>Solde</t>
  </si>
  <si>
    <t xml:space="preserve"> </t>
  </si>
  <si>
    <t>Code produit</t>
  </si>
  <si>
    <t>Brix</t>
  </si>
  <si>
    <t>Normes Brix</t>
  </si>
  <si>
    <t>5,1 - 7</t>
  </si>
  <si>
    <t>Sup 4,56</t>
  </si>
  <si>
    <t>Sup 4,2</t>
  </si>
  <si>
    <t>4,9 - 7</t>
  </si>
  <si>
    <t xml:space="preserve">PEC TOMATE SALE A 7g/l </t>
  </si>
  <si>
    <t>18.64</t>
  </si>
  <si>
    <t>9.62</t>
  </si>
  <si>
    <t>13.27</t>
  </si>
  <si>
    <t>12.11</t>
  </si>
  <si>
    <t>13.26</t>
  </si>
  <si>
    <t>5.37</t>
  </si>
  <si>
    <t>5.36</t>
  </si>
  <si>
    <t>22.03</t>
  </si>
  <si>
    <t xml:space="preserve">pec pj brésil cuba </t>
  </si>
  <si>
    <t>codes</t>
  </si>
  <si>
    <t>PJ carotte bio lactofermentée</t>
  </si>
  <si>
    <t>PEC PJ TOMATE SALE 3g/l</t>
  </si>
  <si>
    <t>TOMATE NON SALE</t>
  </si>
  <si>
    <t>TOMATE BIO NON SALE</t>
  </si>
  <si>
    <t>PEC TOMATE SALE A 6g/l</t>
  </si>
  <si>
    <t>PJ RAISIN ROUGE BIO DE France</t>
  </si>
  <si>
    <t>PJ poire demeter cotaux nantais</t>
  </si>
  <si>
    <t>PJ Pomme BIO</t>
  </si>
  <si>
    <t>PJ raisin rouge bio coteau nantais</t>
  </si>
  <si>
    <t>PJ Orange Brésil</t>
  </si>
  <si>
    <t>PJ Pomme</t>
  </si>
  <si>
    <t>Jus Carotte et Conc Citron</t>
  </si>
  <si>
    <t>PJ Pruneau Supérieur</t>
  </si>
  <si>
    <t>pj raisin rouge conv 7 mont</t>
  </si>
  <si>
    <t>pj pomme bio coteaux nantais</t>
  </si>
  <si>
    <t>pj pruneau conv d'agen brisson</t>
  </si>
  <si>
    <t>pj pomme bio trouble extraction ljm</t>
  </si>
  <si>
    <t>pj tomate bio d'Espagne</t>
  </si>
  <si>
    <t>pj de pomme conv ljm</t>
  </si>
  <si>
    <t>PEC Pruneau et Fibres</t>
  </si>
  <si>
    <t>PEC PJ ORANGE BIO</t>
  </si>
  <si>
    <t>PJ Orange Espagne</t>
  </si>
  <si>
    <t>PJ Orange BIO</t>
  </si>
  <si>
    <t>exped cit tomate 6g/l</t>
  </si>
  <si>
    <t>pec pruneau bio</t>
  </si>
  <si>
    <t>PEC PJ ORANGE BRESIL CUBA</t>
  </si>
  <si>
    <t>PEC PJ ORANGE Espagne</t>
  </si>
  <si>
    <t>PEC N. Abricot Pyl - 86005560</t>
  </si>
  <si>
    <t>PEC ABC POMME BIO ALDI</t>
  </si>
  <si>
    <t>PEC N. Poire Guyot Dist</t>
  </si>
  <si>
    <t>PJ TOMATE JAUNE</t>
  </si>
  <si>
    <t>PJ PRUNEAU BIO</t>
  </si>
  <si>
    <t>PJ radis noir BIO</t>
  </si>
  <si>
    <t>pj PRUNEAU BIO D'agen</t>
  </si>
  <si>
    <t>pec orange metro</t>
  </si>
  <si>
    <t>pec orange jafaden</t>
  </si>
  <si>
    <t>verjus</t>
  </si>
  <si>
    <t>raisin rouge conv spring valley</t>
  </si>
  <si>
    <t>pur jus de raisin rouge bio</t>
  </si>
  <si>
    <t>Codes SI</t>
  </si>
  <si>
    <t>Tank</t>
  </si>
  <si>
    <t>Volume</t>
  </si>
  <si>
    <t>Nom</t>
  </si>
  <si>
    <t>T</t>
  </si>
  <si>
    <t>TA</t>
  </si>
  <si>
    <t>TB</t>
  </si>
  <si>
    <t>T43</t>
  </si>
  <si>
    <t>08</t>
  </si>
  <si>
    <t>09</t>
  </si>
  <si>
    <t>07</t>
  </si>
  <si>
    <t>06</t>
  </si>
  <si>
    <t>05</t>
  </si>
  <si>
    <t>04</t>
  </si>
  <si>
    <t>03</t>
  </si>
  <si>
    <t>02</t>
  </si>
  <si>
    <t>01</t>
  </si>
  <si>
    <t>critère</t>
  </si>
  <si>
    <t>VRAI</t>
  </si>
  <si>
    <t>Cuve</t>
  </si>
  <si>
    <t xml:space="preserve">Solde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</si>
</sst>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5" fontId="0" fillId="0" borderId="0" xfId="0" applyNumberFormat="1"/>
    <xf numFmtId="1" fontId="0" fillId="0" borderId="0" xfId="0" applyNumberFormat="1"/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0" fillId="0" borderId="1" xfId="0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0" fontId="0" fillId="4" borderId="0" xfId="0" applyFill="1"/>
    <xf numFmtId="0" fontId="0" fillId="3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4" fillId="3" borderId="0" xfId="0" applyFont="1" applyFill="1" applyAlignment="1">
      <alignment horizontal="left"/>
    </xf>
    <xf numFmtId="2" fontId="4" fillId="3" borderId="0" xfId="0" applyNumberFormat="1" applyFont="1" applyFill="1" applyAlignment="1">
      <alignment horizontal="left"/>
    </xf>
    <xf numFmtId="0" fontId="4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left"/>
    </xf>
    <xf numFmtId="0" fontId="0" fillId="0" borderId="5" xfId="0" applyBorder="1"/>
    <xf numFmtId="0" fontId="0" fillId="3" borderId="0" xfId="0" applyFill="1" applyBorder="1"/>
    <xf numFmtId="0" fontId="4" fillId="0" borderId="0" xfId="0" applyFont="1" applyAlignment="1">
      <alignment horizontal="center"/>
    </xf>
    <xf numFmtId="0" fontId="0" fillId="3" borderId="0" xfId="0" quotePrefix="1" applyFill="1" applyAlignment="1">
      <alignment horizontal="right"/>
    </xf>
    <xf numFmtId="1" fontId="0" fillId="0" borderId="0" xfId="0" quotePrefix="1" applyNumberFormat="1" applyAlignment="1"/>
    <xf numFmtId="15" fontId="0" fillId="0" borderId="0" xfId="0" applyNumberFormat="1" applyAlignment="1"/>
    <xf numFmtId="1" fontId="0" fillId="0" borderId="0" xfId="0" applyNumberFormat="1" applyAlignment="1"/>
    <xf numFmtId="0" fontId="0" fillId="0" borderId="0" xfId="0" applyAlignment="1"/>
    <xf numFmtId="3" fontId="0" fillId="0" borderId="0" xfId="0" applyNumberFormat="1" applyAlignment="1"/>
    <xf numFmtId="14" fontId="0" fillId="0" borderId="0" xfId="0" applyNumberFormat="1" applyAlignment="1"/>
    <xf numFmtId="0" fontId="0" fillId="0" borderId="0" xfId="0" pivotButton="1"/>
    <xf numFmtId="1" fontId="0" fillId="0" borderId="0" xfId="0" applyNumberFormat="1" applyAlignment="1">
      <alignment horizontal="left"/>
    </xf>
    <xf numFmtId="3" fontId="0" fillId="0" borderId="1" xfId="0" applyNumberFormat="1" applyBorder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12">
    <dxf>
      <numFmt numFmtId="3" formatCode="#,##0"/>
      <alignment horizontal="general" vertical="bottom" textRotation="0" wrapText="0" indent="0" justifyLastLine="0" shrinkToFit="0" readingOrder="0"/>
    </dxf>
    <dxf>
      <numFmt numFmtId="3" formatCode="#,##0"/>
      <alignment horizontal="general" vertical="bottom" textRotation="0" wrapText="0" indent="0" justifyLastLine="0" shrinkToFit="0" readingOrder="0"/>
    </dxf>
    <dxf>
      <numFmt numFmtId="3" formatCode="#,##0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20" formatCode="dd\-mmm\-yy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34</xdr:row>
      <xdr:rowOff>38099</xdr:rowOff>
    </xdr:from>
    <xdr:to>
      <xdr:col>9</xdr:col>
      <xdr:colOff>0</xdr:colOff>
      <xdr:row>38</xdr:row>
      <xdr:rowOff>66674</xdr:rowOff>
    </xdr:to>
    <xdr:sp macro="" textlink="">
      <xdr:nvSpPr>
        <xdr:cNvPr id="2" name="Ellipse 1"/>
        <xdr:cNvSpPr/>
      </xdr:nvSpPr>
      <xdr:spPr bwMode="auto">
        <a:xfrm>
          <a:off x="1257300" y="54768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361950</xdr:colOff>
      <xdr:row>44</xdr:row>
      <xdr:rowOff>57149</xdr:rowOff>
    </xdr:from>
    <xdr:to>
      <xdr:col>8</xdr:col>
      <xdr:colOff>152400</xdr:colOff>
      <xdr:row>48</xdr:row>
      <xdr:rowOff>85724</xdr:rowOff>
    </xdr:to>
    <xdr:sp macro="" textlink="">
      <xdr:nvSpPr>
        <xdr:cNvPr id="3" name="Ellipse 2"/>
        <xdr:cNvSpPr/>
      </xdr:nvSpPr>
      <xdr:spPr bwMode="auto">
        <a:xfrm>
          <a:off x="1247775" y="71151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38100</xdr:colOff>
      <xdr:row>40</xdr:row>
      <xdr:rowOff>57149</xdr:rowOff>
    </xdr:from>
    <xdr:to>
      <xdr:col>12</xdr:col>
      <xdr:colOff>152400</xdr:colOff>
      <xdr:row>44</xdr:row>
      <xdr:rowOff>85724</xdr:rowOff>
    </xdr:to>
    <xdr:sp macro="" textlink="">
      <xdr:nvSpPr>
        <xdr:cNvPr id="4" name="Ellipse 3"/>
        <xdr:cNvSpPr/>
      </xdr:nvSpPr>
      <xdr:spPr bwMode="auto">
        <a:xfrm>
          <a:off x="2019300" y="64674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47625</xdr:colOff>
      <xdr:row>30</xdr:row>
      <xdr:rowOff>38099</xdr:rowOff>
    </xdr:from>
    <xdr:to>
      <xdr:col>13</xdr:col>
      <xdr:colOff>0</xdr:colOff>
      <xdr:row>34</xdr:row>
      <xdr:rowOff>66674</xdr:rowOff>
    </xdr:to>
    <xdr:sp macro="" textlink="">
      <xdr:nvSpPr>
        <xdr:cNvPr id="5" name="Ellipse 4"/>
        <xdr:cNvSpPr/>
      </xdr:nvSpPr>
      <xdr:spPr bwMode="auto">
        <a:xfrm>
          <a:off x="2028825" y="48291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47625</xdr:colOff>
      <xdr:row>15</xdr:row>
      <xdr:rowOff>76199</xdr:rowOff>
    </xdr:from>
    <xdr:to>
      <xdr:col>13</xdr:col>
      <xdr:colOff>0</xdr:colOff>
      <xdr:row>19</xdr:row>
      <xdr:rowOff>104774</xdr:rowOff>
    </xdr:to>
    <xdr:sp macro="" textlink="">
      <xdr:nvSpPr>
        <xdr:cNvPr id="6" name="Ellipse 5"/>
        <xdr:cNvSpPr/>
      </xdr:nvSpPr>
      <xdr:spPr bwMode="auto">
        <a:xfrm>
          <a:off x="2028825" y="243839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38100</xdr:colOff>
      <xdr:row>20</xdr:row>
      <xdr:rowOff>66674</xdr:rowOff>
    </xdr:from>
    <xdr:to>
      <xdr:col>12</xdr:col>
      <xdr:colOff>152400</xdr:colOff>
      <xdr:row>24</xdr:row>
      <xdr:rowOff>95249</xdr:rowOff>
    </xdr:to>
    <xdr:sp macro="" textlink="">
      <xdr:nvSpPr>
        <xdr:cNvPr id="7" name="Ellipse 6"/>
        <xdr:cNvSpPr/>
      </xdr:nvSpPr>
      <xdr:spPr bwMode="auto">
        <a:xfrm>
          <a:off x="2019300" y="323849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38100</xdr:colOff>
      <xdr:row>35</xdr:row>
      <xdr:rowOff>76199</xdr:rowOff>
    </xdr:from>
    <xdr:to>
      <xdr:col>12</xdr:col>
      <xdr:colOff>152400</xdr:colOff>
      <xdr:row>39</xdr:row>
      <xdr:rowOff>104774</xdr:rowOff>
    </xdr:to>
    <xdr:sp macro="" textlink="">
      <xdr:nvSpPr>
        <xdr:cNvPr id="8" name="Ellipse 7"/>
        <xdr:cNvSpPr/>
      </xdr:nvSpPr>
      <xdr:spPr bwMode="auto">
        <a:xfrm>
          <a:off x="2019300" y="567689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38100</xdr:colOff>
      <xdr:row>25</xdr:row>
      <xdr:rowOff>47624</xdr:rowOff>
    </xdr:from>
    <xdr:to>
      <xdr:col>12</xdr:col>
      <xdr:colOff>152400</xdr:colOff>
      <xdr:row>29</xdr:row>
      <xdr:rowOff>76199</xdr:rowOff>
    </xdr:to>
    <xdr:sp macro="" textlink="">
      <xdr:nvSpPr>
        <xdr:cNvPr id="9" name="Ellipse 8"/>
        <xdr:cNvSpPr/>
      </xdr:nvSpPr>
      <xdr:spPr bwMode="auto">
        <a:xfrm>
          <a:off x="2019300" y="40290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371475</xdr:colOff>
      <xdr:row>14</xdr:row>
      <xdr:rowOff>85724</xdr:rowOff>
    </xdr:from>
    <xdr:to>
      <xdr:col>9</xdr:col>
      <xdr:colOff>0</xdr:colOff>
      <xdr:row>18</xdr:row>
      <xdr:rowOff>114299</xdr:rowOff>
    </xdr:to>
    <xdr:sp macro="" textlink="">
      <xdr:nvSpPr>
        <xdr:cNvPr id="10" name="Ellipse 9"/>
        <xdr:cNvSpPr/>
      </xdr:nvSpPr>
      <xdr:spPr bwMode="auto">
        <a:xfrm>
          <a:off x="1257300" y="228599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361950</xdr:colOff>
      <xdr:row>19</xdr:row>
      <xdr:rowOff>57149</xdr:rowOff>
    </xdr:from>
    <xdr:to>
      <xdr:col>8</xdr:col>
      <xdr:colOff>152400</xdr:colOff>
      <xdr:row>23</xdr:row>
      <xdr:rowOff>85724</xdr:rowOff>
    </xdr:to>
    <xdr:sp macro="" textlink="">
      <xdr:nvSpPr>
        <xdr:cNvPr id="11" name="Ellipse 10"/>
        <xdr:cNvSpPr/>
      </xdr:nvSpPr>
      <xdr:spPr bwMode="auto">
        <a:xfrm>
          <a:off x="1247775" y="30670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352425</xdr:colOff>
      <xdr:row>24</xdr:row>
      <xdr:rowOff>57149</xdr:rowOff>
    </xdr:from>
    <xdr:to>
      <xdr:col>8</xdr:col>
      <xdr:colOff>142875</xdr:colOff>
      <xdr:row>28</xdr:row>
      <xdr:rowOff>85724</xdr:rowOff>
    </xdr:to>
    <xdr:sp macro="" textlink="">
      <xdr:nvSpPr>
        <xdr:cNvPr id="12" name="Ellipse 11"/>
        <xdr:cNvSpPr/>
      </xdr:nvSpPr>
      <xdr:spPr bwMode="auto">
        <a:xfrm>
          <a:off x="1238250" y="38766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381000</xdr:colOff>
      <xdr:row>14</xdr:row>
      <xdr:rowOff>76199</xdr:rowOff>
    </xdr:from>
    <xdr:to>
      <xdr:col>17</xdr:col>
      <xdr:colOff>9525</xdr:colOff>
      <xdr:row>18</xdr:row>
      <xdr:rowOff>104774</xdr:rowOff>
    </xdr:to>
    <xdr:sp macro="" textlink="">
      <xdr:nvSpPr>
        <xdr:cNvPr id="13" name="Ellipse 12"/>
        <xdr:cNvSpPr/>
      </xdr:nvSpPr>
      <xdr:spPr bwMode="auto">
        <a:xfrm>
          <a:off x="3133725" y="22764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371475</xdr:colOff>
      <xdr:row>39</xdr:row>
      <xdr:rowOff>47624</xdr:rowOff>
    </xdr:from>
    <xdr:to>
      <xdr:col>9</xdr:col>
      <xdr:colOff>0</xdr:colOff>
      <xdr:row>43</xdr:row>
      <xdr:rowOff>76199</xdr:rowOff>
    </xdr:to>
    <xdr:sp macro="" textlink="">
      <xdr:nvSpPr>
        <xdr:cNvPr id="14" name="Ellipse 13"/>
        <xdr:cNvSpPr/>
      </xdr:nvSpPr>
      <xdr:spPr bwMode="auto">
        <a:xfrm>
          <a:off x="1257300" y="629602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361950</xdr:colOff>
      <xdr:row>29</xdr:row>
      <xdr:rowOff>38099</xdr:rowOff>
    </xdr:from>
    <xdr:to>
      <xdr:col>8</xdr:col>
      <xdr:colOff>152400</xdr:colOff>
      <xdr:row>33</xdr:row>
      <xdr:rowOff>66674</xdr:rowOff>
    </xdr:to>
    <xdr:sp macro="" textlink="">
      <xdr:nvSpPr>
        <xdr:cNvPr id="15" name="Ellipse 14"/>
        <xdr:cNvSpPr/>
      </xdr:nvSpPr>
      <xdr:spPr bwMode="auto">
        <a:xfrm>
          <a:off x="1247775" y="46672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5</xdr:col>
      <xdr:colOff>390525</xdr:colOff>
      <xdr:row>49</xdr:row>
      <xdr:rowOff>66674</xdr:rowOff>
    </xdr:from>
    <xdr:to>
      <xdr:col>9</xdr:col>
      <xdr:colOff>19050</xdr:colOff>
      <xdr:row>53</xdr:row>
      <xdr:rowOff>95249</xdr:rowOff>
    </xdr:to>
    <xdr:sp macro="" textlink="">
      <xdr:nvSpPr>
        <xdr:cNvPr id="16" name="Ellipse 15"/>
        <xdr:cNvSpPr/>
      </xdr:nvSpPr>
      <xdr:spPr bwMode="auto">
        <a:xfrm>
          <a:off x="1276350" y="793432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47625</xdr:colOff>
      <xdr:row>50</xdr:row>
      <xdr:rowOff>104774</xdr:rowOff>
    </xdr:from>
    <xdr:to>
      <xdr:col>13</xdr:col>
      <xdr:colOff>0</xdr:colOff>
      <xdr:row>54</xdr:row>
      <xdr:rowOff>133349</xdr:rowOff>
    </xdr:to>
    <xdr:sp macro="" textlink="">
      <xdr:nvSpPr>
        <xdr:cNvPr id="17" name="Ellipse 16"/>
        <xdr:cNvSpPr/>
      </xdr:nvSpPr>
      <xdr:spPr bwMode="auto">
        <a:xfrm>
          <a:off x="2028825" y="81343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9</xdr:col>
      <xdr:colOff>38100</xdr:colOff>
      <xdr:row>45</xdr:row>
      <xdr:rowOff>76199</xdr:rowOff>
    </xdr:from>
    <xdr:to>
      <xdr:col>12</xdr:col>
      <xdr:colOff>152400</xdr:colOff>
      <xdr:row>49</xdr:row>
      <xdr:rowOff>104774</xdr:rowOff>
    </xdr:to>
    <xdr:sp macro="" textlink="">
      <xdr:nvSpPr>
        <xdr:cNvPr id="18" name="Ellipse 17"/>
        <xdr:cNvSpPr/>
      </xdr:nvSpPr>
      <xdr:spPr bwMode="auto">
        <a:xfrm>
          <a:off x="2019300" y="72961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371475</xdr:colOff>
      <xdr:row>19</xdr:row>
      <xdr:rowOff>85724</xdr:rowOff>
    </xdr:from>
    <xdr:to>
      <xdr:col>17</xdr:col>
      <xdr:colOff>0</xdr:colOff>
      <xdr:row>23</xdr:row>
      <xdr:rowOff>114299</xdr:rowOff>
    </xdr:to>
    <xdr:sp macro="" textlink="">
      <xdr:nvSpPr>
        <xdr:cNvPr id="19" name="Ellipse 18"/>
        <xdr:cNvSpPr/>
      </xdr:nvSpPr>
      <xdr:spPr bwMode="auto">
        <a:xfrm>
          <a:off x="3124200" y="309562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390525</xdr:colOff>
      <xdr:row>24</xdr:row>
      <xdr:rowOff>47624</xdr:rowOff>
    </xdr:from>
    <xdr:to>
      <xdr:col>17</xdr:col>
      <xdr:colOff>19050</xdr:colOff>
      <xdr:row>28</xdr:row>
      <xdr:rowOff>76199</xdr:rowOff>
    </xdr:to>
    <xdr:sp macro="" textlink="">
      <xdr:nvSpPr>
        <xdr:cNvPr id="20" name="Ellipse 19"/>
        <xdr:cNvSpPr/>
      </xdr:nvSpPr>
      <xdr:spPr bwMode="auto">
        <a:xfrm>
          <a:off x="3143250" y="38671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371475</xdr:colOff>
      <xdr:row>29</xdr:row>
      <xdr:rowOff>47624</xdr:rowOff>
    </xdr:from>
    <xdr:to>
      <xdr:col>17</xdr:col>
      <xdr:colOff>0</xdr:colOff>
      <xdr:row>33</xdr:row>
      <xdr:rowOff>76199</xdr:rowOff>
    </xdr:to>
    <xdr:sp macro="" textlink="">
      <xdr:nvSpPr>
        <xdr:cNvPr id="21" name="Ellipse 20"/>
        <xdr:cNvSpPr/>
      </xdr:nvSpPr>
      <xdr:spPr bwMode="auto">
        <a:xfrm>
          <a:off x="3124200" y="4676774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371475</xdr:colOff>
      <xdr:row>34</xdr:row>
      <xdr:rowOff>66674</xdr:rowOff>
    </xdr:from>
    <xdr:to>
      <xdr:col>17</xdr:col>
      <xdr:colOff>0</xdr:colOff>
      <xdr:row>38</xdr:row>
      <xdr:rowOff>95249</xdr:rowOff>
    </xdr:to>
    <xdr:sp macro="" textlink="">
      <xdr:nvSpPr>
        <xdr:cNvPr id="22" name="Ellipse 21"/>
        <xdr:cNvSpPr/>
      </xdr:nvSpPr>
      <xdr:spPr bwMode="auto">
        <a:xfrm>
          <a:off x="3124200" y="55054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371475</xdr:colOff>
      <xdr:row>39</xdr:row>
      <xdr:rowOff>57149</xdr:rowOff>
    </xdr:from>
    <xdr:to>
      <xdr:col>17</xdr:col>
      <xdr:colOff>0</xdr:colOff>
      <xdr:row>43</xdr:row>
      <xdr:rowOff>85724</xdr:rowOff>
    </xdr:to>
    <xdr:sp macro="" textlink="">
      <xdr:nvSpPr>
        <xdr:cNvPr id="23" name="Ellipse 22"/>
        <xdr:cNvSpPr/>
      </xdr:nvSpPr>
      <xdr:spPr bwMode="auto">
        <a:xfrm>
          <a:off x="3124200" y="63055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361950</xdr:colOff>
      <xdr:row>44</xdr:row>
      <xdr:rowOff>85724</xdr:rowOff>
    </xdr:from>
    <xdr:to>
      <xdr:col>16</xdr:col>
      <xdr:colOff>152400</xdr:colOff>
      <xdr:row>48</xdr:row>
      <xdr:rowOff>114299</xdr:rowOff>
    </xdr:to>
    <xdr:sp macro="" textlink="">
      <xdr:nvSpPr>
        <xdr:cNvPr id="24" name="Ellipse 23"/>
        <xdr:cNvSpPr/>
      </xdr:nvSpPr>
      <xdr:spPr bwMode="auto">
        <a:xfrm>
          <a:off x="3114675" y="714374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13</xdr:col>
      <xdr:colOff>352425</xdr:colOff>
      <xdr:row>49</xdr:row>
      <xdr:rowOff>95249</xdr:rowOff>
    </xdr:from>
    <xdr:to>
      <xdr:col>16</xdr:col>
      <xdr:colOff>142875</xdr:colOff>
      <xdr:row>53</xdr:row>
      <xdr:rowOff>123824</xdr:rowOff>
    </xdr:to>
    <xdr:sp macro="" textlink="">
      <xdr:nvSpPr>
        <xdr:cNvPr id="25" name="Ellipse 24"/>
        <xdr:cNvSpPr/>
      </xdr:nvSpPr>
      <xdr:spPr bwMode="auto">
        <a:xfrm>
          <a:off x="3105150" y="7962899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66675</xdr:colOff>
      <xdr:row>21</xdr:row>
      <xdr:rowOff>66675</xdr:rowOff>
    </xdr:from>
    <xdr:to>
      <xdr:col>23</xdr:col>
      <xdr:colOff>0</xdr:colOff>
      <xdr:row>25</xdr:row>
      <xdr:rowOff>95250</xdr:rowOff>
    </xdr:to>
    <xdr:sp macro="" textlink="">
      <xdr:nvSpPr>
        <xdr:cNvPr id="26" name="Ellipse 25"/>
        <xdr:cNvSpPr/>
      </xdr:nvSpPr>
      <xdr:spPr bwMode="auto">
        <a:xfrm>
          <a:off x="4181475" y="34004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66675</xdr:colOff>
      <xdr:row>41</xdr:row>
      <xdr:rowOff>66675</xdr:rowOff>
    </xdr:from>
    <xdr:to>
      <xdr:col>23</xdr:col>
      <xdr:colOff>0</xdr:colOff>
      <xdr:row>45</xdr:row>
      <xdr:rowOff>95250</xdr:rowOff>
    </xdr:to>
    <xdr:sp macro="" textlink="">
      <xdr:nvSpPr>
        <xdr:cNvPr id="27" name="Ellipse 26"/>
        <xdr:cNvSpPr/>
      </xdr:nvSpPr>
      <xdr:spPr bwMode="auto">
        <a:xfrm>
          <a:off x="4181475" y="66389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66675</xdr:colOff>
      <xdr:row>46</xdr:row>
      <xdr:rowOff>57150</xdr:rowOff>
    </xdr:from>
    <xdr:to>
      <xdr:col>23</xdr:col>
      <xdr:colOff>0</xdr:colOff>
      <xdr:row>50</xdr:row>
      <xdr:rowOff>85725</xdr:rowOff>
    </xdr:to>
    <xdr:sp macro="" textlink="">
      <xdr:nvSpPr>
        <xdr:cNvPr id="28" name="Ellipse 27"/>
        <xdr:cNvSpPr/>
      </xdr:nvSpPr>
      <xdr:spPr bwMode="auto">
        <a:xfrm>
          <a:off x="4181475" y="74390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66675</xdr:colOff>
      <xdr:row>51</xdr:row>
      <xdr:rowOff>57150</xdr:rowOff>
    </xdr:from>
    <xdr:to>
      <xdr:col>23</xdr:col>
      <xdr:colOff>0</xdr:colOff>
      <xdr:row>55</xdr:row>
      <xdr:rowOff>85725</xdr:rowOff>
    </xdr:to>
    <xdr:sp macro="" textlink="">
      <xdr:nvSpPr>
        <xdr:cNvPr id="29" name="Ellipse 28"/>
        <xdr:cNvSpPr/>
      </xdr:nvSpPr>
      <xdr:spPr bwMode="auto">
        <a:xfrm>
          <a:off x="4181475" y="82486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66675</xdr:colOff>
      <xdr:row>36</xdr:row>
      <xdr:rowOff>57150</xdr:rowOff>
    </xdr:from>
    <xdr:to>
      <xdr:col>23</xdr:col>
      <xdr:colOff>0</xdr:colOff>
      <xdr:row>40</xdr:row>
      <xdr:rowOff>85725</xdr:rowOff>
    </xdr:to>
    <xdr:sp macro="" textlink="">
      <xdr:nvSpPr>
        <xdr:cNvPr id="30" name="Ellipse 29"/>
        <xdr:cNvSpPr/>
      </xdr:nvSpPr>
      <xdr:spPr bwMode="auto">
        <a:xfrm>
          <a:off x="4181475" y="58197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57150</xdr:colOff>
      <xdr:row>31</xdr:row>
      <xdr:rowOff>57150</xdr:rowOff>
    </xdr:from>
    <xdr:to>
      <xdr:col>22</xdr:col>
      <xdr:colOff>152400</xdr:colOff>
      <xdr:row>35</xdr:row>
      <xdr:rowOff>85725</xdr:rowOff>
    </xdr:to>
    <xdr:sp macro="" textlink="">
      <xdr:nvSpPr>
        <xdr:cNvPr id="31" name="Ellipse 30"/>
        <xdr:cNvSpPr/>
      </xdr:nvSpPr>
      <xdr:spPr bwMode="auto">
        <a:xfrm>
          <a:off x="4171950" y="50101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57150</xdr:colOff>
      <xdr:row>16</xdr:row>
      <xdr:rowOff>66675</xdr:rowOff>
    </xdr:from>
    <xdr:to>
      <xdr:col>22</xdr:col>
      <xdr:colOff>152400</xdr:colOff>
      <xdr:row>20</xdr:row>
      <xdr:rowOff>95250</xdr:rowOff>
    </xdr:to>
    <xdr:sp macro="" textlink="">
      <xdr:nvSpPr>
        <xdr:cNvPr id="32" name="Ellipse 31"/>
        <xdr:cNvSpPr/>
      </xdr:nvSpPr>
      <xdr:spPr bwMode="auto">
        <a:xfrm>
          <a:off x="4171950" y="25908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19</xdr:col>
      <xdr:colOff>57150</xdr:colOff>
      <xdr:row>26</xdr:row>
      <xdr:rowOff>66675</xdr:rowOff>
    </xdr:from>
    <xdr:to>
      <xdr:col>22</xdr:col>
      <xdr:colOff>152400</xdr:colOff>
      <xdr:row>30</xdr:row>
      <xdr:rowOff>95250</xdr:rowOff>
    </xdr:to>
    <xdr:sp macro="" textlink="">
      <xdr:nvSpPr>
        <xdr:cNvPr id="33" name="Ellipse 32"/>
        <xdr:cNvSpPr/>
      </xdr:nvSpPr>
      <xdr:spPr bwMode="auto">
        <a:xfrm>
          <a:off x="4171950" y="42100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57150</xdr:colOff>
      <xdr:row>21</xdr:row>
      <xdr:rowOff>66675</xdr:rowOff>
    </xdr:from>
    <xdr:to>
      <xdr:col>31</xdr:col>
      <xdr:colOff>9525</xdr:colOff>
      <xdr:row>25</xdr:row>
      <xdr:rowOff>95250</xdr:rowOff>
    </xdr:to>
    <xdr:sp macro="" textlink="">
      <xdr:nvSpPr>
        <xdr:cNvPr id="34" name="Ellipse 33"/>
        <xdr:cNvSpPr/>
      </xdr:nvSpPr>
      <xdr:spPr bwMode="auto">
        <a:xfrm>
          <a:off x="6057900" y="3400425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41</xdr:row>
      <xdr:rowOff>95250</xdr:rowOff>
    </xdr:from>
    <xdr:to>
      <xdr:col>27</xdr:col>
      <xdr:colOff>0</xdr:colOff>
      <xdr:row>45</xdr:row>
      <xdr:rowOff>123825</xdr:rowOff>
    </xdr:to>
    <xdr:sp macro="" textlink="">
      <xdr:nvSpPr>
        <xdr:cNvPr id="35" name="Ellipse 34"/>
        <xdr:cNvSpPr/>
      </xdr:nvSpPr>
      <xdr:spPr bwMode="auto">
        <a:xfrm>
          <a:off x="5276850" y="66675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381000</xdr:colOff>
      <xdr:row>36</xdr:row>
      <xdr:rowOff>85725</xdr:rowOff>
    </xdr:from>
    <xdr:to>
      <xdr:col>35</xdr:col>
      <xdr:colOff>9525</xdr:colOff>
      <xdr:row>40</xdr:row>
      <xdr:rowOff>114300</xdr:rowOff>
    </xdr:to>
    <xdr:sp macro="" textlink="">
      <xdr:nvSpPr>
        <xdr:cNvPr id="36" name="Ellipse 35"/>
        <xdr:cNvSpPr/>
      </xdr:nvSpPr>
      <xdr:spPr bwMode="auto">
        <a:xfrm>
          <a:off x="7143750" y="58483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381000</xdr:colOff>
      <xdr:row>26</xdr:row>
      <xdr:rowOff>76200</xdr:rowOff>
    </xdr:from>
    <xdr:to>
      <xdr:col>27</xdr:col>
      <xdr:colOff>9525</xdr:colOff>
      <xdr:row>30</xdr:row>
      <xdr:rowOff>104775</xdr:rowOff>
    </xdr:to>
    <xdr:sp macro="" textlink="">
      <xdr:nvSpPr>
        <xdr:cNvPr id="37" name="Ellipse 36"/>
        <xdr:cNvSpPr/>
      </xdr:nvSpPr>
      <xdr:spPr bwMode="auto">
        <a:xfrm>
          <a:off x="5286375" y="42195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16</xdr:row>
      <xdr:rowOff>57150</xdr:rowOff>
    </xdr:from>
    <xdr:to>
      <xdr:col>27</xdr:col>
      <xdr:colOff>0</xdr:colOff>
      <xdr:row>20</xdr:row>
      <xdr:rowOff>85725</xdr:rowOff>
    </xdr:to>
    <xdr:sp macro="" textlink="">
      <xdr:nvSpPr>
        <xdr:cNvPr id="38" name="Ellipse 37"/>
        <xdr:cNvSpPr/>
      </xdr:nvSpPr>
      <xdr:spPr bwMode="auto">
        <a:xfrm>
          <a:off x="5276850" y="25812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361950</xdr:colOff>
      <xdr:row>31</xdr:row>
      <xdr:rowOff>85725</xdr:rowOff>
    </xdr:from>
    <xdr:to>
      <xdr:col>34</xdr:col>
      <xdr:colOff>152400</xdr:colOff>
      <xdr:row>35</xdr:row>
      <xdr:rowOff>114300</xdr:rowOff>
    </xdr:to>
    <xdr:sp macro="" textlink="">
      <xdr:nvSpPr>
        <xdr:cNvPr id="39" name="Ellipse 38"/>
        <xdr:cNvSpPr/>
      </xdr:nvSpPr>
      <xdr:spPr bwMode="auto">
        <a:xfrm>
          <a:off x="7124700" y="50387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16</xdr:row>
      <xdr:rowOff>76200</xdr:rowOff>
    </xdr:from>
    <xdr:to>
      <xdr:col>35</xdr:col>
      <xdr:colOff>0</xdr:colOff>
      <xdr:row>20</xdr:row>
      <xdr:rowOff>104775</xdr:rowOff>
    </xdr:to>
    <xdr:sp macro="" textlink="">
      <xdr:nvSpPr>
        <xdr:cNvPr id="40" name="Ellipse 39"/>
        <xdr:cNvSpPr/>
      </xdr:nvSpPr>
      <xdr:spPr bwMode="auto">
        <a:xfrm>
          <a:off x="7134225" y="26003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21</xdr:row>
      <xdr:rowOff>66675</xdr:rowOff>
    </xdr:from>
    <xdr:to>
      <xdr:col>27</xdr:col>
      <xdr:colOff>0</xdr:colOff>
      <xdr:row>25</xdr:row>
      <xdr:rowOff>95250</xdr:rowOff>
    </xdr:to>
    <xdr:sp macro="" textlink="">
      <xdr:nvSpPr>
        <xdr:cNvPr id="41" name="Ellipse 40"/>
        <xdr:cNvSpPr/>
      </xdr:nvSpPr>
      <xdr:spPr bwMode="auto">
        <a:xfrm>
          <a:off x="5276850" y="34004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26</xdr:row>
      <xdr:rowOff>76200</xdr:rowOff>
    </xdr:from>
    <xdr:to>
      <xdr:col>31</xdr:col>
      <xdr:colOff>0</xdr:colOff>
      <xdr:row>30</xdr:row>
      <xdr:rowOff>104775</xdr:rowOff>
    </xdr:to>
    <xdr:sp macro="" textlink="">
      <xdr:nvSpPr>
        <xdr:cNvPr id="42" name="Ellipse 41"/>
        <xdr:cNvSpPr/>
      </xdr:nvSpPr>
      <xdr:spPr bwMode="auto">
        <a:xfrm>
          <a:off x="6048375" y="4219575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21</xdr:row>
      <xdr:rowOff>85725</xdr:rowOff>
    </xdr:from>
    <xdr:to>
      <xdr:col>35</xdr:col>
      <xdr:colOff>0</xdr:colOff>
      <xdr:row>25</xdr:row>
      <xdr:rowOff>114300</xdr:rowOff>
    </xdr:to>
    <xdr:sp macro="" textlink="">
      <xdr:nvSpPr>
        <xdr:cNvPr id="43" name="Ellipse 42"/>
        <xdr:cNvSpPr/>
      </xdr:nvSpPr>
      <xdr:spPr bwMode="auto">
        <a:xfrm>
          <a:off x="7134225" y="34194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31</xdr:row>
      <xdr:rowOff>76200</xdr:rowOff>
    </xdr:from>
    <xdr:to>
      <xdr:col>31</xdr:col>
      <xdr:colOff>0</xdr:colOff>
      <xdr:row>35</xdr:row>
      <xdr:rowOff>104775</xdr:rowOff>
    </xdr:to>
    <xdr:sp macro="" textlink="">
      <xdr:nvSpPr>
        <xdr:cNvPr id="44" name="Ellipse 43"/>
        <xdr:cNvSpPr/>
      </xdr:nvSpPr>
      <xdr:spPr bwMode="auto">
        <a:xfrm>
          <a:off x="6048375" y="502920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38100</xdr:colOff>
      <xdr:row>16</xdr:row>
      <xdr:rowOff>66675</xdr:rowOff>
    </xdr:from>
    <xdr:to>
      <xdr:col>30</xdr:col>
      <xdr:colOff>152400</xdr:colOff>
      <xdr:row>20</xdr:row>
      <xdr:rowOff>95250</xdr:rowOff>
    </xdr:to>
    <xdr:sp macro="" textlink="">
      <xdr:nvSpPr>
        <xdr:cNvPr id="45" name="Ellipse 44"/>
        <xdr:cNvSpPr/>
      </xdr:nvSpPr>
      <xdr:spPr bwMode="auto">
        <a:xfrm>
          <a:off x="6038850" y="259080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26</xdr:row>
      <xdr:rowOff>76200</xdr:rowOff>
    </xdr:from>
    <xdr:to>
      <xdr:col>35</xdr:col>
      <xdr:colOff>0</xdr:colOff>
      <xdr:row>30</xdr:row>
      <xdr:rowOff>104775</xdr:rowOff>
    </xdr:to>
    <xdr:sp macro="" textlink="">
      <xdr:nvSpPr>
        <xdr:cNvPr id="46" name="Ellipse 45"/>
        <xdr:cNvSpPr/>
      </xdr:nvSpPr>
      <xdr:spPr bwMode="auto">
        <a:xfrm>
          <a:off x="7134225" y="42195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31</xdr:row>
      <xdr:rowOff>66675</xdr:rowOff>
    </xdr:from>
    <xdr:to>
      <xdr:col>27</xdr:col>
      <xdr:colOff>0</xdr:colOff>
      <xdr:row>35</xdr:row>
      <xdr:rowOff>95250</xdr:rowOff>
    </xdr:to>
    <xdr:sp macro="" textlink="">
      <xdr:nvSpPr>
        <xdr:cNvPr id="47" name="Ellipse 46"/>
        <xdr:cNvSpPr/>
      </xdr:nvSpPr>
      <xdr:spPr bwMode="auto">
        <a:xfrm>
          <a:off x="5276850" y="50196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41</xdr:row>
      <xdr:rowOff>76200</xdr:rowOff>
    </xdr:from>
    <xdr:to>
      <xdr:col>31</xdr:col>
      <xdr:colOff>0</xdr:colOff>
      <xdr:row>45</xdr:row>
      <xdr:rowOff>104775</xdr:rowOff>
    </xdr:to>
    <xdr:sp macro="" textlink="">
      <xdr:nvSpPr>
        <xdr:cNvPr id="48" name="Ellipse 47"/>
        <xdr:cNvSpPr/>
      </xdr:nvSpPr>
      <xdr:spPr bwMode="auto">
        <a:xfrm>
          <a:off x="6048375" y="664845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41</xdr:row>
      <xdr:rowOff>57150</xdr:rowOff>
    </xdr:from>
    <xdr:to>
      <xdr:col>35</xdr:col>
      <xdr:colOff>0</xdr:colOff>
      <xdr:row>45</xdr:row>
      <xdr:rowOff>85725</xdr:rowOff>
    </xdr:to>
    <xdr:sp macro="" textlink="">
      <xdr:nvSpPr>
        <xdr:cNvPr id="49" name="Ellipse 48"/>
        <xdr:cNvSpPr/>
      </xdr:nvSpPr>
      <xdr:spPr bwMode="auto">
        <a:xfrm>
          <a:off x="7134225" y="66294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46</xdr:row>
      <xdr:rowOff>66675</xdr:rowOff>
    </xdr:from>
    <xdr:to>
      <xdr:col>31</xdr:col>
      <xdr:colOff>0</xdr:colOff>
      <xdr:row>50</xdr:row>
      <xdr:rowOff>95250</xdr:rowOff>
    </xdr:to>
    <xdr:sp macro="" textlink="">
      <xdr:nvSpPr>
        <xdr:cNvPr id="50" name="Ellipse 49"/>
        <xdr:cNvSpPr/>
      </xdr:nvSpPr>
      <xdr:spPr bwMode="auto">
        <a:xfrm>
          <a:off x="6048375" y="744855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46</xdr:row>
      <xdr:rowOff>76200</xdr:rowOff>
    </xdr:from>
    <xdr:to>
      <xdr:col>35</xdr:col>
      <xdr:colOff>0</xdr:colOff>
      <xdr:row>50</xdr:row>
      <xdr:rowOff>104775</xdr:rowOff>
    </xdr:to>
    <xdr:sp macro="" textlink="">
      <xdr:nvSpPr>
        <xdr:cNvPr id="51" name="Ellipse 50"/>
        <xdr:cNvSpPr/>
      </xdr:nvSpPr>
      <xdr:spPr bwMode="auto">
        <a:xfrm>
          <a:off x="7134225" y="74580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36</xdr:row>
      <xdr:rowOff>85725</xdr:rowOff>
    </xdr:from>
    <xdr:to>
      <xdr:col>31</xdr:col>
      <xdr:colOff>0</xdr:colOff>
      <xdr:row>40</xdr:row>
      <xdr:rowOff>114300</xdr:rowOff>
    </xdr:to>
    <xdr:sp macro="" textlink="">
      <xdr:nvSpPr>
        <xdr:cNvPr id="52" name="Ellipse 51"/>
        <xdr:cNvSpPr/>
      </xdr:nvSpPr>
      <xdr:spPr bwMode="auto">
        <a:xfrm>
          <a:off x="6048375" y="584835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361950</xdr:colOff>
      <xdr:row>36</xdr:row>
      <xdr:rowOff>85725</xdr:rowOff>
    </xdr:from>
    <xdr:to>
      <xdr:col>26</xdr:col>
      <xdr:colOff>152400</xdr:colOff>
      <xdr:row>40</xdr:row>
      <xdr:rowOff>114300</xdr:rowOff>
    </xdr:to>
    <xdr:sp macro="" textlink="">
      <xdr:nvSpPr>
        <xdr:cNvPr id="53" name="Ellipse 52"/>
        <xdr:cNvSpPr/>
      </xdr:nvSpPr>
      <xdr:spPr bwMode="auto">
        <a:xfrm>
          <a:off x="5267325" y="58483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51</xdr:row>
      <xdr:rowOff>66675</xdr:rowOff>
    </xdr:from>
    <xdr:to>
      <xdr:col>27</xdr:col>
      <xdr:colOff>0</xdr:colOff>
      <xdr:row>55</xdr:row>
      <xdr:rowOff>95250</xdr:rowOff>
    </xdr:to>
    <xdr:sp macro="" textlink="">
      <xdr:nvSpPr>
        <xdr:cNvPr id="54" name="Ellipse 53"/>
        <xdr:cNvSpPr/>
      </xdr:nvSpPr>
      <xdr:spPr bwMode="auto">
        <a:xfrm>
          <a:off x="5276850" y="82581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371475</xdr:colOff>
      <xdr:row>46</xdr:row>
      <xdr:rowOff>76200</xdr:rowOff>
    </xdr:from>
    <xdr:to>
      <xdr:col>27</xdr:col>
      <xdr:colOff>0</xdr:colOff>
      <xdr:row>50</xdr:row>
      <xdr:rowOff>104775</xdr:rowOff>
    </xdr:to>
    <xdr:sp macro="" textlink="">
      <xdr:nvSpPr>
        <xdr:cNvPr id="55" name="Ellipse 54"/>
        <xdr:cNvSpPr/>
      </xdr:nvSpPr>
      <xdr:spPr bwMode="auto">
        <a:xfrm>
          <a:off x="5276850" y="74580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27</xdr:col>
      <xdr:colOff>47625</xdr:colOff>
      <xdr:row>51</xdr:row>
      <xdr:rowOff>76200</xdr:rowOff>
    </xdr:from>
    <xdr:to>
      <xdr:col>31</xdr:col>
      <xdr:colOff>0</xdr:colOff>
      <xdr:row>55</xdr:row>
      <xdr:rowOff>104775</xdr:rowOff>
    </xdr:to>
    <xdr:sp macro="" textlink="">
      <xdr:nvSpPr>
        <xdr:cNvPr id="56" name="Ellipse 55"/>
        <xdr:cNvSpPr/>
      </xdr:nvSpPr>
      <xdr:spPr bwMode="auto">
        <a:xfrm>
          <a:off x="6048375" y="8267700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371475</xdr:colOff>
      <xdr:row>51</xdr:row>
      <xdr:rowOff>76200</xdr:rowOff>
    </xdr:from>
    <xdr:to>
      <xdr:col>35</xdr:col>
      <xdr:colOff>0</xdr:colOff>
      <xdr:row>55</xdr:row>
      <xdr:rowOff>104775</xdr:rowOff>
    </xdr:to>
    <xdr:sp macro="" textlink="">
      <xdr:nvSpPr>
        <xdr:cNvPr id="57" name="Ellipse 56"/>
        <xdr:cNvSpPr/>
      </xdr:nvSpPr>
      <xdr:spPr bwMode="auto">
        <a:xfrm>
          <a:off x="7134225" y="82677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66675</xdr:colOff>
      <xdr:row>16</xdr:row>
      <xdr:rowOff>76200</xdr:rowOff>
    </xdr:from>
    <xdr:to>
      <xdr:col>5</xdr:col>
      <xdr:colOff>0</xdr:colOff>
      <xdr:row>20</xdr:row>
      <xdr:rowOff>104775</xdr:rowOff>
    </xdr:to>
    <xdr:sp macro="" textlink="">
      <xdr:nvSpPr>
        <xdr:cNvPr id="58" name="Ellipse 57"/>
        <xdr:cNvSpPr/>
      </xdr:nvSpPr>
      <xdr:spPr bwMode="auto">
        <a:xfrm>
          <a:off x="152400" y="2600325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66675</xdr:colOff>
      <xdr:row>21</xdr:row>
      <xdr:rowOff>76200</xdr:rowOff>
    </xdr:from>
    <xdr:to>
      <xdr:col>5</xdr:col>
      <xdr:colOff>0</xdr:colOff>
      <xdr:row>25</xdr:row>
      <xdr:rowOff>104775</xdr:rowOff>
    </xdr:to>
    <xdr:sp macro="" textlink="">
      <xdr:nvSpPr>
        <xdr:cNvPr id="59" name="Ellipse 58"/>
        <xdr:cNvSpPr/>
      </xdr:nvSpPr>
      <xdr:spPr bwMode="auto">
        <a:xfrm>
          <a:off x="152400" y="3409950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26</xdr:row>
      <xdr:rowOff>66675</xdr:rowOff>
    </xdr:from>
    <xdr:to>
      <xdr:col>4</xdr:col>
      <xdr:colOff>152400</xdr:colOff>
      <xdr:row>30</xdr:row>
      <xdr:rowOff>95250</xdr:rowOff>
    </xdr:to>
    <xdr:sp macro="" textlink="">
      <xdr:nvSpPr>
        <xdr:cNvPr id="60" name="Ellipse 59"/>
        <xdr:cNvSpPr/>
      </xdr:nvSpPr>
      <xdr:spPr bwMode="auto">
        <a:xfrm>
          <a:off x="142875" y="4210050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76200</xdr:colOff>
      <xdr:row>36</xdr:row>
      <xdr:rowOff>76200</xdr:rowOff>
    </xdr:from>
    <xdr:to>
      <xdr:col>5</xdr:col>
      <xdr:colOff>9525</xdr:colOff>
      <xdr:row>40</xdr:row>
      <xdr:rowOff>104775</xdr:rowOff>
    </xdr:to>
    <xdr:sp macro="" textlink="">
      <xdr:nvSpPr>
        <xdr:cNvPr id="61" name="Ellipse 60"/>
        <xdr:cNvSpPr/>
      </xdr:nvSpPr>
      <xdr:spPr bwMode="auto">
        <a:xfrm>
          <a:off x="161925" y="5838825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41</xdr:row>
      <xdr:rowOff>76200</xdr:rowOff>
    </xdr:from>
    <xdr:to>
      <xdr:col>4</xdr:col>
      <xdr:colOff>152400</xdr:colOff>
      <xdr:row>45</xdr:row>
      <xdr:rowOff>104775</xdr:rowOff>
    </xdr:to>
    <xdr:sp macro="" textlink="">
      <xdr:nvSpPr>
        <xdr:cNvPr id="62" name="Ellipse 61"/>
        <xdr:cNvSpPr/>
      </xdr:nvSpPr>
      <xdr:spPr bwMode="auto">
        <a:xfrm>
          <a:off x="142875" y="6648450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66675</xdr:colOff>
      <xdr:row>51</xdr:row>
      <xdr:rowOff>76200</xdr:rowOff>
    </xdr:from>
    <xdr:to>
      <xdr:col>5</xdr:col>
      <xdr:colOff>0</xdr:colOff>
      <xdr:row>55</xdr:row>
      <xdr:rowOff>104775</xdr:rowOff>
    </xdr:to>
    <xdr:sp macro="" textlink="">
      <xdr:nvSpPr>
        <xdr:cNvPr id="63" name="Ellipse 62"/>
        <xdr:cNvSpPr/>
      </xdr:nvSpPr>
      <xdr:spPr bwMode="auto">
        <a:xfrm>
          <a:off x="152400" y="8267700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1</xdr:col>
      <xdr:colOff>66675</xdr:colOff>
      <xdr:row>46</xdr:row>
      <xdr:rowOff>76200</xdr:rowOff>
    </xdr:from>
    <xdr:to>
      <xdr:col>5</xdr:col>
      <xdr:colOff>0</xdr:colOff>
      <xdr:row>50</xdr:row>
      <xdr:rowOff>104775</xdr:rowOff>
    </xdr:to>
    <xdr:sp macro="" textlink="">
      <xdr:nvSpPr>
        <xdr:cNvPr id="64" name="Ellipse 63"/>
        <xdr:cNvSpPr/>
      </xdr:nvSpPr>
      <xdr:spPr bwMode="auto">
        <a:xfrm>
          <a:off x="152400" y="7458075"/>
          <a:ext cx="73342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31</xdr:col>
      <xdr:colOff>352425</xdr:colOff>
      <xdr:row>1</xdr:row>
      <xdr:rowOff>66675</xdr:rowOff>
    </xdr:from>
    <xdr:to>
      <xdr:col>34</xdr:col>
      <xdr:colOff>142875</xdr:colOff>
      <xdr:row>5</xdr:row>
      <xdr:rowOff>95250</xdr:rowOff>
    </xdr:to>
    <xdr:sp macro="" textlink="">
      <xdr:nvSpPr>
        <xdr:cNvPr id="65" name="Ellipse 64"/>
        <xdr:cNvSpPr/>
      </xdr:nvSpPr>
      <xdr:spPr bwMode="auto">
        <a:xfrm>
          <a:off x="7115175" y="16192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29</xdr:col>
      <xdr:colOff>66675</xdr:colOff>
      <xdr:row>1</xdr:row>
      <xdr:rowOff>66675</xdr:rowOff>
    </xdr:from>
    <xdr:to>
      <xdr:col>31</xdr:col>
      <xdr:colOff>314325</xdr:colOff>
      <xdr:row>5</xdr:row>
      <xdr:rowOff>95250</xdr:rowOff>
    </xdr:to>
    <xdr:sp macro="" textlink="">
      <xdr:nvSpPr>
        <xdr:cNvPr id="66" name="Ellipse 65"/>
        <xdr:cNvSpPr/>
      </xdr:nvSpPr>
      <xdr:spPr bwMode="auto">
        <a:xfrm>
          <a:off x="6362700" y="161925"/>
          <a:ext cx="714375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20</xdr:col>
      <xdr:colOff>76200</xdr:colOff>
      <xdr:row>5</xdr:row>
      <xdr:rowOff>95250</xdr:rowOff>
    </xdr:from>
    <xdr:to>
      <xdr:col>23</xdr:col>
      <xdr:colOff>190500</xdr:colOff>
      <xdr:row>9</xdr:row>
      <xdr:rowOff>123825</xdr:rowOff>
    </xdr:to>
    <xdr:sp macro="" textlink="">
      <xdr:nvSpPr>
        <xdr:cNvPr id="67" name="Ellipse 66"/>
        <xdr:cNvSpPr/>
      </xdr:nvSpPr>
      <xdr:spPr bwMode="auto">
        <a:xfrm>
          <a:off x="4371975" y="8382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323850</xdr:colOff>
      <xdr:row>5</xdr:row>
      <xdr:rowOff>95250</xdr:rowOff>
    </xdr:from>
    <xdr:to>
      <xdr:col>26</xdr:col>
      <xdr:colOff>114300</xdr:colOff>
      <xdr:row>9</xdr:row>
      <xdr:rowOff>123825</xdr:rowOff>
    </xdr:to>
    <xdr:sp macro="" textlink="">
      <xdr:nvSpPr>
        <xdr:cNvPr id="68" name="Ellipse 67"/>
        <xdr:cNvSpPr/>
      </xdr:nvSpPr>
      <xdr:spPr bwMode="auto">
        <a:xfrm>
          <a:off x="5229225" y="83820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20</xdr:col>
      <xdr:colOff>85725</xdr:colOff>
      <xdr:row>1</xdr:row>
      <xdr:rowOff>47625</xdr:rowOff>
    </xdr:from>
    <xdr:to>
      <xdr:col>23</xdr:col>
      <xdr:colOff>200025</xdr:colOff>
      <xdr:row>5</xdr:row>
      <xdr:rowOff>76200</xdr:rowOff>
    </xdr:to>
    <xdr:sp macro="" textlink="">
      <xdr:nvSpPr>
        <xdr:cNvPr id="69" name="Ellipse 68"/>
        <xdr:cNvSpPr/>
      </xdr:nvSpPr>
      <xdr:spPr bwMode="auto">
        <a:xfrm>
          <a:off x="4381500" y="142875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23</xdr:col>
      <xdr:colOff>333375</xdr:colOff>
      <xdr:row>1</xdr:row>
      <xdr:rowOff>38100</xdr:rowOff>
    </xdr:from>
    <xdr:to>
      <xdr:col>26</xdr:col>
      <xdr:colOff>123825</xdr:colOff>
      <xdr:row>5</xdr:row>
      <xdr:rowOff>66675</xdr:rowOff>
    </xdr:to>
    <xdr:sp macro="" textlink="">
      <xdr:nvSpPr>
        <xdr:cNvPr id="70" name="Ellipse 69"/>
        <xdr:cNvSpPr/>
      </xdr:nvSpPr>
      <xdr:spPr bwMode="auto">
        <a:xfrm>
          <a:off x="5238750" y="133350"/>
          <a:ext cx="723900" cy="6762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28</xdr:col>
      <xdr:colOff>95250</xdr:colOff>
      <xdr:row>6</xdr:row>
      <xdr:rowOff>66675</xdr:rowOff>
    </xdr:from>
    <xdr:to>
      <xdr:col>30</xdr:col>
      <xdr:colOff>9525</xdr:colOff>
      <xdr:row>8</xdr:row>
      <xdr:rowOff>76200</xdr:rowOff>
    </xdr:to>
    <xdr:sp macro="" textlink="">
      <xdr:nvSpPr>
        <xdr:cNvPr id="71" name="Ellipse 70"/>
        <xdr:cNvSpPr/>
      </xdr:nvSpPr>
      <xdr:spPr bwMode="auto">
        <a:xfrm>
          <a:off x="6257925" y="971550"/>
          <a:ext cx="352425" cy="333375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UVERIE%20CZ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tat cuverie"/>
      <sheetName val="Saisies des cuveries"/>
      <sheetName val="Module1"/>
      <sheetName val="Stockactualisé"/>
      <sheetName val="Code produit"/>
      <sheetName val="Note"/>
      <sheetName val="cuverie vide"/>
      <sheetName val="Test"/>
      <sheetName val="Feuil14"/>
      <sheetName val="Feuil15"/>
      <sheetName val="Feuil16"/>
      <sheetName val="Module3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A6">
            <v>1</v>
          </cell>
          <cell r="B6" t="str">
            <v xml:space="preserve">PEC TOMATE SALE A 7g/l </v>
          </cell>
        </row>
        <row r="7">
          <cell r="A7">
            <v>2</v>
          </cell>
          <cell r="B7" t="str">
            <v>PEC PJ TOMATE SALE 3g/l - 910016</v>
          </cell>
          <cell r="D7">
            <v>910016</v>
          </cell>
        </row>
        <row r="8">
          <cell r="A8">
            <v>3</v>
          </cell>
          <cell r="B8" t="str">
            <v>TOMATE NON SALE - 900001</v>
          </cell>
          <cell r="D8">
            <v>900001</v>
          </cell>
        </row>
        <row r="9">
          <cell r="A9">
            <v>4</v>
          </cell>
          <cell r="B9" t="str">
            <v>TOMATE BIO NON SALE - 900002</v>
          </cell>
          <cell r="D9">
            <v>900002</v>
          </cell>
        </row>
        <row r="10">
          <cell r="A10">
            <v>5</v>
          </cell>
          <cell r="B10" t="str">
            <v>PEC TOMATE SALE A 6g/l - 910015</v>
          </cell>
          <cell r="D10">
            <v>910015</v>
          </cell>
        </row>
        <row r="11">
          <cell r="A11">
            <v>6</v>
          </cell>
          <cell r="B11" t="str">
            <v>PJ RAISIN ROUGE BIO DE France 300057</v>
          </cell>
          <cell r="D11">
            <v>300057</v>
          </cell>
        </row>
        <row r="12">
          <cell r="A12">
            <v>7</v>
          </cell>
          <cell r="B12" t="str">
            <v>PJ poire demeter cotaux nantais-900031</v>
          </cell>
          <cell r="D12">
            <v>900031</v>
          </cell>
        </row>
        <row r="13">
          <cell r="A13">
            <v>8</v>
          </cell>
          <cell r="B13" t="str">
            <v>PJ Pomme BIO - 300007</v>
          </cell>
          <cell r="D13">
            <v>300007</v>
          </cell>
        </row>
        <row r="14">
          <cell r="A14">
            <v>9</v>
          </cell>
          <cell r="B14" t="str">
            <v>PJ raisin rouge bio coteau nantais -300058</v>
          </cell>
          <cell r="D14">
            <v>300008</v>
          </cell>
        </row>
        <row r="15">
          <cell r="A15">
            <v>10</v>
          </cell>
          <cell r="B15" t="str">
            <v>PJ Orange Brésil - 300018</v>
          </cell>
          <cell r="D15">
            <v>300018</v>
          </cell>
        </row>
        <row r="16">
          <cell r="A16">
            <v>11</v>
          </cell>
          <cell r="B16" t="str">
            <v>PJ Pomme - 300008</v>
          </cell>
          <cell r="D16">
            <v>300008</v>
          </cell>
        </row>
        <row r="17">
          <cell r="A17">
            <v>12</v>
          </cell>
          <cell r="B17" t="str">
            <v>Jus Carotte et Conc Citron - 900005</v>
          </cell>
          <cell r="D17">
            <v>900005</v>
          </cell>
        </row>
        <row r="18">
          <cell r="A18">
            <v>13</v>
          </cell>
          <cell r="B18" t="str">
            <v>PJ Pruneau Supérieur - 900003</v>
          </cell>
          <cell r="D18">
            <v>900003</v>
          </cell>
        </row>
        <row r="19">
          <cell r="A19">
            <v>14</v>
          </cell>
          <cell r="B19" t="str">
            <v>pj raisin rouge conv 7 mont -900042</v>
          </cell>
          <cell r="D19">
            <v>900042</v>
          </cell>
        </row>
        <row r="20">
          <cell r="A20">
            <v>15</v>
          </cell>
          <cell r="B20" t="str">
            <v>pj pomme bio coteaux nantais -900030</v>
          </cell>
          <cell r="D20">
            <v>900030</v>
          </cell>
        </row>
        <row r="21">
          <cell r="A21">
            <v>16</v>
          </cell>
          <cell r="B21" t="str">
            <v>pj pruneau conv d'agen brisson -300059</v>
          </cell>
          <cell r="D21">
            <v>300059</v>
          </cell>
        </row>
        <row r="22">
          <cell r="A22">
            <v>17</v>
          </cell>
          <cell r="B22" t="str">
            <v>pj pomme bio trouble extraction ljm -900032</v>
          </cell>
          <cell r="D22">
            <v>900032</v>
          </cell>
        </row>
        <row r="23">
          <cell r="A23">
            <v>18</v>
          </cell>
          <cell r="B23" t="str">
            <v>pj tomate bio d'Espagne -300060</v>
          </cell>
          <cell r="D23">
            <v>300060</v>
          </cell>
        </row>
        <row r="24">
          <cell r="A24">
            <v>19</v>
          </cell>
          <cell r="B24" t="str">
            <v>pj de pomme conv ljm -900025</v>
          </cell>
          <cell r="D24">
            <v>900025</v>
          </cell>
        </row>
        <row r="25">
          <cell r="A25">
            <v>20</v>
          </cell>
          <cell r="B25" t="str">
            <v>PEC Pruneau et Fibres - 910081</v>
          </cell>
          <cell r="D25">
            <v>910081</v>
          </cell>
        </row>
        <row r="26">
          <cell r="A26">
            <v>21</v>
          </cell>
          <cell r="B26" t="str">
            <v>PEC PJ ORANGE BIO - 910028</v>
          </cell>
          <cell r="D26">
            <v>910028</v>
          </cell>
        </row>
        <row r="27">
          <cell r="A27">
            <v>22</v>
          </cell>
          <cell r="B27" t="str">
            <v>PJ Orange Espagne - 300004</v>
          </cell>
          <cell r="D27">
            <v>300004</v>
          </cell>
        </row>
        <row r="28">
          <cell r="A28">
            <v>23</v>
          </cell>
          <cell r="B28" t="str">
            <v>PJ Orange BIO - 300001</v>
          </cell>
          <cell r="D28">
            <v>300001</v>
          </cell>
        </row>
        <row r="29">
          <cell r="A29">
            <v>24</v>
          </cell>
          <cell r="B29" t="str">
            <v>exped cit tomate 6g/l -200020</v>
          </cell>
          <cell r="D29">
            <v>200020</v>
          </cell>
        </row>
        <row r="30">
          <cell r="A30">
            <v>25</v>
          </cell>
          <cell r="B30" t="str">
            <v>pec pruneau bio -910030</v>
          </cell>
          <cell r="D30">
            <v>910030</v>
          </cell>
        </row>
        <row r="31">
          <cell r="A31">
            <v>26</v>
          </cell>
          <cell r="B31" t="str">
            <v>PEC PJ ORANGE BRESIL CUBA - 910011</v>
          </cell>
          <cell r="D31">
            <v>910011</v>
          </cell>
        </row>
        <row r="32">
          <cell r="A32">
            <v>27</v>
          </cell>
          <cell r="B32" t="str">
            <v>PEC PJ ORANGE Espagne - 910012</v>
          </cell>
          <cell r="D32">
            <v>910012</v>
          </cell>
        </row>
        <row r="33">
          <cell r="A33">
            <v>28</v>
          </cell>
          <cell r="B33" t="str">
            <v>PEC N. Abricot Pyl - 86005560 / 910096</v>
          </cell>
          <cell r="D33">
            <v>910096</v>
          </cell>
        </row>
        <row r="34">
          <cell r="A34">
            <v>29</v>
          </cell>
          <cell r="B34" t="str">
            <v>PEC ABC POMME BIO ALDI - 971163</v>
          </cell>
          <cell r="D34">
            <v>971163</v>
          </cell>
        </row>
        <row r="35">
          <cell r="A35">
            <v>30</v>
          </cell>
          <cell r="B35" t="str">
            <v>PEC N. Poire Guyot Dist. - 910035</v>
          </cell>
          <cell r="D35">
            <v>910035</v>
          </cell>
        </row>
        <row r="36">
          <cell r="A36">
            <v>31</v>
          </cell>
          <cell r="B36" t="str">
            <v>PJ TOMATE JAUNE - 900016</v>
          </cell>
          <cell r="D36">
            <v>900016</v>
          </cell>
        </row>
        <row r="37">
          <cell r="A37">
            <v>32</v>
          </cell>
          <cell r="B37" t="str">
            <v>PJ PRUNEAU BIO - 900004</v>
          </cell>
          <cell r="D37">
            <v>900004</v>
          </cell>
        </row>
        <row r="38">
          <cell r="A38">
            <v>33</v>
          </cell>
          <cell r="B38" t="str">
            <v>PJ radis noir BIO 900012</v>
          </cell>
          <cell r="D38">
            <v>900012</v>
          </cell>
        </row>
        <row r="39">
          <cell r="A39">
            <v>34</v>
          </cell>
          <cell r="B39" t="str">
            <v>pj PRUNEAU BIO D'agen -900043</v>
          </cell>
          <cell r="D39">
            <v>900043</v>
          </cell>
        </row>
        <row r="40">
          <cell r="A40">
            <v>35</v>
          </cell>
          <cell r="B40" t="str">
            <v>pec orange metro -910002</v>
          </cell>
          <cell r="D40">
            <v>910002</v>
          </cell>
        </row>
        <row r="41">
          <cell r="A41">
            <v>36</v>
          </cell>
          <cell r="B41" t="str">
            <v>pec orange jafaden -910149</v>
          </cell>
          <cell r="D41">
            <v>910149</v>
          </cell>
        </row>
        <row r="42">
          <cell r="A42">
            <v>37</v>
          </cell>
          <cell r="B42" t="str">
            <v>verjus -300065</v>
          </cell>
          <cell r="D42">
            <v>300065</v>
          </cell>
        </row>
        <row r="43">
          <cell r="A43">
            <v>38</v>
          </cell>
          <cell r="B43" t="str">
            <v>raisin rouge conv spring valley -300049</v>
          </cell>
          <cell r="D43">
            <v>300049</v>
          </cell>
        </row>
        <row r="44">
          <cell r="A44">
            <v>39</v>
          </cell>
          <cell r="B44" t="str">
            <v>pur jus de raisin rouge bio -300012</v>
          </cell>
          <cell r="D44">
            <v>300012</v>
          </cell>
        </row>
        <row r="45">
          <cell r="A45">
            <v>40</v>
          </cell>
          <cell r="B45" t="str">
            <v>PJ carotte bio lactofermentée - 900023</v>
          </cell>
          <cell r="D45">
            <v>900023</v>
          </cell>
        </row>
        <row r="46">
          <cell r="A46">
            <v>41</v>
          </cell>
          <cell r="B46" t="str">
            <v xml:space="preserve">pec pj brésil cuba </v>
          </cell>
        </row>
        <row r="47">
          <cell r="A47">
            <v>42</v>
          </cell>
        </row>
      </sheetData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6.991506828701" createdVersion="5" refreshedVersion="5" minRefreshableVersion="3" recordCount="166">
  <cacheSource type="worksheet">
    <worksheetSource name="Tableau1"/>
  </cacheSource>
  <cacheFields count="10">
    <cacheField name="N° Cuve" numFmtId="1">
      <sharedItems containsSemiMixedTypes="0" containsString="0" containsNumber="1" containsInteger="1" minValue="1" maxValue="107" count="53">
        <n v="27"/>
        <n v="11"/>
        <n v="19"/>
        <n v="21"/>
        <n v="28"/>
        <n v="29"/>
        <n v="30"/>
        <n v="12"/>
        <n v="15"/>
        <n v="16"/>
        <n v="24"/>
        <n v="17"/>
        <n v="26"/>
        <n v="18"/>
        <n v="23"/>
        <n v="25"/>
        <n v="14"/>
        <n v="22"/>
        <n v="1"/>
        <n v="2"/>
        <n v="3"/>
        <n v="20"/>
        <n v="4"/>
        <n v="5"/>
        <n v="6"/>
        <n v="7"/>
        <n v="8"/>
        <n v="40"/>
        <n v="41"/>
        <n v="39"/>
        <n v="42"/>
        <n v="38"/>
        <n v="43"/>
        <n v="37"/>
        <n v="44"/>
        <n v="36"/>
        <n v="45"/>
        <n v="10"/>
        <n v="35"/>
        <n v="46"/>
        <n v="34"/>
        <n v="47"/>
        <n v="33"/>
        <n v="107"/>
        <n v="55"/>
        <n v="105"/>
        <n v="54"/>
        <n v="48"/>
        <n v="13"/>
        <n v="31"/>
        <n v="9"/>
        <n v="53"/>
        <n v="102"/>
      </sharedItems>
    </cacheField>
    <cacheField name="Date" numFmtId="15">
      <sharedItems containsSemiMixedTypes="0" containsNonDate="0" containsDate="1" containsString="0" minDate="2013-07-18T00:00:00" maxDate="2015-04-18T00:00:00"/>
    </cacheField>
    <cacheField name="Code produit" numFmtId="1">
      <sharedItems containsSemiMixedTypes="0" containsString="0" containsNumber="1" containsInteger="1" minValue="2" maxValue="41"/>
    </cacheField>
    <cacheField name="Désignation" numFmtId="0">
      <sharedItems/>
    </cacheField>
    <cacheField name="Codes SI" numFmtId="0">
      <sharedItems containsSemiMixedTypes="0" containsString="0" containsNumber="1" containsInteger="1" minValue="0" maxValue="910149"/>
    </cacheField>
    <cacheField name="Entrée" numFmtId="0">
      <sharedItems containsString="0" containsBlank="1" containsNumber="1" containsInteger="1" minValue="7400" maxValue="49040"/>
    </cacheField>
    <cacheField name="Sortie" numFmtId="0">
      <sharedItems containsString="0" containsBlank="1" containsNumber="1" containsInteger="1" minValue="7400" maxValue="49040"/>
    </cacheField>
    <cacheField name="Solde" numFmtId="0">
      <sharedItems containsSemiMixedTypes="0" containsString="0" containsNumber="1" containsInteger="1" minValue="-49040" maxValue="49040"/>
    </cacheField>
    <cacheField name="Brix" numFmtId="0">
      <sharedItems containsBlank="1" containsMixedTypes="1" containsNumber="1" minValue="4.1399999999999997" maxValue="20.94"/>
    </cacheField>
    <cacheField name="critère" numFmtId="14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">
  <r>
    <x v="0"/>
    <d v="2013-07-18T00:00:00"/>
    <n v="13"/>
    <s v="PJ Pruneau Supérieur"/>
    <n v="900003"/>
    <n v="48000"/>
    <m/>
    <n v="48000"/>
    <n v="18.64"/>
    <x v="0"/>
  </r>
  <r>
    <x v="1"/>
    <d v="2014-01-07T00:00:00"/>
    <n v="14"/>
    <s v="pj raisin rouge conv 7 mont"/>
    <n v="900042"/>
    <n v="26000"/>
    <m/>
    <n v="26000"/>
    <n v="15.88"/>
    <x v="1"/>
  </r>
  <r>
    <x v="2"/>
    <d v="2014-04-24T00:00:00"/>
    <n v="31"/>
    <s v="PJ TOMATE JAUNE"/>
    <n v="900016"/>
    <n v="40780"/>
    <m/>
    <n v="40780"/>
    <n v="4.95"/>
    <x v="1"/>
  </r>
  <r>
    <x v="3"/>
    <d v="2014-04-25T00:00:00"/>
    <n v="19"/>
    <s v="pj de pomme conv ljm"/>
    <n v="900025"/>
    <n v="14100"/>
    <m/>
    <n v="14100"/>
    <n v="13.9"/>
    <x v="1"/>
  </r>
  <r>
    <x v="4"/>
    <d v="2014-06-06T00:00:00"/>
    <n v="34"/>
    <s v="pj PRUNEAU BIO D'agen"/>
    <n v="900043"/>
    <n v="31350"/>
    <m/>
    <n v="31350"/>
    <s v="18.64"/>
    <x v="1"/>
  </r>
  <r>
    <x v="5"/>
    <d v="2014-06-11T00:00:00"/>
    <n v="15"/>
    <s v="pj pomme bio coteaux nantais"/>
    <n v="900030"/>
    <n v="28600"/>
    <m/>
    <n v="28600"/>
    <n v="13.64"/>
    <x v="1"/>
  </r>
  <r>
    <x v="6"/>
    <d v="2014-06-26T00:00:00"/>
    <n v="34"/>
    <s v="pj PRUNEAU BIO D'agen"/>
    <n v="900043"/>
    <n v="36000"/>
    <m/>
    <n v="36000"/>
    <n v="19.16"/>
    <x v="1"/>
  </r>
  <r>
    <x v="7"/>
    <d v="2014-06-27T00:00:00"/>
    <n v="34"/>
    <s v="pj PRUNEAU BIO D'agen"/>
    <n v="900043"/>
    <n v="24300"/>
    <m/>
    <n v="24300"/>
    <n v="18.72"/>
    <x v="1"/>
  </r>
  <r>
    <x v="8"/>
    <d v="2014-07-02T00:00:00"/>
    <n v="23"/>
    <s v="PJ Orange BIO"/>
    <n v="300001"/>
    <n v="47390"/>
    <m/>
    <n v="47390"/>
    <n v="9.64"/>
    <x v="1"/>
  </r>
  <r>
    <x v="9"/>
    <d v="2014-07-03T00:00:00"/>
    <n v="18"/>
    <s v="pj tomate bio d'Espagne"/>
    <n v="300060"/>
    <n v="49040"/>
    <m/>
    <n v="49040"/>
    <n v="4.72"/>
    <x v="1"/>
  </r>
  <r>
    <x v="10"/>
    <d v="2014-07-04T00:00:00"/>
    <n v="18"/>
    <s v="pj tomate bio d'Espagne"/>
    <n v="300060"/>
    <n v="23960"/>
    <m/>
    <n v="23960"/>
    <n v="4.6399999999999997"/>
    <x v="1"/>
  </r>
  <r>
    <x v="11"/>
    <d v="2014-07-08T00:00:00"/>
    <n v="18"/>
    <s v="pj tomate bio d'Espagne"/>
    <n v="300060"/>
    <n v="7400"/>
    <m/>
    <n v="7400"/>
    <n v="4.7300000000000004"/>
    <x v="1"/>
  </r>
  <r>
    <x v="11"/>
    <d v="2014-07-08T00:00:00"/>
    <n v="18"/>
    <s v="pj tomate bio d'Espagne"/>
    <n v="300060"/>
    <m/>
    <n v="23450"/>
    <n v="-23450"/>
    <m/>
    <x v="1"/>
  </r>
  <r>
    <x v="3"/>
    <d v="2014-07-17T00:00:00"/>
    <n v="19"/>
    <s v="pj de pomme conv ljm"/>
    <n v="900025"/>
    <m/>
    <n v="14100"/>
    <n v="-14100"/>
    <m/>
    <x v="1"/>
  </r>
  <r>
    <x v="11"/>
    <d v="2014-07-17T00:00:00"/>
    <n v="18"/>
    <s v="pj tomate bio d'Espagne"/>
    <n v="300060"/>
    <m/>
    <n v="7400"/>
    <n v="-7400"/>
    <m/>
    <x v="1"/>
  </r>
  <r>
    <x v="10"/>
    <d v="2014-07-18T00:00:00"/>
    <n v="18"/>
    <s v="pj tomate bio d'Espagne"/>
    <n v="300060"/>
    <m/>
    <n v="23960"/>
    <n v="-23960"/>
    <m/>
    <x v="1"/>
  </r>
  <r>
    <x v="12"/>
    <d v="2014-07-18T00:00:00"/>
    <n v="19"/>
    <s v="pj de pomme conv ljm"/>
    <n v="900025"/>
    <n v="26130"/>
    <m/>
    <n v="26130"/>
    <n v="11.71"/>
    <x v="0"/>
  </r>
  <r>
    <x v="11"/>
    <d v="2014-07-21T00:00:00"/>
    <n v="19"/>
    <s v="pj de pomme conv ljm"/>
    <n v="900025"/>
    <n v="26400"/>
    <m/>
    <n v="26400"/>
    <n v="12.54"/>
    <x v="0"/>
  </r>
  <r>
    <x v="13"/>
    <d v="2014-07-22T00:00:00"/>
    <n v="19"/>
    <s v="pj de pomme conv ljm"/>
    <n v="900025"/>
    <n v="30800"/>
    <m/>
    <n v="30800"/>
    <n v="12.85"/>
    <x v="0"/>
  </r>
  <r>
    <x v="8"/>
    <d v="2014-07-23T00:00:00"/>
    <n v="23"/>
    <s v="PJ Orange BIO"/>
    <n v="300001"/>
    <m/>
    <n v="47390"/>
    <n v="-47390"/>
    <m/>
    <x v="1"/>
  </r>
  <r>
    <x v="8"/>
    <d v="2014-07-23T00:00:00"/>
    <n v="23"/>
    <s v="PJ Orange BIO"/>
    <n v="300001"/>
    <n v="24100"/>
    <m/>
    <n v="24100"/>
    <s v="9.62"/>
    <x v="1"/>
  </r>
  <r>
    <x v="10"/>
    <d v="2014-07-24T00:00:00"/>
    <n v="23"/>
    <s v="PJ Orange BIO"/>
    <n v="300001"/>
    <n v="22080"/>
    <m/>
    <n v="22080"/>
    <n v="9.93"/>
    <x v="1"/>
  </r>
  <r>
    <x v="14"/>
    <d v="2014-07-25T00:00:00"/>
    <n v="19"/>
    <s v="pj de pomme conv ljm"/>
    <n v="900025"/>
    <n v="38300"/>
    <m/>
    <n v="38300"/>
    <s v="13.27"/>
    <x v="1"/>
  </r>
  <r>
    <x v="9"/>
    <d v="2014-07-28T00:00:00"/>
    <n v="18"/>
    <s v="pj tomate bio d'Espagne"/>
    <n v="300060"/>
    <m/>
    <n v="49040"/>
    <n v="-49040"/>
    <m/>
    <x v="1"/>
  </r>
  <r>
    <x v="15"/>
    <d v="2014-07-28T00:00:00"/>
    <n v="19"/>
    <s v="pj de pomme conv ljm"/>
    <n v="900025"/>
    <n v="23600"/>
    <m/>
    <n v="23600"/>
    <s v="12.11"/>
    <x v="0"/>
  </r>
  <r>
    <x v="9"/>
    <d v="2014-07-30T00:00:00"/>
    <n v="19"/>
    <s v="pj de pomme conv ljm"/>
    <n v="900025"/>
    <n v="31200"/>
    <m/>
    <n v="31200"/>
    <s v="13.26"/>
    <x v="0"/>
  </r>
  <r>
    <x v="16"/>
    <d v="2014-08-01T00:00:00"/>
    <n v="34"/>
    <s v="pj PRUNEAU BIO D'agen"/>
    <n v="900043"/>
    <m/>
    <n v="10670"/>
    <n v="-10670"/>
    <m/>
    <x v="1"/>
  </r>
  <r>
    <x v="16"/>
    <d v="2014-08-01T00:00:00"/>
    <n v="8"/>
    <s v="PJ Pomme BIO"/>
    <n v="300007"/>
    <n v="23600"/>
    <m/>
    <n v="23600"/>
    <n v="12.23"/>
    <x v="1"/>
  </r>
  <r>
    <x v="17"/>
    <d v="2014-08-07T00:00:00"/>
    <n v="3"/>
    <s v="TOMATE NON SALE"/>
    <n v="900001"/>
    <n v="49000"/>
    <m/>
    <n v="49000"/>
    <s v="5.37"/>
    <x v="1"/>
  </r>
  <r>
    <x v="18"/>
    <d v="2014-08-07T00:00:00"/>
    <n v="3"/>
    <s v="TOMATE NON SALE"/>
    <n v="900001"/>
    <n v="49000"/>
    <m/>
    <n v="49000"/>
    <s v="5.36"/>
    <x v="1"/>
  </r>
  <r>
    <x v="19"/>
    <d v="2014-08-08T00:00:00"/>
    <n v="3"/>
    <s v="TOMATE NON SALE"/>
    <n v="900001"/>
    <n v="49000"/>
    <m/>
    <n v="49000"/>
    <n v="5.0599999999999996"/>
    <x v="1"/>
  </r>
  <r>
    <x v="3"/>
    <d v="2014-08-08T00:00:00"/>
    <n v="3"/>
    <s v="TOMATE NON SALE"/>
    <n v="900001"/>
    <n v="49000"/>
    <m/>
    <n v="49000"/>
    <n v="4.8099999999999996"/>
    <x v="0"/>
  </r>
  <r>
    <x v="20"/>
    <d v="2014-08-08T00:00:00"/>
    <n v="3"/>
    <s v="TOMATE NON SALE"/>
    <n v="900001"/>
    <n v="49000"/>
    <m/>
    <n v="49000"/>
    <n v="5.07"/>
    <x v="0"/>
  </r>
  <r>
    <x v="21"/>
    <d v="2014-08-08T00:00:00"/>
    <n v="3"/>
    <s v="TOMATE NON SALE"/>
    <n v="900001"/>
    <n v="36780"/>
    <m/>
    <n v="36780"/>
    <n v="5.17"/>
    <x v="1"/>
  </r>
  <r>
    <x v="22"/>
    <d v="2014-08-11T00:00:00"/>
    <n v="4"/>
    <s v="TOMATE BIO NON SALE"/>
    <n v="900002"/>
    <n v="49000"/>
    <m/>
    <n v="49000"/>
    <n v="5.14"/>
    <x v="1"/>
  </r>
  <r>
    <x v="23"/>
    <d v="2014-08-12T00:00:00"/>
    <n v="3"/>
    <s v="TOMATE NON SALE"/>
    <n v="900001"/>
    <n v="49000"/>
    <m/>
    <n v="49000"/>
    <n v="5.0599999999999996"/>
    <x v="1"/>
  </r>
  <r>
    <x v="24"/>
    <d v="2014-08-12T00:00:00"/>
    <n v="3"/>
    <s v="TOMATE NON SALE"/>
    <n v="900001"/>
    <n v="49000"/>
    <m/>
    <n v="49000"/>
    <n v="5"/>
    <x v="1"/>
  </r>
  <r>
    <x v="25"/>
    <d v="2014-08-12T00:00:00"/>
    <n v="3"/>
    <s v="TOMATE NON SALE"/>
    <n v="900001"/>
    <n v="49000"/>
    <m/>
    <n v="49000"/>
    <n v="5.19"/>
    <x v="1"/>
  </r>
  <r>
    <x v="26"/>
    <d v="2014-08-13T00:00:00"/>
    <n v="32"/>
    <s v="PJ PRUNEAU BIO"/>
    <n v="900004"/>
    <n v="23554"/>
    <m/>
    <n v="23554"/>
    <n v="18.100000000000001"/>
    <x v="1"/>
  </r>
  <r>
    <x v="27"/>
    <d v="2014-08-13T00:00:00"/>
    <n v="4"/>
    <s v="TOMATE BIO NON SALE"/>
    <n v="900002"/>
    <n v="49000"/>
    <m/>
    <n v="49000"/>
    <n v="5.13"/>
    <x v="0"/>
  </r>
  <r>
    <x v="28"/>
    <d v="2014-08-13T00:00:00"/>
    <n v="3"/>
    <s v="TOMATE NON SALE"/>
    <n v="900001"/>
    <n v="49000"/>
    <m/>
    <n v="49000"/>
    <n v="4.97"/>
    <x v="0"/>
  </r>
  <r>
    <x v="29"/>
    <d v="2014-08-14T00:00:00"/>
    <n v="3"/>
    <s v="TOMATE NON SALE"/>
    <n v="900001"/>
    <n v="49000"/>
    <m/>
    <n v="49000"/>
    <n v="4.63"/>
    <x v="1"/>
  </r>
  <r>
    <x v="25"/>
    <d v="2014-08-18T00:00:00"/>
    <n v="3"/>
    <s v="TOMATE NON SALE"/>
    <n v="900001"/>
    <m/>
    <n v="49000"/>
    <n v="-49000"/>
    <m/>
    <x v="0"/>
  </r>
  <r>
    <x v="30"/>
    <d v="2014-08-18T00:00:00"/>
    <n v="3"/>
    <s v="TOMATE NON SALE"/>
    <n v="900001"/>
    <n v="49000"/>
    <m/>
    <n v="49000"/>
    <n v="4.67"/>
    <x v="1"/>
  </r>
  <r>
    <x v="31"/>
    <d v="2014-08-18T00:00:00"/>
    <n v="3"/>
    <s v="TOMATE NON SALE"/>
    <n v="900001"/>
    <n v="49000"/>
    <m/>
    <n v="49000"/>
    <n v="4.43"/>
    <x v="1"/>
  </r>
  <r>
    <x v="32"/>
    <d v="2014-08-18T00:00:00"/>
    <n v="3"/>
    <s v="TOMATE NON SALE"/>
    <n v="900001"/>
    <n v="49000"/>
    <m/>
    <n v="49000"/>
    <n v="4.47"/>
    <x v="1"/>
  </r>
  <r>
    <x v="33"/>
    <d v="2014-08-19T00:00:00"/>
    <n v="3"/>
    <s v="TOMATE NON SALE"/>
    <n v="900001"/>
    <n v="49000"/>
    <m/>
    <n v="49000"/>
    <n v="4.97"/>
    <x v="1"/>
  </r>
  <r>
    <x v="34"/>
    <d v="2014-08-19T00:00:00"/>
    <n v="3"/>
    <s v="TOMATE NON SALE"/>
    <n v="900001"/>
    <n v="49000"/>
    <m/>
    <n v="49000"/>
    <n v="4.97"/>
    <x v="1"/>
  </r>
  <r>
    <x v="35"/>
    <d v="2014-08-19T00:00:00"/>
    <n v="3"/>
    <s v="TOMATE NON SALE"/>
    <n v="900001"/>
    <n v="49000"/>
    <m/>
    <n v="49000"/>
    <n v="4.5999999999999996"/>
    <x v="1"/>
  </r>
  <r>
    <x v="36"/>
    <d v="2014-08-19T00:00:00"/>
    <n v="3"/>
    <s v="TOMATE NON SALE"/>
    <n v="900001"/>
    <n v="49000"/>
    <m/>
    <n v="49000"/>
    <n v="4.62"/>
    <x v="1"/>
  </r>
  <r>
    <x v="37"/>
    <d v="2014-08-20T00:00:00"/>
    <n v="32"/>
    <s v="PJ PRUNEAU BIO"/>
    <n v="900004"/>
    <n v="23950"/>
    <m/>
    <n v="23950"/>
    <n v="18.489999999999998"/>
    <x v="1"/>
  </r>
  <r>
    <x v="38"/>
    <d v="2014-08-20T00:00:00"/>
    <n v="3"/>
    <s v="TOMATE NON SALE"/>
    <n v="900001"/>
    <n v="49000"/>
    <m/>
    <n v="49000"/>
    <n v="4.9000000000000004"/>
    <x v="1"/>
  </r>
  <r>
    <x v="39"/>
    <d v="2014-08-20T00:00:00"/>
    <n v="3"/>
    <s v="TOMATE NON SALE"/>
    <n v="900001"/>
    <n v="49000"/>
    <m/>
    <n v="49000"/>
    <n v="4.93"/>
    <x v="1"/>
  </r>
  <r>
    <x v="40"/>
    <d v="2014-08-20T00:00:00"/>
    <n v="3"/>
    <s v="TOMATE NON SALE"/>
    <n v="900001"/>
    <n v="49000"/>
    <m/>
    <n v="49000"/>
    <n v="4.7699999999999996"/>
    <x v="1"/>
  </r>
  <r>
    <x v="41"/>
    <d v="2014-08-21T00:00:00"/>
    <n v="3"/>
    <s v="TOMATE NON SALE"/>
    <n v="900001"/>
    <n v="49000"/>
    <m/>
    <n v="49000"/>
    <n v="4.84"/>
    <x v="1"/>
  </r>
  <r>
    <x v="42"/>
    <d v="2014-08-21T00:00:00"/>
    <n v="3"/>
    <s v="TOMATE NON SALE"/>
    <n v="900001"/>
    <n v="49000"/>
    <m/>
    <n v="49000"/>
    <n v="4.96"/>
    <x v="0"/>
  </r>
  <r>
    <x v="43"/>
    <d v="2014-08-22T00:00:00"/>
    <n v="3"/>
    <s v="TOMATE NON SALE"/>
    <n v="900001"/>
    <n v="49000"/>
    <m/>
    <n v="49000"/>
    <n v="4.6100000000000003"/>
    <x v="1"/>
  </r>
  <r>
    <x v="44"/>
    <d v="2014-08-22T00:00:00"/>
    <n v="3"/>
    <s v="TOMATE NON SALE"/>
    <n v="900001"/>
    <n v="49000"/>
    <m/>
    <n v="49000"/>
    <n v="4.67"/>
    <x v="1"/>
  </r>
  <r>
    <x v="45"/>
    <d v="2014-08-22T00:00:00"/>
    <n v="3"/>
    <s v="TOMATE NON SALE"/>
    <n v="900001"/>
    <n v="49000"/>
    <m/>
    <n v="49000"/>
    <n v="4.72"/>
    <x v="1"/>
  </r>
  <r>
    <x v="46"/>
    <d v="2014-08-22T00:00:00"/>
    <n v="3"/>
    <s v="TOMATE NON SALE"/>
    <n v="900001"/>
    <n v="49000"/>
    <m/>
    <n v="49000"/>
    <n v="4.79"/>
    <x v="0"/>
  </r>
  <r>
    <x v="47"/>
    <d v="2014-08-23T00:00:00"/>
    <n v="3"/>
    <s v="TOMATE NON SALE"/>
    <n v="900001"/>
    <n v="49000"/>
    <m/>
    <n v="49000"/>
    <n v="4.6100000000000003"/>
    <x v="1"/>
  </r>
  <r>
    <x v="8"/>
    <d v="2014-08-25T00:00:00"/>
    <n v="23"/>
    <s v="PJ Orange BIO"/>
    <n v="300001"/>
    <m/>
    <n v="24100"/>
    <n v="-24100"/>
    <m/>
    <x v="1"/>
  </r>
  <r>
    <x v="7"/>
    <d v="2014-08-25T00:00:00"/>
    <n v="34"/>
    <s v="pj PRUNEAU BIO D'agen"/>
    <n v="900043"/>
    <m/>
    <n v="24300"/>
    <n v="-24300"/>
    <m/>
    <x v="1"/>
  </r>
  <r>
    <x v="4"/>
    <d v="2014-08-25T00:00:00"/>
    <n v="34"/>
    <s v="pj PRUNEAU BIO D'agen"/>
    <n v="900043"/>
    <m/>
    <n v="31350"/>
    <n v="-31350"/>
    <m/>
    <x v="1"/>
  </r>
  <r>
    <x v="37"/>
    <d v="2014-08-25T00:00:00"/>
    <n v="32"/>
    <s v="PJ PRUNEAU BIO"/>
    <n v="900004"/>
    <m/>
    <n v="23950"/>
    <n v="-23950"/>
    <m/>
    <x v="1"/>
  </r>
  <r>
    <x v="48"/>
    <d v="2014-08-27T00:00:00"/>
    <n v="17"/>
    <s v="pj pomme bio trouble extraction ljm"/>
    <n v="900032"/>
    <m/>
    <n v="22300"/>
    <n v="-22300"/>
    <m/>
    <x v="1"/>
  </r>
  <r>
    <x v="16"/>
    <d v="2014-08-27T00:00:00"/>
    <n v="8"/>
    <s v="PJ Pomme BIO"/>
    <n v="300007"/>
    <m/>
    <n v="23600"/>
    <n v="-23600"/>
    <m/>
    <x v="0"/>
  </r>
  <r>
    <x v="49"/>
    <d v="2014-10-10T00:00:00"/>
    <n v="3"/>
    <s v="TOMATE NON SALE"/>
    <n v="900001"/>
    <m/>
    <n v="49000"/>
    <n v="-49000"/>
    <m/>
    <x v="0"/>
  </r>
  <r>
    <x v="49"/>
    <d v="2014-10-10T00:00:00"/>
    <n v="3"/>
    <s v="TOMATE NON SALE"/>
    <n v="900001"/>
    <n v="47350"/>
    <m/>
    <n v="47350"/>
    <n v="4.1900000000000004"/>
    <x v="0"/>
  </r>
  <r>
    <x v="32"/>
    <d v="2014-10-23T00:00:00"/>
    <n v="3"/>
    <s v="TOMATE NON SALE"/>
    <n v="900001"/>
    <m/>
    <n v="49000"/>
    <n v="-49000"/>
    <m/>
    <x v="1"/>
  </r>
  <r>
    <x v="4"/>
    <d v="2014-11-03T00:00:00"/>
    <n v="3"/>
    <s v="TOMATE NON SALE"/>
    <n v="900001"/>
    <m/>
    <n v="49000"/>
    <n v="-49000"/>
    <m/>
    <x v="1"/>
  </r>
  <r>
    <x v="36"/>
    <d v="2014-11-03T00:00:00"/>
    <n v="3"/>
    <s v="TOMATE NON SALE"/>
    <n v="900001"/>
    <m/>
    <n v="49000"/>
    <n v="-49000"/>
    <m/>
    <x v="1"/>
  </r>
  <r>
    <x v="2"/>
    <d v="2014-11-03T00:00:00"/>
    <n v="3"/>
    <s v="TOMATE NON SALE"/>
    <n v="900001"/>
    <m/>
    <n v="49000"/>
    <n v="-49000"/>
    <m/>
    <x v="1"/>
  </r>
  <r>
    <x v="50"/>
    <d v="2014-11-03T00:00:00"/>
    <n v="34"/>
    <s v="pj PRUNEAU BIO D'agen"/>
    <n v="900043"/>
    <m/>
    <n v="22120"/>
    <n v="-22120"/>
    <m/>
    <x v="1"/>
  </r>
  <r>
    <x v="32"/>
    <d v="2014-11-03T00:00:00"/>
    <n v="34"/>
    <s v="pj PRUNEAU BIO D'agen"/>
    <n v="900043"/>
    <m/>
    <n v="47860"/>
    <n v="-47860"/>
    <m/>
    <x v="1"/>
  </r>
  <r>
    <x v="17"/>
    <d v="2014-11-05T00:00:00"/>
    <n v="3"/>
    <s v="TOMATE NON SALE"/>
    <n v="900001"/>
    <m/>
    <n v="49000"/>
    <n v="-49000"/>
    <m/>
    <x v="1"/>
  </r>
  <r>
    <x v="4"/>
    <d v="2014-11-10T00:00:00"/>
    <n v="34"/>
    <s v="pj PRUNEAU BIO D'agen"/>
    <n v="900043"/>
    <n v="39790"/>
    <m/>
    <n v="39790"/>
    <n v="19.34"/>
    <x v="1"/>
  </r>
  <r>
    <x v="10"/>
    <d v="2014-11-14T00:00:00"/>
    <n v="3"/>
    <s v="TOMATE NON SALE"/>
    <n v="900001"/>
    <m/>
    <n v="49000"/>
    <n v="-49000"/>
    <m/>
    <x v="1"/>
  </r>
  <r>
    <x v="29"/>
    <d v="2014-11-14T00:00:00"/>
    <n v="3"/>
    <s v="TOMATE NON SALE"/>
    <n v="900001"/>
    <m/>
    <n v="49000"/>
    <n v="-49000"/>
    <m/>
    <x v="1"/>
  </r>
  <r>
    <x v="10"/>
    <d v="2014-11-20T00:00:00"/>
    <n v="18"/>
    <s v="pj tomate bio d'Espagne"/>
    <n v="300060"/>
    <n v="23520"/>
    <m/>
    <n v="23520"/>
    <n v="5.01"/>
    <x v="1"/>
  </r>
  <r>
    <x v="26"/>
    <d v="2014-11-21T00:00:00"/>
    <n v="3"/>
    <s v="TOMATE NON SALE"/>
    <n v="900001"/>
    <m/>
    <n v="49000"/>
    <n v="-49000"/>
    <m/>
    <x v="1"/>
  </r>
  <r>
    <x v="24"/>
    <d v="2014-11-21T00:00:00"/>
    <n v="3"/>
    <s v="TOMATE NON SALE"/>
    <n v="900001"/>
    <m/>
    <n v="49000"/>
    <n v="-49000"/>
    <m/>
    <x v="1"/>
  </r>
  <r>
    <x v="17"/>
    <d v="2014-11-25T00:00:00"/>
    <n v="33"/>
    <s v="PJ radis noir BIO"/>
    <n v="900012"/>
    <n v="35630"/>
    <m/>
    <n v="35630"/>
    <n v="4.79"/>
    <x v="0"/>
  </r>
  <r>
    <x v="7"/>
    <d v="2014-11-26T00:00:00"/>
    <n v="4"/>
    <s v="TOMATE BIO NON SALE"/>
    <n v="900002"/>
    <m/>
    <n v="49000"/>
    <n v="-49000"/>
    <m/>
    <x v="1"/>
  </r>
  <r>
    <x v="7"/>
    <d v="2014-11-26T00:00:00"/>
    <n v="4"/>
    <s v="TOMATE BIO NON SALE"/>
    <n v="900002"/>
    <n v="24550"/>
    <m/>
    <n v="24550"/>
    <n v="4.1399999999999997"/>
    <x v="1"/>
  </r>
  <r>
    <x v="10"/>
    <d v="2014-11-27T00:00:00"/>
    <n v="18"/>
    <s v="pj tomate bio d'Espagne"/>
    <n v="300060"/>
    <m/>
    <n v="23520"/>
    <n v="-23520"/>
    <m/>
    <x v="1"/>
  </r>
  <r>
    <x v="2"/>
    <d v="2014-11-27T00:00:00"/>
    <n v="33"/>
    <s v="PJ radis noir BIO"/>
    <n v="900012"/>
    <n v="39620"/>
    <m/>
    <n v="39620"/>
    <n v="5.32"/>
    <x v="1"/>
  </r>
  <r>
    <x v="26"/>
    <d v="2014-11-28T00:00:00"/>
    <n v="33"/>
    <s v="PJ radis noir BIO"/>
    <n v="900012"/>
    <n v="25180"/>
    <m/>
    <n v="25180"/>
    <n v="4.84"/>
    <x v="1"/>
  </r>
  <r>
    <x v="50"/>
    <d v="2014-11-28T00:00:00"/>
    <n v="4"/>
    <s v="TOMATE BIO NON SALE"/>
    <n v="900002"/>
    <n v="19100"/>
    <m/>
    <n v="19100"/>
    <n v="4.45"/>
    <x v="1"/>
  </r>
  <r>
    <x v="24"/>
    <d v="2014-11-29T00:00:00"/>
    <n v="33"/>
    <s v="PJ radis noir BIO"/>
    <n v="900012"/>
    <n v="24290"/>
    <m/>
    <n v="24290"/>
    <n v="4.6100000000000003"/>
    <x v="1"/>
  </r>
  <r>
    <x v="43"/>
    <d v="2014-12-01T00:00:00"/>
    <n v="3"/>
    <s v="TOMATE NON SALE"/>
    <n v="900001"/>
    <m/>
    <n v="49000"/>
    <n v="-49000"/>
    <m/>
    <x v="1"/>
  </r>
  <r>
    <x v="45"/>
    <d v="2014-12-02T00:00:00"/>
    <n v="3"/>
    <s v="TOMATE NON SALE"/>
    <n v="900001"/>
    <m/>
    <n v="49000"/>
    <n v="-49000"/>
    <m/>
    <x v="1"/>
  </r>
  <r>
    <x v="44"/>
    <d v="2014-12-02T00:00:00"/>
    <n v="3"/>
    <s v="TOMATE NON SALE"/>
    <n v="900001"/>
    <m/>
    <n v="49000"/>
    <n v="-49000"/>
    <m/>
    <x v="1"/>
  </r>
  <r>
    <x v="44"/>
    <d v="2014-12-02T00:00:00"/>
    <n v="38"/>
    <s v="raisin rouge conv spring valley"/>
    <n v="300049"/>
    <n v="24640"/>
    <m/>
    <n v="24640"/>
    <n v="16.190000000000001"/>
    <x v="1"/>
  </r>
  <r>
    <x v="30"/>
    <d v="2014-12-03T00:00:00"/>
    <n v="3"/>
    <s v="TOMATE NON SALE"/>
    <n v="900001"/>
    <n v="47390"/>
    <m/>
    <n v="47390"/>
    <n v="4.25"/>
    <x v="0"/>
  </r>
  <r>
    <x v="35"/>
    <d v="2014-12-03T00:00:00"/>
    <n v="3"/>
    <s v="TOMATE NON SALE"/>
    <n v="900001"/>
    <m/>
    <n v="49000"/>
    <n v="-49000"/>
    <m/>
    <x v="1"/>
  </r>
  <r>
    <x v="30"/>
    <d v="2014-12-03T00:00:00"/>
    <n v="3"/>
    <s v="TOMATE NON SALE"/>
    <n v="900001"/>
    <m/>
    <n v="49000"/>
    <n v="-49000"/>
    <m/>
    <x v="0"/>
  </r>
  <r>
    <x v="35"/>
    <d v="2014-12-04T00:00:00"/>
    <n v="3"/>
    <s v="TOMATE NON SALE"/>
    <n v="900001"/>
    <n v="36900"/>
    <m/>
    <n v="36900"/>
    <n v="4.63"/>
    <x v="1"/>
  </r>
  <r>
    <x v="36"/>
    <d v="2014-12-04T00:00:00"/>
    <n v="3"/>
    <s v="TOMATE NON SALE"/>
    <n v="900001"/>
    <n v="46940"/>
    <m/>
    <n v="46940"/>
    <n v="4.91"/>
    <x v="0"/>
  </r>
  <r>
    <x v="32"/>
    <d v="2014-12-05T00:00:00"/>
    <n v="36"/>
    <s v="pec orange jafaden"/>
    <n v="910149"/>
    <n v="12200"/>
    <m/>
    <n v="12200"/>
    <n v="10.87"/>
    <x v="0"/>
  </r>
  <r>
    <x v="4"/>
    <d v="2014-12-08T00:00:00"/>
    <n v="34"/>
    <s v="pj PRUNEAU BIO D'agen"/>
    <n v="900043"/>
    <m/>
    <n v="39790"/>
    <n v="-39790"/>
    <m/>
    <x v="1"/>
  </r>
  <r>
    <x v="50"/>
    <d v="2014-12-08T00:00:00"/>
    <n v="4"/>
    <s v="TOMATE BIO NON SALE"/>
    <n v="900002"/>
    <m/>
    <n v="19100"/>
    <n v="-19100"/>
    <m/>
    <x v="1"/>
  </r>
  <r>
    <x v="10"/>
    <d v="2014-12-10T00:00:00"/>
    <n v="36"/>
    <s v="pec orange jafaden"/>
    <n v="910149"/>
    <n v="19300"/>
    <m/>
    <n v="19300"/>
    <n v="10.91"/>
    <x v="0"/>
  </r>
  <r>
    <x v="4"/>
    <d v="2014-12-10T00:00:00"/>
    <n v="36"/>
    <s v="pec orange jafaden"/>
    <n v="910149"/>
    <n v="24100"/>
    <m/>
    <n v="24100"/>
    <n v="11.21"/>
    <x v="0"/>
  </r>
  <r>
    <x v="50"/>
    <d v="2014-12-13T00:00:00"/>
    <n v="39"/>
    <s v="pur jus de raisin rouge bio"/>
    <n v="300012"/>
    <n v="24200"/>
    <m/>
    <n v="24200"/>
    <n v="18.82"/>
    <x v="1"/>
  </r>
  <r>
    <x v="31"/>
    <d v="2014-12-15T00:00:00"/>
    <n v="3"/>
    <s v="TOMATE NON SALE"/>
    <n v="900001"/>
    <m/>
    <n v="49000"/>
    <n v="-49000"/>
    <m/>
    <x v="1"/>
  </r>
  <r>
    <x v="31"/>
    <d v="2014-12-15T00:00:00"/>
    <n v="39"/>
    <s v="pur jus de raisin rouge bio"/>
    <n v="300012"/>
    <n v="33600"/>
    <m/>
    <n v="33600"/>
    <n v="18.16"/>
    <x v="1"/>
  </r>
  <r>
    <x v="37"/>
    <d v="2014-12-16T00:00:00"/>
    <n v="3"/>
    <s v="TOMATE NON SALE"/>
    <n v="900001"/>
    <m/>
    <n v="39800"/>
    <n v="-39800"/>
    <m/>
    <x v="1"/>
  </r>
  <r>
    <x v="29"/>
    <d v="2014-12-18T00:00:00"/>
    <n v="17"/>
    <s v="pj pomme bio trouble extraction ljm"/>
    <n v="900032"/>
    <n v="35500"/>
    <m/>
    <n v="35500"/>
    <n v="13.97"/>
    <x v="1"/>
  </r>
  <r>
    <x v="31"/>
    <d v="2014-12-18T00:00:00"/>
    <n v="39"/>
    <s v="pur jus de raisin rouge bio"/>
    <n v="300012"/>
    <m/>
    <n v="33600"/>
    <n v="-33600"/>
    <m/>
    <x v="1"/>
  </r>
  <r>
    <x v="44"/>
    <d v="2014-12-19T00:00:00"/>
    <n v="38"/>
    <s v="raisin rouge conv spring valley"/>
    <n v="300049"/>
    <m/>
    <n v="24640"/>
    <n v="-24640"/>
    <m/>
    <x v="1"/>
  </r>
  <r>
    <x v="14"/>
    <d v="2014-12-19T00:00:00"/>
    <n v="19"/>
    <s v="pj de pomme conv ljm"/>
    <n v="900025"/>
    <m/>
    <n v="38300"/>
    <n v="-38300"/>
    <m/>
    <x v="1"/>
  </r>
  <r>
    <x v="14"/>
    <d v="2014-12-19T00:00:00"/>
    <n v="19"/>
    <s v="pj de pomme conv ljm"/>
    <n v="900025"/>
    <n v="20940"/>
    <m/>
    <n v="20940"/>
    <n v="12.39"/>
    <x v="1"/>
  </r>
  <r>
    <x v="44"/>
    <d v="2014-12-19T00:00:00"/>
    <n v="19"/>
    <s v="pj de pomme conv ljm"/>
    <n v="900025"/>
    <n v="37540"/>
    <m/>
    <n v="37540"/>
    <m/>
    <x v="1"/>
  </r>
  <r>
    <x v="31"/>
    <d v="2014-12-19T00:00:00"/>
    <n v="13"/>
    <s v="PJ Pruneau Supérieur"/>
    <n v="900003"/>
    <n v="18200"/>
    <m/>
    <n v="18200"/>
    <n v="20.94"/>
    <x v="1"/>
  </r>
  <r>
    <x v="37"/>
    <d v="2014-12-19T00:00:00"/>
    <n v="36"/>
    <s v="pec orange jafaden"/>
    <n v="910149"/>
    <n v="32050"/>
    <m/>
    <n v="32050"/>
    <n v="10.87"/>
    <x v="0"/>
  </r>
  <r>
    <x v="43"/>
    <d v="2014-12-23T00:00:00"/>
    <n v="5"/>
    <s v="PEC TOMATE SALE A 6g/l"/>
    <n v="910015"/>
    <n v="18740"/>
    <m/>
    <n v="18740"/>
    <n v="5.59"/>
    <x v="1"/>
  </r>
  <r>
    <x v="45"/>
    <d v="2014-12-23T00:00:00"/>
    <n v="32"/>
    <s v="PJ PRUNEAU BIO"/>
    <n v="900004"/>
    <n v="22560"/>
    <m/>
    <n v="22560"/>
    <n v="20.23"/>
    <x v="1"/>
  </r>
  <r>
    <x v="23"/>
    <d v="2015-01-06T00:00:00"/>
    <n v="3"/>
    <s v="TOMATE NON SALE"/>
    <n v="900001"/>
    <m/>
    <n v="49000"/>
    <n v="-49000"/>
    <m/>
    <x v="1"/>
  </r>
  <r>
    <x v="43"/>
    <d v="2015-01-06T00:00:00"/>
    <n v="5"/>
    <s v="PEC TOMATE SALE A 6g/l"/>
    <n v="910015"/>
    <m/>
    <n v="18740"/>
    <n v="-18740"/>
    <m/>
    <x v="0"/>
  </r>
  <r>
    <x v="45"/>
    <d v="2015-01-08T00:00:00"/>
    <n v="32"/>
    <s v="PJ PRUNEAU BIO"/>
    <n v="900004"/>
    <m/>
    <n v="22560"/>
    <n v="-22560"/>
    <m/>
    <x v="0"/>
  </r>
  <r>
    <x v="23"/>
    <d v="2015-01-09T00:00:00"/>
    <n v="13"/>
    <s v="PJ Pruneau Supérieur"/>
    <n v="900003"/>
    <n v="9600"/>
    <m/>
    <n v="9600"/>
    <s v="22.03"/>
    <x v="1"/>
  </r>
  <r>
    <x v="50"/>
    <d v="2015-01-09T00:00:00"/>
    <n v="39"/>
    <s v="pur jus de raisin rouge bio"/>
    <n v="300012"/>
    <m/>
    <n v="24200"/>
    <n v="-24200"/>
    <m/>
    <x v="0"/>
  </r>
  <r>
    <x v="24"/>
    <d v="2015-01-12T00:00:00"/>
    <n v="33"/>
    <s v="PJ radis noir BIO"/>
    <n v="900012"/>
    <m/>
    <n v="24290"/>
    <n v="-24290"/>
    <m/>
    <x v="0"/>
  </r>
  <r>
    <x v="26"/>
    <d v="2015-01-12T00:00:00"/>
    <n v="33"/>
    <s v="PJ radis noir BIO"/>
    <n v="900012"/>
    <m/>
    <n v="25180"/>
    <n v="-25180"/>
    <m/>
    <x v="1"/>
  </r>
  <r>
    <x v="33"/>
    <d v="2015-01-13T00:00:00"/>
    <n v="3"/>
    <s v="TOMATE NON SALE"/>
    <n v="900001"/>
    <m/>
    <n v="49000"/>
    <n v="-49000"/>
    <m/>
    <x v="0"/>
  </r>
  <r>
    <x v="31"/>
    <d v="2015-01-14T00:00:00"/>
    <n v="13"/>
    <s v="PJ Pruneau Supérieur"/>
    <n v="900003"/>
    <m/>
    <n v="18200"/>
    <n v="-18200"/>
    <m/>
    <x v="0"/>
  </r>
  <r>
    <x v="23"/>
    <d v="2015-01-14T00:00:00"/>
    <n v="13"/>
    <s v="PJ Pruneau Supérieur"/>
    <n v="900003"/>
    <m/>
    <n v="9600"/>
    <n v="-9600"/>
    <m/>
    <x v="0"/>
  </r>
  <r>
    <x v="48"/>
    <d v="2015-01-15T00:00:00"/>
    <n v="4"/>
    <s v="TOMATE BIO NON SALE"/>
    <n v="900002"/>
    <m/>
    <n v="41800"/>
    <n v="-41800"/>
    <m/>
    <x v="0"/>
  </r>
  <r>
    <x v="44"/>
    <d v="2015-02-09T00:00:00"/>
    <n v="19"/>
    <s v="pj de pomme conv ljm"/>
    <n v="900025"/>
    <m/>
    <n v="37540"/>
    <n v="-37540"/>
    <m/>
    <x v="0"/>
  </r>
  <r>
    <x v="14"/>
    <d v="2015-02-11T00:00:00"/>
    <n v="19"/>
    <s v="pj de pomme conv ljm"/>
    <n v="900025"/>
    <m/>
    <n v="20940"/>
    <n v="-20940"/>
    <m/>
    <x v="1"/>
  </r>
  <r>
    <x v="35"/>
    <d v="2015-02-13T00:00:00"/>
    <n v="3"/>
    <s v="TOMATE NON SALE"/>
    <n v="900001"/>
    <m/>
    <n v="36900"/>
    <n v="-36900"/>
    <m/>
    <x v="0"/>
  </r>
  <r>
    <x v="1"/>
    <d v="2015-02-13T00:00:00"/>
    <n v="3"/>
    <s v="TOMATE NON SALE"/>
    <n v="900001"/>
    <m/>
    <n v="49000"/>
    <n v="-49000"/>
    <m/>
    <x v="1"/>
  </r>
  <r>
    <x v="1"/>
    <d v="2015-02-17T00:00:00"/>
    <n v="19"/>
    <s v="pj de pomme conv ljm"/>
    <n v="900025"/>
    <n v="22600"/>
    <m/>
    <n v="22600"/>
    <n v="12.25"/>
    <x v="0"/>
  </r>
  <r>
    <x v="18"/>
    <d v="2015-03-09T00:00:00"/>
    <n v="3"/>
    <s v="TOMATE NON SALE"/>
    <n v="900001"/>
    <m/>
    <n v="49000"/>
    <n v="-49000"/>
    <m/>
    <x v="0"/>
  </r>
  <r>
    <x v="21"/>
    <d v="2015-03-10T00:00:00"/>
    <n v="3"/>
    <s v="TOMATE NON SALE"/>
    <n v="900001"/>
    <m/>
    <n v="36780"/>
    <n v="-36780"/>
    <m/>
    <x v="1"/>
  </r>
  <r>
    <x v="7"/>
    <d v="2015-03-10T00:00:00"/>
    <n v="4"/>
    <s v="TOMATE BIO NON SALE"/>
    <n v="900002"/>
    <m/>
    <n v="24550"/>
    <n v="-24550"/>
    <m/>
    <x v="1"/>
  </r>
  <r>
    <x v="22"/>
    <d v="2015-03-10T00:00:00"/>
    <n v="4"/>
    <s v="TOMATE BIO NON SALE"/>
    <n v="900002"/>
    <m/>
    <n v="49000"/>
    <n v="-49000"/>
    <m/>
    <x v="0"/>
  </r>
  <r>
    <x v="8"/>
    <d v="2015-03-10T00:00:00"/>
    <n v="18"/>
    <s v="pj tomate bio d'Espagne"/>
    <n v="300060"/>
    <n v="25000"/>
    <m/>
    <n v="25000"/>
    <n v="4.7"/>
    <x v="0"/>
  </r>
  <r>
    <x v="7"/>
    <d v="2015-03-11T00:00:00"/>
    <n v="4"/>
    <s v="TOMATE BIO NON SALE"/>
    <n v="900002"/>
    <n v="29950"/>
    <m/>
    <n v="29950"/>
    <n v="5.08"/>
    <x v="0"/>
  </r>
  <r>
    <x v="6"/>
    <d v="2015-03-11T00:00:00"/>
    <n v="34"/>
    <s v="pj PRUNEAU BIO D'agen"/>
    <n v="900043"/>
    <m/>
    <n v="36000"/>
    <n v="-36000"/>
    <m/>
    <x v="1"/>
  </r>
  <r>
    <x v="6"/>
    <d v="2015-03-18T00:00:00"/>
    <n v="2"/>
    <s v="PEC PJ TOMATE SALE 3g/l"/>
    <n v="910016"/>
    <n v="25310"/>
    <m/>
    <n v="25310"/>
    <n v="4.8499999999999996"/>
    <x v="1"/>
  </r>
  <r>
    <x v="29"/>
    <d v="2015-03-20T00:00:00"/>
    <n v="17"/>
    <s v="pj pomme bio trouble extraction ljm"/>
    <n v="900032"/>
    <m/>
    <n v="35500"/>
    <n v="-35500"/>
    <m/>
    <x v="0"/>
  </r>
  <r>
    <x v="29"/>
    <d v="2015-03-20T00:00:00"/>
    <n v="17"/>
    <s v="pj pomme bio trouble extraction ljm"/>
    <n v="900032"/>
    <n v="26400"/>
    <m/>
    <n v="26400"/>
    <n v="13.9"/>
    <x v="0"/>
  </r>
  <r>
    <x v="34"/>
    <d v="2015-03-20T00:00:00"/>
    <n v="3"/>
    <s v="TOMATE NON SALE"/>
    <n v="900001"/>
    <m/>
    <n v="49000"/>
    <n v="-49000"/>
    <m/>
    <x v="0"/>
  </r>
  <r>
    <x v="14"/>
    <d v="2015-03-20T00:00:00"/>
    <n v="3"/>
    <s v="TOMATE NON SALE"/>
    <n v="900001"/>
    <n v="23760"/>
    <m/>
    <n v="23760"/>
    <n v="4.62"/>
    <x v="1"/>
  </r>
  <r>
    <x v="21"/>
    <d v="2015-03-23T00:00:00"/>
    <n v="40"/>
    <s v="PJ carotte bio lactofermentée"/>
    <n v="900023"/>
    <n v="15460"/>
    <m/>
    <n v="15460"/>
    <n v="8.06"/>
    <x v="0"/>
  </r>
  <r>
    <x v="19"/>
    <d v="2015-03-27T00:00:00"/>
    <n v="3"/>
    <s v="TOMATE NON SALE"/>
    <n v="900001"/>
    <m/>
    <n v="49000"/>
    <n v="-49000"/>
    <m/>
    <x v="0"/>
  </r>
  <r>
    <x v="26"/>
    <d v="2015-03-26T00:00:00"/>
    <n v="41"/>
    <s v="pec pj brésil cuba "/>
    <n v="0"/>
    <n v="28100"/>
    <m/>
    <n v="28100"/>
    <n v="11.66"/>
    <x v="0"/>
  </r>
  <r>
    <x v="2"/>
    <d v="2015-03-30T00:00:00"/>
    <n v="33"/>
    <s v="PJ radis noir BIO"/>
    <n v="900012"/>
    <m/>
    <n v="39620"/>
    <n v="-39620"/>
    <m/>
    <x v="0"/>
  </r>
  <r>
    <x v="2"/>
    <d v="2015-03-30T00:00:00"/>
    <n v="33"/>
    <s v="PJ radis noir BIO"/>
    <n v="900012"/>
    <n v="21500"/>
    <m/>
    <n v="21500"/>
    <n v="5.18"/>
    <x v="0"/>
  </r>
  <r>
    <x v="5"/>
    <d v="2015-04-03T00:00:00"/>
    <n v="3"/>
    <s v="TOMATE NON SALE"/>
    <n v="900001"/>
    <m/>
    <n v="49000"/>
    <n v="-49000"/>
    <m/>
    <x v="1"/>
  </r>
  <r>
    <x v="5"/>
    <d v="2015-04-03T00:00:00"/>
    <n v="32"/>
    <s v="PJ PRUNEAU BIO"/>
    <n v="900004"/>
    <n v="25770"/>
    <m/>
    <n v="25770"/>
    <n v="18.77"/>
    <x v="1"/>
  </r>
  <r>
    <x v="14"/>
    <d v="2015-04-07T00:00:00"/>
    <n v="3"/>
    <s v="TOMATE NON SALE"/>
    <n v="900001"/>
    <m/>
    <n v="23760"/>
    <n v="-23760"/>
    <m/>
    <x v="0"/>
  </r>
  <r>
    <x v="51"/>
    <d v="2015-04-07T00:00:00"/>
    <n v="3"/>
    <s v="TOMATE NON SALE"/>
    <n v="900001"/>
    <m/>
    <n v="49000"/>
    <n v="-49000"/>
    <m/>
    <x v="0"/>
  </r>
  <r>
    <x v="6"/>
    <d v="2015-04-07T00:00:00"/>
    <n v="2"/>
    <s v="PEC PJ TOMATE SALE 3g/l"/>
    <n v="910016"/>
    <m/>
    <n v="25310"/>
    <n v="-25310"/>
    <m/>
    <x v="1"/>
  </r>
  <r>
    <x v="52"/>
    <d v="2015-04-08T00:00:00"/>
    <n v="3"/>
    <s v="TOMATE NON SALE"/>
    <n v="900001"/>
    <m/>
    <n v="49000"/>
    <n v="-49000"/>
    <m/>
    <x v="0"/>
  </r>
  <r>
    <x v="6"/>
    <d v="2015-04-09T00:00:00"/>
    <n v="34"/>
    <s v="pj PRUNEAU BIO D'agen"/>
    <n v="900043"/>
    <n v="49000"/>
    <m/>
    <n v="49000"/>
    <n v="19.350000000000001"/>
    <x v="1"/>
  </r>
  <r>
    <x v="39"/>
    <d v="2015-04-10T00:00:00"/>
    <n v="32"/>
    <s v="PJ PRUNEAU BIO"/>
    <n v="900004"/>
    <n v="23800"/>
    <m/>
    <n v="23800"/>
    <n v="18.16"/>
    <x v="0"/>
  </r>
  <r>
    <x v="41"/>
    <d v="2015-04-13T00:00:00"/>
    <n v="3"/>
    <s v="TOMATE NON SALE"/>
    <n v="900001"/>
    <m/>
    <n v="49000"/>
    <n v="-49000"/>
    <m/>
    <x v="1"/>
  </r>
  <r>
    <x v="38"/>
    <d v="2015-04-13T00:00:00"/>
    <n v="3"/>
    <s v="TOMATE NON SALE"/>
    <n v="900001"/>
    <n v="7800"/>
    <m/>
    <n v="7800"/>
    <n v="4.87"/>
    <x v="0"/>
  </r>
  <r>
    <x v="5"/>
    <d v="2015-04-16T00:00:00"/>
    <n v="32"/>
    <s v="PJ PRUNEAU BIO"/>
    <n v="900004"/>
    <m/>
    <n v="25770"/>
    <n v="-25770"/>
    <m/>
    <x v="0"/>
  </r>
  <r>
    <x v="40"/>
    <d v="2015-04-17T00:00:00"/>
    <n v="32"/>
    <s v="PJ PRUNEAU BIO"/>
    <n v="900004"/>
    <n v="16720"/>
    <m/>
    <n v="16720"/>
    <n v="18.649999999999999"/>
    <x v="0"/>
  </r>
  <r>
    <x v="47"/>
    <d v="2015-04-17T00:00:00"/>
    <n v="34"/>
    <s v="pj PRUNEAU BIO D'agen"/>
    <n v="900043"/>
    <n v="19500"/>
    <m/>
    <n v="19500"/>
    <n v="19.100000000000001"/>
    <x v="0"/>
  </r>
  <r>
    <x v="41"/>
    <d v="2015-04-17T00:00:00"/>
    <n v="32"/>
    <s v="PJ PRUNEAU BIO"/>
    <n v="900004"/>
    <n v="9710"/>
    <m/>
    <n v="9710"/>
    <n v="18.63"/>
    <x v="0"/>
  </r>
  <r>
    <x v="6"/>
    <d v="2015-04-17T00:00:00"/>
    <n v="34"/>
    <s v="pj PRUNEAU BIO D'agen"/>
    <n v="900043"/>
    <m/>
    <n v="49000"/>
    <n v="-4900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Cuve">
  <location ref="L5:M58" firstHeaderRow="1" firstDataRow="1" firstDataCol="1" rowPageCount="1" colPageCount="1"/>
  <pivotFields count="10">
    <pivotField axis="axisRow" numFmtId="1">
      <items count="54">
        <item x="18"/>
        <item x="19"/>
        <item x="20"/>
        <item x="22"/>
        <item x="23"/>
        <item x="24"/>
        <item x="25"/>
        <item x="26"/>
        <item x="50"/>
        <item x="37"/>
        <item x="1"/>
        <item x="7"/>
        <item x="48"/>
        <item x="16"/>
        <item x="8"/>
        <item x="9"/>
        <item x="11"/>
        <item x="13"/>
        <item x="2"/>
        <item x="21"/>
        <item x="3"/>
        <item x="17"/>
        <item x="14"/>
        <item x="10"/>
        <item x="15"/>
        <item x="12"/>
        <item x="0"/>
        <item x="4"/>
        <item x="5"/>
        <item x="6"/>
        <item x="49"/>
        <item x="42"/>
        <item x="40"/>
        <item x="38"/>
        <item x="35"/>
        <item x="33"/>
        <item x="31"/>
        <item x="29"/>
        <item x="27"/>
        <item x="28"/>
        <item x="30"/>
        <item x="32"/>
        <item x="34"/>
        <item x="36"/>
        <item x="39"/>
        <item x="41"/>
        <item x="47"/>
        <item x="51"/>
        <item x="46"/>
        <item x="44"/>
        <item x="52"/>
        <item x="45"/>
        <item x="43"/>
        <item t="default"/>
      </items>
    </pivotField>
    <pivotField numFmtId="15" showAll="0"/>
    <pivotField numFmtId="1" showAll="0"/>
    <pivotField showAll="0"/>
    <pivotField showAll="0"/>
    <pivotField showAll="0"/>
    <pivotField showAll="0"/>
    <pivotField dataField="1" showAll="0"/>
    <pivotField showAll="0"/>
    <pivotField axis="axisPage" showAll="0">
      <items count="3">
        <item x="1"/>
        <item x="0"/>
        <item t="default"/>
      </items>
    </pivotField>
  </pivotFields>
  <rowFields count="1">
    <field x="0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</rowItems>
  <colItems count="1">
    <i/>
  </colItems>
  <pageFields count="1">
    <pageField fld="9" item="1" hier="-1"/>
  </pageFields>
  <dataFields count="1">
    <dataField name="Solde " fld="7" baseField="0" baseItem="10" numFmtId="3"/>
  </dataField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J171" totalsRowShown="0" headerRowDxfId="11" dataDxfId="10">
  <autoFilter ref="A5:J171"/>
  <tableColumns count="10">
    <tableColumn id="1" name="N° Cuve" dataDxfId="9"/>
    <tableColumn id="2" name="Date" dataDxfId="8"/>
    <tableColumn id="3" name="Code produit" dataDxfId="7"/>
    <tableColumn id="4" name="Désignation" dataDxfId="6">
      <calculatedColumnFormula>VLOOKUP(C6,codes,2)</calculatedColumnFormula>
    </tableColumn>
    <tableColumn id="5" name="Codes SI" dataDxfId="5">
      <calculatedColumnFormula>VLOOKUP(C6,codes2,3)</calculatedColumnFormula>
    </tableColumn>
    <tableColumn id="6" name="Entrée" dataDxfId="2"/>
    <tableColumn id="7" name="Sortie" dataDxfId="1"/>
    <tableColumn id="8" name="Solde" dataDxfId="0">
      <calculatedColumnFormula>+F6-G6</calculatedColumnFormula>
    </tableColumn>
    <tableColumn id="9" name="Brix" dataDxfId="4"/>
    <tableColumn id="10" name="critère" dataDxfId="3">
      <calculatedColumnFormula array="1">MAX(IF(Tableau1[N° Cuve]=Tableau1[[#This Row],[N° Cuve]],Tableau1[Date]))=Tableau1[[#This Row],[Date]]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3:O171"/>
  <sheetViews>
    <sheetView showGridLines="0" tabSelected="1" workbookViewId="0">
      <selection activeCell="D20" sqref="D20"/>
    </sheetView>
  </sheetViews>
  <sheetFormatPr baseColWidth="10" defaultRowHeight="12.75" x14ac:dyDescent="0.2"/>
  <cols>
    <col min="1" max="1" width="9.7109375" style="2" customWidth="1"/>
    <col min="2" max="2" width="11.42578125" style="1"/>
    <col min="3" max="3" width="13.5703125" style="2" customWidth="1"/>
    <col min="4" max="4" width="30.42578125" style="5" bestFit="1" customWidth="1"/>
    <col min="5" max="5" width="13.140625" style="5" customWidth="1"/>
    <col min="6" max="6" width="9.28515625" customWidth="1"/>
    <col min="7" max="7" width="8.7109375" customWidth="1"/>
    <col min="8" max="8" width="9.140625" customWidth="1"/>
    <col min="9" max="9" width="8.28515625" customWidth="1"/>
    <col min="12" max="12" width="7.28515625" customWidth="1"/>
    <col min="13" max="13" width="7.5703125" customWidth="1"/>
  </cols>
  <sheetData>
    <row r="3" spans="1:15" x14ac:dyDescent="0.2">
      <c r="L3" s="32" t="s">
        <v>81</v>
      </c>
      <c r="M3" t="s">
        <v>82</v>
      </c>
    </row>
    <row r="5" spans="1:15" x14ac:dyDescent="0.2">
      <c r="A5" s="26" t="s">
        <v>0</v>
      </c>
      <c r="B5" s="27" t="s">
        <v>2</v>
      </c>
      <c r="C5" s="28" t="s">
        <v>7</v>
      </c>
      <c r="D5" s="29" t="s">
        <v>1</v>
      </c>
      <c r="E5" s="29" t="s">
        <v>64</v>
      </c>
      <c r="F5" s="29" t="s">
        <v>3</v>
      </c>
      <c r="G5" s="29" t="s">
        <v>4</v>
      </c>
      <c r="H5" s="29" t="s">
        <v>5</v>
      </c>
      <c r="I5" s="29" t="s">
        <v>8</v>
      </c>
      <c r="J5" s="29" t="s">
        <v>81</v>
      </c>
      <c r="L5" s="32" t="s">
        <v>83</v>
      </c>
      <c r="M5" t="s">
        <v>84</v>
      </c>
    </row>
    <row r="6" spans="1:15" x14ac:dyDescent="0.2">
      <c r="A6" s="28">
        <v>27</v>
      </c>
      <c r="B6" s="27">
        <v>41473</v>
      </c>
      <c r="C6" s="28">
        <v>13</v>
      </c>
      <c r="D6" s="29" t="str">
        <f t="shared" ref="D6:D69" si="0">VLOOKUP(C6,codes,2)</f>
        <v>PJ Pruneau Supérieur</v>
      </c>
      <c r="E6" s="29">
        <f t="shared" ref="E6:E69" si="1">VLOOKUP(C6,codes2,3)</f>
        <v>900003</v>
      </c>
      <c r="F6" s="30">
        <v>48000</v>
      </c>
      <c r="G6" s="30"/>
      <c r="H6" s="30">
        <f t="shared" ref="H6:H37" si="2">+F6-G6</f>
        <v>48000</v>
      </c>
      <c r="I6" s="29">
        <v>18.64</v>
      </c>
      <c r="J6" s="31" t="b">
        <f t="array" ref="J6">MAX(IF(Tableau1[N° Cuve]=Tableau1[[#This Row],[N° Cuve]],Tableau1[Date]))=Tableau1[[#This Row],[Date]]</f>
        <v>1</v>
      </c>
      <c r="L6" s="33">
        <v>1</v>
      </c>
      <c r="M6" s="35">
        <v>-49000</v>
      </c>
      <c r="O6" t="s">
        <v>6</v>
      </c>
    </row>
    <row r="7" spans="1:15" x14ac:dyDescent="0.2">
      <c r="A7" s="28">
        <v>11</v>
      </c>
      <c r="B7" s="27">
        <v>41646</v>
      </c>
      <c r="C7" s="28">
        <v>14</v>
      </c>
      <c r="D7" s="29" t="str">
        <f t="shared" si="0"/>
        <v>pj raisin rouge conv 7 mont</v>
      </c>
      <c r="E7" s="29">
        <f t="shared" si="1"/>
        <v>900042</v>
      </c>
      <c r="F7" s="30">
        <v>26000</v>
      </c>
      <c r="G7" s="30"/>
      <c r="H7" s="30">
        <f t="shared" si="2"/>
        <v>26000</v>
      </c>
      <c r="I7" s="29">
        <v>15.88</v>
      </c>
      <c r="J7" s="31" t="b">
        <f t="array" ref="J7">MAX(IF(Tableau1[N° Cuve]=Tableau1[[#This Row],[N° Cuve]],Tableau1[Date]))=Tableau1[[#This Row],[Date]]</f>
        <v>0</v>
      </c>
      <c r="L7" s="33">
        <v>2</v>
      </c>
      <c r="M7" s="35">
        <v>-49000</v>
      </c>
    </row>
    <row r="8" spans="1:15" x14ac:dyDescent="0.2">
      <c r="A8" s="28">
        <v>19</v>
      </c>
      <c r="B8" s="27">
        <v>41753</v>
      </c>
      <c r="C8" s="28">
        <v>31</v>
      </c>
      <c r="D8" s="29" t="str">
        <f t="shared" si="0"/>
        <v>PJ TOMATE JAUNE</v>
      </c>
      <c r="E8" s="29">
        <f t="shared" si="1"/>
        <v>900016</v>
      </c>
      <c r="F8" s="30">
        <v>40780</v>
      </c>
      <c r="G8" s="30"/>
      <c r="H8" s="30">
        <f t="shared" si="2"/>
        <v>40780</v>
      </c>
      <c r="I8" s="29">
        <v>4.95</v>
      </c>
      <c r="J8" s="31" t="b">
        <f t="array" ref="J8">MAX(IF(Tableau1[N° Cuve]=Tableau1[[#This Row],[N° Cuve]],Tableau1[Date]))=Tableau1[[#This Row],[Date]]</f>
        <v>0</v>
      </c>
      <c r="L8" s="33">
        <v>3</v>
      </c>
      <c r="M8" s="35">
        <v>49000</v>
      </c>
    </row>
    <row r="9" spans="1:15" x14ac:dyDescent="0.2">
      <c r="A9" s="28">
        <v>21</v>
      </c>
      <c r="B9" s="27">
        <v>41754</v>
      </c>
      <c r="C9" s="28">
        <v>19</v>
      </c>
      <c r="D9" s="29" t="str">
        <f t="shared" si="0"/>
        <v>pj de pomme conv ljm</v>
      </c>
      <c r="E9" s="29">
        <f t="shared" si="1"/>
        <v>900025</v>
      </c>
      <c r="F9" s="30">
        <v>14100</v>
      </c>
      <c r="G9" s="30"/>
      <c r="H9" s="30">
        <f t="shared" si="2"/>
        <v>14100</v>
      </c>
      <c r="I9" s="29">
        <v>13.9</v>
      </c>
      <c r="J9" s="31" t="b">
        <f t="array" ref="J9">MAX(IF(Tableau1[N° Cuve]=Tableau1[[#This Row],[N° Cuve]],Tableau1[Date]))=Tableau1[[#This Row],[Date]]</f>
        <v>0</v>
      </c>
      <c r="L9" s="33">
        <v>4</v>
      </c>
      <c r="M9" s="35">
        <v>-49000</v>
      </c>
    </row>
    <row r="10" spans="1:15" x14ac:dyDescent="0.2">
      <c r="A10" s="28">
        <v>28</v>
      </c>
      <c r="B10" s="27">
        <v>41796</v>
      </c>
      <c r="C10" s="28">
        <v>34</v>
      </c>
      <c r="D10" s="29" t="str">
        <f t="shared" si="0"/>
        <v>pj PRUNEAU BIO D'agen</v>
      </c>
      <c r="E10" s="29">
        <f t="shared" si="1"/>
        <v>900043</v>
      </c>
      <c r="F10" s="30">
        <v>31350</v>
      </c>
      <c r="G10" s="30"/>
      <c r="H10" s="30">
        <f t="shared" si="2"/>
        <v>31350</v>
      </c>
      <c r="I10" s="29" t="s">
        <v>15</v>
      </c>
      <c r="J10" s="31" t="b">
        <f t="array" ref="J10">MAX(IF(Tableau1[N° Cuve]=Tableau1[[#This Row],[N° Cuve]],Tableau1[Date]))=Tableau1[[#This Row],[Date]]</f>
        <v>0</v>
      </c>
      <c r="L10" s="33">
        <v>5</v>
      </c>
      <c r="M10" s="35">
        <v>-9600</v>
      </c>
    </row>
    <row r="11" spans="1:15" x14ac:dyDescent="0.2">
      <c r="A11" s="28">
        <v>29</v>
      </c>
      <c r="B11" s="27">
        <v>41801</v>
      </c>
      <c r="C11" s="28">
        <v>15</v>
      </c>
      <c r="D11" s="29" t="str">
        <f t="shared" si="0"/>
        <v>pj pomme bio coteaux nantais</v>
      </c>
      <c r="E11" s="29">
        <f t="shared" si="1"/>
        <v>900030</v>
      </c>
      <c r="F11" s="30">
        <v>28600</v>
      </c>
      <c r="G11" s="30"/>
      <c r="H11" s="30">
        <f t="shared" si="2"/>
        <v>28600</v>
      </c>
      <c r="I11" s="29">
        <v>13.64</v>
      </c>
      <c r="J11" s="31" t="b">
        <f t="array" ref="J11">MAX(IF(Tableau1[N° Cuve]=Tableau1[[#This Row],[N° Cuve]],Tableau1[Date]))=Tableau1[[#This Row],[Date]]</f>
        <v>0</v>
      </c>
      <c r="L11" s="33">
        <v>6</v>
      </c>
      <c r="M11" s="35">
        <v>-24290</v>
      </c>
    </row>
    <row r="12" spans="1:15" x14ac:dyDescent="0.2">
      <c r="A12" s="28">
        <v>30</v>
      </c>
      <c r="B12" s="27">
        <v>41816</v>
      </c>
      <c r="C12" s="28">
        <v>34</v>
      </c>
      <c r="D12" s="29" t="str">
        <f t="shared" si="0"/>
        <v>pj PRUNEAU BIO D'agen</v>
      </c>
      <c r="E12" s="29">
        <f t="shared" si="1"/>
        <v>900043</v>
      </c>
      <c r="F12" s="30">
        <v>36000</v>
      </c>
      <c r="G12" s="30"/>
      <c r="H12" s="30">
        <f t="shared" si="2"/>
        <v>36000</v>
      </c>
      <c r="I12" s="29">
        <v>19.16</v>
      </c>
      <c r="J12" s="31" t="b">
        <f t="array" ref="J12">MAX(IF(Tableau1[N° Cuve]=Tableau1[[#This Row],[N° Cuve]],Tableau1[Date]))=Tableau1[[#This Row],[Date]]</f>
        <v>0</v>
      </c>
      <c r="L12" s="33">
        <v>7</v>
      </c>
      <c r="M12" s="35">
        <v>-49000</v>
      </c>
    </row>
    <row r="13" spans="1:15" x14ac:dyDescent="0.2">
      <c r="A13" s="28">
        <v>12</v>
      </c>
      <c r="B13" s="27">
        <v>41817</v>
      </c>
      <c r="C13" s="28">
        <v>34</v>
      </c>
      <c r="D13" s="29" t="str">
        <f t="shared" si="0"/>
        <v>pj PRUNEAU BIO D'agen</v>
      </c>
      <c r="E13" s="29">
        <f t="shared" si="1"/>
        <v>900043</v>
      </c>
      <c r="F13" s="30">
        <v>24300</v>
      </c>
      <c r="G13" s="30"/>
      <c r="H13" s="30">
        <f t="shared" si="2"/>
        <v>24300</v>
      </c>
      <c r="I13" s="29">
        <v>18.72</v>
      </c>
      <c r="J13" s="31" t="b">
        <f t="array" ref="J13">MAX(IF(Tableau1[N° Cuve]=Tableau1[[#This Row],[N° Cuve]],Tableau1[Date]))=Tableau1[[#This Row],[Date]]</f>
        <v>0</v>
      </c>
      <c r="L13" s="33">
        <v>8</v>
      </c>
      <c r="M13" s="35">
        <v>28100</v>
      </c>
    </row>
    <row r="14" spans="1:15" x14ac:dyDescent="0.2">
      <c r="A14" s="28">
        <v>15</v>
      </c>
      <c r="B14" s="27">
        <v>41822</v>
      </c>
      <c r="C14" s="28">
        <v>23</v>
      </c>
      <c r="D14" s="29" t="str">
        <f t="shared" si="0"/>
        <v>PJ Orange BIO</v>
      </c>
      <c r="E14" s="29">
        <f t="shared" si="1"/>
        <v>300001</v>
      </c>
      <c r="F14" s="30">
        <v>47390</v>
      </c>
      <c r="G14" s="30"/>
      <c r="H14" s="30">
        <f t="shared" si="2"/>
        <v>47390</v>
      </c>
      <c r="I14" s="29">
        <v>9.64</v>
      </c>
      <c r="J14" s="31" t="b">
        <f t="array" ref="J14">MAX(IF(Tableau1[N° Cuve]=Tableau1[[#This Row],[N° Cuve]],Tableau1[Date]))=Tableau1[[#This Row],[Date]]</f>
        <v>0</v>
      </c>
      <c r="L14" s="33">
        <v>9</v>
      </c>
      <c r="M14" s="35">
        <v>-24200</v>
      </c>
    </row>
    <row r="15" spans="1:15" x14ac:dyDescent="0.2">
      <c r="A15" s="28">
        <v>16</v>
      </c>
      <c r="B15" s="27">
        <v>41823</v>
      </c>
      <c r="C15" s="28">
        <v>18</v>
      </c>
      <c r="D15" s="29" t="str">
        <f t="shared" si="0"/>
        <v>pj tomate bio d'Espagne</v>
      </c>
      <c r="E15" s="29">
        <f t="shared" si="1"/>
        <v>300060</v>
      </c>
      <c r="F15" s="30">
        <v>49040</v>
      </c>
      <c r="G15" s="30"/>
      <c r="H15" s="30">
        <f t="shared" si="2"/>
        <v>49040</v>
      </c>
      <c r="I15" s="29">
        <v>4.72</v>
      </c>
      <c r="J15" s="31" t="b">
        <f t="array" ref="J15">MAX(IF(Tableau1[N° Cuve]=Tableau1[[#This Row],[N° Cuve]],Tableau1[Date]))=Tableau1[[#This Row],[Date]]</f>
        <v>0</v>
      </c>
      <c r="L15" s="33">
        <v>10</v>
      </c>
      <c r="M15" s="35">
        <v>32050</v>
      </c>
    </row>
    <row r="16" spans="1:15" x14ac:dyDescent="0.2">
      <c r="A16" s="28">
        <v>24</v>
      </c>
      <c r="B16" s="27">
        <v>41824</v>
      </c>
      <c r="C16" s="28">
        <v>18</v>
      </c>
      <c r="D16" s="29" t="str">
        <f t="shared" si="0"/>
        <v>pj tomate bio d'Espagne</v>
      </c>
      <c r="E16" s="29">
        <f t="shared" si="1"/>
        <v>300060</v>
      </c>
      <c r="F16" s="30">
        <v>23960</v>
      </c>
      <c r="G16" s="30"/>
      <c r="H16" s="30">
        <f t="shared" si="2"/>
        <v>23960</v>
      </c>
      <c r="I16" s="29">
        <v>4.6399999999999997</v>
      </c>
      <c r="J16" s="31" t="b">
        <f t="array" ref="J16">MAX(IF(Tableau1[N° Cuve]=Tableau1[[#This Row],[N° Cuve]],Tableau1[Date]))=Tableau1[[#This Row],[Date]]</f>
        <v>0</v>
      </c>
      <c r="L16" s="33">
        <v>11</v>
      </c>
      <c r="M16" s="35">
        <v>22600</v>
      </c>
    </row>
    <row r="17" spans="1:13" x14ac:dyDescent="0.2">
      <c r="A17" s="28">
        <v>17</v>
      </c>
      <c r="B17" s="27">
        <v>41828</v>
      </c>
      <c r="C17" s="28">
        <v>18</v>
      </c>
      <c r="D17" s="29" t="str">
        <f t="shared" si="0"/>
        <v>pj tomate bio d'Espagne</v>
      </c>
      <c r="E17" s="29">
        <f t="shared" si="1"/>
        <v>300060</v>
      </c>
      <c r="F17" s="30">
        <v>7400</v>
      </c>
      <c r="G17" s="30"/>
      <c r="H17" s="30">
        <f t="shared" si="2"/>
        <v>7400</v>
      </c>
      <c r="I17" s="29">
        <v>4.7300000000000004</v>
      </c>
      <c r="J17" s="31" t="b">
        <f t="array" ref="J17">MAX(IF(Tableau1[N° Cuve]=Tableau1[[#This Row],[N° Cuve]],Tableau1[Date]))=Tableau1[[#This Row],[Date]]</f>
        <v>0</v>
      </c>
      <c r="L17" s="33">
        <v>12</v>
      </c>
      <c r="M17" s="35">
        <v>29950</v>
      </c>
    </row>
    <row r="18" spans="1:13" x14ac:dyDescent="0.2">
      <c r="A18" s="28">
        <v>17</v>
      </c>
      <c r="B18" s="27">
        <v>41828</v>
      </c>
      <c r="C18" s="28">
        <v>18</v>
      </c>
      <c r="D18" s="29" t="str">
        <f t="shared" si="0"/>
        <v>pj tomate bio d'Espagne</v>
      </c>
      <c r="E18" s="29">
        <f t="shared" si="1"/>
        <v>300060</v>
      </c>
      <c r="F18" s="30"/>
      <c r="G18" s="30">
        <v>23450</v>
      </c>
      <c r="H18" s="30">
        <f t="shared" si="2"/>
        <v>-23450</v>
      </c>
      <c r="I18" s="29"/>
      <c r="J18" s="31" t="b">
        <f t="array" ref="J18">MAX(IF(Tableau1[N° Cuve]=Tableau1[[#This Row],[N° Cuve]],Tableau1[Date]))=Tableau1[[#This Row],[Date]]</f>
        <v>0</v>
      </c>
      <c r="L18" s="33">
        <v>13</v>
      </c>
      <c r="M18" s="35">
        <v>-41800</v>
      </c>
    </row>
    <row r="19" spans="1:13" x14ac:dyDescent="0.2">
      <c r="A19" s="28">
        <v>21</v>
      </c>
      <c r="B19" s="27">
        <v>41837</v>
      </c>
      <c r="C19" s="28">
        <v>19</v>
      </c>
      <c r="D19" s="29" t="str">
        <f t="shared" si="0"/>
        <v>pj de pomme conv ljm</v>
      </c>
      <c r="E19" s="29">
        <f t="shared" si="1"/>
        <v>900025</v>
      </c>
      <c r="F19" s="30"/>
      <c r="G19" s="30">
        <v>14100</v>
      </c>
      <c r="H19" s="30">
        <f t="shared" si="2"/>
        <v>-14100</v>
      </c>
      <c r="I19" s="29"/>
      <c r="J19" s="31" t="b">
        <f t="array" ref="J19">MAX(IF(Tableau1[N° Cuve]=Tableau1[[#This Row],[N° Cuve]],Tableau1[Date]))=Tableau1[[#This Row],[Date]]</f>
        <v>0</v>
      </c>
      <c r="L19" s="33">
        <v>14</v>
      </c>
      <c r="M19" s="35">
        <v>-23600</v>
      </c>
    </row>
    <row r="20" spans="1:13" x14ac:dyDescent="0.2">
      <c r="A20" s="28">
        <v>17</v>
      </c>
      <c r="B20" s="27">
        <v>41837</v>
      </c>
      <c r="C20" s="28">
        <v>18</v>
      </c>
      <c r="D20" s="29" t="str">
        <f t="shared" si="0"/>
        <v>pj tomate bio d'Espagne</v>
      </c>
      <c r="E20" s="29">
        <f t="shared" si="1"/>
        <v>300060</v>
      </c>
      <c r="F20" s="30"/>
      <c r="G20" s="30">
        <v>7400</v>
      </c>
      <c r="H20" s="30">
        <f t="shared" si="2"/>
        <v>-7400</v>
      </c>
      <c r="I20" s="29"/>
      <c r="J20" s="31" t="b">
        <f t="array" ref="J20">MAX(IF(Tableau1[N° Cuve]=Tableau1[[#This Row],[N° Cuve]],Tableau1[Date]))=Tableau1[[#This Row],[Date]]</f>
        <v>0</v>
      </c>
      <c r="L20" s="33">
        <v>15</v>
      </c>
      <c r="M20" s="35">
        <v>25000</v>
      </c>
    </row>
    <row r="21" spans="1:13" x14ac:dyDescent="0.2">
      <c r="A21" s="28">
        <v>24</v>
      </c>
      <c r="B21" s="27">
        <v>41838</v>
      </c>
      <c r="C21" s="28">
        <v>18</v>
      </c>
      <c r="D21" s="29" t="str">
        <f t="shared" si="0"/>
        <v>pj tomate bio d'Espagne</v>
      </c>
      <c r="E21" s="29">
        <f t="shared" si="1"/>
        <v>300060</v>
      </c>
      <c r="F21" s="30"/>
      <c r="G21" s="30">
        <v>23960</v>
      </c>
      <c r="H21" s="30">
        <f t="shared" si="2"/>
        <v>-23960</v>
      </c>
      <c r="I21" s="29"/>
      <c r="J21" s="31" t="b">
        <f t="array" ref="J21">MAX(IF(Tableau1[N° Cuve]=Tableau1[[#This Row],[N° Cuve]],Tableau1[Date]))=Tableau1[[#This Row],[Date]]</f>
        <v>0</v>
      </c>
      <c r="L21" s="33">
        <v>16</v>
      </c>
      <c r="M21" s="35">
        <v>31200</v>
      </c>
    </row>
    <row r="22" spans="1:13" x14ac:dyDescent="0.2">
      <c r="A22" s="28">
        <v>26</v>
      </c>
      <c r="B22" s="27">
        <v>41838</v>
      </c>
      <c r="C22" s="28">
        <v>19</v>
      </c>
      <c r="D22" s="29" t="str">
        <f t="shared" si="0"/>
        <v>pj de pomme conv ljm</v>
      </c>
      <c r="E22" s="29">
        <f t="shared" si="1"/>
        <v>900025</v>
      </c>
      <c r="F22" s="30">
        <v>26130</v>
      </c>
      <c r="G22" s="30"/>
      <c r="H22" s="30">
        <f t="shared" si="2"/>
        <v>26130</v>
      </c>
      <c r="I22" s="29">
        <v>11.71</v>
      </c>
      <c r="J22" s="31" t="b">
        <f t="array" ref="J22">MAX(IF(Tableau1[N° Cuve]=Tableau1[[#This Row],[N° Cuve]],Tableau1[Date]))=Tableau1[[#This Row],[Date]]</f>
        <v>1</v>
      </c>
      <c r="L22" s="33">
        <v>17</v>
      </c>
      <c r="M22" s="35">
        <v>26400</v>
      </c>
    </row>
    <row r="23" spans="1:13" x14ac:dyDescent="0.2">
      <c r="A23" s="28">
        <v>17</v>
      </c>
      <c r="B23" s="27">
        <v>41841</v>
      </c>
      <c r="C23" s="28">
        <v>19</v>
      </c>
      <c r="D23" s="29" t="str">
        <f t="shared" si="0"/>
        <v>pj de pomme conv ljm</v>
      </c>
      <c r="E23" s="29">
        <f t="shared" si="1"/>
        <v>900025</v>
      </c>
      <c r="F23" s="30">
        <v>26400</v>
      </c>
      <c r="G23" s="30"/>
      <c r="H23" s="30">
        <f t="shared" si="2"/>
        <v>26400</v>
      </c>
      <c r="I23" s="29">
        <v>12.54</v>
      </c>
      <c r="J23" s="31" t="b">
        <f t="array" ref="J23">MAX(IF(Tableau1[N° Cuve]=Tableau1[[#This Row],[N° Cuve]],Tableau1[Date]))=Tableau1[[#This Row],[Date]]</f>
        <v>1</v>
      </c>
      <c r="L23" s="33">
        <v>18</v>
      </c>
      <c r="M23" s="35">
        <v>30800</v>
      </c>
    </row>
    <row r="24" spans="1:13" x14ac:dyDescent="0.2">
      <c r="A24" s="28">
        <v>18</v>
      </c>
      <c r="B24" s="27">
        <v>41842</v>
      </c>
      <c r="C24" s="28">
        <v>19</v>
      </c>
      <c r="D24" s="29" t="str">
        <f t="shared" si="0"/>
        <v>pj de pomme conv ljm</v>
      </c>
      <c r="E24" s="29">
        <f t="shared" si="1"/>
        <v>900025</v>
      </c>
      <c r="F24" s="30">
        <v>30800</v>
      </c>
      <c r="G24" s="30"/>
      <c r="H24" s="30">
        <f t="shared" si="2"/>
        <v>30800</v>
      </c>
      <c r="I24" s="29">
        <v>12.85</v>
      </c>
      <c r="J24" s="31" t="b">
        <f t="array" ref="J24">MAX(IF(Tableau1[N° Cuve]=Tableau1[[#This Row],[N° Cuve]],Tableau1[Date]))=Tableau1[[#This Row],[Date]]</f>
        <v>1</v>
      </c>
      <c r="L24" s="33">
        <v>19</v>
      </c>
      <c r="M24" s="35">
        <v>-18120</v>
      </c>
    </row>
    <row r="25" spans="1:13" x14ac:dyDescent="0.2">
      <c r="A25" s="28">
        <v>15</v>
      </c>
      <c r="B25" s="27">
        <v>41843</v>
      </c>
      <c r="C25" s="28">
        <v>23</v>
      </c>
      <c r="D25" s="29" t="str">
        <f t="shared" si="0"/>
        <v>PJ Orange BIO</v>
      </c>
      <c r="E25" s="29">
        <f t="shared" si="1"/>
        <v>300001</v>
      </c>
      <c r="F25" s="30"/>
      <c r="G25" s="30">
        <v>47390</v>
      </c>
      <c r="H25" s="30">
        <f t="shared" si="2"/>
        <v>-47390</v>
      </c>
      <c r="I25" s="29"/>
      <c r="J25" s="31" t="b">
        <f t="array" ref="J25">MAX(IF(Tableau1[N° Cuve]=Tableau1[[#This Row],[N° Cuve]],Tableau1[Date]))=Tableau1[[#This Row],[Date]]</f>
        <v>0</v>
      </c>
      <c r="L25" s="33">
        <v>20</v>
      </c>
      <c r="M25" s="35">
        <v>15460</v>
      </c>
    </row>
    <row r="26" spans="1:13" x14ac:dyDescent="0.2">
      <c r="A26" s="28">
        <v>15</v>
      </c>
      <c r="B26" s="27">
        <v>41843</v>
      </c>
      <c r="C26" s="28">
        <v>23</v>
      </c>
      <c r="D26" s="29" t="str">
        <f t="shared" si="0"/>
        <v>PJ Orange BIO</v>
      </c>
      <c r="E26" s="29">
        <f t="shared" si="1"/>
        <v>300001</v>
      </c>
      <c r="F26" s="30">
        <v>24100</v>
      </c>
      <c r="G26" s="30"/>
      <c r="H26" s="30">
        <f t="shared" si="2"/>
        <v>24100</v>
      </c>
      <c r="I26" s="29" t="s">
        <v>16</v>
      </c>
      <c r="J26" s="31" t="b">
        <f t="array" ref="J26">MAX(IF(Tableau1[N° Cuve]=Tableau1[[#This Row],[N° Cuve]],Tableau1[Date]))=Tableau1[[#This Row],[Date]]</f>
        <v>0</v>
      </c>
      <c r="L26" s="33">
        <v>21</v>
      </c>
      <c r="M26" s="35">
        <v>49000</v>
      </c>
    </row>
    <row r="27" spans="1:13" x14ac:dyDescent="0.2">
      <c r="A27" s="28">
        <v>24</v>
      </c>
      <c r="B27" s="27">
        <v>41844</v>
      </c>
      <c r="C27" s="28">
        <v>23</v>
      </c>
      <c r="D27" s="29" t="str">
        <f t="shared" si="0"/>
        <v>PJ Orange BIO</v>
      </c>
      <c r="E27" s="29">
        <f t="shared" si="1"/>
        <v>300001</v>
      </c>
      <c r="F27" s="30">
        <v>22080</v>
      </c>
      <c r="G27" s="30"/>
      <c r="H27" s="30">
        <f t="shared" si="2"/>
        <v>22080</v>
      </c>
      <c r="I27" s="29">
        <v>9.93</v>
      </c>
      <c r="J27" s="31" t="b">
        <f t="array" ref="J27">MAX(IF(Tableau1[N° Cuve]=Tableau1[[#This Row],[N° Cuve]],Tableau1[Date]))=Tableau1[[#This Row],[Date]]</f>
        <v>0</v>
      </c>
      <c r="L27" s="33">
        <v>22</v>
      </c>
      <c r="M27" s="35">
        <v>35630</v>
      </c>
    </row>
    <row r="28" spans="1:13" x14ac:dyDescent="0.2">
      <c r="A28" s="28">
        <v>23</v>
      </c>
      <c r="B28" s="27">
        <v>41845</v>
      </c>
      <c r="C28" s="28">
        <v>19</v>
      </c>
      <c r="D28" s="29" t="str">
        <f t="shared" si="0"/>
        <v>pj de pomme conv ljm</v>
      </c>
      <c r="E28" s="29">
        <f t="shared" si="1"/>
        <v>900025</v>
      </c>
      <c r="F28" s="30">
        <v>38300</v>
      </c>
      <c r="G28" s="30"/>
      <c r="H28" s="30">
        <f t="shared" si="2"/>
        <v>38300</v>
      </c>
      <c r="I28" s="29" t="s">
        <v>17</v>
      </c>
      <c r="J28" s="31" t="b">
        <f t="array" ref="J28">MAX(IF(Tableau1[N° Cuve]=Tableau1[[#This Row],[N° Cuve]],Tableau1[Date]))=Tableau1[[#This Row],[Date]]</f>
        <v>0</v>
      </c>
      <c r="L28" s="33">
        <v>23</v>
      </c>
      <c r="M28" s="35">
        <v>-23760</v>
      </c>
    </row>
    <row r="29" spans="1:13" x14ac:dyDescent="0.2">
      <c r="A29" s="28">
        <v>16</v>
      </c>
      <c r="B29" s="27">
        <v>41848</v>
      </c>
      <c r="C29" s="28">
        <v>18</v>
      </c>
      <c r="D29" s="29" t="str">
        <f t="shared" si="0"/>
        <v>pj tomate bio d'Espagne</v>
      </c>
      <c r="E29" s="29">
        <f t="shared" si="1"/>
        <v>300060</v>
      </c>
      <c r="F29" s="30"/>
      <c r="G29" s="30">
        <v>49040</v>
      </c>
      <c r="H29" s="30">
        <f t="shared" si="2"/>
        <v>-49040</v>
      </c>
      <c r="I29" s="29"/>
      <c r="J29" s="31" t="b">
        <f t="array" ref="J29">MAX(IF(Tableau1[N° Cuve]=Tableau1[[#This Row],[N° Cuve]],Tableau1[Date]))=Tableau1[[#This Row],[Date]]</f>
        <v>0</v>
      </c>
      <c r="L29" s="33">
        <v>24</v>
      </c>
      <c r="M29" s="35">
        <v>19300</v>
      </c>
    </row>
    <row r="30" spans="1:13" x14ac:dyDescent="0.2">
      <c r="A30" s="28">
        <v>25</v>
      </c>
      <c r="B30" s="27">
        <v>41848</v>
      </c>
      <c r="C30" s="28">
        <v>19</v>
      </c>
      <c r="D30" s="29" t="str">
        <f t="shared" si="0"/>
        <v>pj de pomme conv ljm</v>
      </c>
      <c r="E30" s="29">
        <f t="shared" si="1"/>
        <v>900025</v>
      </c>
      <c r="F30" s="30">
        <v>23600</v>
      </c>
      <c r="G30" s="30"/>
      <c r="H30" s="30">
        <f t="shared" si="2"/>
        <v>23600</v>
      </c>
      <c r="I30" s="29" t="s">
        <v>18</v>
      </c>
      <c r="J30" s="31" t="b">
        <f t="array" ref="J30">MAX(IF(Tableau1[N° Cuve]=Tableau1[[#This Row],[N° Cuve]],Tableau1[Date]))=Tableau1[[#This Row],[Date]]</f>
        <v>1</v>
      </c>
      <c r="L30" s="33">
        <v>25</v>
      </c>
      <c r="M30" s="35">
        <v>23600</v>
      </c>
    </row>
    <row r="31" spans="1:13" x14ac:dyDescent="0.2">
      <c r="A31" s="28">
        <v>16</v>
      </c>
      <c r="B31" s="27">
        <v>41850</v>
      </c>
      <c r="C31" s="28">
        <v>19</v>
      </c>
      <c r="D31" s="29" t="str">
        <f t="shared" si="0"/>
        <v>pj de pomme conv ljm</v>
      </c>
      <c r="E31" s="29">
        <f t="shared" si="1"/>
        <v>900025</v>
      </c>
      <c r="F31" s="30">
        <v>31200</v>
      </c>
      <c r="G31" s="30"/>
      <c r="H31" s="30">
        <f t="shared" si="2"/>
        <v>31200</v>
      </c>
      <c r="I31" s="29" t="s">
        <v>19</v>
      </c>
      <c r="J31" s="31" t="b">
        <f t="array" ref="J31">MAX(IF(Tableau1[N° Cuve]=Tableau1[[#This Row],[N° Cuve]],Tableau1[Date]))=Tableau1[[#This Row],[Date]]</f>
        <v>1</v>
      </c>
      <c r="L31" s="33">
        <v>26</v>
      </c>
      <c r="M31" s="35">
        <v>26130</v>
      </c>
    </row>
    <row r="32" spans="1:13" x14ac:dyDescent="0.2">
      <c r="A32" s="28">
        <v>14</v>
      </c>
      <c r="B32" s="27">
        <v>41852</v>
      </c>
      <c r="C32" s="28">
        <v>34</v>
      </c>
      <c r="D32" s="29" t="str">
        <f t="shared" si="0"/>
        <v>pj PRUNEAU BIO D'agen</v>
      </c>
      <c r="E32" s="29">
        <f t="shared" si="1"/>
        <v>900043</v>
      </c>
      <c r="F32" s="30"/>
      <c r="G32" s="30">
        <v>10670</v>
      </c>
      <c r="H32" s="30">
        <f t="shared" si="2"/>
        <v>-10670</v>
      </c>
      <c r="I32" s="29"/>
      <c r="J32" s="31" t="b">
        <f t="array" ref="J32">MAX(IF(Tableau1[N° Cuve]=Tableau1[[#This Row],[N° Cuve]],Tableau1[Date]))=Tableau1[[#This Row],[Date]]</f>
        <v>0</v>
      </c>
      <c r="L32" s="33">
        <v>27</v>
      </c>
      <c r="M32" s="35">
        <v>48000</v>
      </c>
    </row>
    <row r="33" spans="1:13" x14ac:dyDescent="0.2">
      <c r="A33" s="28">
        <v>14</v>
      </c>
      <c r="B33" s="27">
        <v>41852</v>
      </c>
      <c r="C33" s="28">
        <v>8</v>
      </c>
      <c r="D33" s="29" t="str">
        <f t="shared" si="0"/>
        <v>PJ Pomme BIO</v>
      </c>
      <c r="E33" s="29">
        <f t="shared" si="1"/>
        <v>300007</v>
      </c>
      <c r="F33" s="30">
        <v>23600</v>
      </c>
      <c r="G33" s="30"/>
      <c r="H33" s="30">
        <f t="shared" si="2"/>
        <v>23600</v>
      </c>
      <c r="I33" s="29">
        <v>12.23</v>
      </c>
      <c r="J33" s="31" t="b">
        <f t="array" ref="J33">MAX(IF(Tableau1[N° Cuve]=Tableau1[[#This Row],[N° Cuve]],Tableau1[Date]))=Tableau1[[#This Row],[Date]]</f>
        <v>0</v>
      </c>
      <c r="L33" s="33">
        <v>28</v>
      </c>
      <c r="M33" s="35">
        <v>24100</v>
      </c>
    </row>
    <row r="34" spans="1:13" x14ac:dyDescent="0.2">
      <c r="A34" s="28">
        <v>22</v>
      </c>
      <c r="B34" s="27">
        <v>41858</v>
      </c>
      <c r="C34" s="28">
        <v>3</v>
      </c>
      <c r="D34" s="29" t="str">
        <f t="shared" si="0"/>
        <v>TOMATE NON SALE</v>
      </c>
      <c r="E34" s="29">
        <f t="shared" si="1"/>
        <v>900001</v>
      </c>
      <c r="F34" s="30">
        <v>49000</v>
      </c>
      <c r="G34" s="30"/>
      <c r="H34" s="30">
        <f t="shared" si="2"/>
        <v>49000</v>
      </c>
      <c r="I34" s="29" t="s">
        <v>20</v>
      </c>
      <c r="J34" s="31" t="b">
        <f t="array" ref="J34">MAX(IF(Tableau1[N° Cuve]=Tableau1[[#This Row],[N° Cuve]],Tableau1[Date]))=Tableau1[[#This Row],[Date]]</f>
        <v>0</v>
      </c>
      <c r="L34" s="33">
        <v>29</v>
      </c>
      <c r="M34" s="35">
        <v>-25770</v>
      </c>
    </row>
    <row r="35" spans="1:13" x14ac:dyDescent="0.2">
      <c r="A35" s="28">
        <v>1</v>
      </c>
      <c r="B35" s="27">
        <v>41858</v>
      </c>
      <c r="C35" s="28">
        <v>3</v>
      </c>
      <c r="D35" s="29" t="str">
        <f t="shared" si="0"/>
        <v>TOMATE NON SALE</v>
      </c>
      <c r="E35" s="29">
        <f t="shared" si="1"/>
        <v>900001</v>
      </c>
      <c r="F35" s="30">
        <v>49000</v>
      </c>
      <c r="G35" s="30"/>
      <c r="H35" s="30">
        <f t="shared" si="2"/>
        <v>49000</v>
      </c>
      <c r="I35" s="29" t="s">
        <v>21</v>
      </c>
      <c r="J35" s="31" t="b">
        <f t="array" ref="J35">MAX(IF(Tableau1[N° Cuve]=Tableau1[[#This Row],[N° Cuve]],Tableau1[Date]))=Tableau1[[#This Row],[Date]]</f>
        <v>0</v>
      </c>
      <c r="L35" s="33">
        <v>30</v>
      </c>
      <c r="M35" s="35">
        <v>-49000</v>
      </c>
    </row>
    <row r="36" spans="1:13" x14ac:dyDescent="0.2">
      <c r="A36" s="28">
        <v>2</v>
      </c>
      <c r="B36" s="27">
        <v>41859</v>
      </c>
      <c r="C36" s="28">
        <v>3</v>
      </c>
      <c r="D36" s="29" t="str">
        <f t="shared" si="0"/>
        <v>TOMATE NON SALE</v>
      </c>
      <c r="E36" s="29">
        <f t="shared" si="1"/>
        <v>900001</v>
      </c>
      <c r="F36" s="30">
        <v>49000</v>
      </c>
      <c r="G36" s="30"/>
      <c r="H36" s="30">
        <f t="shared" si="2"/>
        <v>49000</v>
      </c>
      <c r="I36" s="29">
        <v>5.0599999999999996</v>
      </c>
      <c r="J36" s="31" t="b">
        <f t="array" ref="J36">MAX(IF(Tableau1[N° Cuve]=Tableau1[[#This Row],[N° Cuve]],Tableau1[Date]))=Tableau1[[#This Row],[Date]]</f>
        <v>0</v>
      </c>
      <c r="L36" s="33">
        <v>31</v>
      </c>
      <c r="M36" s="35">
        <v>-1650</v>
      </c>
    </row>
    <row r="37" spans="1:13" x14ac:dyDescent="0.2">
      <c r="A37" s="28">
        <v>21</v>
      </c>
      <c r="B37" s="27">
        <v>41859</v>
      </c>
      <c r="C37" s="28">
        <v>3</v>
      </c>
      <c r="D37" s="29" t="str">
        <f t="shared" si="0"/>
        <v>TOMATE NON SALE</v>
      </c>
      <c r="E37" s="29">
        <f t="shared" si="1"/>
        <v>900001</v>
      </c>
      <c r="F37" s="30">
        <v>49000</v>
      </c>
      <c r="G37" s="30"/>
      <c r="H37" s="30">
        <f t="shared" si="2"/>
        <v>49000</v>
      </c>
      <c r="I37" s="29">
        <v>4.8099999999999996</v>
      </c>
      <c r="J37" s="31" t="b">
        <f t="array" ref="J37">MAX(IF(Tableau1[N° Cuve]=Tableau1[[#This Row],[N° Cuve]],Tableau1[Date]))=Tableau1[[#This Row],[Date]]</f>
        <v>1</v>
      </c>
      <c r="L37" s="33">
        <v>33</v>
      </c>
      <c r="M37" s="35">
        <v>49000</v>
      </c>
    </row>
    <row r="38" spans="1:13" x14ac:dyDescent="0.2">
      <c r="A38" s="28">
        <v>3</v>
      </c>
      <c r="B38" s="27">
        <v>41859</v>
      </c>
      <c r="C38" s="28">
        <v>3</v>
      </c>
      <c r="D38" s="29" t="str">
        <f t="shared" si="0"/>
        <v>TOMATE NON SALE</v>
      </c>
      <c r="E38" s="29">
        <f t="shared" si="1"/>
        <v>900001</v>
      </c>
      <c r="F38" s="30">
        <v>49000</v>
      </c>
      <c r="G38" s="30"/>
      <c r="H38" s="30">
        <f t="shared" ref="H38:H69" si="3">+F38-G38</f>
        <v>49000</v>
      </c>
      <c r="I38" s="29">
        <v>5.07</v>
      </c>
      <c r="J38" s="31" t="b">
        <f t="array" ref="J38">MAX(IF(Tableau1[N° Cuve]=Tableau1[[#This Row],[N° Cuve]],Tableau1[Date]))=Tableau1[[#This Row],[Date]]</f>
        <v>1</v>
      </c>
      <c r="L38" s="33">
        <v>34</v>
      </c>
      <c r="M38" s="35">
        <v>16720</v>
      </c>
    </row>
    <row r="39" spans="1:13" x14ac:dyDescent="0.2">
      <c r="A39" s="28">
        <v>20</v>
      </c>
      <c r="B39" s="27">
        <v>41859</v>
      </c>
      <c r="C39" s="28">
        <v>3</v>
      </c>
      <c r="D39" s="29" t="str">
        <f t="shared" si="0"/>
        <v>TOMATE NON SALE</v>
      </c>
      <c r="E39" s="29">
        <f t="shared" si="1"/>
        <v>900001</v>
      </c>
      <c r="F39" s="30">
        <v>36780</v>
      </c>
      <c r="G39" s="30"/>
      <c r="H39" s="30">
        <f t="shared" si="3"/>
        <v>36780</v>
      </c>
      <c r="I39" s="29">
        <v>5.17</v>
      </c>
      <c r="J39" s="31" t="b">
        <f t="array" ref="J39">MAX(IF(Tableau1[N° Cuve]=Tableau1[[#This Row],[N° Cuve]],Tableau1[Date]))=Tableau1[[#This Row],[Date]]</f>
        <v>0</v>
      </c>
      <c r="L39" s="33">
        <v>35</v>
      </c>
      <c r="M39" s="35">
        <v>7800</v>
      </c>
    </row>
    <row r="40" spans="1:13" x14ac:dyDescent="0.2">
      <c r="A40" s="28">
        <v>4</v>
      </c>
      <c r="B40" s="27">
        <v>41862</v>
      </c>
      <c r="C40" s="28">
        <v>4</v>
      </c>
      <c r="D40" s="29" t="str">
        <f t="shared" si="0"/>
        <v>TOMATE BIO NON SALE</v>
      </c>
      <c r="E40" s="29">
        <f t="shared" si="1"/>
        <v>900002</v>
      </c>
      <c r="F40" s="30">
        <v>49000</v>
      </c>
      <c r="G40" s="30"/>
      <c r="H40" s="30">
        <f t="shared" si="3"/>
        <v>49000</v>
      </c>
      <c r="I40" s="29">
        <v>5.14</v>
      </c>
      <c r="J40" s="31" t="b">
        <f t="array" ref="J40">MAX(IF(Tableau1[N° Cuve]=Tableau1[[#This Row],[N° Cuve]],Tableau1[Date]))=Tableau1[[#This Row],[Date]]</f>
        <v>0</v>
      </c>
      <c r="L40" s="33">
        <v>36</v>
      </c>
      <c r="M40" s="35">
        <v>-36900</v>
      </c>
    </row>
    <row r="41" spans="1:13" x14ac:dyDescent="0.2">
      <c r="A41" s="28">
        <v>5</v>
      </c>
      <c r="B41" s="27">
        <v>41863</v>
      </c>
      <c r="C41" s="28">
        <v>3</v>
      </c>
      <c r="D41" s="29" t="str">
        <f t="shared" si="0"/>
        <v>TOMATE NON SALE</v>
      </c>
      <c r="E41" s="29">
        <f t="shared" si="1"/>
        <v>900001</v>
      </c>
      <c r="F41" s="30">
        <v>49000</v>
      </c>
      <c r="G41" s="30"/>
      <c r="H41" s="30">
        <f t="shared" si="3"/>
        <v>49000</v>
      </c>
      <c r="I41" s="29">
        <v>5.0599999999999996</v>
      </c>
      <c r="J41" s="31" t="b">
        <f t="array" ref="J41">MAX(IF(Tableau1[N° Cuve]=Tableau1[[#This Row],[N° Cuve]],Tableau1[Date]))=Tableau1[[#This Row],[Date]]</f>
        <v>0</v>
      </c>
      <c r="L41" s="33">
        <v>37</v>
      </c>
      <c r="M41" s="35">
        <v>-49000</v>
      </c>
    </row>
    <row r="42" spans="1:13" x14ac:dyDescent="0.2">
      <c r="A42" s="28">
        <v>6</v>
      </c>
      <c r="B42" s="27">
        <v>41863</v>
      </c>
      <c r="C42" s="28">
        <v>3</v>
      </c>
      <c r="D42" s="29" t="str">
        <f t="shared" si="0"/>
        <v>TOMATE NON SALE</v>
      </c>
      <c r="E42" s="29">
        <f t="shared" si="1"/>
        <v>900001</v>
      </c>
      <c r="F42" s="30">
        <v>49000</v>
      </c>
      <c r="G42" s="30"/>
      <c r="H42" s="30">
        <f t="shared" si="3"/>
        <v>49000</v>
      </c>
      <c r="I42" s="29">
        <v>5</v>
      </c>
      <c r="J42" s="31" t="b">
        <f t="array" ref="J42">MAX(IF(Tableau1[N° Cuve]=Tableau1[[#This Row],[N° Cuve]],Tableau1[Date]))=Tableau1[[#This Row],[Date]]</f>
        <v>0</v>
      </c>
      <c r="L42" s="33">
        <v>38</v>
      </c>
      <c r="M42" s="35">
        <v>-18200</v>
      </c>
    </row>
    <row r="43" spans="1:13" x14ac:dyDescent="0.2">
      <c r="A43" s="28">
        <v>7</v>
      </c>
      <c r="B43" s="27">
        <v>41863</v>
      </c>
      <c r="C43" s="28">
        <v>3</v>
      </c>
      <c r="D43" s="29" t="str">
        <f t="shared" si="0"/>
        <v>TOMATE NON SALE</v>
      </c>
      <c r="E43" s="29">
        <f t="shared" si="1"/>
        <v>900001</v>
      </c>
      <c r="F43" s="30">
        <v>49000</v>
      </c>
      <c r="G43" s="30"/>
      <c r="H43" s="30">
        <f t="shared" si="3"/>
        <v>49000</v>
      </c>
      <c r="I43" s="29">
        <v>5.19</v>
      </c>
      <c r="J43" s="31" t="b">
        <f t="array" ref="J43">MAX(IF(Tableau1[N° Cuve]=Tableau1[[#This Row],[N° Cuve]],Tableau1[Date]))=Tableau1[[#This Row],[Date]]</f>
        <v>0</v>
      </c>
      <c r="L43" s="33">
        <v>39</v>
      </c>
      <c r="M43" s="35">
        <v>-9100</v>
      </c>
    </row>
    <row r="44" spans="1:13" x14ac:dyDescent="0.2">
      <c r="A44" s="28">
        <v>8</v>
      </c>
      <c r="B44" s="27">
        <v>41864</v>
      </c>
      <c r="C44" s="28">
        <v>32</v>
      </c>
      <c r="D44" s="29" t="str">
        <f t="shared" si="0"/>
        <v>PJ PRUNEAU BIO</v>
      </c>
      <c r="E44" s="29">
        <f t="shared" si="1"/>
        <v>900004</v>
      </c>
      <c r="F44" s="30">
        <v>23554</v>
      </c>
      <c r="G44" s="30"/>
      <c r="H44" s="30">
        <f t="shared" si="3"/>
        <v>23554</v>
      </c>
      <c r="I44" s="29">
        <v>18.100000000000001</v>
      </c>
      <c r="J44" s="31" t="b">
        <f t="array" ref="J44">MAX(IF(Tableau1[N° Cuve]=Tableau1[[#This Row],[N° Cuve]],Tableau1[Date]))=Tableau1[[#This Row],[Date]]</f>
        <v>0</v>
      </c>
      <c r="L44" s="33">
        <v>40</v>
      </c>
      <c r="M44" s="35">
        <v>49000</v>
      </c>
    </row>
    <row r="45" spans="1:13" x14ac:dyDescent="0.2">
      <c r="A45" s="28">
        <v>40</v>
      </c>
      <c r="B45" s="27">
        <v>41864</v>
      </c>
      <c r="C45" s="28">
        <v>4</v>
      </c>
      <c r="D45" s="29" t="str">
        <f t="shared" si="0"/>
        <v>TOMATE BIO NON SALE</v>
      </c>
      <c r="E45" s="29">
        <f t="shared" si="1"/>
        <v>900002</v>
      </c>
      <c r="F45" s="30">
        <v>49000</v>
      </c>
      <c r="G45" s="30"/>
      <c r="H45" s="30">
        <f t="shared" si="3"/>
        <v>49000</v>
      </c>
      <c r="I45" s="29">
        <v>5.13</v>
      </c>
      <c r="J45" s="31" t="b">
        <f t="array" ref="J45">MAX(IF(Tableau1[N° Cuve]=Tableau1[[#This Row],[N° Cuve]],Tableau1[Date]))=Tableau1[[#This Row],[Date]]</f>
        <v>1</v>
      </c>
      <c r="L45" s="33">
        <v>41</v>
      </c>
      <c r="M45" s="35">
        <v>49000</v>
      </c>
    </row>
    <row r="46" spans="1:13" x14ac:dyDescent="0.2">
      <c r="A46" s="28">
        <v>41</v>
      </c>
      <c r="B46" s="27">
        <v>41864</v>
      </c>
      <c r="C46" s="28">
        <v>3</v>
      </c>
      <c r="D46" s="29" t="str">
        <f t="shared" si="0"/>
        <v>TOMATE NON SALE</v>
      </c>
      <c r="E46" s="29">
        <f t="shared" si="1"/>
        <v>900001</v>
      </c>
      <c r="F46" s="30">
        <v>49000</v>
      </c>
      <c r="G46" s="30"/>
      <c r="H46" s="30">
        <f t="shared" si="3"/>
        <v>49000</v>
      </c>
      <c r="I46" s="29">
        <v>4.97</v>
      </c>
      <c r="J46" s="31" t="b">
        <f t="array" ref="J46">MAX(IF(Tableau1[N° Cuve]=Tableau1[[#This Row],[N° Cuve]],Tableau1[Date]))=Tableau1[[#This Row],[Date]]</f>
        <v>1</v>
      </c>
      <c r="L46" s="33">
        <v>42</v>
      </c>
      <c r="M46" s="35">
        <v>-1610</v>
      </c>
    </row>
    <row r="47" spans="1:13" x14ac:dyDescent="0.2">
      <c r="A47" s="28">
        <v>39</v>
      </c>
      <c r="B47" s="27">
        <v>41865</v>
      </c>
      <c r="C47" s="28">
        <v>3</v>
      </c>
      <c r="D47" s="29" t="str">
        <f t="shared" si="0"/>
        <v>TOMATE NON SALE</v>
      </c>
      <c r="E47" s="29">
        <f t="shared" si="1"/>
        <v>900001</v>
      </c>
      <c r="F47" s="30">
        <v>49000</v>
      </c>
      <c r="G47" s="30"/>
      <c r="H47" s="30">
        <f t="shared" si="3"/>
        <v>49000</v>
      </c>
      <c r="I47" s="29">
        <v>4.63</v>
      </c>
      <c r="J47" s="31" t="b">
        <f t="array" ref="J47">MAX(IF(Tableau1[N° Cuve]=Tableau1[[#This Row],[N° Cuve]],Tableau1[Date]))=Tableau1[[#This Row],[Date]]</f>
        <v>0</v>
      </c>
      <c r="L47" s="33">
        <v>43</v>
      </c>
      <c r="M47" s="35">
        <v>12200</v>
      </c>
    </row>
    <row r="48" spans="1:13" x14ac:dyDescent="0.2">
      <c r="A48" s="28">
        <v>7</v>
      </c>
      <c r="B48" s="27">
        <v>41869</v>
      </c>
      <c r="C48" s="28">
        <v>3</v>
      </c>
      <c r="D48" s="29" t="str">
        <f t="shared" si="0"/>
        <v>TOMATE NON SALE</v>
      </c>
      <c r="E48" s="29">
        <f t="shared" si="1"/>
        <v>900001</v>
      </c>
      <c r="F48" s="30"/>
      <c r="G48" s="30">
        <v>49000</v>
      </c>
      <c r="H48" s="30">
        <f t="shared" si="3"/>
        <v>-49000</v>
      </c>
      <c r="I48" s="29"/>
      <c r="J48" s="31" t="b">
        <f t="array" ref="J48">MAX(IF(Tableau1[N° Cuve]=Tableau1[[#This Row],[N° Cuve]],Tableau1[Date]))=Tableau1[[#This Row],[Date]]</f>
        <v>1</v>
      </c>
      <c r="L48" s="33">
        <v>44</v>
      </c>
      <c r="M48" s="35">
        <v>-49000</v>
      </c>
    </row>
    <row r="49" spans="1:13" x14ac:dyDescent="0.2">
      <c r="A49" s="28">
        <v>42</v>
      </c>
      <c r="B49" s="27">
        <v>41869</v>
      </c>
      <c r="C49" s="28">
        <v>3</v>
      </c>
      <c r="D49" s="29" t="str">
        <f t="shared" si="0"/>
        <v>TOMATE NON SALE</v>
      </c>
      <c r="E49" s="29">
        <f t="shared" si="1"/>
        <v>900001</v>
      </c>
      <c r="F49" s="30">
        <v>49000</v>
      </c>
      <c r="G49" s="30"/>
      <c r="H49" s="30">
        <f t="shared" si="3"/>
        <v>49000</v>
      </c>
      <c r="I49" s="29">
        <v>4.67</v>
      </c>
      <c r="J49" s="31" t="b">
        <f t="array" ref="J49">MAX(IF(Tableau1[N° Cuve]=Tableau1[[#This Row],[N° Cuve]],Tableau1[Date]))=Tableau1[[#This Row],[Date]]</f>
        <v>0</v>
      </c>
      <c r="L49" s="33">
        <v>45</v>
      </c>
      <c r="M49" s="35">
        <v>46940</v>
      </c>
    </row>
    <row r="50" spans="1:13" x14ac:dyDescent="0.2">
      <c r="A50" s="28">
        <v>38</v>
      </c>
      <c r="B50" s="27">
        <v>41869</v>
      </c>
      <c r="C50" s="28">
        <v>3</v>
      </c>
      <c r="D50" s="29" t="str">
        <f t="shared" si="0"/>
        <v>TOMATE NON SALE</v>
      </c>
      <c r="E50" s="29">
        <f t="shared" si="1"/>
        <v>900001</v>
      </c>
      <c r="F50" s="30">
        <v>49000</v>
      </c>
      <c r="G50" s="30"/>
      <c r="H50" s="30">
        <f t="shared" si="3"/>
        <v>49000</v>
      </c>
      <c r="I50" s="29">
        <v>4.43</v>
      </c>
      <c r="J50" s="31" t="b">
        <f t="array" ref="J50">MAX(IF(Tableau1[N° Cuve]=Tableau1[[#This Row],[N° Cuve]],Tableau1[Date]))=Tableau1[[#This Row],[Date]]</f>
        <v>0</v>
      </c>
      <c r="L50" s="33">
        <v>46</v>
      </c>
      <c r="M50" s="35">
        <v>23800</v>
      </c>
    </row>
    <row r="51" spans="1:13" x14ac:dyDescent="0.2">
      <c r="A51" s="28">
        <v>43</v>
      </c>
      <c r="B51" s="27">
        <v>41869</v>
      </c>
      <c r="C51" s="28">
        <v>3</v>
      </c>
      <c r="D51" s="29" t="str">
        <f t="shared" si="0"/>
        <v>TOMATE NON SALE</v>
      </c>
      <c r="E51" s="29">
        <f t="shared" si="1"/>
        <v>900001</v>
      </c>
      <c r="F51" s="30">
        <v>49000</v>
      </c>
      <c r="G51" s="30"/>
      <c r="H51" s="30">
        <f t="shared" si="3"/>
        <v>49000</v>
      </c>
      <c r="I51" s="29">
        <v>4.47</v>
      </c>
      <c r="J51" s="31" t="b">
        <f t="array" ref="J51">MAX(IF(Tableau1[N° Cuve]=Tableau1[[#This Row],[N° Cuve]],Tableau1[Date]))=Tableau1[[#This Row],[Date]]</f>
        <v>0</v>
      </c>
      <c r="L51" s="33">
        <v>47</v>
      </c>
      <c r="M51" s="35">
        <v>9710</v>
      </c>
    </row>
    <row r="52" spans="1:13" x14ac:dyDescent="0.2">
      <c r="A52" s="28">
        <v>37</v>
      </c>
      <c r="B52" s="27">
        <v>41870</v>
      </c>
      <c r="C52" s="28">
        <v>3</v>
      </c>
      <c r="D52" s="29" t="str">
        <f t="shared" si="0"/>
        <v>TOMATE NON SALE</v>
      </c>
      <c r="E52" s="29">
        <f t="shared" si="1"/>
        <v>900001</v>
      </c>
      <c r="F52" s="30">
        <v>49000</v>
      </c>
      <c r="G52" s="30"/>
      <c r="H52" s="30">
        <f t="shared" si="3"/>
        <v>49000</v>
      </c>
      <c r="I52" s="29">
        <v>4.97</v>
      </c>
      <c r="J52" s="31" t="b">
        <f t="array" ref="J52">MAX(IF(Tableau1[N° Cuve]=Tableau1[[#This Row],[N° Cuve]],Tableau1[Date]))=Tableau1[[#This Row],[Date]]</f>
        <v>0</v>
      </c>
      <c r="L52" s="33">
        <v>48</v>
      </c>
      <c r="M52" s="35">
        <v>19500</v>
      </c>
    </row>
    <row r="53" spans="1:13" x14ac:dyDescent="0.2">
      <c r="A53" s="28">
        <v>44</v>
      </c>
      <c r="B53" s="27">
        <v>41870</v>
      </c>
      <c r="C53" s="28">
        <v>3</v>
      </c>
      <c r="D53" s="29" t="str">
        <f t="shared" si="0"/>
        <v>TOMATE NON SALE</v>
      </c>
      <c r="E53" s="29">
        <f t="shared" si="1"/>
        <v>900001</v>
      </c>
      <c r="F53" s="30">
        <v>49000</v>
      </c>
      <c r="G53" s="30"/>
      <c r="H53" s="30">
        <f t="shared" si="3"/>
        <v>49000</v>
      </c>
      <c r="I53" s="29">
        <v>4.97</v>
      </c>
      <c r="J53" s="31" t="b">
        <f t="array" ref="J53">MAX(IF(Tableau1[N° Cuve]=Tableau1[[#This Row],[N° Cuve]],Tableau1[Date]))=Tableau1[[#This Row],[Date]]</f>
        <v>0</v>
      </c>
      <c r="L53" s="33">
        <v>53</v>
      </c>
      <c r="M53" s="35">
        <v>-49000</v>
      </c>
    </row>
    <row r="54" spans="1:13" x14ac:dyDescent="0.2">
      <c r="A54" s="28">
        <v>36</v>
      </c>
      <c r="B54" s="27">
        <v>41870</v>
      </c>
      <c r="C54" s="28">
        <v>3</v>
      </c>
      <c r="D54" s="29" t="str">
        <f t="shared" si="0"/>
        <v>TOMATE NON SALE</v>
      </c>
      <c r="E54" s="29">
        <f t="shared" si="1"/>
        <v>900001</v>
      </c>
      <c r="F54" s="30">
        <v>49000</v>
      </c>
      <c r="G54" s="30"/>
      <c r="H54" s="30">
        <f t="shared" si="3"/>
        <v>49000</v>
      </c>
      <c r="I54" s="29">
        <v>4.5999999999999996</v>
      </c>
      <c r="J54" s="31" t="b">
        <f t="array" ref="J54">MAX(IF(Tableau1[N° Cuve]=Tableau1[[#This Row],[N° Cuve]],Tableau1[Date]))=Tableau1[[#This Row],[Date]]</f>
        <v>0</v>
      </c>
      <c r="L54" s="33">
        <v>54</v>
      </c>
      <c r="M54" s="35">
        <v>49000</v>
      </c>
    </row>
    <row r="55" spans="1:13" x14ac:dyDescent="0.2">
      <c r="A55" s="28">
        <v>45</v>
      </c>
      <c r="B55" s="27">
        <v>41870</v>
      </c>
      <c r="C55" s="28">
        <v>3</v>
      </c>
      <c r="D55" s="29" t="str">
        <f t="shared" si="0"/>
        <v>TOMATE NON SALE</v>
      </c>
      <c r="E55" s="29">
        <f t="shared" si="1"/>
        <v>900001</v>
      </c>
      <c r="F55" s="30">
        <v>49000</v>
      </c>
      <c r="G55" s="30"/>
      <c r="H55" s="30">
        <f t="shared" si="3"/>
        <v>49000</v>
      </c>
      <c r="I55" s="29">
        <v>4.62</v>
      </c>
      <c r="J55" s="31" t="b">
        <f t="array" ref="J55">MAX(IF(Tableau1[N° Cuve]=Tableau1[[#This Row],[N° Cuve]],Tableau1[Date]))=Tableau1[[#This Row],[Date]]</f>
        <v>0</v>
      </c>
      <c r="L55" s="33">
        <v>55</v>
      </c>
      <c r="M55" s="35">
        <v>-37540</v>
      </c>
    </row>
    <row r="56" spans="1:13" x14ac:dyDescent="0.2">
      <c r="A56" s="28">
        <v>10</v>
      </c>
      <c r="B56" s="27">
        <v>41871</v>
      </c>
      <c r="C56" s="28">
        <v>32</v>
      </c>
      <c r="D56" s="29" t="str">
        <f t="shared" si="0"/>
        <v>PJ PRUNEAU BIO</v>
      </c>
      <c r="E56" s="29">
        <f t="shared" si="1"/>
        <v>900004</v>
      </c>
      <c r="F56" s="30">
        <v>23950</v>
      </c>
      <c r="G56" s="30"/>
      <c r="H56" s="30">
        <f t="shared" si="3"/>
        <v>23950</v>
      </c>
      <c r="I56" s="29">
        <v>18.489999999999998</v>
      </c>
      <c r="J56" s="31" t="b">
        <f t="array" ref="J56">MAX(IF(Tableau1[N° Cuve]=Tableau1[[#This Row],[N° Cuve]],Tableau1[Date]))=Tableau1[[#This Row],[Date]]</f>
        <v>0</v>
      </c>
      <c r="L56" s="33">
        <v>102</v>
      </c>
      <c r="M56" s="35">
        <v>-49000</v>
      </c>
    </row>
    <row r="57" spans="1:13" x14ac:dyDescent="0.2">
      <c r="A57" s="28">
        <v>35</v>
      </c>
      <c r="B57" s="27">
        <v>41871</v>
      </c>
      <c r="C57" s="28">
        <v>3</v>
      </c>
      <c r="D57" s="29" t="str">
        <f t="shared" si="0"/>
        <v>TOMATE NON SALE</v>
      </c>
      <c r="E57" s="29">
        <f t="shared" si="1"/>
        <v>900001</v>
      </c>
      <c r="F57" s="30">
        <v>49000</v>
      </c>
      <c r="G57" s="30"/>
      <c r="H57" s="30">
        <f t="shared" si="3"/>
        <v>49000</v>
      </c>
      <c r="I57" s="29">
        <v>4.9000000000000004</v>
      </c>
      <c r="J57" s="31" t="b">
        <f t="array" ref="J57">MAX(IF(Tableau1[N° Cuve]=Tableau1[[#This Row],[N° Cuve]],Tableau1[Date]))=Tableau1[[#This Row],[Date]]</f>
        <v>0</v>
      </c>
      <c r="L57" s="33">
        <v>105</v>
      </c>
      <c r="M57" s="35">
        <v>-22560</v>
      </c>
    </row>
    <row r="58" spans="1:13" x14ac:dyDescent="0.2">
      <c r="A58" s="28">
        <v>46</v>
      </c>
      <c r="B58" s="27">
        <v>41871</v>
      </c>
      <c r="C58" s="28">
        <v>3</v>
      </c>
      <c r="D58" s="29" t="str">
        <f t="shared" si="0"/>
        <v>TOMATE NON SALE</v>
      </c>
      <c r="E58" s="29">
        <f t="shared" si="1"/>
        <v>900001</v>
      </c>
      <c r="F58" s="30">
        <v>49000</v>
      </c>
      <c r="G58" s="30"/>
      <c r="H58" s="30">
        <f t="shared" si="3"/>
        <v>49000</v>
      </c>
      <c r="I58" s="29">
        <v>4.93</v>
      </c>
      <c r="J58" s="31" t="b">
        <f t="array" ref="J58">MAX(IF(Tableau1[N° Cuve]=Tableau1[[#This Row],[N° Cuve]],Tableau1[Date]))=Tableau1[[#This Row],[Date]]</f>
        <v>0</v>
      </c>
      <c r="L58" s="33">
        <v>107</v>
      </c>
      <c r="M58" s="35">
        <v>-18740</v>
      </c>
    </row>
    <row r="59" spans="1:13" x14ac:dyDescent="0.2">
      <c r="A59" s="28">
        <v>34</v>
      </c>
      <c r="B59" s="27">
        <v>41871</v>
      </c>
      <c r="C59" s="28">
        <v>3</v>
      </c>
      <c r="D59" s="29" t="str">
        <f t="shared" si="0"/>
        <v>TOMATE NON SALE</v>
      </c>
      <c r="E59" s="29">
        <f t="shared" si="1"/>
        <v>900001</v>
      </c>
      <c r="F59" s="30">
        <v>49000</v>
      </c>
      <c r="G59" s="30"/>
      <c r="H59" s="30">
        <f t="shared" si="3"/>
        <v>49000</v>
      </c>
      <c r="I59" s="29">
        <v>4.7699999999999996</v>
      </c>
      <c r="J59" s="31" t="b">
        <f t="array" ref="J59">MAX(IF(Tableau1[N° Cuve]=Tableau1[[#This Row],[N° Cuve]],Tableau1[Date]))=Tableau1[[#This Row],[Date]]</f>
        <v>0</v>
      </c>
    </row>
    <row r="60" spans="1:13" x14ac:dyDescent="0.2">
      <c r="A60" s="28">
        <v>47</v>
      </c>
      <c r="B60" s="27">
        <v>41872</v>
      </c>
      <c r="C60" s="28">
        <v>3</v>
      </c>
      <c r="D60" s="29" t="str">
        <f t="shared" si="0"/>
        <v>TOMATE NON SALE</v>
      </c>
      <c r="E60" s="29">
        <f t="shared" si="1"/>
        <v>900001</v>
      </c>
      <c r="F60" s="30">
        <v>49000</v>
      </c>
      <c r="G60" s="30"/>
      <c r="H60" s="30">
        <f t="shared" si="3"/>
        <v>49000</v>
      </c>
      <c r="I60" s="29">
        <v>4.84</v>
      </c>
      <c r="J60" s="31" t="b">
        <f t="array" ref="J60">MAX(IF(Tableau1[N° Cuve]=Tableau1[[#This Row],[N° Cuve]],Tableau1[Date]))=Tableau1[[#This Row],[Date]]</f>
        <v>0</v>
      </c>
    </row>
    <row r="61" spans="1:13" x14ac:dyDescent="0.2">
      <c r="A61" s="28">
        <v>33</v>
      </c>
      <c r="B61" s="27">
        <v>41872</v>
      </c>
      <c r="C61" s="28">
        <v>3</v>
      </c>
      <c r="D61" s="29" t="str">
        <f t="shared" si="0"/>
        <v>TOMATE NON SALE</v>
      </c>
      <c r="E61" s="29">
        <f t="shared" si="1"/>
        <v>900001</v>
      </c>
      <c r="F61" s="30">
        <v>49000</v>
      </c>
      <c r="G61" s="30"/>
      <c r="H61" s="30">
        <f t="shared" si="3"/>
        <v>49000</v>
      </c>
      <c r="I61" s="29">
        <v>4.96</v>
      </c>
      <c r="J61" s="31" t="b">
        <f t="array" ref="J61">MAX(IF(Tableau1[N° Cuve]=Tableau1[[#This Row],[N° Cuve]],Tableau1[Date]))=Tableau1[[#This Row],[Date]]</f>
        <v>1</v>
      </c>
    </row>
    <row r="62" spans="1:13" x14ac:dyDescent="0.2">
      <c r="A62" s="28">
        <v>107</v>
      </c>
      <c r="B62" s="27">
        <v>41873</v>
      </c>
      <c r="C62" s="28">
        <v>3</v>
      </c>
      <c r="D62" s="29" t="str">
        <f t="shared" si="0"/>
        <v>TOMATE NON SALE</v>
      </c>
      <c r="E62" s="29">
        <f t="shared" si="1"/>
        <v>900001</v>
      </c>
      <c r="F62" s="30">
        <v>49000</v>
      </c>
      <c r="G62" s="30"/>
      <c r="H62" s="30">
        <f t="shared" si="3"/>
        <v>49000</v>
      </c>
      <c r="I62" s="29">
        <v>4.6100000000000003</v>
      </c>
      <c r="J62" s="31" t="b">
        <f t="array" ref="J62">MAX(IF(Tableau1[N° Cuve]=Tableau1[[#This Row],[N° Cuve]],Tableau1[Date]))=Tableau1[[#This Row],[Date]]</f>
        <v>0</v>
      </c>
    </row>
    <row r="63" spans="1:13" x14ac:dyDescent="0.2">
      <c r="A63" s="28">
        <v>55</v>
      </c>
      <c r="B63" s="27">
        <v>41873</v>
      </c>
      <c r="C63" s="28">
        <v>3</v>
      </c>
      <c r="D63" s="29" t="str">
        <f t="shared" si="0"/>
        <v>TOMATE NON SALE</v>
      </c>
      <c r="E63" s="29">
        <f t="shared" si="1"/>
        <v>900001</v>
      </c>
      <c r="F63" s="30">
        <v>49000</v>
      </c>
      <c r="G63" s="30"/>
      <c r="H63" s="30">
        <f t="shared" si="3"/>
        <v>49000</v>
      </c>
      <c r="I63" s="29">
        <v>4.67</v>
      </c>
      <c r="J63" s="31" t="b">
        <f t="array" ref="J63">MAX(IF(Tableau1[N° Cuve]=Tableau1[[#This Row],[N° Cuve]],Tableau1[Date]))=Tableau1[[#This Row],[Date]]</f>
        <v>0</v>
      </c>
    </row>
    <row r="64" spans="1:13" x14ac:dyDescent="0.2">
      <c r="A64" s="28">
        <v>105</v>
      </c>
      <c r="B64" s="27">
        <v>41873</v>
      </c>
      <c r="C64" s="28">
        <v>3</v>
      </c>
      <c r="D64" s="29" t="str">
        <f t="shared" si="0"/>
        <v>TOMATE NON SALE</v>
      </c>
      <c r="E64" s="29">
        <f t="shared" si="1"/>
        <v>900001</v>
      </c>
      <c r="F64" s="30">
        <v>49000</v>
      </c>
      <c r="G64" s="30"/>
      <c r="H64" s="30">
        <f t="shared" si="3"/>
        <v>49000</v>
      </c>
      <c r="I64" s="29">
        <v>4.72</v>
      </c>
      <c r="J64" s="31" t="b">
        <f t="array" ref="J64">MAX(IF(Tableau1[N° Cuve]=Tableau1[[#This Row],[N° Cuve]],Tableau1[Date]))=Tableau1[[#This Row],[Date]]</f>
        <v>0</v>
      </c>
    </row>
    <row r="65" spans="1:10" x14ac:dyDescent="0.2">
      <c r="A65" s="28">
        <v>54</v>
      </c>
      <c r="B65" s="27">
        <v>41873</v>
      </c>
      <c r="C65" s="28">
        <v>3</v>
      </c>
      <c r="D65" s="29" t="str">
        <f t="shared" si="0"/>
        <v>TOMATE NON SALE</v>
      </c>
      <c r="E65" s="29">
        <f t="shared" si="1"/>
        <v>900001</v>
      </c>
      <c r="F65" s="30">
        <v>49000</v>
      </c>
      <c r="G65" s="30"/>
      <c r="H65" s="30">
        <f t="shared" si="3"/>
        <v>49000</v>
      </c>
      <c r="I65" s="29">
        <v>4.79</v>
      </c>
      <c r="J65" s="31" t="b">
        <f t="array" ref="J65">MAX(IF(Tableau1[N° Cuve]=Tableau1[[#This Row],[N° Cuve]],Tableau1[Date]))=Tableau1[[#This Row],[Date]]</f>
        <v>1</v>
      </c>
    </row>
    <row r="66" spans="1:10" x14ac:dyDescent="0.2">
      <c r="A66" s="28">
        <v>48</v>
      </c>
      <c r="B66" s="27">
        <v>41874</v>
      </c>
      <c r="C66" s="28">
        <v>3</v>
      </c>
      <c r="D66" s="29" t="str">
        <f t="shared" si="0"/>
        <v>TOMATE NON SALE</v>
      </c>
      <c r="E66" s="29">
        <f t="shared" si="1"/>
        <v>900001</v>
      </c>
      <c r="F66" s="30">
        <v>49000</v>
      </c>
      <c r="G66" s="30"/>
      <c r="H66" s="30">
        <f t="shared" si="3"/>
        <v>49000</v>
      </c>
      <c r="I66" s="29">
        <v>4.6100000000000003</v>
      </c>
      <c r="J66" s="31" t="b">
        <f t="array" ref="J66">MAX(IF(Tableau1[N° Cuve]=Tableau1[[#This Row],[N° Cuve]],Tableau1[Date]))=Tableau1[[#This Row],[Date]]</f>
        <v>0</v>
      </c>
    </row>
    <row r="67" spans="1:10" x14ac:dyDescent="0.2">
      <c r="A67" s="28">
        <v>15</v>
      </c>
      <c r="B67" s="27">
        <v>41876</v>
      </c>
      <c r="C67" s="28">
        <v>23</v>
      </c>
      <c r="D67" s="29" t="str">
        <f t="shared" si="0"/>
        <v>PJ Orange BIO</v>
      </c>
      <c r="E67" s="29">
        <f t="shared" si="1"/>
        <v>300001</v>
      </c>
      <c r="F67" s="30"/>
      <c r="G67" s="30">
        <v>24100</v>
      </c>
      <c r="H67" s="30">
        <f t="shared" si="3"/>
        <v>-24100</v>
      </c>
      <c r="I67" s="29"/>
      <c r="J67" s="31" t="b">
        <f t="array" ref="J67">MAX(IF(Tableau1[N° Cuve]=Tableau1[[#This Row],[N° Cuve]],Tableau1[Date]))=Tableau1[[#This Row],[Date]]</f>
        <v>0</v>
      </c>
    </row>
    <row r="68" spans="1:10" x14ac:dyDescent="0.2">
      <c r="A68" s="28">
        <v>12</v>
      </c>
      <c r="B68" s="27">
        <v>41876</v>
      </c>
      <c r="C68" s="28">
        <v>34</v>
      </c>
      <c r="D68" s="29" t="str">
        <f t="shared" si="0"/>
        <v>pj PRUNEAU BIO D'agen</v>
      </c>
      <c r="E68" s="29">
        <f t="shared" si="1"/>
        <v>900043</v>
      </c>
      <c r="F68" s="30"/>
      <c r="G68" s="30">
        <v>24300</v>
      </c>
      <c r="H68" s="30">
        <f t="shared" si="3"/>
        <v>-24300</v>
      </c>
      <c r="I68" s="29"/>
      <c r="J68" s="31" t="b">
        <f t="array" ref="J68">MAX(IF(Tableau1[N° Cuve]=Tableau1[[#This Row],[N° Cuve]],Tableau1[Date]))=Tableau1[[#This Row],[Date]]</f>
        <v>0</v>
      </c>
    </row>
    <row r="69" spans="1:10" x14ac:dyDescent="0.2">
      <c r="A69" s="28">
        <v>28</v>
      </c>
      <c r="B69" s="27">
        <v>41876</v>
      </c>
      <c r="C69" s="28">
        <v>34</v>
      </c>
      <c r="D69" s="29" t="str">
        <f t="shared" si="0"/>
        <v>pj PRUNEAU BIO D'agen</v>
      </c>
      <c r="E69" s="29">
        <f t="shared" si="1"/>
        <v>900043</v>
      </c>
      <c r="F69" s="30"/>
      <c r="G69" s="30">
        <v>31350</v>
      </c>
      <c r="H69" s="30">
        <f t="shared" si="3"/>
        <v>-31350</v>
      </c>
      <c r="I69" s="29"/>
      <c r="J69" s="31" t="b">
        <f t="array" ref="J69">MAX(IF(Tableau1[N° Cuve]=Tableau1[[#This Row],[N° Cuve]],Tableau1[Date]))=Tableau1[[#This Row],[Date]]</f>
        <v>0</v>
      </c>
    </row>
    <row r="70" spans="1:10" x14ac:dyDescent="0.2">
      <c r="A70" s="28">
        <v>10</v>
      </c>
      <c r="B70" s="27">
        <v>41876</v>
      </c>
      <c r="C70" s="28">
        <v>32</v>
      </c>
      <c r="D70" s="29" t="str">
        <f t="shared" ref="D70:D90" si="4">VLOOKUP(C70,codes,2)</f>
        <v>PJ PRUNEAU BIO</v>
      </c>
      <c r="E70" s="29">
        <f t="shared" ref="E70:E90" si="5">VLOOKUP(C70,codes2,3)</f>
        <v>900004</v>
      </c>
      <c r="F70" s="30"/>
      <c r="G70" s="30">
        <v>23950</v>
      </c>
      <c r="H70" s="30">
        <f>+F70-G70</f>
        <v>-23950</v>
      </c>
      <c r="I70" s="29"/>
      <c r="J70" s="31" t="b">
        <f t="array" ref="J70">MAX(IF(Tableau1[N° Cuve]=Tableau1[[#This Row],[N° Cuve]],Tableau1[Date]))=Tableau1[[#This Row],[Date]]</f>
        <v>0</v>
      </c>
    </row>
    <row r="71" spans="1:10" x14ac:dyDescent="0.2">
      <c r="A71" s="28">
        <v>13</v>
      </c>
      <c r="B71" s="27">
        <v>41878</v>
      </c>
      <c r="C71" s="28">
        <v>17</v>
      </c>
      <c r="D71" s="29" t="str">
        <f t="shared" si="4"/>
        <v>pj pomme bio trouble extraction ljm</v>
      </c>
      <c r="E71" s="29">
        <f t="shared" si="5"/>
        <v>900032</v>
      </c>
      <c r="F71" s="30"/>
      <c r="G71" s="30">
        <v>22300</v>
      </c>
      <c r="H71" s="30">
        <f>+F71-G71</f>
        <v>-22300</v>
      </c>
      <c r="I71" s="29"/>
      <c r="J71" s="31" t="b">
        <f t="array" ref="J71">MAX(IF(Tableau1[N° Cuve]=Tableau1[[#This Row],[N° Cuve]],Tableau1[Date]))=Tableau1[[#This Row],[Date]]</f>
        <v>0</v>
      </c>
    </row>
    <row r="72" spans="1:10" x14ac:dyDescent="0.2">
      <c r="A72" s="28">
        <v>14</v>
      </c>
      <c r="B72" s="27">
        <v>41878</v>
      </c>
      <c r="C72" s="28">
        <v>8</v>
      </c>
      <c r="D72" s="29" t="str">
        <f t="shared" si="4"/>
        <v>PJ Pomme BIO</v>
      </c>
      <c r="E72" s="29">
        <f t="shared" si="5"/>
        <v>300007</v>
      </c>
      <c r="F72" s="30"/>
      <c r="G72" s="30">
        <v>23600</v>
      </c>
      <c r="H72" s="30">
        <f>+F72-G72</f>
        <v>-23600</v>
      </c>
      <c r="I72" s="29"/>
      <c r="J72" s="31" t="b">
        <f t="array" ref="J72">MAX(IF(Tableau1[N° Cuve]=Tableau1[[#This Row],[N° Cuve]],Tableau1[Date]))=Tableau1[[#This Row],[Date]]</f>
        <v>1</v>
      </c>
    </row>
    <row r="73" spans="1:10" x14ac:dyDescent="0.2">
      <c r="A73" s="28">
        <v>31</v>
      </c>
      <c r="B73" s="27">
        <v>41922</v>
      </c>
      <c r="C73" s="28">
        <v>3</v>
      </c>
      <c r="D73" s="29" t="str">
        <f t="shared" si="4"/>
        <v>TOMATE NON SALE</v>
      </c>
      <c r="E73" s="29">
        <f t="shared" si="5"/>
        <v>900001</v>
      </c>
      <c r="F73" s="30"/>
      <c r="G73" s="30">
        <v>49000</v>
      </c>
      <c r="H73" s="30">
        <f t="shared" ref="H73:H102" si="6">+F73-G73</f>
        <v>-49000</v>
      </c>
      <c r="I73" s="29"/>
      <c r="J73" s="31" t="b">
        <f t="array" ref="J73">MAX(IF(Tableau1[N° Cuve]=Tableau1[[#This Row],[N° Cuve]],Tableau1[Date]))=Tableau1[[#This Row],[Date]]</f>
        <v>1</v>
      </c>
    </row>
    <row r="74" spans="1:10" x14ac:dyDescent="0.2">
      <c r="A74" s="28">
        <v>31</v>
      </c>
      <c r="B74" s="27">
        <v>41922</v>
      </c>
      <c r="C74" s="28">
        <v>3</v>
      </c>
      <c r="D74" s="29" t="str">
        <f t="shared" si="4"/>
        <v>TOMATE NON SALE</v>
      </c>
      <c r="E74" s="29">
        <f t="shared" si="5"/>
        <v>900001</v>
      </c>
      <c r="F74" s="30">
        <v>47350</v>
      </c>
      <c r="G74" s="30"/>
      <c r="H74" s="30">
        <f t="shared" si="6"/>
        <v>47350</v>
      </c>
      <c r="I74" s="29">
        <v>4.1900000000000004</v>
      </c>
      <c r="J74" s="31" t="b">
        <f t="array" ref="J74">MAX(IF(Tableau1[N° Cuve]=Tableau1[[#This Row],[N° Cuve]],Tableau1[Date]))=Tableau1[[#This Row],[Date]]</f>
        <v>1</v>
      </c>
    </row>
    <row r="75" spans="1:10" x14ac:dyDescent="0.2">
      <c r="A75" s="28">
        <v>43</v>
      </c>
      <c r="B75" s="27">
        <v>41935</v>
      </c>
      <c r="C75" s="28">
        <v>3</v>
      </c>
      <c r="D75" s="29" t="str">
        <f t="shared" si="4"/>
        <v>TOMATE NON SALE</v>
      </c>
      <c r="E75" s="29">
        <f t="shared" si="5"/>
        <v>900001</v>
      </c>
      <c r="F75" s="30"/>
      <c r="G75" s="30">
        <v>49000</v>
      </c>
      <c r="H75" s="30">
        <f t="shared" si="6"/>
        <v>-49000</v>
      </c>
      <c r="I75" s="29"/>
      <c r="J75" s="31" t="b">
        <f t="array" ref="J75">MAX(IF(Tableau1[N° Cuve]=Tableau1[[#This Row],[N° Cuve]],Tableau1[Date]))=Tableau1[[#This Row],[Date]]</f>
        <v>0</v>
      </c>
    </row>
    <row r="76" spans="1:10" x14ac:dyDescent="0.2">
      <c r="A76" s="28">
        <v>28</v>
      </c>
      <c r="B76" s="27">
        <v>41946</v>
      </c>
      <c r="C76" s="28">
        <v>3</v>
      </c>
      <c r="D76" s="29" t="str">
        <f t="shared" si="4"/>
        <v>TOMATE NON SALE</v>
      </c>
      <c r="E76" s="29">
        <f t="shared" si="5"/>
        <v>900001</v>
      </c>
      <c r="F76" s="30"/>
      <c r="G76" s="30">
        <v>49000</v>
      </c>
      <c r="H76" s="30">
        <f t="shared" si="6"/>
        <v>-49000</v>
      </c>
      <c r="I76" s="29"/>
      <c r="J76" s="31" t="b">
        <f t="array" ref="J76">MAX(IF(Tableau1[N° Cuve]=Tableau1[[#This Row],[N° Cuve]],Tableau1[Date]))=Tableau1[[#This Row],[Date]]</f>
        <v>0</v>
      </c>
    </row>
    <row r="77" spans="1:10" x14ac:dyDescent="0.2">
      <c r="A77" s="28">
        <v>45</v>
      </c>
      <c r="B77" s="27">
        <v>41946</v>
      </c>
      <c r="C77" s="28">
        <v>3</v>
      </c>
      <c r="D77" s="29" t="str">
        <f t="shared" si="4"/>
        <v>TOMATE NON SALE</v>
      </c>
      <c r="E77" s="29">
        <f t="shared" si="5"/>
        <v>900001</v>
      </c>
      <c r="F77" s="30"/>
      <c r="G77" s="30">
        <v>49000</v>
      </c>
      <c r="H77" s="30">
        <f t="shared" si="6"/>
        <v>-49000</v>
      </c>
      <c r="I77" s="29"/>
      <c r="J77" s="31" t="b">
        <f t="array" ref="J77">MAX(IF(Tableau1[N° Cuve]=Tableau1[[#This Row],[N° Cuve]],Tableau1[Date]))=Tableau1[[#This Row],[Date]]</f>
        <v>0</v>
      </c>
    </row>
    <row r="78" spans="1:10" x14ac:dyDescent="0.2">
      <c r="A78" s="28">
        <v>19</v>
      </c>
      <c r="B78" s="27">
        <v>41946</v>
      </c>
      <c r="C78" s="28">
        <v>3</v>
      </c>
      <c r="D78" s="29" t="str">
        <f t="shared" si="4"/>
        <v>TOMATE NON SALE</v>
      </c>
      <c r="E78" s="29">
        <f t="shared" si="5"/>
        <v>900001</v>
      </c>
      <c r="F78" s="30"/>
      <c r="G78" s="30">
        <v>49000</v>
      </c>
      <c r="H78" s="30">
        <f t="shared" si="6"/>
        <v>-49000</v>
      </c>
      <c r="I78" s="29"/>
      <c r="J78" s="31" t="b">
        <f t="array" ref="J78">MAX(IF(Tableau1[N° Cuve]=Tableau1[[#This Row],[N° Cuve]],Tableau1[Date]))=Tableau1[[#This Row],[Date]]</f>
        <v>0</v>
      </c>
    </row>
    <row r="79" spans="1:10" x14ac:dyDescent="0.2">
      <c r="A79" s="28">
        <v>9</v>
      </c>
      <c r="B79" s="27">
        <v>41946</v>
      </c>
      <c r="C79" s="28">
        <v>34</v>
      </c>
      <c r="D79" s="29" t="str">
        <f t="shared" si="4"/>
        <v>pj PRUNEAU BIO D'agen</v>
      </c>
      <c r="E79" s="29">
        <f t="shared" si="5"/>
        <v>900043</v>
      </c>
      <c r="F79" s="30"/>
      <c r="G79" s="30">
        <v>22120</v>
      </c>
      <c r="H79" s="30">
        <f t="shared" si="6"/>
        <v>-22120</v>
      </c>
      <c r="I79" s="29"/>
      <c r="J79" s="31" t="b">
        <f t="array" ref="J79">MAX(IF(Tableau1[N° Cuve]=Tableau1[[#This Row],[N° Cuve]],Tableau1[Date]))=Tableau1[[#This Row],[Date]]</f>
        <v>0</v>
      </c>
    </row>
    <row r="80" spans="1:10" x14ac:dyDescent="0.2">
      <c r="A80" s="28">
        <v>43</v>
      </c>
      <c r="B80" s="27">
        <v>41946</v>
      </c>
      <c r="C80" s="28">
        <v>34</v>
      </c>
      <c r="D80" s="29" t="str">
        <f t="shared" si="4"/>
        <v>pj PRUNEAU BIO D'agen</v>
      </c>
      <c r="E80" s="29">
        <f t="shared" si="5"/>
        <v>900043</v>
      </c>
      <c r="F80" s="30"/>
      <c r="G80" s="30">
        <v>47860</v>
      </c>
      <c r="H80" s="30">
        <f t="shared" si="6"/>
        <v>-47860</v>
      </c>
      <c r="I80" s="29"/>
      <c r="J80" s="31" t="b">
        <f t="array" ref="J80">MAX(IF(Tableau1[N° Cuve]=Tableau1[[#This Row],[N° Cuve]],Tableau1[Date]))=Tableau1[[#This Row],[Date]]</f>
        <v>0</v>
      </c>
    </row>
    <row r="81" spans="1:10" ht="13.5" customHeight="1" x14ac:dyDescent="0.2">
      <c r="A81" s="28">
        <v>22</v>
      </c>
      <c r="B81" s="27">
        <v>41948</v>
      </c>
      <c r="C81" s="28">
        <v>3</v>
      </c>
      <c r="D81" s="29" t="str">
        <f t="shared" si="4"/>
        <v>TOMATE NON SALE</v>
      </c>
      <c r="E81" s="29">
        <f t="shared" si="5"/>
        <v>900001</v>
      </c>
      <c r="F81" s="30"/>
      <c r="G81" s="30">
        <v>49000</v>
      </c>
      <c r="H81" s="30">
        <f t="shared" si="6"/>
        <v>-49000</v>
      </c>
      <c r="I81" s="29"/>
      <c r="J81" s="31" t="b">
        <f t="array" ref="J81">MAX(IF(Tableau1[N° Cuve]=Tableau1[[#This Row],[N° Cuve]],Tableau1[Date]))=Tableau1[[#This Row],[Date]]</f>
        <v>0</v>
      </c>
    </row>
    <row r="82" spans="1:10" x14ac:dyDescent="0.2">
      <c r="A82" s="28">
        <v>28</v>
      </c>
      <c r="B82" s="27">
        <v>41953</v>
      </c>
      <c r="C82" s="28">
        <v>34</v>
      </c>
      <c r="D82" s="29" t="str">
        <f t="shared" si="4"/>
        <v>pj PRUNEAU BIO D'agen</v>
      </c>
      <c r="E82" s="29">
        <f t="shared" si="5"/>
        <v>900043</v>
      </c>
      <c r="F82" s="30">
        <v>39790</v>
      </c>
      <c r="G82" s="30"/>
      <c r="H82" s="30">
        <f t="shared" si="6"/>
        <v>39790</v>
      </c>
      <c r="I82" s="29">
        <v>19.34</v>
      </c>
      <c r="J82" s="31" t="b">
        <f t="array" ref="J82">MAX(IF(Tableau1[N° Cuve]=Tableau1[[#This Row],[N° Cuve]],Tableau1[Date]))=Tableau1[[#This Row],[Date]]</f>
        <v>0</v>
      </c>
    </row>
    <row r="83" spans="1:10" x14ac:dyDescent="0.2">
      <c r="A83" s="28">
        <v>24</v>
      </c>
      <c r="B83" s="27">
        <v>41957</v>
      </c>
      <c r="C83" s="28">
        <v>3</v>
      </c>
      <c r="D83" s="29" t="str">
        <f t="shared" si="4"/>
        <v>TOMATE NON SALE</v>
      </c>
      <c r="E83" s="29">
        <f t="shared" si="5"/>
        <v>900001</v>
      </c>
      <c r="F83" s="30"/>
      <c r="G83" s="30">
        <v>49000</v>
      </c>
      <c r="H83" s="30">
        <f t="shared" si="6"/>
        <v>-49000</v>
      </c>
      <c r="I83" s="29"/>
      <c r="J83" s="31" t="b">
        <f t="array" ref="J83">MAX(IF(Tableau1[N° Cuve]=Tableau1[[#This Row],[N° Cuve]],Tableau1[Date]))=Tableau1[[#This Row],[Date]]</f>
        <v>0</v>
      </c>
    </row>
    <row r="84" spans="1:10" x14ac:dyDescent="0.2">
      <c r="A84" s="28">
        <v>39</v>
      </c>
      <c r="B84" s="27">
        <v>41957</v>
      </c>
      <c r="C84" s="28">
        <v>3</v>
      </c>
      <c r="D84" s="29" t="str">
        <f t="shared" si="4"/>
        <v>TOMATE NON SALE</v>
      </c>
      <c r="E84" s="29">
        <f t="shared" si="5"/>
        <v>900001</v>
      </c>
      <c r="F84" s="30"/>
      <c r="G84" s="30">
        <v>49000</v>
      </c>
      <c r="H84" s="30">
        <f t="shared" si="6"/>
        <v>-49000</v>
      </c>
      <c r="I84" s="29"/>
      <c r="J84" s="31" t="b">
        <f t="array" ref="J84">MAX(IF(Tableau1[N° Cuve]=Tableau1[[#This Row],[N° Cuve]],Tableau1[Date]))=Tableau1[[#This Row],[Date]]</f>
        <v>0</v>
      </c>
    </row>
    <row r="85" spans="1:10" x14ac:dyDescent="0.2">
      <c r="A85" s="28">
        <v>24</v>
      </c>
      <c r="B85" s="27">
        <v>41963</v>
      </c>
      <c r="C85" s="28">
        <v>18</v>
      </c>
      <c r="D85" s="29" t="str">
        <f t="shared" si="4"/>
        <v>pj tomate bio d'Espagne</v>
      </c>
      <c r="E85" s="29">
        <f t="shared" si="5"/>
        <v>300060</v>
      </c>
      <c r="F85" s="30">
        <v>23520</v>
      </c>
      <c r="G85" s="30"/>
      <c r="H85" s="30">
        <f t="shared" si="6"/>
        <v>23520</v>
      </c>
      <c r="I85" s="29">
        <v>5.01</v>
      </c>
      <c r="J85" s="31" t="b">
        <f t="array" ref="J85">MAX(IF(Tableau1[N° Cuve]=Tableau1[[#This Row],[N° Cuve]],Tableau1[Date]))=Tableau1[[#This Row],[Date]]</f>
        <v>0</v>
      </c>
    </row>
    <row r="86" spans="1:10" x14ac:dyDescent="0.2">
      <c r="A86" s="28">
        <v>8</v>
      </c>
      <c r="B86" s="27">
        <v>41964</v>
      </c>
      <c r="C86" s="28">
        <v>3</v>
      </c>
      <c r="D86" s="29" t="str">
        <f t="shared" si="4"/>
        <v>TOMATE NON SALE</v>
      </c>
      <c r="E86" s="29">
        <f t="shared" si="5"/>
        <v>900001</v>
      </c>
      <c r="F86" s="30"/>
      <c r="G86" s="30">
        <v>49000</v>
      </c>
      <c r="H86" s="30">
        <f t="shared" si="6"/>
        <v>-49000</v>
      </c>
      <c r="I86" s="29"/>
      <c r="J86" s="31" t="b">
        <f t="array" ref="J86">MAX(IF(Tableau1[N° Cuve]=Tableau1[[#This Row],[N° Cuve]],Tableau1[Date]))=Tableau1[[#This Row],[Date]]</f>
        <v>0</v>
      </c>
    </row>
    <row r="87" spans="1:10" x14ac:dyDescent="0.2">
      <c r="A87" s="28">
        <v>6</v>
      </c>
      <c r="B87" s="27">
        <v>41964</v>
      </c>
      <c r="C87" s="28">
        <v>3</v>
      </c>
      <c r="D87" s="29" t="str">
        <f t="shared" si="4"/>
        <v>TOMATE NON SALE</v>
      </c>
      <c r="E87" s="29">
        <f t="shared" si="5"/>
        <v>900001</v>
      </c>
      <c r="F87" s="30"/>
      <c r="G87" s="30">
        <v>49000</v>
      </c>
      <c r="H87" s="30">
        <f t="shared" si="6"/>
        <v>-49000</v>
      </c>
      <c r="I87" s="29"/>
      <c r="J87" s="31" t="b">
        <f t="array" ref="J87">MAX(IF(Tableau1[N° Cuve]=Tableau1[[#This Row],[N° Cuve]],Tableau1[Date]))=Tableau1[[#This Row],[Date]]</f>
        <v>0</v>
      </c>
    </row>
    <row r="88" spans="1:10" x14ac:dyDescent="0.2">
      <c r="A88" s="28">
        <v>22</v>
      </c>
      <c r="B88" s="27">
        <v>41968</v>
      </c>
      <c r="C88" s="28">
        <v>33</v>
      </c>
      <c r="D88" s="29" t="str">
        <f t="shared" si="4"/>
        <v>PJ radis noir BIO</v>
      </c>
      <c r="E88" s="29">
        <f t="shared" si="5"/>
        <v>900012</v>
      </c>
      <c r="F88" s="30">
        <v>35630</v>
      </c>
      <c r="G88" s="30"/>
      <c r="H88" s="30">
        <f t="shared" si="6"/>
        <v>35630</v>
      </c>
      <c r="I88" s="29">
        <v>4.79</v>
      </c>
      <c r="J88" s="31" t="b">
        <f t="array" ref="J88">MAX(IF(Tableau1[N° Cuve]=Tableau1[[#This Row],[N° Cuve]],Tableau1[Date]))=Tableau1[[#This Row],[Date]]</f>
        <v>1</v>
      </c>
    </row>
    <row r="89" spans="1:10" x14ac:dyDescent="0.2">
      <c r="A89" s="28">
        <v>12</v>
      </c>
      <c r="B89" s="27">
        <v>41969</v>
      </c>
      <c r="C89" s="28">
        <v>4</v>
      </c>
      <c r="D89" s="29" t="str">
        <f t="shared" si="4"/>
        <v>TOMATE BIO NON SALE</v>
      </c>
      <c r="E89" s="29">
        <f t="shared" si="5"/>
        <v>900002</v>
      </c>
      <c r="F89" s="30"/>
      <c r="G89" s="30">
        <v>49000</v>
      </c>
      <c r="H89" s="30">
        <f t="shared" si="6"/>
        <v>-49000</v>
      </c>
      <c r="I89" s="29"/>
      <c r="J89" s="31" t="b">
        <f t="array" ref="J89">MAX(IF(Tableau1[N° Cuve]=Tableau1[[#This Row],[N° Cuve]],Tableau1[Date]))=Tableau1[[#This Row],[Date]]</f>
        <v>0</v>
      </c>
    </row>
    <row r="90" spans="1:10" x14ac:dyDescent="0.2">
      <c r="A90" s="28">
        <v>12</v>
      </c>
      <c r="B90" s="27">
        <v>41969</v>
      </c>
      <c r="C90" s="28">
        <v>4</v>
      </c>
      <c r="D90" s="29" t="str">
        <f t="shared" si="4"/>
        <v>TOMATE BIO NON SALE</v>
      </c>
      <c r="E90" s="29">
        <f t="shared" si="5"/>
        <v>900002</v>
      </c>
      <c r="F90" s="30">
        <v>24550</v>
      </c>
      <c r="G90" s="30"/>
      <c r="H90" s="30">
        <f t="shared" si="6"/>
        <v>24550</v>
      </c>
      <c r="I90" s="29">
        <v>4.1399999999999997</v>
      </c>
      <c r="J90" s="31" t="b">
        <f t="array" ref="J90">MAX(IF(Tableau1[N° Cuve]=Tableau1[[#This Row],[N° Cuve]],Tableau1[Date]))=Tableau1[[#This Row],[Date]]</f>
        <v>0</v>
      </c>
    </row>
    <row r="91" spans="1:10" x14ac:dyDescent="0.2">
      <c r="A91" s="28">
        <v>24</v>
      </c>
      <c r="B91" s="27">
        <v>41970</v>
      </c>
      <c r="C91" s="28">
        <v>18</v>
      </c>
      <c r="D91" s="29" t="str">
        <f t="shared" ref="D91:D139" si="7">VLOOKUP(C91,codes,2)</f>
        <v>pj tomate bio d'Espagne</v>
      </c>
      <c r="E91" s="29">
        <f t="shared" ref="E91:E139" si="8">VLOOKUP(C91,codes2,3)</f>
        <v>300060</v>
      </c>
      <c r="F91" s="30"/>
      <c r="G91" s="30">
        <v>23520</v>
      </c>
      <c r="H91" s="30">
        <f t="shared" si="6"/>
        <v>-23520</v>
      </c>
      <c r="I91" s="29"/>
      <c r="J91" s="31" t="b">
        <f t="array" ref="J91">MAX(IF(Tableau1[N° Cuve]=Tableau1[[#This Row],[N° Cuve]],Tableau1[Date]))=Tableau1[[#This Row],[Date]]</f>
        <v>0</v>
      </c>
    </row>
    <row r="92" spans="1:10" x14ac:dyDescent="0.2">
      <c r="A92" s="28">
        <v>19</v>
      </c>
      <c r="B92" s="27">
        <v>41970</v>
      </c>
      <c r="C92" s="28">
        <v>33</v>
      </c>
      <c r="D92" s="29" t="str">
        <f t="shared" si="7"/>
        <v>PJ radis noir BIO</v>
      </c>
      <c r="E92" s="29">
        <f t="shared" si="8"/>
        <v>900012</v>
      </c>
      <c r="F92" s="30">
        <v>39620</v>
      </c>
      <c r="G92" s="30"/>
      <c r="H92" s="30">
        <f t="shared" si="6"/>
        <v>39620</v>
      </c>
      <c r="I92" s="29">
        <v>5.32</v>
      </c>
      <c r="J92" s="31" t="b">
        <f t="array" ref="J92">MAX(IF(Tableau1[N° Cuve]=Tableau1[[#This Row],[N° Cuve]],Tableau1[Date]))=Tableau1[[#This Row],[Date]]</f>
        <v>0</v>
      </c>
    </row>
    <row r="93" spans="1:10" x14ac:dyDescent="0.2">
      <c r="A93" s="28">
        <v>8</v>
      </c>
      <c r="B93" s="27">
        <v>41971</v>
      </c>
      <c r="C93" s="28">
        <v>33</v>
      </c>
      <c r="D93" s="29" t="str">
        <f t="shared" si="7"/>
        <v>PJ radis noir BIO</v>
      </c>
      <c r="E93" s="29">
        <f t="shared" si="8"/>
        <v>900012</v>
      </c>
      <c r="F93" s="30">
        <v>25180</v>
      </c>
      <c r="G93" s="30"/>
      <c r="H93" s="30">
        <f t="shared" si="6"/>
        <v>25180</v>
      </c>
      <c r="I93" s="29">
        <v>4.84</v>
      </c>
      <c r="J93" s="31" t="b">
        <f t="array" ref="J93">MAX(IF(Tableau1[N° Cuve]=Tableau1[[#This Row],[N° Cuve]],Tableau1[Date]))=Tableau1[[#This Row],[Date]]</f>
        <v>0</v>
      </c>
    </row>
    <row r="94" spans="1:10" x14ac:dyDescent="0.2">
      <c r="A94" s="28">
        <v>9</v>
      </c>
      <c r="B94" s="27">
        <v>41971</v>
      </c>
      <c r="C94" s="28">
        <v>4</v>
      </c>
      <c r="D94" s="29" t="str">
        <f t="shared" si="7"/>
        <v>TOMATE BIO NON SALE</v>
      </c>
      <c r="E94" s="29">
        <f t="shared" si="8"/>
        <v>900002</v>
      </c>
      <c r="F94" s="30">
        <v>19100</v>
      </c>
      <c r="G94" s="30"/>
      <c r="H94" s="30">
        <f t="shared" si="6"/>
        <v>19100</v>
      </c>
      <c r="I94" s="29">
        <v>4.45</v>
      </c>
      <c r="J94" s="31" t="b">
        <f t="array" ref="J94">MAX(IF(Tableau1[N° Cuve]=Tableau1[[#This Row],[N° Cuve]],Tableau1[Date]))=Tableau1[[#This Row],[Date]]</f>
        <v>0</v>
      </c>
    </row>
    <row r="95" spans="1:10" x14ac:dyDescent="0.2">
      <c r="A95" s="28">
        <v>6</v>
      </c>
      <c r="B95" s="27">
        <v>41972</v>
      </c>
      <c r="C95" s="28">
        <v>33</v>
      </c>
      <c r="D95" s="29" t="str">
        <f t="shared" si="7"/>
        <v>PJ radis noir BIO</v>
      </c>
      <c r="E95" s="29">
        <f t="shared" si="8"/>
        <v>900012</v>
      </c>
      <c r="F95" s="30">
        <v>24290</v>
      </c>
      <c r="G95" s="30"/>
      <c r="H95" s="30">
        <f t="shared" si="6"/>
        <v>24290</v>
      </c>
      <c r="I95" s="29">
        <v>4.6100000000000003</v>
      </c>
      <c r="J95" s="31" t="b">
        <f t="array" ref="J95">MAX(IF(Tableau1[N° Cuve]=Tableau1[[#This Row],[N° Cuve]],Tableau1[Date]))=Tableau1[[#This Row],[Date]]</f>
        <v>0</v>
      </c>
    </row>
    <row r="96" spans="1:10" x14ac:dyDescent="0.2">
      <c r="A96" s="28">
        <v>107</v>
      </c>
      <c r="B96" s="27">
        <v>41974</v>
      </c>
      <c r="C96" s="28">
        <v>3</v>
      </c>
      <c r="D96" s="29" t="str">
        <f t="shared" si="7"/>
        <v>TOMATE NON SALE</v>
      </c>
      <c r="E96" s="29">
        <f t="shared" si="8"/>
        <v>900001</v>
      </c>
      <c r="F96" s="30"/>
      <c r="G96" s="30">
        <v>49000</v>
      </c>
      <c r="H96" s="30">
        <f t="shared" si="6"/>
        <v>-49000</v>
      </c>
      <c r="I96" s="29"/>
      <c r="J96" s="31" t="b">
        <f t="array" ref="J96">MAX(IF(Tableau1[N° Cuve]=Tableau1[[#This Row],[N° Cuve]],Tableau1[Date]))=Tableau1[[#This Row],[Date]]</f>
        <v>0</v>
      </c>
    </row>
    <row r="97" spans="1:10" x14ac:dyDescent="0.2">
      <c r="A97" s="28">
        <v>105</v>
      </c>
      <c r="B97" s="27">
        <v>41975</v>
      </c>
      <c r="C97" s="28">
        <v>3</v>
      </c>
      <c r="D97" s="29" t="str">
        <f t="shared" si="7"/>
        <v>TOMATE NON SALE</v>
      </c>
      <c r="E97" s="29">
        <f t="shared" si="8"/>
        <v>900001</v>
      </c>
      <c r="F97" s="30"/>
      <c r="G97" s="30">
        <v>49000</v>
      </c>
      <c r="H97" s="30">
        <f t="shared" si="6"/>
        <v>-49000</v>
      </c>
      <c r="I97" s="29"/>
      <c r="J97" s="31" t="b">
        <f t="array" ref="J97">MAX(IF(Tableau1[N° Cuve]=Tableau1[[#This Row],[N° Cuve]],Tableau1[Date]))=Tableau1[[#This Row],[Date]]</f>
        <v>0</v>
      </c>
    </row>
    <row r="98" spans="1:10" x14ac:dyDescent="0.2">
      <c r="A98" s="28">
        <v>55</v>
      </c>
      <c r="B98" s="27">
        <v>41975</v>
      </c>
      <c r="C98" s="28">
        <v>3</v>
      </c>
      <c r="D98" s="29" t="str">
        <f t="shared" si="7"/>
        <v>TOMATE NON SALE</v>
      </c>
      <c r="E98" s="29">
        <f t="shared" si="8"/>
        <v>900001</v>
      </c>
      <c r="F98" s="30"/>
      <c r="G98" s="30">
        <v>49000</v>
      </c>
      <c r="H98" s="30">
        <f t="shared" si="6"/>
        <v>-49000</v>
      </c>
      <c r="I98" s="29"/>
      <c r="J98" s="31" t="b">
        <f t="array" ref="J98">MAX(IF(Tableau1[N° Cuve]=Tableau1[[#This Row],[N° Cuve]],Tableau1[Date]))=Tableau1[[#This Row],[Date]]</f>
        <v>0</v>
      </c>
    </row>
    <row r="99" spans="1:10" x14ac:dyDescent="0.2">
      <c r="A99" s="28">
        <v>55</v>
      </c>
      <c r="B99" s="27">
        <v>41975</v>
      </c>
      <c r="C99" s="28">
        <v>38</v>
      </c>
      <c r="D99" s="29" t="str">
        <f t="shared" si="7"/>
        <v>raisin rouge conv spring valley</v>
      </c>
      <c r="E99" s="29">
        <f t="shared" si="8"/>
        <v>300049</v>
      </c>
      <c r="F99" s="30">
        <v>24640</v>
      </c>
      <c r="G99" s="30"/>
      <c r="H99" s="30">
        <f t="shared" si="6"/>
        <v>24640</v>
      </c>
      <c r="I99" s="29">
        <v>16.190000000000001</v>
      </c>
      <c r="J99" s="31" t="b">
        <f t="array" ref="J99">MAX(IF(Tableau1[N° Cuve]=Tableau1[[#This Row],[N° Cuve]],Tableau1[Date]))=Tableau1[[#This Row],[Date]]</f>
        <v>0</v>
      </c>
    </row>
    <row r="100" spans="1:10" x14ac:dyDescent="0.2">
      <c r="A100" s="28">
        <v>42</v>
      </c>
      <c r="B100" s="27">
        <v>41976</v>
      </c>
      <c r="C100" s="28">
        <v>3</v>
      </c>
      <c r="D100" s="29" t="str">
        <f t="shared" si="7"/>
        <v>TOMATE NON SALE</v>
      </c>
      <c r="E100" s="29">
        <f t="shared" si="8"/>
        <v>900001</v>
      </c>
      <c r="F100" s="30">
        <v>47390</v>
      </c>
      <c r="G100" s="30"/>
      <c r="H100" s="30">
        <f t="shared" si="6"/>
        <v>47390</v>
      </c>
      <c r="I100" s="29">
        <v>4.25</v>
      </c>
      <c r="J100" s="31" t="b">
        <f t="array" ref="J100">MAX(IF(Tableau1[N° Cuve]=Tableau1[[#This Row],[N° Cuve]],Tableau1[Date]))=Tableau1[[#This Row],[Date]]</f>
        <v>1</v>
      </c>
    </row>
    <row r="101" spans="1:10" x14ac:dyDescent="0.2">
      <c r="A101" s="28">
        <v>36</v>
      </c>
      <c r="B101" s="27">
        <v>41976</v>
      </c>
      <c r="C101" s="28">
        <v>3</v>
      </c>
      <c r="D101" s="29" t="str">
        <f t="shared" si="7"/>
        <v>TOMATE NON SALE</v>
      </c>
      <c r="E101" s="29">
        <f t="shared" si="8"/>
        <v>900001</v>
      </c>
      <c r="F101" s="30"/>
      <c r="G101" s="30">
        <v>49000</v>
      </c>
      <c r="H101" s="30">
        <f t="shared" si="6"/>
        <v>-49000</v>
      </c>
      <c r="I101" s="29"/>
      <c r="J101" s="31" t="b">
        <f t="array" ref="J101">MAX(IF(Tableau1[N° Cuve]=Tableau1[[#This Row],[N° Cuve]],Tableau1[Date]))=Tableau1[[#This Row],[Date]]</f>
        <v>0</v>
      </c>
    </row>
    <row r="102" spans="1:10" x14ac:dyDescent="0.2">
      <c r="A102" s="28">
        <v>42</v>
      </c>
      <c r="B102" s="27">
        <v>41976</v>
      </c>
      <c r="C102" s="28">
        <v>3</v>
      </c>
      <c r="D102" s="29" t="str">
        <f t="shared" si="7"/>
        <v>TOMATE NON SALE</v>
      </c>
      <c r="E102" s="29">
        <f t="shared" si="8"/>
        <v>900001</v>
      </c>
      <c r="F102" s="30"/>
      <c r="G102" s="30">
        <v>49000</v>
      </c>
      <c r="H102" s="30">
        <f t="shared" si="6"/>
        <v>-49000</v>
      </c>
      <c r="I102" s="29"/>
      <c r="J102" s="31" t="b">
        <f t="array" ref="J102">MAX(IF(Tableau1[N° Cuve]=Tableau1[[#This Row],[N° Cuve]],Tableau1[Date]))=Tableau1[[#This Row],[Date]]</f>
        <v>1</v>
      </c>
    </row>
    <row r="103" spans="1:10" x14ac:dyDescent="0.2">
      <c r="A103" s="28">
        <v>36</v>
      </c>
      <c r="B103" s="27">
        <v>41977</v>
      </c>
      <c r="C103" s="28">
        <v>3</v>
      </c>
      <c r="D103" s="29" t="str">
        <f t="shared" si="7"/>
        <v>TOMATE NON SALE</v>
      </c>
      <c r="E103" s="29">
        <f t="shared" si="8"/>
        <v>900001</v>
      </c>
      <c r="F103" s="30">
        <v>36900</v>
      </c>
      <c r="G103" s="30"/>
      <c r="H103" s="30">
        <f t="shared" ref="H103:H134" si="9">+F103-G103</f>
        <v>36900</v>
      </c>
      <c r="I103" s="29">
        <v>4.63</v>
      </c>
      <c r="J103" s="31" t="b">
        <f t="array" ref="J103">MAX(IF(Tableau1[N° Cuve]=Tableau1[[#This Row],[N° Cuve]],Tableau1[Date]))=Tableau1[[#This Row],[Date]]</f>
        <v>0</v>
      </c>
    </row>
    <row r="104" spans="1:10" x14ac:dyDescent="0.2">
      <c r="A104" s="28">
        <v>45</v>
      </c>
      <c r="B104" s="27">
        <v>41977</v>
      </c>
      <c r="C104" s="28">
        <v>3</v>
      </c>
      <c r="D104" s="29" t="str">
        <f t="shared" si="7"/>
        <v>TOMATE NON SALE</v>
      </c>
      <c r="E104" s="29">
        <f t="shared" si="8"/>
        <v>900001</v>
      </c>
      <c r="F104" s="30">
        <v>46940</v>
      </c>
      <c r="G104" s="30"/>
      <c r="H104" s="30">
        <f t="shared" si="9"/>
        <v>46940</v>
      </c>
      <c r="I104" s="29">
        <v>4.91</v>
      </c>
      <c r="J104" s="31" t="b">
        <f t="array" ref="J104">MAX(IF(Tableau1[N° Cuve]=Tableau1[[#This Row],[N° Cuve]],Tableau1[Date]))=Tableau1[[#This Row],[Date]]</f>
        <v>1</v>
      </c>
    </row>
    <row r="105" spans="1:10" x14ac:dyDescent="0.2">
      <c r="A105" s="28">
        <v>43</v>
      </c>
      <c r="B105" s="27">
        <v>41978</v>
      </c>
      <c r="C105" s="28">
        <v>36</v>
      </c>
      <c r="D105" s="29" t="str">
        <f t="shared" si="7"/>
        <v>pec orange jafaden</v>
      </c>
      <c r="E105" s="29">
        <f t="shared" si="8"/>
        <v>910149</v>
      </c>
      <c r="F105" s="30">
        <v>12200</v>
      </c>
      <c r="G105" s="30"/>
      <c r="H105" s="30">
        <f t="shared" si="9"/>
        <v>12200</v>
      </c>
      <c r="I105" s="29">
        <v>10.87</v>
      </c>
      <c r="J105" s="31" t="b">
        <f t="array" ref="J105">MAX(IF(Tableau1[N° Cuve]=Tableau1[[#This Row],[N° Cuve]],Tableau1[Date]))=Tableau1[[#This Row],[Date]]</f>
        <v>1</v>
      </c>
    </row>
    <row r="106" spans="1:10" x14ac:dyDescent="0.2">
      <c r="A106" s="28">
        <v>28</v>
      </c>
      <c r="B106" s="27">
        <v>41981</v>
      </c>
      <c r="C106" s="28">
        <v>34</v>
      </c>
      <c r="D106" s="29" t="str">
        <f t="shared" si="7"/>
        <v>pj PRUNEAU BIO D'agen</v>
      </c>
      <c r="E106" s="29">
        <f t="shared" si="8"/>
        <v>900043</v>
      </c>
      <c r="F106" s="30"/>
      <c r="G106" s="30">
        <v>39790</v>
      </c>
      <c r="H106" s="30">
        <f t="shared" si="9"/>
        <v>-39790</v>
      </c>
      <c r="I106" s="29"/>
      <c r="J106" s="31" t="b">
        <f t="array" ref="J106">MAX(IF(Tableau1[N° Cuve]=Tableau1[[#This Row],[N° Cuve]],Tableau1[Date]))=Tableau1[[#This Row],[Date]]</f>
        <v>0</v>
      </c>
    </row>
    <row r="107" spans="1:10" x14ac:dyDescent="0.2">
      <c r="A107" s="28">
        <v>9</v>
      </c>
      <c r="B107" s="27">
        <v>41981</v>
      </c>
      <c r="C107" s="28">
        <v>4</v>
      </c>
      <c r="D107" s="29" t="str">
        <f t="shared" si="7"/>
        <v>TOMATE BIO NON SALE</v>
      </c>
      <c r="E107" s="29">
        <f t="shared" si="8"/>
        <v>900002</v>
      </c>
      <c r="F107" s="30"/>
      <c r="G107" s="30">
        <v>19100</v>
      </c>
      <c r="H107" s="30">
        <f t="shared" si="9"/>
        <v>-19100</v>
      </c>
      <c r="I107" s="29"/>
      <c r="J107" s="31" t="b">
        <f t="array" ref="J107">MAX(IF(Tableau1[N° Cuve]=Tableau1[[#This Row],[N° Cuve]],Tableau1[Date]))=Tableau1[[#This Row],[Date]]</f>
        <v>0</v>
      </c>
    </row>
    <row r="108" spans="1:10" x14ac:dyDescent="0.2">
      <c r="A108" s="28">
        <v>24</v>
      </c>
      <c r="B108" s="27">
        <v>41983</v>
      </c>
      <c r="C108" s="28">
        <v>36</v>
      </c>
      <c r="D108" s="29" t="str">
        <f t="shared" si="7"/>
        <v>pec orange jafaden</v>
      </c>
      <c r="E108" s="29">
        <f t="shared" si="8"/>
        <v>910149</v>
      </c>
      <c r="F108" s="30">
        <v>19300</v>
      </c>
      <c r="G108" s="30"/>
      <c r="H108" s="30">
        <f t="shared" si="9"/>
        <v>19300</v>
      </c>
      <c r="I108" s="29">
        <v>10.91</v>
      </c>
      <c r="J108" s="31" t="b">
        <f t="array" ref="J108">MAX(IF(Tableau1[N° Cuve]=Tableau1[[#This Row],[N° Cuve]],Tableau1[Date]))=Tableau1[[#This Row],[Date]]</f>
        <v>1</v>
      </c>
    </row>
    <row r="109" spans="1:10" x14ac:dyDescent="0.2">
      <c r="A109" s="28">
        <v>28</v>
      </c>
      <c r="B109" s="27">
        <v>41983</v>
      </c>
      <c r="C109" s="28">
        <v>36</v>
      </c>
      <c r="D109" s="29" t="str">
        <f t="shared" si="7"/>
        <v>pec orange jafaden</v>
      </c>
      <c r="E109" s="29">
        <f t="shared" si="8"/>
        <v>910149</v>
      </c>
      <c r="F109" s="30">
        <v>24100</v>
      </c>
      <c r="G109" s="30"/>
      <c r="H109" s="30">
        <f t="shared" si="9"/>
        <v>24100</v>
      </c>
      <c r="I109" s="29">
        <v>11.21</v>
      </c>
      <c r="J109" s="31" t="b">
        <f t="array" ref="J109">MAX(IF(Tableau1[N° Cuve]=Tableau1[[#This Row],[N° Cuve]],Tableau1[Date]))=Tableau1[[#This Row],[Date]]</f>
        <v>1</v>
      </c>
    </row>
    <row r="110" spans="1:10" x14ac:dyDescent="0.2">
      <c r="A110" s="28">
        <v>9</v>
      </c>
      <c r="B110" s="27">
        <v>41986</v>
      </c>
      <c r="C110" s="28">
        <v>39</v>
      </c>
      <c r="D110" s="29" t="str">
        <f t="shared" si="7"/>
        <v>pur jus de raisin rouge bio</v>
      </c>
      <c r="E110" s="29">
        <f t="shared" si="8"/>
        <v>300012</v>
      </c>
      <c r="F110" s="30">
        <v>24200</v>
      </c>
      <c r="G110" s="30"/>
      <c r="H110" s="30">
        <f t="shared" si="9"/>
        <v>24200</v>
      </c>
      <c r="I110" s="29">
        <v>18.82</v>
      </c>
      <c r="J110" s="31" t="b">
        <f t="array" ref="J110">MAX(IF(Tableau1[N° Cuve]=Tableau1[[#This Row],[N° Cuve]],Tableau1[Date]))=Tableau1[[#This Row],[Date]]</f>
        <v>0</v>
      </c>
    </row>
    <row r="111" spans="1:10" x14ac:dyDescent="0.2">
      <c r="A111" s="28">
        <v>38</v>
      </c>
      <c r="B111" s="27">
        <v>41988</v>
      </c>
      <c r="C111" s="28">
        <v>3</v>
      </c>
      <c r="D111" s="29" t="str">
        <f t="shared" si="7"/>
        <v>TOMATE NON SALE</v>
      </c>
      <c r="E111" s="29">
        <f t="shared" si="8"/>
        <v>900001</v>
      </c>
      <c r="F111" s="30"/>
      <c r="G111" s="30">
        <v>49000</v>
      </c>
      <c r="H111" s="30">
        <f t="shared" si="9"/>
        <v>-49000</v>
      </c>
      <c r="I111" s="29"/>
      <c r="J111" s="31" t="b">
        <f t="array" ref="J111">MAX(IF(Tableau1[N° Cuve]=Tableau1[[#This Row],[N° Cuve]],Tableau1[Date]))=Tableau1[[#This Row],[Date]]</f>
        <v>0</v>
      </c>
    </row>
    <row r="112" spans="1:10" x14ac:dyDescent="0.2">
      <c r="A112" s="28">
        <v>38</v>
      </c>
      <c r="B112" s="27">
        <v>41988</v>
      </c>
      <c r="C112" s="28">
        <v>39</v>
      </c>
      <c r="D112" s="29" t="str">
        <f t="shared" si="7"/>
        <v>pur jus de raisin rouge bio</v>
      </c>
      <c r="E112" s="29">
        <f t="shared" si="8"/>
        <v>300012</v>
      </c>
      <c r="F112" s="30">
        <v>33600</v>
      </c>
      <c r="G112" s="30"/>
      <c r="H112" s="30">
        <f t="shared" si="9"/>
        <v>33600</v>
      </c>
      <c r="I112" s="29">
        <v>18.16</v>
      </c>
      <c r="J112" s="31" t="b">
        <f t="array" ref="J112">MAX(IF(Tableau1[N° Cuve]=Tableau1[[#This Row],[N° Cuve]],Tableau1[Date]))=Tableau1[[#This Row],[Date]]</f>
        <v>0</v>
      </c>
    </row>
    <row r="113" spans="1:10" x14ac:dyDescent="0.2">
      <c r="A113" s="28">
        <v>10</v>
      </c>
      <c r="B113" s="27">
        <v>41989</v>
      </c>
      <c r="C113" s="28">
        <v>3</v>
      </c>
      <c r="D113" s="29" t="str">
        <f t="shared" si="7"/>
        <v>TOMATE NON SALE</v>
      </c>
      <c r="E113" s="29">
        <f t="shared" si="8"/>
        <v>900001</v>
      </c>
      <c r="F113" s="30"/>
      <c r="G113" s="30">
        <v>39800</v>
      </c>
      <c r="H113" s="30">
        <f t="shared" si="9"/>
        <v>-39800</v>
      </c>
      <c r="I113" s="29"/>
      <c r="J113" s="31" t="b">
        <f t="array" ref="J113">MAX(IF(Tableau1[N° Cuve]=Tableau1[[#This Row],[N° Cuve]],Tableau1[Date]))=Tableau1[[#This Row],[Date]]</f>
        <v>0</v>
      </c>
    </row>
    <row r="114" spans="1:10" x14ac:dyDescent="0.2">
      <c r="A114" s="28">
        <v>39</v>
      </c>
      <c r="B114" s="27">
        <v>41991</v>
      </c>
      <c r="C114" s="28">
        <v>17</v>
      </c>
      <c r="D114" s="29" t="str">
        <f t="shared" si="7"/>
        <v>pj pomme bio trouble extraction ljm</v>
      </c>
      <c r="E114" s="29">
        <f t="shared" si="8"/>
        <v>900032</v>
      </c>
      <c r="F114" s="30">
        <v>35500</v>
      </c>
      <c r="G114" s="30"/>
      <c r="H114" s="30">
        <f t="shared" si="9"/>
        <v>35500</v>
      </c>
      <c r="I114" s="29">
        <v>13.97</v>
      </c>
      <c r="J114" s="31" t="b">
        <f t="array" ref="J114">MAX(IF(Tableau1[N° Cuve]=Tableau1[[#This Row],[N° Cuve]],Tableau1[Date]))=Tableau1[[#This Row],[Date]]</f>
        <v>0</v>
      </c>
    </row>
    <row r="115" spans="1:10" x14ac:dyDescent="0.2">
      <c r="A115" s="28">
        <v>38</v>
      </c>
      <c r="B115" s="27">
        <v>41991</v>
      </c>
      <c r="C115" s="28">
        <v>39</v>
      </c>
      <c r="D115" s="29" t="str">
        <f t="shared" si="7"/>
        <v>pur jus de raisin rouge bio</v>
      </c>
      <c r="E115" s="29">
        <f t="shared" si="8"/>
        <v>300012</v>
      </c>
      <c r="F115" s="30"/>
      <c r="G115" s="30">
        <v>33600</v>
      </c>
      <c r="H115" s="30">
        <f t="shared" si="9"/>
        <v>-33600</v>
      </c>
      <c r="I115" s="29"/>
      <c r="J115" s="31" t="b">
        <f t="array" ref="J115">MAX(IF(Tableau1[N° Cuve]=Tableau1[[#This Row],[N° Cuve]],Tableau1[Date]))=Tableau1[[#This Row],[Date]]</f>
        <v>0</v>
      </c>
    </row>
    <row r="116" spans="1:10" x14ac:dyDescent="0.2">
      <c r="A116" s="28">
        <v>55</v>
      </c>
      <c r="B116" s="27">
        <v>41992</v>
      </c>
      <c r="C116" s="28">
        <v>38</v>
      </c>
      <c r="D116" s="29" t="str">
        <f t="shared" si="7"/>
        <v>raisin rouge conv spring valley</v>
      </c>
      <c r="E116" s="29">
        <f t="shared" si="8"/>
        <v>300049</v>
      </c>
      <c r="F116" s="30"/>
      <c r="G116" s="30">
        <v>24640</v>
      </c>
      <c r="H116" s="30">
        <f t="shared" si="9"/>
        <v>-24640</v>
      </c>
      <c r="I116" s="29"/>
      <c r="J116" s="31" t="b">
        <f t="array" ref="J116">MAX(IF(Tableau1[N° Cuve]=Tableau1[[#This Row],[N° Cuve]],Tableau1[Date]))=Tableau1[[#This Row],[Date]]</f>
        <v>0</v>
      </c>
    </row>
    <row r="117" spans="1:10" x14ac:dyDescent="0.2">
      <c r="A117" s="28">
        <v>23</v>
      </c>
      <c r="B117" s="27">
        <v>41992</v>
      </c>
      <c r="C117" s="28">
        <v>19</v>
      </c>
      <c r="D117" s="29" t="str">
        <f t="shared" si="7"/>
        <v>pj de pomme conv ljm</v>
      </c>
      <c r="E117" s="29">
        <f t="shared" si="8"/>
        <v>900025</v>
      </c>
      <c r="F117" s="30"/>
      <c r="G117" s="30">
        <v>38300</v>
      </c>
      <c r="H117" s="30">
        <f t="shared" si="9"/>
        <v>-38300</v>
      </c>
      <c r="I117" s="29"/>
      <c r="J117" s="31" t="b">
        <f t="array" ref="J117">MAX(IF(Tableau1[N° Cuve]=Tableau1[[#This Row],[N° Cuve]],Tableau1[Date]))=Tableau1[[#This Row],[Date]]</f>
        <v>0</v>
      </c>
    </row>
    <row r="118" spans="1:10" x14ac:dyDescent="0.2">
      <c r="A118" s="28">
        <v>23</v>
      </c>
      <c r="B118" s="27">
        <v>41992</v>
      </c>
      <c r="C118" s="28">
        <v>19</v>
      </c>
      <c r="D118" s="29" t="str">
        <f t="shared" si="7"/>
        <v>pj de pomme conv ljm</v>
      </c>
      <c r="E118" s="29">
        <f t="shared" si="8"/>
        <v>900025</v>
      </c>
      <c r="F118" s="30">
        <v>20940</v>
      </c>
      <c r="G118" s="30"/>
      <c r="H118" s="30">
        <f t="shared" si="9"/>
        <v>20940</v>
      </c>
      <c r="I118" s="29">
        <v>12.39</v>
      </c>
      <c r="J118" s="31" t="b">
        <f t="array" ref="J118">MAX(IF(Tableau1[N° Cuve]=Tableau1[[#This Row],[N° Cuve]],Tableau1[Date]))=Tableau1[[#This Row],[Date]]</f>
        <v>0</v>
      </c>
    </row>
    <row r="119" spans="1:10" x14ac:dyDescent="0.2">
      <c r="A119" s="28">
        <v>55</v>
      </c>
      <c r="B119" s="27">
        <v>41992</v>
      </c>
      <c r="C119" s="28">
        <v>19</v>
      </c>
      <c r="D119" s="29" t="str">
        <f t="shared" si="7"/>
        <v>pj de pomme conv ljm</v>
      </c>
      <c r="E119" s="29">
        <f t="shared" si="8"/>
        <v>900025</v>
      </c>
      <c r="F119" s="30">
        <v>37540</v>
      </c>
      <c r="G119" s="30"/>
      <c r="H119" s="30">
        <f t="shared" si="9"/>
        <v>37540</v>
      </c>
      <c r="I119" s="29"/>
      <c r="J119" s="31" t="b">
        <f t="array" ref="J119">MAX(IF(Tableau1[N° Cuve]=Tableau1[[#This Row],[N° Cuve]],Tableau1[Date]))=Tableau1[[#This Row],[Date]]</f>
        <v>0</v>
      </c>
    </row>
    <row r="120" spans="1:10" x14ac:dyDescent="0.2">
      <c r="A120" s="28">
        <v>38</v>
      </c>
      <c r="B120" s="27">
        <v>41992</v>
      </c>
      <c r="C120" s="28">
        <v>13</v>
      </c>
      <c r="D120" s="29" t="str">
        <f t="shared" si="7"/>
        <v>PJ Pruneau Supérieur</v>
      </c>
      <c r="E120" s="29">
        <f t="shared" si="8"/>
        <v>900003</v>
      </c>
      <c r="F120" s="30">
        <v>18200</v>
      </c>
      <c r="G120" s="30"/>
      <c r="H120" s="30">
        <f t="shared" si="9"/>
        <v>18200</v>
      </c>
      <c r="I120" s="29">
        <v>20.94</v>
      </c>
      <c r="J120" s="31" t="b">
        <f t="array" ref="J120">MAX(IF(Tableau1[N° Cuve]=Tableau1[[#This Row],[N° Cuve]],Tableau1[Date]))=Tableau1[[#This Row],[Date]]</f>
        <v>0</v>
      </c>
    </row>
    <row r="121" spans="1:10" x14ac:dyDescent="0.2">
      <c r="A121" s="28">
        <v>10</v>
      </c>
      <c r="B121" s="27">
        <v>41992</v>
      </c>
      <c r="C121" s="28">
        <v>36</v>
      </c>
      <c r="D121" s="29" t="str">
        <f t="shared" si="7"/>
        <v>pec orange jafaden</v>
      </c>
      <c r="E121" s="29">
        <f t="shared" si="8"/>
        <v>910149</v>
      </c>
      <c r="F121" s="30">
        <v>32050</v>
      </c>
      <c r="G121" s="30"/>
      <c r="H121" s="30">
        <f t="shared" si="9"/>
        <v>32050</v>
      </c>
      <c r="I121" s="29">
        <v>10.87</v>
      </c>
      <c r="J121" s="31" t="b">
        <f t="array" ref="J121">MAX(IF(Tableau1[N° Cuve]=Tableau1[[#This Row],[N° Cuve]],Tableau1[Date]))=Tableau1[[#This Row],[Date]]</f>
        <v>1</v>
      </c>
    </row>
    <row r="122" spans="1:10" x14ac:dyDescent="0.2">
      <c r="A122" s="28">
        <v>107</v>
      </c>
      <c r="B122" s="27">
        <v>41996</v>
      </c>
      <c r="C122" s="28">
        <v>5</v>
      </c>
      <c r="D122" s="29" t="str">
        <f t="shared" si="7"/>
        <v>PEC TOMATE SALE A 6g/l</v>
      </c>
      <c r="E122" s="29">
        <f t="shared" si="8"/>
        <v>910015</v>
      </c>
      <c r="F122" s="30">
        <v>18740</v>
      </c>
      <c r="G122" s="30"/>
      <c r="H122" s="30">
        <f t="shared" si="9"/>
        <v>18740</v>
      </c>
      <c r="I122" s="29">
        <v>5.59</v>
      </c>
      <c r="J122" s="31" t="b">
        <f t="array" ref="J122">MAX(IF(Tableau1[N° Cuve]=Tableau1[[#This Row],[N° Cuve]],Tableau1[Date]))=Tableau1[[#This Row],[Date]]</f>
        <v>0</v>
      </c>
    </row>
    <row r="123" spans="1:10" x14ac:dyDescent="0.2">
      <c r="A123" s="28">
        <v>105</v>
      </c>
      <c r="B123" s="27">
        <v>41996</v>
      </c>
      <c r="C123" s="28">
        <v>32</v>
      </c>
      <c r="D123" s="29" t="str">
        <f t="shared" si="7"/>
        <v>PJ PRUNEAU BIO</v>
      </c>
      <c r="E123" s="29">
        <f t="shared" si="8"/>
        <v>900004</v>
      </c>
      <c r="F123" s="30">
        <v>22560</v>
      </c>
      <c r="G123" s="30"/>
      <c r="H123" s="30">
        <f t="shared" si="9"/>
        <v>22560</v>
      </c>
      <c r="I123" s="29">
        <v>20.23</v>
      </c>
      <c r="J123" s="31" t="b">
        <f t="array" ref="J123">MAX(IF(Tableau1[N° Cuve]=Tableau1[[#This Row],[N° Cuve]],Tableau1[Date]))=Tableau1[[#This Row],[Date]]</f>
        <v>0</v>
      </c>
    </row>
    <row r="124" spans="1:10" x14ac:dyDescent="0.2">
      <c r="A124" s="28">
        <v>5</v>
      </c>
      <c r="B124" s="27">
        <v>42010</v>
      </c>
      <c r="C124" s="28">
        <v>3</v>
      </c>
      <c r="D124" s="29" t="str">
        <f t="shared" si="7"/>
        <v>TOMATE NON SALE</v>
      </c>
      <c r="E124" s="29">
        <f t="shared" si="8"/>
        <v>900001</v>
      </c>
      <c r="F124" s="30"/>
      <c r="G124" s="30">
        <v>49000</v>
      </c>
      <c r="H124" s="30">
        <f t="shared" si="9"/>
        <v>-49000</v>
      </c>
      <c r="I124" s="29"/>
      <c r="J124" s="31" t="b">
        <f t="array" ref="J124">MAX(IF(Tableau1[N° Cuve]=Tableau1[[#This Row],[N° Cuve]],Tableau1[Date]))=Tableau1[[#This Row],[Date]]</f>
        <v>0</v>
      </c>
    </row>
    <row r="125" spans="1:10" x14ac:dyDescent="0.2">
      <c r="A125" s="28">
        <v>107</v>
      </c>
      <c r="B125" s="27">
        <v>42010</v>
      </c>
      <c r="C125" s="28">
        <v>5</v>
      </c>
      <c r="D125" s="29" t="str">
        <f t="shared" si="7"/>
        <v>PEC TOMATE SALE A 6g/l</v>
      </c>
      <c r="E125" s="29">
        <f t="shared" si="8"/>
        <v>910015</v>
      </c>
      <c r="F125" s="30"/>
      <c r="G125" s="30">
        <v>18740</v>
      </c>
      <c r="H125" s="30">
        <f t="shared" si="9"/>
        <v>-18740</v>
      </c>
      <c r="I125" s="29"/>
      <c r="J125" s="31" t="b">
        <f t="array" ref="J125">MAX(IF(Tableau1[N° Cuve]=Tableau1[[#This Row],[N° Cuve]],Tableau1[Date]))=Tableau1[[#This Row],[Date]]</f>
        <v>1</v>
      </c>
    </row>
    <row r="126" spans="1:10" x14ac:dyDescent="0.2">
      <c r="A126" s="28">
        <v>105</v>
      </c>
      <c r="B126" s="27">
        <v>42012</v>
      </c>
      <c r="C126" s="28">
        <v>32</v>
      </c>
      <c r="D126" s="29" t="str">
        <f t="shared" si="7"/>
        <v>PJ PRUNEAU BIO</v>
      </c>
      <c r="E126" s="29">
        <f t="shared" si="8"/>
        <v>900004</v>
      </c>
      <c r="F126" s="30"/>
      <c r="G126" s="30">
        <v>22560</v>
      </c>
      <c r="H126" s="30">
        <f t="shared" si="9"/>
        <v>-22560</v>
      </c>
      <c r="I126" s="29"/>
      <c r="J126" s="31" t="b">
        <f t="array" ref="J126">MAX(IF(Tableau1[N° Cuve]=Tableau1[[#This Row],[N° Cuve]],Tableau1[Date]))=Tableau1[[#This Row],[Date]]</f>
        <v>1</v>
      </c>
    </row>
    <row r="127" spans="1:10" x14ac:dyDescent="0.2">
      <c r="A127" s="28">
        <v>5</v>
      </c>
      <c r="B127" s="27">
        <v>42013</v>
      </c>
      <c r="C127" s="28">
        <v>13</v>
      </c>
      <c r="D127" s="29" t="str">
        <f t="shared" si="7"/>
        <v>PJ Pruneau Supérieur</v>
      </c>
      <c r="E127" s="29">
        <f t="shared" si="8"/>
        <v>900003</v>
      </c>
      <c r="F127" s="30">
        <v>9600</v>
      </c>
      <c r="G127" s="30"/>
      <c r="H127" s="30">
        <f t="shared" si="9"/>
        <v>9600</v>
      </c>
      <c r="I127" s="29" t="s">
        <v>22</v>
      </c>
      <c r="J127" s="31" t="b">
        <f t="array" ref="J127">MAX(IF(Tableau1[N° Cuve]=Tableau1[[#This Row],[N° Cuve]],Tableau1[Date]))=Tableau1[[#This Row],[Date]]</f>
        <v>0</v>
      </c>
    </row>
    <row r="128" spans="1:10" x14ac:dyDescent="0.2">
      <c r="A128" s="28">
        <v>9</v>
      </c>
      <c r="B128" s="27">
        <v>42013</v>
      </c>
      <c r="C128" s="28">
        <v>39</v>
      </c>
      <c r="D128" s="29" t="str">
        <f t="shared" si="7"/>
        <v>pur jus de raisin rouge bio</v>
      </c>
      <c r="E128" s="29">
        <f t="shared" si="8"/>
        <v>300012</v>
      </c>
      <c r="F128" s="30"/>
      <c r="G128" s="30">
        <v>24200</v>
      </c>
      <c r="H128" s="30">
        <f t="shared" si="9"/>
        <v>-24200</v>
      </c>
      <c r="I128" s="29"/>
      <c r="J128" s="31" t="b">
        <f t="array" ref="J128">MAX(IF(Tableau1[N° Cuve]=Tableau1[[#This Row],[N° Cuve]],Tableau1[Date]))=Tableau1[[#This Row],[Date]]</f>
        <v>1</v>
      </c>
    </row>
    <row r="129" spans="1:10" x14ac:dyDescent="0.2">
      <c r="A129" s="28">
        <v>6</v>
      </c>
      <c r="B129" s="27">
        <v>42016</v>
      </c>
      <c r="C129" s="28">
        <v>33</v>
      </c>
      <c r="D129" s="29" t="str">
        <f t="shared" si="7"/>
        <v>PJ radis noir BIO</v>
      </c>
      <c r="E129" s="29">
        <f t="shared" si="8"/>
        <v>900012</v>
      </c>
      <c r="F129" s="30"/>
      <c r="G129" s="30">
        <v>24290</v>
      </c>
      <c r="H129" s="30">
        <f t="shared" si="9"/>
        <v>-24290</v>
      </c>
      <c r="I129" s="29"/>
      <c r="J129" s="31" t="b">
        <f t="array" ref="J129">MAX(IF(Tableau1[N° Cuve]=Tableau1[[#This Row],[N° Cuve]],Tableau1[Date]))=Tableau1[[#This Row],[Date]]</f>
        <v>1</v>
      </c>
    </row>
    <row r="130" spans="1:10" x14ac:dyDescent="0.2">
      <c r="A130" s="28">
        <v>8</v>
      </c>
      <c r="B130" s="27">
        <v>42016</v>
      </c>
      <c r="C130" s="28">
        <v>33</v>
      </c>
      <c r="D130" s="29" t="str">
        <f t="shared" si="7"/>
        <v>PJ radis noir BIO</v>
      </c>
      <c r="E130" s="29">
        <f t="shared" si="8"/>
        <v>900012</v>
      </c>
      <c r="F130" s="30"/>
      <c r="G130" s="30">
        <v>25180</v>
      </c>
      <c r="H130" s="30">
        <f t="shared" si="9"/>
        <v>-25180</v>
      </c>
      <c r="I130" s="29"/>
      <c r="J130" s="31" t="b">
        <f t="array" ref="J130">MAX(IF(Tableau1[N° Cuve]=Tableau1[[#This Row],[N° Cuve]],Tableau1[Date]))=Tableau1[[#This Row],[Date]]</f>
        <v>0</v>
      </c>
    </row>
    <row r="131" spans="1:10" x14ac:dyDescent="0.2">
      <c r="A131" s="28">
        <v>37</v>
      </c>
      <c r="B131" s="27">
        <v>42017</v>
      </c>
      <c r="C131" s="28">
        <v>3</v>
      </c>
      <c r="D131" s="29" t="str">
        <f t="shared" si="7"/>
        <v>TOMATE NON SALE</v>
      </c>
      <c r="E131" s="29">
        <f t="shared" si="8"/>
        <v>900001</v>
      </c>
      <c r="F131" s="30"/>
      <c r="G131" s="30">
        <v>49000</v>
      </c>
      <c r="H131" s="30">
        <f t="shared" si="9"/>
        <v>-49000</v>
      </c>
      <c r="I131" s="29"/>
      <c r="J131" s="31" t="b">
        <f t="array" ref="J131">MAX(IF(Tableau1[N° Cuve]=Tableau1[[#This Row],[N° Cuve]],Tableau1[Date]))=Tableau1[[#This Row],[Date]]</f>
        <v>1</v>
      </c>
    </row>
    <row r="132" spans="1:10" x14ac:dyDescent="0.2">
      <c r="A132" s="28">
        <v>38</v>
      </c>
      <c r="B132" s="27">
        <v>42018</v>
      </c>
      <c r="C132" s="28">
        <v>13</v>
      </c>
      <c r="D132" s="29" t="str">
        <f t="shared" si="7"/>
        <v>PJ Pruneau Supérieur</v>
      </c>
      <c r="E132" s="29">
        <f t="shared" si="8"/>
        <v>900003</v>
      </c>
      <c r="F132" s="30"/>
      <c r="G132" s="30">
        <v>18200</v>
      </c>
      <c r="H132" s="30">
        <f t="shared" si="9"/>
        <v>-18200</v>
      </c>
      <c r="I132" s="29"/>
      <c r="J132" s="31" t="b">
        <f t="array" ref="J132">MAX(IF(Tableau1[N° Cuve]=Tableau1[[#This Row],[N° Cuve]],Tableau1[Date]))=Tableau1[[#This Row],[Date]]</f>
        <v>1</v>
      </c>
    </row>
    <row r="133" spans="1:10" x14ac:dyDescent="0.2">
      <c r="A133" s="28">
        <v>5</v>
      </c>
      <c r="B133" s="27">
        <v>42018</v>
      </c>
      <c r="C133" s="28">
        <v>13</v>
      </c>
      <c r="D133" s="29" t="str">
        <f t="shared" si="7"/>
        <v>PJ Pruneau Supérieur</v>
      </c>
      <c r="E133" s="29">
        <f t="shared" si="8"/>
        <v>900003</v>
      </c>
      <c r="F133" s="30"/>
      <c r="G133" s="30">
        <v>9600</v>
      </c>
      <c r="H133" s="30">
        <f t="shared" si="9"/>
        <v>-9600</v>
      </c>
      <c r="I133" s="29"/>
      <c r="J133" s="31" t="b">
        <f t="array" ref="J133">MAX(IF(Tableau1[N° Cuve]=Tableau1[[#This Row],[N° Cuve]],Tableau1[Date]))=Tableau1[[#This Row],[Date]]</f>
        <v>1</v>
      </c>
    </row>
    <row r="134" spans="1:10" x14ac:dyDescent="0.2">
      <c r="A134" s="28">
        <v>13</v>
      </c>
      <c r="B134" s="27">
        <v>42019</v>
      </c>
      <c r="C134" s="28">
        <v>4</v>
      </c>
      <c r="D134" s="29" t="str">
        <f t="shared" si="7"/>
        <v>TOMATE BIO NON SALE</v>
      </c>
      <c r="E134" s="29">
        <f t="shared" si="8"/>
        <v>900002</v>
      </c>
      <c r="F134" s="30"/>
      <c r="G134" s="30">
        <v>41800</v>
      </c>
      <c r="H134" s="30">
        <f t="shared" si="9"/>
        <v>-41800</v>
      </c>
      <c r="I134" s="29"/>
      <c r="J134" s="31" t="b">
        <f t="array" ref="J134">MAX(IF(Tableau1[N° Cuve]=Tableau1[[#This Row],[N° Cuve]],Tableau1[Date]))=Tableau1[[#This Row],[Date]]</f>
        <v>1</v>
      </c>
    </row>
    <row r="135" spans="1:10" x14ac:dyDescent="0.2">
      <c r="A135" s="28">
        <v>55</v>
      </c>
      <c r="B135" s="27">
        <v>42044</v>
      </c>
      <c r="C135" s="28">
        <v>19</v>
      </c>
      <c r="D135" s="29" t="str">
        <f t="shared" si="7"/>
        <v>pj de pomme conv ljm</v>
      </c>
      <c r="E135" s="29">
        <f t="shared" si="8"/>
        <v>900025</v>
      </c>
      <c r="F135" s="30"/>
      <c r="G135" s="30">
        <v>37540</v>
      </c>
      <c r="H135" s="30">
        <f t="shared" ref="H135:H171" si="10">+F135-G135</f>
        <v>-37540</v>
      </c>
      <c r="I135" s="29"/>
      <c r="J135" s="31" t="b">
        <f t="array" ref="J135">MAX(IF(Tableau1[N° Cuve]=Tableau1[[#This Row],[N° Cuve]],Tableau1[Date]))=Tableau1[[#This Row],[Date]]</f>
        <v>1</v>
      </c>
    </row>
    <row r="136" spans="1:10" x14ac:dyDescent="0.2">
      <c r="A136" s="28">
        <v>23</v>
      </c>
      <c r="B136" s="27">
        <v>42046</v>
      </c>
      <c r="C136" s="28">
        <v>19</v>
      </c>
      <c r="D136" s="29" t="str">
        <f t="shared" si="7"/>
        <v>pj de pomme conv ljm</v>
      </c>
      <c r="E136" s="29">
        <f t="shared" si="8"/>
        <v>900025</v>
      </c>
      <c r="F136" s="30"/>
      <c r="G136" s="30">
        <v>20940</v>
      </c>
      <c r="H136" s="30">
        <f t="shared" si="10"/>
        <v>-20940</v>
      </c>
      <c r="I136" s="29"/>
      <c r="J136" s="31" t="b">
        <f t="array" ref="J136">MAX(IF(Tableau1[N° Cuve]=Tableau1[[#This Row],[N° Cuve]],Tableau1[Date]))=Tableau1[[#This Row],[Date]]</f>
        <v>0</v>
      </c>
    </row>
    <row r="137" spans="1:10" x14ac:dyDescent="0.2">
      <c r="A137" s="28">
        <v>36</v>
      </c>
      <c r="B137" s="27">
        <v>42048</v>
      </c>
      <c r="C137" s="28">
        <v>3</v>
      </c>
      <c r="D137" s="29" t="str">
        <f t="shared" si="7"/>
        <v>TOMATE NON SALE</v>
      </c>
      <c r="E137" s="29">
        <f t="shared" si="8"/>
        <v>900001</v>
      </c>
      <c r="F137" s="30"/>
      <c r="G137" s="30">
        <v>36900</v>
      </c>
      <c r="H137" s="30">
        <f t="shared" si="10"/>
        <v>-36900</v>
      </c>
      <c r="I137" s="29"/>
      <c r="J137" s="31" t="b">
        <f t="array" ref="J137">MAX(IF(Tableau1[N° Cuve]=Tableau1[[#This Row],[N° Cuve]],Tableau1[Date]))=Tableau1[[#This Row],[Date]]</f>
        <v>1</v>
      </c>
    </row>
    <row r="138" spans="1:10" x14ac:dyDescent="0.2">
      <c r="A138" s="28">
        <v>11</v>
      </c>
      <c r="B138" s="27">
        <v>42048</v>
      </c>
      <c r="C138" s="28">
        <v>3</v>
      </c>
      <c r="D138" s="29" t="str">
        <f t="shared" si="7"/>
        <v>TOMATE NON SALE</v>
      </c>
      <c r="E138" s="29">
        <f t="shared" si="8"/>
        <v>900001</v>
      </c>
      <c r="F138" s="30"/>
      <c r="G138" s="30">
        <v>49000</v>
      </c>
      <c r="H138" s="30">
        <f t="shared" si="10"/>
        <v>-49000</v>
      </c>
      <c r="I138" s="29"/>
      <c r="J138" s="31" t="b">
        <f t="array" ref="J138">MAX(IF(Tableau1[N° Cuve]=Tableau1[[#This Row],[N° Cuve]],Tableau1[Date]))=Tableau1[[#This Row],[Date]]</f>
        <v>0</v>
      </c>
    </row>
    <row r="139" spans="1:10" x14ac:dyDescent="0.2">
      <c r="A139" s="28">
        <v>11</v>
      </c>
      <c r="B139" s="27">
        <v>42052</v>
      </c>
      <c r="C139" s="28">
        <v>19</v>
      </c>
      <c r="D139" s="29" t="str">
        <f t="shared" si="7"/>
        <v>pj de pomme conv ljm</v>
      </c>
      <c r="E139" s="29">
        <f t="shared" si="8"/>
        <v>900025</v>
      </c>
      <c r="F139" s="30">
        <v>22600</v>
      </c>
      <c r="G139" s="30"/>
      <c r="H139" s="30">
        <f t="shared" si="10"/>
        <v>22600</v>
      </c>
      <c r="I139" s="29">
        <v>12.25</v>
      </c>
      <c r="J139" s="31" t="b">
        <f t="array" ref="J139">MAX(IF(Tableau1[N° Cuve]=Tableau1[[#This Row],[N° Cuve]],Tableau1[Date]))=Tableau1[[#This Row],[Date]]</f>
        <v>1</v>
      </c>
    </row>
    <row r="140" spans="1:10" x14ac:dyDescent="0.2">
      <c r="A140" s="28">
        <v>1</v>
      </c>
      <c r="B140" s="27">
        <v>42072</v>
      </c>
      <c r="C140" s="28">
        <v>3</v>
      </c>
      <c r="D140" s="29" t="str">
        <f t="shared" ref="D140:D151" si="11">VLOOKUP(C140,codes,2)</f>
        <v>TOMATE NON SALE</v>
      </c>
      <c r="E140" s="29">
        <f t="shared" ref="E140:E171" si="12">VLOOKUP(C140,codes2,3)</f>
        <v>900001</v>
      </c>
      <c r="F140" s="30"/>
      <c r="G140" s="30">
        <v>49000</v>
      </c>
      <c r="H140" s="30">
        <f t="shared" si="10"/>
        <v>-49000</v>
      </c>
      <c r="I140" s="29"/>
      <c r="J140" s="31" t="b">
        <f t="array" ref="J140">MAX(IF(Tableau1[N° Cuve]=Tableau1[[#This Row],[N° Cuve]],Tableau1[Date]))=Tableau1[[#This Row],[Date]]</f>
        <v>1</v>
      </c>
    </row>
    <row r="141" spans="1:10" x14ac:dyDescent="0.2">
      <c r="A141" s="28">
        <v>20</v>
      </c>
      <c r="B141" s="27">
        <v>42073</v>
      </c>
      <c r="C141" s="28">
        <v>3</v>
      </c>
      <c r="D141" s="29" t="str">
        <f t="shared" si="11"/>
        <v>TOMATE NON SALE</v>
      </c>
      <c r="E141" s="29">
        <f t="shared" si="12"/>
        <v>900001</v>
      </c>
      <c r="F141" s="30"/>
      <c r="G141" s="30">
        <v>36780</v>
      </c>
      <c r="H141" s="30">
        <f t="shared" si="10"/>
        <v>-36780</v>
      </c>
      <c r="I141" s="29"/>
      <c r="J141" s="31" t="b">
        <f t="array" ref="J141">MAX(IF(Tableau1[N° Cuve]=Tableau1[[#This Row],[N° Cuve]],Tableau1[Date]))=Tableau1[[#This Row],[Date]]</f>
        <v>0</v>
      </c>
    </row>
    <row r="142" spans="1:10" x14ac:dyDescent="0.2">
      <c r="A142" s="28">
        <v>12</v>
      </c>
      <c r="B142" s="27">
        <v>42073</v>
      </c>
      <c r="C142" s="28">
        <v>4</v>
      </c>
      <c r="D142" s="29" t="str">
        <f t="shared" si="11"/>
        <v>TOMATE BIO NON SALE</v>
      </c>
      <c r="E142" s="29">
        <f t="shared" si="12"/>
        <v>900002</v>
      </c>
      <c r="F142" s="30"/>
      <c r="G142" s="30">
        <v>24550</v>
      </c>
      <c r="H142" s="30">
        <f t="shared" si="10"/>
        <v>-24550</v>
      </c>
      <c r="I142" s="29"/>
      <c r="J142" s="31" t="b">
        <f t="array" ref="J142">MAX(IF(Tableau1[N° Cuve]=Tableau1[[#This Row],[N° Cuve]],Tableau1[Date]))=Tableau1[[#This Row],[Date]]</f>
        <v>0</v>
      </c>
    </row>
    <row r="143" spans="1:10" x14ac:dyDescent="0.2">
      <c r="A143" s="28">
        <v>4</v>
      </c>
      <c r="B143" s="27">
        <v>42073</v>
      </c>
      <c r="C143" s="28">
        <v>4</v>
      </c>
      <c r="D143" s="29" t="str">
        <f t="shared" si="11"/>
        <v>TOMATE BIO NON SALE</v>
      </c>
      <c r="E143" s="29">
        <f t="shared" si="12"/>
        <v>900002</v>
      </c>
      <c r="F143" s="30"/>
      <c r="G143" s="30">
        <v>49000</v>
      </c>
      <c r="H143" s="30">
        <f t="shared" si="10"/>
        <v>-49000</v>
      </c>
      <c r="I143" s="29"/>
      <c r="J143" s="31" t="b">
        <f t="array" ref="J143">MAX(IF(Tableau1[N° Cuve]=Tableau1[[#This Row],[N° Cuve]],Tableau1[Date]))=Tableau1[[#This Row],[Date]]</f>
        <v>1</v>
      </c>
    </row>
    <row r="144" spans="1:10" x14ac:dyDescent="0.2">
      <c r="A144" s="28">
        <v>15</v>
      </c>
      <c r="B144" s="27">
        <v>42073</v>
      </c>
      <c r="C144" s="28">
        <v>18</v>
      </c>
      <c r="D144" s="29" t="str">
        <f t="shared" si="11"/>
        <v>pj tomate bio d'Espagne</v>
      </c>
      <c r="E144" s="29">
        <f t="shared" si="12"/>
        <v>300060</v>
      </c>
      <c r="F144" s="30">
        <v>25000</v>
      </c>
      <c r="G144" s="30"/>
      <c r="H144" s="30">
        <f t="shared" si="10"/>
        <v>25000</v>
      </c>
      <c r="I144" s="29">
        <v>4.7</v>
      </c>
      <c r="J144" s="31" t="b">
        <f t="array" ref="J144">MAX(IF(Tableau1[N° Cuve]=Tableau1[[#This Row],[N° Cuve]],Tableau1[Date]))=Tableau1[[#This Row],[Date]]</f>
        <v>1</v>
      </c>
    </row>
    <row r="145" spans="1:10" x14ac:dyDescent="0.2">
      <c r="A145" s="28">
        <v>12</v>
      </c>
      <c r="B145" s="27">
        <v>42074</v>
      </c>
      <c r="C145" s="28">
        <v>4</v>
      </c>
      <c r="D145" s="29" t="str">
        <f t="shared" si="11"/>
        <v>TOMATE BIO NON SALE</v>
      </c>
      <c r="E145" s="29">
        <f t="shared" si="12"/>
        <v>900002</v>
      </c>
      <c r="F145" s="30">
        <v>29950</v>
      </c>
      <c r="G145" s="30"/>
      <c r="H145" s="30">
        <f t="shared" si="10"/>
        <v>29950</v>
      </c>
      <c r="I145" s="29">
        <v>5.08</v>
      </c>
      <c r="J145" s="31" t="b">
        <f t="array" ref="J145">MAX(IF(Tableau1[N° Cuve]=Tableau1[[#This Row],[N° Cuve]],Tableau1[Date]))=Tableau1[[#This Row],[Date]]</f>
        <v>1</v>
      </c>
    </row>
    <row r="146" spans="1:10" x14ac:dyDescent="0.2">
      <c r="A146" s="28">
        <v>30</v>
      </c>
      <c r="B146" s="27">
        <v>42074</v>
      </c>
      <c r="C146" s="28">
        <v>34</v>
      </c>
      <c r="D146" s="29" t="str">
        <f t="shared" si="11"/>
        <v>pj PRUNEAU BIO D'agen</v>
      </c>
      <c r="E146" s="29">
        <f t="shared" si="12"/>
        <v>900043</v>
      </c>
      <c r="F146" s="30"/>
      <c r="G146" s="30">
        <v>36000</v>
      </c>
      <c r="H146" s="30">
        <f t="shared" si="10"/>
        <v>-36000</v>
      </c>
      <c r="I146" s="29"/>
      <c r="J146" s="31" t="b">
        <f t="array" ref="J146">MAX(IF(Tableau1[N° Cuve]=Tableau1[[#This Row],[N° Cuve]],Tableau1[Date]))=Tableau1[[#This Row],[Date]]</f>
        <v>0</v>
      </c>
    </row>
    <row r="147" spans="1:10" x14ac:dyDescent="0.2">
      <c r="A147" s="28">
        <v>30</v>
      </c>
      <c r="B147" s="27">
        <v>42081</v>
      </c>
      <c r="C147" s="28">
        <v>2</v>
      </c>
      <c r="D147" s="29" t="str">
        <f t="shared" si="11"/>
        <v>PEC PJ TOMATE SALE 3g/l</v>
      </c>
      <c r="E147" s="29">
        <f t="shared" si="12"/>
        <v>910016</v>
      </c>
      <c r="F147" s="30">
        <v>25310</v>
      </c>
      <c r="G147" s="30"/>
      <c r="H147" s="30">
        <f t="shared" si="10"/>
        <v>25310</v>
      </c>
      <c r="I147" s="29">
        <v>4.8499999999999996</v>
      </c>
      <c r="J147" s="31" t="b">
        <f t="array" ref="J147">MAX(IF(Tableau1[N° Cuve]=Tableau1[[#This Row],[N° Cuve]],Tableau1[Date]))=Tableau1[[#This Row],[Date]]</f>
        <v>0</v>
      </c>
    </row>
    <row r="148" spans="1:10" x14ac:dyDescent="0.2">
      <c r="A148" s="28">
        <v>39</v>
      </c>
      <c r="B148" s="27">
        <v>42083</v>
      </c>
      <c r="C148" s="28">
        <v>17</v>
      </c>
      <c r="D148" s="29" t="str">
        <f t="shared" si="11"/>
        <v>pj pomme bio trouble extraction ljm</v>
      </c>
      <c r="E148" s="29">
        <f t="shared" si="12"/>
        <v>900032</v>
      </c>
      <c r="F148" s="30"/>
      <c r="G148" s="30">
        <v>35500</v>
      </c>
      <c r="H148" s="30">
        <f t="shared" si="10"/>
        <v>-35500</v>
      </c>
      <c r="I148" s="29"/>
      <c r="J148" s="31" t="b">
        <f t="array" ref="J148">MAX(IF(Tableau1[N° Cuve]=Tableau1[[#This Row],[N° Cuve]],Tableau1[Date]))=Tableau1[[#This Row],[Date]]</f>
        <v>1</v>
      </c>
    </row>
    <row r="149" spans="1:10" x14ac:dyDescent="0.2">
      <c r="A149" s="28">
        <v>39</v>
      </c>
      <c r="B149" s="27">
        <v>42083</v>
      </c>
      <c r="C149" s="28">
        <v>17</v>
      </c>
      <c r="D149" s="29" t="str">
        <f t="shared" si="11"/>
        <v>pj pomme bio trouble extraction ljm</v>
      </c>
      <c r="E149" s="29">
        <f t="shared" si="12"/>
        <v>900032</v>
      </c>
      <c r="F149" s="30">
        <v>26400</v>
      </c>
      <c r="G149" s="30"/>
      <c r="H149" s="30">
        <f t="shared" si="10"/>
        <v>26400</v>
      </c>
      <c r="I149" s="29">
        <v>13.9</v>
      </c>
      <c r="J149" s="31" t="b">
        <f t="array" ref="J149">MAX(IF(Tableau1[N° Cuve]=Tableau1[[#This Row],[N° Cuve]],Tableau1[Date]))=Tableau1[[#This Row],[Date]]</f>
        <v>1</v>
      </c>
    </row>
    <row r="150" spans="1:10" x14ac:dyDescent="0.2">
      <c r="A150" s="28">
        <v>44</v>
      </c>
      <c r="B150" s="27">
        <v>42083</v>
      </c>
      <c r="C150" s="28">
        <v>3</v>
      </c>
      <c r="D150" s="29" t="str">
        <f t="shared" si="11"/>
        <v>TOMATE NON SALE</v>
      </c>
      <c r="E150" s="29">
        <f t="shared" si="12"/>
        <v>900001</v>
      </c>
      <c r="F150" s="30"/>
      <c r="G150" s="30">
        <v>49000</v>
      </c>
      <c r="H150" s="30">
        <f t="shared" si="10"/>
        <v>-49000</v>
      </c>
      <c r="I150" s="29"/>
      <c r="J150" s="31" t="b">
        <f t="array" ref="J150">MAX(IF(Tableau1[N° Cuve]=Tableau1[[#This Row],[N° Cuve]],Tableau1[Date]))=Tableau1[[#This Row],[Date]]</f>
        <v>1</v>
      </c>
    </row>
    <row r="151" spans="1:10" x14ac:dyDescent="0.2">
      <c r="A151" s="28">
        <v>23</v>
      </c>
      <c r="B151" s="27">
        <v>42083</v>
      </c>
      <c r="C151" s="28">
        <v>3</v>
      </c>
      <c r="D151" s="29" t="str">
        <f t="shared" si="11"/>
        <v>TOMATE NON SALE</v>
      </c>
      <c r="E151" s="29">
        <f t="shared" si="12"/>
        <v>900001</v>
      </c>
      <c r="F151" s="30">
        <v>23760</v>
      </c>
      <c r="G151" s="30"/>
      <c r="H151" s="30">
        <f t="shared" si="10"/>
        <v>23760</v>
      </c>
      <c r="I151" s="29">
        <v>4.62</v>
      </c>
      <c r="J151" s="31" t="b">
        <f t="array" ref="J151">MAX(IF(Tableau1[N° Cuve]=Tableau1[[#This Row],[N° Cuve]],Tableau1[Date]))=Tableau1[[#This Row],[Date]]</f>
        <v>0</v>
      </c>
    </row>
    <row r="152" spans="1:10" x14ac:dyDescent="0.2">
      <c r="A152" s="28">
        <v>20</v>
      </c>
      <c r="B152" s="27">
        <v>42086</v>
      </c>
      <c r="C152" s="28">
        <v>40</v>
      </c>
      <c r="D152" s="29" t="str">
        <f t="shared" ref="D152:D171" si="13">VLOOKUP(C152,codes,2)</f>
        <v>PJ carotte bio lactofermentée</v>
      </c>
      <c r="E152" s="29">
        <f t="shared" si="12"/>
        <v>900023</v>
      </c>
      <c r="F152" s="30">
        <v>15460</v>
      </c>
      <c r="G152" s="30"/>
      <c r="H152" s="30">
        <f t="shared" si="10"/>
        <v>15460</v>
      </c>
      <c r="I152" s="29">
        <v>8.06</v>
      </c>
      <c r="J152" s="31" t="b">
        <f t="array" ref="J152">MAX(IF(Tableau1[N° Cuve]=Tableau1[[#This Row],[N° Cuve]],Tableau1[Date]))=Tableau1[[#This Row],[Date]]</f>
        <v>1</v>
      </c>
    </row>
    <row r="153" spans="1:10" x14ac:dyDescent="0.2">
      <c r="A153" s="28">
        <v>2</v>
      </c>
      <c r="B153" s="27">
        <v>42090</v>
      </c>
      <c r="C153" s="28">
        <v>3</v>
      </c>
      <c r="D153" s="29" t="str">
        <f t="shared" si="13"/>
        <v>TOMATE NON SALE</v>
      </c>
      <c r="E153" s="29">
        <f t="shared" si="12"/>
        <v>900001</v>
      </c>
      <c r="F153" s="30"/>
      <c r="G153" s="30">
        <v>49000</v>
      </c>
      <c r="H153" s="30">
        <f t="shared" si="10"/>
        <v>-49000</v>
      </c>
      <c r="I153" s="29"/>
      <c r="J153" s="31" t="b">
        <f t="array" ref="J153">MAX(IF(Tableau1[N° Cuve]=Tableau1[[#This Row],[N° Cuve]],Tableau1[Date]))=Tableau1[[#This Row],[Date]]</f>
        <v>1</v>
      </c>
    </row>
    <row r="154" spans="1:10" x14ac:dyDescent="0.2">
      <c r="A154" s="28">
        <v>8</v>
      </c>
      <c r="B154" s="27">
        <v>42089</v>
      </c>
      <c r="C154" s="28">
        <v>41</v>
      </c>
      <c r="D154" s="29" t="str">
        <f t="shared" si="13"/>
        <v xml:space="preserve">pec pj brésil cuba </v>
      </c>
      <c r="E154" s="29">
        <f t="shared" si="12"/>
        <v>0</v>
      </c>
      <c r="F154" s="30">
        <v>28100</v>
      </c>
      <c r="G154" s="30"/>
      <c r="H154" s="30">
        <f t="shared" si="10"/>
        <v>28100</v>
      </c>
      <c r="I154" s="29">
        <v>11.66</v>
      </c>
      <c r="J154" s="31" t="b">
        <f t="array" ref="J154">MAX(IF(Tableau1[N° Cuve]=Tableau1[[#This Row],[N° Cuve]],Tableau1[Date]))=Tableau1[[#This Row],[Date]]</f>
        <v>1</v>
      </c>
    </row>
    <row r="155" spans="1:10" x14ac:dyDescent="0.2">
      <c r="A155" s="28">
        <v>19</v>
      </c>
      <c r="B155" s="27">
        <v>42093</v>
      </c>
      <c r="C155" s="28">
        <v>33</v>
      </c>
      <c r="D155" s="29" t="str">
        <f t="shared" si="13"/>
        <v>PJ radis noir BIO</v>
      </c>
      <c r="E155" s="29">
        <f t="shared" si="12"/>
        <v>900012</v>
      </c>
      <c r="F155" s="30"/>
      <c r="G155" s="30">
        <v>39620</v>
      </c>
      <c r="H155" s="30">
        <f t="shared" si="10"/>
        <v>-39620</v>
      </c>
      <c r="I155" s="29"/>
      <c r="J155" s="31" t="b">
        <f t="array" ref="J155">MAX(IF(Tableau1[N° Cuve]=Tableau1[[#This Row],[N° Cuve]],Tableau1[Date]))=Tableau1[[#This Row],[Date]]</f>
        <v>1</v>
      </c>
    </row>
    <row r="156" spans="1:10" x14ac:dyDescent="0.2">
      <c r="A156" s="28">
        <v>19</v>
      </c>
      <c r="B156" s="27">
        <v>42093</v>
      </c>
      <c r="C156" s="28">
        <v>33</v>
      </c>
      <c r="D156" s="29" t="str">
        <f t="shared" si="13"/>
        <v>PJ radis noir BIO</v>
      </c>
      <c r="E156" s="29">
        <f t="shared" si="12"/>
        <v>900012</v>
      </c>
      <c r="F156" s="30">
        <v>21500</v>
      </c>
      <c r="G156" s="30"/>
      <c r="H156" s="30">
        <f t="shared" si="10"/>
        <v>21500</v>
      </c>
      <c r="I156" s="29">
        <v>5.18</v>
      </c>
      <c r="J156" s="31" t="b">
        <f t="array" ref="J156">MAX(IF(Tableau1[N° Cuve]=Tableau1[[#This Row],[N° Cuve]],Tableau1[Date]))=Tableau1[[#This Row],[Date]]</f>
        <v>1</v>
      </c>
    </row>
    <row r="157" spans="1:10" x14ac:dyDescent="0.2">
      <c r="A157" s="28">
        <v>29</v>
      </c>
      <c r="B157" s="27">
        <v>42097</v>
      </c>
      <c r="C157" s="28">
        <v>3</v>
      </c>
      <c r="D157" s="29" t="str">
        <f t="shared" si="13"/>
        <v>TOMATE NON SALE</v>
      </c>
      <c r="E157" s="29">
        <f t="shared" si="12"/>
        <v>900001</v>
      </c>
      <c r="F157" s="30"/>
      <c r="G157" s="30">
        <v>49000</v>
      </c>
      <c r="H157" s="30">
        <f t="shared" si="10"/>
        <v>-49000</v>
      </c>
      <c r="I157" s="29"/>
      <c r="J157" s="31" t="b">
        <f t="array" ref="J157">MAX(IF(Tableau1[N° Cuve]=Tableau1[[#This Row],[N° Cuve]],Tableau1[Date]))=Tableau1[[#This Row],[Date]]</f>
        <v>0</v>
      </c>
    </row>
    <row r="158" spans="1:10" x14ac:dyDescent="0.2">
      <c r="A158" s="28">
        <v>29</v>
      </c>
      <c r="B158" s="27">
        <v>42097</v>
      </c>
      <c r="C158" s="28">
        <v>32</v>
      </c>
      <c r="D158" s="29" t="str">
        <f t="shared" si="13"/>
        <v>PJ PRUNEAU BIO</v>
      </c>
      <c r="E158" s="29">
        <f t="shared" si="12"/>
        <v>900004</v>
      </c>
      <c r="F158" s="30">
        <v>25770</v>
      </c>
      <c r="G158" s="30"/>
      <c r="H158" s="30">
        <f t="shared" si="10"/>
        <v>25770</v>
      </c>
      <c r="I158" s="29">
        <v>18.77</v>
      </c>
      <c r="J158" s="31" t="b">
        <f t="array" ref="J158">MAX(IF(Tableau1[N° Cuve]=Tableau1[[#This Row],[N° Cuve]],Tableau1[Date]))=Tableau1[[#This Row],[Date]]</f>
        <v>0</v>
      </c>
    </row>
    <row r="159" spans="1:10" x14ac:dyDescent="0.2">
      <c r="A159" s="28">
        <v>23</v>
      </c>
      <c r="B159" s="27">
        <v>42101</v>
      </c>
      <c r="C159" s="28">
        <v>3</v>
      </c>
      <c r="D159" s="29" t="str">
        <f t="shared" si="13"/>
        <v>TOMATE NON SALE</v>
      </c>
      <c r="E159" s="29">
        <f t="shared" si="12"/>
        <v>900001</v>
      </c>
      <c r="F159" s="30"/>
      <c r="G159" s="30">
        <v>23760</v>
      </c>
      <c r="H159" s="30">
        <f t="shared" si="10"/>
        <v>-23760</v>
      </c>
      <c r="I159" s="29"/>
      <c r="J159" s="31" t="b">
        <f t="array" ref="J159">MAX(IF(Tableau1[N° Cuve]=Tableau1[[#This Row],[N° Cuve]],Tableau1[Date]))=Tableau1[[#This Row],[Date]]</f>
        <v>1</v>
      </c>
    </row>
    <row r="160" spans="1:10" x14ac:dyDescent="0.2">
      <c r="A160" s="28">
        <v>53</v>
      </c>
      <c r="B160" s="27">
        <v>42101</v>
      </c>
      <c r="C160" s="28">
        <v>3</v>
      </c>
      <c r="D160" s="29" t="str">
        <f t="shared" si="13"/>
        <v>TOMATE NON SALE</v>
      </c>
      <c r="E160" s="29">
        <f t="shared" si="12"/>
        <v>900001</v>
      </c>
      <c r="F160" s="30"/>
      <c r="G160" s="30">
        <v>49000</v>
      </c>
      <c r="H160" s="30">
        <f t="shared" si="10"/>
        <v>-49000</v>
      </c>
      <c r="I160" s="29"/>
      <c r="J160" s="31" t="b">
        <f t="array" ref="J160">MAX(IF(Tableau1[N° Cuve]=Tableau1[[#This Row],[N° Cuve]],Tableau1[Date]))=Tableau1[[#This Row],[Date]]</f>
        <v>1</v>
      </c>
    </row>
    <row r="161" spans="1:10" x14ac:dyDescent="0.2">
      <c r="A161" s="28">
        <v>30</v>
      </c>
      <c r="B161" s="27">
        <v>42101</v>
      </c>
      <c r="C161" s="28">
        <v>2</v>
      </c>
      <c r="D161" s="29" t="str">
        <f t="shared" si="13"/>
        <v>PEC PJ TOMATE SALE 3g/l</v>
      </c>
      <c r="E161" s="29">
        <f t="shared" si="12"/>
        <v>910016</v>
      </c>
      <c r="F161" s="30"/>
      <c r="G161" s="30">
        <v>25310</v>
      </c>
      <c r="H161" s="30">
        <f t="shared" si="10"/>
        <v>-25310</v>
      </c>
      <c r="I161" s="29"/>
      <c r="J161" s="31" t="b">
        <f t="array" ref="J161">MAX(IF(Tableau1[N° Cuve]=Tableau1[[#This Row],[N° Cuve]],Tableau1[Date]))=Tableau1[[#This Row],[Date]]</f>
        <v>0</v>
      </c>
    </row>
    <row r="162" spans="1:10" x14ac:dyDescent="0.2">
      <c r="A162" s="28">
        <v>102</v>
      </c>
      <c r="B162" s="27">
        <v>42102</v>
      </c>
      <c r="C162" s="28">
        <v>3</v>
      </c>
      <c r="D162" s="29" t="str">
        <f t="shared" si="13"/>
        <v>TOMATE NON SALE</v>
      </c>
      <c r="E162" s="29">
        <f t="shared" si="12"/>
        <v>900001</v>
      </c>
      <c r="F162" s="30"/>
      <c r="G162" s="30">
        <v>49000</v>
      </c>
      <c r="H162" s="30">
        <f t="shared" si="10"/>
        <v>-49000</v>
      </c>
      <c r="I162" s="29"/>
      <c r="J162" s="31" t="b">
        <f t="array" ref="J162">MAX(IF(Tableau1[N° Cuve]=Tableau1[[#This Row],[N° Cuve]],Tableau1[Date]))=Tableau1[[#This Row],[Date]]</f>
        <v>1</v>
      </c>
    </row>
    <row r="163" spans="1:10" x14ac:dyDescent="0.2">
      <c r="A163" s="28">
        <v>30</v>
      </c>
      <c r="B163" s="27">
        <v>42103</v>
      </c>
      <c r="C163" s="28">
        <v>34</v>
      </c>
      <c r="D163" s="29" t="str">
        <f t="shared" si="13"/>
        <v>pj PRUNEAU BIO D'agen</v>
      </c>
      <c r="E163" s="29">
        <f t="shared" si="12"/>
        <v>900043</v>
      </c>
      <c r="F163" s="30">
        <v>49000</v>
      </c>
      <c r="G163" s="30"/>
      <c r="H163" s="30">
        <f t="shared" si="10"/>
        <v>49000</v>
      </c>
      <c r="I163" s="29">
        <v>19.350000000000001</v>
      </c>
      <c r="J163" s="31" t="b">
        <f t="array" ref="J163">MAX(IF(Tableau1[N° Cuve]=Tableau1[[#This Row],[N° Cuve]],Tableau1[Date]))=Tableau1[[#This Row],[Date]]</f>
        <v>0</v>
      </c>
    </row>
    <row r="164" spans="1:10" x14ac:dyDescent="0.2">
      <c r="A164" s="28">
        <v>46</v>
      </c>
      <c r="B164" s="27">
        <v>42104</v>
      </c>
      <c r="C164" s="28">
        <v>32</v>
      </c>
      <c r="D164" s="29" t="str">
        <f t="shared" si="13"/>
        <v>PJ PRUNEAU BIO</v>
      </c>
      <c r="E164" s="29">
        <f t="shared" si="12"/>
        <v>900004</v>
      </c>
      <c r="F164" s="30">
        <v>23800</v>
      </c>
      <c r="G164" s="30"/>
      <c r="H164" s="30">
        <f t="shared" si="10"/>
        <v>23800</v>
      </c>
      <c r="I164" s="29">
        <v>18.16</v>
      </c>
      <c r="J164" s="31" t="b">
        <f t="array" ref="J164">MAX(IF(Tableau1[N° Cuve]=Tableau1[[#This Row],[N° Cuve]],Tableau1[Date]))=Tableau1[[#This Row],[Date]]</f>
        <v>1</v>
      </c>
    </row>
    <row r="165" spans="1:10" x14ac:dyDescent="0.2">
      <c r="A165" s="28">
        <v>47</v>
      </c>
      <c r="B165" s="27">
        <v>42107</v>
      </c>
      <c r="C165" s="28">
        <v>3</v>
      </c>
      <c r="D165" s="29" t="str">
        <f t="shared" si="13"/>
        <v>TOMATE NON SALE</v>
      </c>
      <c r="E165" s="29">
        <f t="shared" si="12"/>
        <v>900001</v>
      </c>
      <c r="F165" s="30"/>
      <c r="G165" s="30">
        <v>49000</v>
      </c>
      <c r="H165" s="30">
        <f t="shared" si="10"/>
        <v>-49000</v>
      </c>
      <c r="I165" s="29"/>
      <c r="J165" s="31" t="b">
        <f t="array" ref="J165">MAX(IF(Tableau1[N° Cuve]=Tableau1[[#This Row],[N° Cuve]],Tableau1[Date]))=Tableau1[[#This Row],[Date]]</f>
        <v>0</v>
      </c>
    </row>
    <row r="166" spans="1:10" x14ac:dyDescent="0.2">
      <c r="A166" s="28">
        <v>35</v>
      </c>
      <c r="B166" s="27">
        <v>42107</v>
      </c>
      <c r="C166" s="28">
        <v>3</v>
      </c>
      <c r="D166" s="29" t="str">
        <f t="shared" si="13"/>
        <v>TOMATE NON SALE</v>
      </c>
      <c r="E166" s="29">
        <f t="shared" si="12"/>
        <v>900001</v>
      </c>
      <c r="F166" s="30">
        <v>7800</v>
      </c>
      <c r="G166" s="30"/>
      <c r="H166" s="30">
        <f t="shared" si="10"/>
        <v>7800</v>
      </c>
      <c r="I166" s="29">
        <v>4.87</v>
      </c>
      <c r="J166" s="31" t="b">
        <f t="array" ref="J166">MAX(IF(Tableau1[N° Cuve]=Tableau1[[#This Row],[N° Cuve]],Tableau1[Date]))=Tableau1[[#This Row],[Date]]</f>
        <v>1</v>
      </c>
    </row>
    <row r="167" spans="1:10" x14ac:dyDescent="0.2">
      <c r="A167" s="28">
        <v>29</v>
      </c>
      <c r="B167" s="27">
        <v>42110</v>
      </c>
      <c r="C167" s="28">
        <v>32</v>
      </c>
      <c r="D167" s="29" t="str">
        <f t="shared" si="13"/>
        <v>PJ PRUNEAU BIO</v>
      </c>
      <c r="E167" s="29">
        <f t="shared" si="12"/>
        <v>900004</v>
      </c>
      <c r="F167" s="30"/>
      <c r="G167" s="30">
        <v>25770</v>
      </c>
      <c r="H167" s="30">
        <f t="shared" si="10"/>
        <v>-25770</v>
      </c>
      <c r="I167" s="29"/>
      <c r="J167" s="31" t="b">
        <f t="array" ref="J167">MAX(IF(Tableau1[N° Cuve]=Tableau1[[#This Row],[N° Cuve]],Tableau1[Date]))=Tableau1[[#This Row],[Date]]</f>
        <v>1</v>
      </c>
    </row>
    <row r="168" spans="1:10" x14ac:dyDescent="0.2">
      <c r="A168" s="28">
        <v>34</v>
      </c>
      <c r="B168" s="27">
        <v>42111</v>
      </c>
      <c r="C168" s="28">
        <v>32</v>
      </c>
      <c r="D168" s="29" t="str">
        <f t="shared" si="13"/>
        <v>PJ PRUNEAU BIO</v>
      </c>
      <c r="E168" s="29">
        <f t="shared" si="12"/>
        <v>900004</v>
      </c>
      <c r="F168" s="30">
        <v>16720</v>
      </c>
      <c r="G168" s="30"/>
      <c r="H168" s="30">
        <f t="shared" si="10"/>
        <v>16720</v>
      </c>
      <c r="I168" s="29">
        <v>18.649999999999999</v>
      </c>
      <c r="J168" s="31" t="b">
        <f t="array" ref="J168">MAX(IF(Tableau1[N° Cuve]=Tableau1[[#This Row],[N° Cuve]],Tableau1[Date]))=Tableau1[[#This Row],[Date]]</f>
        <v>1</v>
      </c>
    </row>
    <row r="169" spans="1:10" x14ac:dyDescent="0.2">
      <c r="A169" s="28">
        <v>48</v>
      </c>
      <c r="B169" s="27">
        <v>42111</v>
      </c>
      <c r="C169" s="28">
        <v>34</v>
      </c>
      <c r="D169" s="29" t="str">
        <f t="shared" si="13"/>
        <v>pj PRUNEAU BIO D'agen</v>
      </c>
      <c r="E169" s="29">
        <f t="shared" si="12"/>
        <v>900043</v>
      </c>
      <c r="F169" s="30">
        <v>19500</v>
      </c>
      <c r="G169" s="30"/>
      <c r="H169" s="30">
        <f t="shared" si="10"/>
        <v>19500</v>
      </c>
      <c r="I169" s="29">
        <v>19.100000000000001</v>
      </c>
      <c r="J169" s="31" t="b">
        <f t="array" ref="J169">MAX(IF(Tableau1[N° Cuve]=Tableau1[[#This Row],[N° Cuve]],Tableau1[Date]))=Tableau1[[#This Row],[Date]]</f>
        <v>1</v>
      </c>
    </row>
    <row r="170" spans="1:10" x14ac:dyDescent="0.2">
      <c r="A170" s="28">
        <v>47</v>
      </c>
      <c r="B170" s="27">
        <v>42111</v>
      </c>
      <c r="C170" s="28">
        <v>32</v>
      </c>
      <c r="D170" s="29" t="str">
        <f t="shared" si="13"/>
        <v>PJ PRUNEAU BIO</v>
      </c>
      <c r="E170" s="29">
        <f t="shared" si="12"/>
        <v>900004</v>
      </c>
      <c r="F170" s="30">
        <v>9710</v>
      </c>
      <c r="G170" s="30"/>
      <c r="H170" s="30">
        <f t="shared" si="10"/>
        <v>9710</v>
      </c>
      <c r="I170" s="29">
        <v>18.63</v>
      </c>
      <c r="J170" s="31" t="b">
        <f t="array" ref="J170">MAX(IF(Tableau1[N° Cuve]=Tableau1[[#This Row],[N° Cuve]],Tableau1[Date]))=Tableau1[[#This Row],[Date]]</f>
        <v>1</v>
      </c>
    </row>
    <row r="171" spans="1:10" x14ac:dyDescent="0.2">
      <c r="A171" s="28">
        <v>30</v>
      </c>
      <c r="B171" s="27">
        <v>42111</v>
      </c>
      <c r="C171" s="28">
        <v>34</v>
      </c>
      <c r="D171" s="29" t="str">
        <f t="shared" si="13"/>
        <v>pj PRUNEAU BIO D'agen</v>
      </c>
      <c r="E171" s="29">
        <f t="shared" si="12"/>
        <v>900043</v>
      </c>
      <c r="F171" s="30"/>
      <c r="G171" s="30">
        <v>49000</v>
      </c>
      <c r="H171" s="30">
        <f t="shared" si="10"/>
        <v>-49000</v>
      </c>
      <c r="I171" s="29"/>
      <c r="J171" s="31" t="b">
        <f t="array" ref="J171">MAX(IF(Tableau1[N° Cuve]=Tableau1[[#This Row],[N° Cuve]],Tableau1[Date]))=Tableau1[[#This Row],[Date]]</f>
        <v>1</v>
      </c>
    </row>
  </sheetData>
  <phoneticPr fontId="0" type="noConversion"/>
  <printOptions gridLinesSet="0"/>
  <pageMargins left="0.47244094488188981" right="0.39370078740157483" top="0.43307086614173229" bottom="0.15748031496062992" header="0.19685039370078741" footer="0.19685039370078741"/>
  <pageSetup paperSize="9" scale="20" orientation="landscape" horizontalDpi="4294967292" verticalDpi="144" r:id="rId2"/>
  <headerFooter alignWithMargins="0">
    <oddHeader>&amp;A</oddHeader>
    <oddFooter>Page &amp;P</oddFooter>
  </headerFooter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E48"/>
  <sheetViews>
    <sheetView workbookViewId="0">
      <selection activeCell="B14" sqref="B14"/>
    </sheetView>
  </sheetViews>
  <sheetFormatPr baseColWidth="10" defaultRowHeight="12.75" x14ac:dyDescent="0.2"/>
  <cols>
    <col min="2" max="2" width="30.5703125" bestFit="1" customWidth="1"/>
  </cols>
  <sheetData>
    <row r="4" spans="1:5" x14ac:dyDescent="0.2">
      <c r="B4" s="3"/>
    </row>
    <row r="5" spans="1:5" x14ac:dyDescent="0.2">
      <c r="B5" s="3"/>
      <c r="C5" t="s">
        <v>24</v>
      </c>
      <c r="E5" s="4" t="s">
        <v>9</v>
      </c>
    </row>
    <row r="6" spans="1:5" x14ac:dyDescent="0.2">
      <c r="A6">
        <v>1</v>
      </c>
      <c r="B6" t="s">
        <v>14</v>
      </c>
      <c r="E6" t="s">
        <v>10</v>
      </c>
    </row>
    <row r="7" spans="1:5" x14ac:dyDescent="0.2">
      <c r="A7">
        <v>2</v>
      </c>
      <c r="B7" t="s">
        <v>26</v>
      </c>
      <c r="C7">
        <v>910016</v>
      </c>
      <c r="E7" t="s">
        <v>11</v>
      </c>
    </row>
    <row r="8" spans="1:5" x14ac:dyDescent="0.2">
      <c r="A8">
        <v>3</v>
      </c>
      <c r="B8" t="s">
        <v>27</v>
      </c>
      <c r="C8">
        <v>900001</v>
      </c>
      <c r="E8" t="s">
        <v>12</v>
      </c>
    </row>
    <row r="9" spans="1:5" x14ac:dyDescent="0.2">
      <c r="A9">
        <v>4</v>
      </c>
      <c r="B9" s="6" t="s">
        <v>28</v>
      </c>
      <c r="C9">
        <v>900002</v>
      </c>
    </row>
    <row r="10" spans="1:5" x14ac:dyDescent="0.2">
      <c r="A10">
        <v>5</v>
      </c>
      <c r="B10" t="s">
        <v>29</v>
      </c>
      <c r="C10">
        <v>910015</v>
      </c>
      <c r="E10" t="s">
        <v>13</v>
      </c>
    </row>
    <row r="11" spans="1:5" x14ac:dyDescent="0.2">
      <c r="A11">
        <v>6</v>
      </c>
      <c r="B11" t="s">
        <v>30</v>
      </c>
      <c r="C11">
        <v>300057</v>
      </c>
    </row>
    <row r="12" spans="1:5" x14ac:dyDescent="0.2">
      <c r="A12">
        <v>7</v>
      </c>
      <c r="B12" t="s">
        <v>31</v>
      </c>
      <c r="C12">
        <v>900031</v>
      </c>
    </row>
    <row r="13" spans="1:5" x14ac:dyDescent="0.2">
      <c r="A13">
        <v>8</v>
      </c>
      <c r="B13" t="s">
        <v>32</v>
      </c>
      <c r="C13">
        <v>300007</v>
      </c>
    </row>
    <row r="14" spans="1:5" x14ac:dyDescent="0.2">
      <c r="A14">
        <v>9</v>
      </c>
      <c r="B14" t="s">
        <v>33</v>
      </c>
      <c r="C14">
        <v>300008</v>
      </c>
    </row>
    <row r="15" spans="1:5" x14ac:dyDescent="0.2">
      <c r="A15">
        <v>10</v>
      </c>
      <c r="B15" t="s">
        <v>34</v>
      </c>
      <c r="C15">
        <v>300018</v>
      </c>
    </row>
    <row r="16" spans="1:5" x14ac:dyDescent="0.2">
      <c r="A16">
        <v>11</v>
      </c>
      <c r="B16" t="s">
        <v>35</v>
      </c>
      <c r="C16">
        <v>300008</v>
      </c>
    </row>
    <row r="17" spans="1:3" x14ac:dyDescent="0.2">
      <c r="A17">
        <v>12</v>
      </c>
      <c r="B17" t="s">
        <v>36</v>
      </c>
      <c r="C17">
        <v>900005</v>
      </c>
    </row>
    <row r="18" spans="1:3" x14ac:dyDescent="0.2">
      <c r="A18">
        <v>13</v>
      </c>
      <c r="B18" t="s">
        <v>37</v>
      </c>
      <c r="C18">
        <v>900003</v>
      </c>
    </row>
    <row r="19" spans="1:3" x14ac:dyDescent="0.2">
      <c r="A19">
        <v>14</v>
      </c>
      <c r="B19" t="s">
        <v>38</v>
      </c>
      <c r="C19">
        <v>900042</v>
      </c>
    </row>
    <row r="20" spans="1:3" x14ac:dyDescent="0.2">
      <c r="A20">
        <v>15</v>
      </c>
      <c r="B20" t="s">
        <v>39</v>
      </c>
      <c r="C20">
        <v>900030</v>
      </c>
    </row>
    <row r="21" spans="1:3" x14ac:dyDescent="0.2">
      <c r="A21">
        <v>16</v>
      </c>
      <c r="B21" t="s">
        <v>40</v>
      </c>
      <c r="C21">
        <v>300059</v>
      </c>
    </row>
    <row r="22" spans="1:3" x14ac:dyDescent="0.2">
      <c r="A22">
        <v>17</v>
      </c>
      <c r="B22" t="s">
        <v>41</v>
      </c>
      <c r="C22">
        <v>900032</v>
      </c>
    </row>
    <row r="23" spans="1:3" x14ac:dyDescent="0.2">
      <c r="A23">
        <v>18</v>
      </c>
      <c r="B23" t="s">
        <v>42</v>
      </c>
      <c r="C23">
        <v>300060</v>
      </c>
    </row>
    <row r="24" spans="1:3" x14ac:dyDescent="0.2">
      <c r="A24">
        <v>19</v>
      </c>
      <c r="B24" t="s">
        <v>43</v>
      </c>
      <c r="C24">
        <v>900025</v>
      </c>
    </row>
    <row r="25" spans="1:3" x14ac:dyDescent="0.2">
      <c r="A25">
        <v>20</v>
      </c>
      <c r="B25" t="s">
        <v>44</v>
      </c>
      <c r="C25">
        <v>910081</v>
      </c>
    </row>
    <row r="26" spans="1:3" x14ac:dyDescent="0.2">
      <c r="A26">
        <v>21</v>
      </c>
      <c r="B26" t="s">
        <v>45</v>
      </c>
      <c r="C26">
        <v>910028</v>
      </c>
    </row>
    <row r="27" spans="1:3" x14ac:dyDescent="0.2">
      <c r="A27">
        <v>22</v>
      </c>
      <c r="B27" t="s">
        <v>46</v>
      </c>
      <c r="C27">
        <v>300004</v>
      </c>
    </row>
    <row r="28" spans="1:3" x14ac:dyDescent="0.2">
      <c r="A28">
        <v>23</v>
      </c>
      <c r="B28" t="s">
        <v>47</v>
      </c>
      <c r="C28">
        <v>300001</v>
      </c>
    </row>
    <row r="29" spans="1:3" x14ac:dyDescent="0.2">
      <c r="A29">
        <v>24</v>
      </c>
      <c r="B29" t="s">
        <v>48</v>
      </c>
      <c r="C29">
        <v>200020</v>
      </c>
    </row>
    <row r="30" spans="1:3" x14ac:dyDescent="0.2">
      <c r="A30">
        <v>25</v>
      </c>
      <c r="B30" t="s">
        <v>49</v>
      </c>
      <c r="C30">
        <v>910030</v>
      </c>
    </row>
    <row r="31" spans="1:3" x14ac:dyDescent="0.2">
      <c r="A31">
        <v>26</v>
      </c>
      <c r="B31" t="s">
        <v>50</v>
      </c>
      <c r="C31">
        <v>910011</v>
      </c>
    </row>
    <row r="32" spans="1:3" x14ac:dyDescent="0.2">
      <c r="A32">
        <v>27</v>
      </c>
      <c r="B32" t="s">
        <v>51</v>
      </c>
      <c r="C32">
        <v>910012</v>
      </c>
    </row>
    <row r="33" spans="1:3" x14ac:dyDescent="0.2">
      <c r="A33">
        <v>28</v>
      </c>
      <c r="B33" t="s">
        <v>52</v>
      </c>
      <c r="C33">
        <v>910096</v>
      </c>
    </row>
    <row r="34" spans="1:3" x14ac:dyDescent="0.2">
      <c r="A34">
        <v>29</v>
      </c>
      <c r="B34" s="6" t="s">
        <v>53</v>
      </c>
      <c r="C34">
        <v>971163</v>
      </c>
    </row>
    <row r="35" spans="1:3" x14ac:dyDescent="0.2">
      <c r="A35">
        <v>30</v>
      </c>
      <c r="B35" s="7" t="s">
        <v>54</v>
      </c>
      <c r="C35">
        <v>910035</v>
      </c>
    </row>
    <row r="36" spans="1:3" x14ac:dyDescent="0.2">
      <c r="A36">
        <v>31</v>
      </c>
      <c r="B36" s="8" t="s">
        <v>55</v>
      </c>
      <c r="C36">
        <v>900016</v>
      </c>
    </row>
    <row r="37" spans="1:3" x14ac:dyDescent="0.2">
      <c r="A37">
        <v>32</v>
      </c>
      <c r="B37" s="8" t="s">
        <v>56</v>
      </c>
      <c r="C37">
        <v>900004</v>
      </c>
    </row>
    <row r="38" spans="1:3" x14ac:dyDescent="0.2">
      <c r="A38">
        <v>33</v>
      </c>
      <c r="B38" s="8" t="s">
        <v>57</v>
      </c>
      <c r="C38">
        <v>900012</v>
      </c>
    </row>
    <row r="39" spans="1:3" x14ac:dyDescent="0.2">
      <c r="A39">
        <v>34</v>
      </c>
      <c r="B39" s="8" t="s">
        <v>58</v>
      </c>
      <c r="C39">
        <v>900043</v>
      </c>
    </row>
    <row r="40" spans="1:3" x14ac:dyDescent="0.2">
      <c r="A40">
        <v>35</v>
      </c>
      <c r="B40" s="8" t="s">
        <v>59</v>
      </c>
      <c r="C40">
        <v>910002</v>
      </c>
    </row>
    <row r="41" spans="1:3" x14ac:dyDescent="0.2">
      <c r="A41">
        <v>36</v>
      </c>
      <c r="B41" s="8" t="s">
        <v>60</v>
      </c>
      <c r="C41">
        <v>910149</v>
      </c>
    </row>
    <row r="42" spans="1:3" x14ac:dyDescent="0.2">
      <c r="A42">
        <v>37</v>
      </c>
      <c r="B42" s="8" t="s">
        <v>61</v>
      </c>
      <c r="C42">
        <v>300065</v>
      </c>
    </row>
    <row r="43" spans="1:3" x14ac:dyDescent="0.2">
      <c r="A43">
        <v>38</v>
      </c>
      <c r="B43" s="8" t="s">
        <v>62</v>
      </c>
      <c r="C43">
        <v>300049</v>
      </c>
    </row>
    <row r="44" spans="1:3" x14ac:dyDescent="0.2">
      <c r="A44">
        <v>39</v>
      </c>
      <c r="B44" s="8" t="s">
        <v>63</v>
      </c>
      <c r="C44">
        <v>300012</v>
      </c>
    </row>
    <row r="45" spans="1:3" x14ac:dyDescent="0.2">
      <c r="A45">
        <v>40</v>
      </c>
      <c r="B45" s="8" t="s">
        <v>25</v>
      </c>
      <c r="C45">
        <v>900023</v>
      </c>
    </row>
    <row r="46" spans="1:3" x14ac:dyDescent="0.2">
      <c r="A46">
        <v>41</v>
      </c>
      <c r="B46" s="8" t="s">
        <v>23</v>
      </c>
    </row>
    <row r="47" spans="1:3" x14ac:dyDescent="0.2">
      <c r="A47">
        <v>42</v>
      </c>
      <c r="B47" s="8"/>
    </row>
    <row r="48" spans="1:3" x14ac:dyDescent="0.2">
      <c r="B48" s="8"/>
      <c r="C48" s="4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horizontalDpi="120" verticalDpi="144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S69"/>
  <sheetViews>
    <sheetView zoomScaleNormal="100" workbookViewId="0">
      <selection activeCell="H16" sqref="H16"/>
    </sheetView>
  </sheetViews>
  <sheetFormatPr baseColWidth="10" defaultRowHeight="12.75" x14ac:dyDescent="0.2"/>
  <cols>
    <col min="1" max="1" width="1.28515625" customWidth="1"/>
    <col min="2" max="2" width="2.7109375" customWidth="1"/>
    <col min="3" max="3" width="2" bestFit="1" customWidth="1"/>
    <col min="4" max="4" width="4.85546875" bestFit="1" customWidth="1"/>
    <col min="5" max="5" width="2.42578125" customWidth="1"/>
    <col min="6" max="6" width="7.28515625" customWidth="1"/>
    <col min="7" max="7" width="2" bestFit="1" customWidth="1"/>
    <col min="8" max="8" width="4.7109375" customWidth="1"/>
    <col min="9" max="10" width="2.42578125" customWidth="1"/>
    <col min="11" max="11" width="2" bestFit="1" customWidth="1"/>
    <col min="12" max="12" width="4.7109375" customWidth="1"/>
    <col min="13" max="13" width="2.42578125" customWidth="1"/>
    <col min="14" max="14" width="7.28515625" customWidth="1"/>
    <col min="15" max="15" width="2" bestFit="1" customWidth="1"/>
    <col min="16" max="16" width="4.7109375" customWidth="1"/>
    <col min="17" max="17" width="2.42578125" customWidth="1"/>
    <col min="18" max="18" width="2.7109375" customWidth="1"/>
    <col min="19" max="19" width="1.28515625" customWidth="1"/>
    <col min="20" max="20" width="2.7109375" customWidth="1"/>
    <col min="21" max="21" width="2" bestFit="1" customWidth="1"/>
    <col min="22" max="22" width="4.7109375" customWidth="1"/>
    <col min="23" max="23" width="2.42578125" customWidth="1"/>
    <col min="24" max="24" width="7.28515625" customWidth="1"/>
    <col min="25" max="25" width="2" bestFit="1" customWidth="1"/>
    <col min="26" max="26" width="4.7109375" customWidth="1"/>
    <col min="27" max="28" width="2.42578125" customWidth="1"/>
    <col min="29" max="29" width="2" bestFit="1" customWidth="1"/>
    <col min="30" max="30" width="4.5703125" customWidth="1"/>
    <col min="31" max="31" width="2.42578125" customWidth="1"/>
    <col min="32" max="32" width="7.28515625" customWidth="1"/>
    <col min="33" max="33" width="2" bestFit="1" customWidth="1"/>
    <col min="34" max="34" width="4.7109375" customWidth="1"/>
    <col min="35" max="35" width="2.42578125" customWidth="1"/>
    <col min="36" max="36" width="2.7109375" customWidth="1"/>
    <col min="37" max="37" width="1.28515625" customWidth="1"/>
    <col min="38" max="38" width="2" customWidth="1"/>
    <col min="39" max="39" width="4" bestFit="1" customWidth="1"/>
    <col min="42" max="49" width="10.140625" customWidth="1"/>
  </cols>
  <sheetData>
    <row r="1" spans="1:45" ht="7.5" customHeight="1" thickBot="1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2"/>
      <c r="AL1" s="13"/>
    </row>
    <row r="2" spans="1:45" x14ac:dyDescent="0.2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4"/>
      <c r="AL2" s="13"/>
      <c r="AM2" s="7"/>
      <c r="AP2" s="9" t="s">
        <v>65</v>
      </c>
      <c r="AQ2" s="9" t="s">
        <v>66</v>
      </c>
      <c r="AR2" s="9" t="s">
        <v>67</v>
      </c>
      <c r="AS2" s="9" t="s">
        <v>8</v>
      </c>
    </row>
    <row r="3" spans="1:45" x14ac:dyDescent="0.2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4"/>
      <c r="T3" s="13"/>
      <c r="U3" s="13"/>
      <c r="V3" s="16"/>
      <c r="W3" t="s">
        <v>68</v>
      </c>
      <c r="X3" s="17">
        <v>112</v>
      </c>
      <c r="Y3" s="13" t="s">
        <v>68</v>
      </c>
      <c r="Z3" s="13">
        <v>111</v>
      </c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4"/>
      <c r="AL3" s="13"/>
      <c r="AM3" s="7"/>
      <c r="AP3" s="9">
        <v>1</v>
      </c>
      <c r="AQ3" s="34">
        <f>IFERROR(VLOOKUP(AP3,TBL,2,FALSE),"NC")</f>
        <v>-49000</v>
      </c>
      <c r="AR3" s="9"/>
      <c r="AS3" s="9"/>
    </row>
    <row r="4" spans="1:45" x14ac:dyDescent="0.2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4"/>
      <c r="T4" s="13"/>
      <c r="U4" s="13"/>
      <c r="V4" s="13"/>
      <c r="W4" s="18">
        <f>IF(AQ69&lt;0,"",AR69)</f>
        <v>0</v>
      </c>
      <c r="X4" s="13"/>
      <c r="Y4" s="13"/>
      <c r="Z4" s="18">
        <f>IF(AQ68&lt;0,"",AR68)</f>
        <v>0</v>
      </c>
      <c r="AA4" s="13"/>
      <c r="AB4" s="13"/>
      <c r="AC4" s="13"/>
      <c r="AD4" s="13"/>
      <c r="AE4" s="13" t="s">
        <v>69</v>
      </c>
      <c r="AF4" s="13"/>
      <c r="AG4" s="13"/>
      <c r="AH4" s="13" t="s">
        <v>70</v>
      </c>
      <c r="AI4" s="13"/>
      <c r="AJ4" s="13"/>
      <c r="AK4" s="14"/>
      <c r="AL4" s="13"/>
      <c r="AM4" s="7"/>
      <c r="AP4" s="9">
        <v>2</v>
      </c>
      <c r="AQ4" s="34">
        <f>IFERROR(VLOOKUP(AP4,TBL,2,FALSE),"NC")</f>
        <v>-49000</v>
      </c>
      <c r="AR4" s="9"/>
      <c r="AS4" s="9"/>
    </row>
    <row r="5" spans="1:45" x14ac:dyDescent="0.2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4"/>
      <c r="T5" s="13"/>
      <c r="U5" s="13"/>
      <c r="V5" s="19">
        <f>IF(AQ69&lt;0,"",AS69)</f>
        <v>0</v>
      </c>
      <c r="X5" s="13"/>
      <c r="Z5" s="19">
        <f>IF(AQ68&lt;0,"",AS68)</f>
        <v>0</v>
      </c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4"/>
      <c r="AL5" s="13"/>
      <c r="AM5" s="7"/>
      <c r="AP5" s="9">
        <v>3</v>
      </c>
      <c r="AQ5" s="34">
        <f>IFERROR(VLOOKUP(AP5,TBL,2,FALSE),"NC")</f>
        <v>49000</v>
      </c>
      <c r="AR5" s="9"/>
      <c r="AS5" s="9"/>
    </row>
    <row r="6" spans="1:45" x14ac:dyDescent="0.2">
      <c r="A6" s="14"/>
      <c r="B6" s="15"/>
      <c r="C6" s="15"/>
      <c r="D6" s="15"/>
      <c r="E6" s="15"/>
      <c r="F6" s="13"/>
      <c r="G6" s="13"/>
      <c r="H6" s="13"/>
      <c r="I6" s="13"/>
      <c r="J6" s="13"/>
      <c r="K6" s="13"/>
      <c r="L6" s="13"/>
      <c r="M6" s="13"/>
      <c r="N6" s="13"/>
      <c r="O6" s="13"/>
      <c r="P6" s="15"/>
      <c r="Q6" s="13"/>
      <c r="R6" s="13"/>
      <c r="S6" s="1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4"/>
      <c r="AL6" s="13"/>
      <c r="AM6" s="7"/>
      <c r="AP6" s="9">
        <v>4</v>
      </c>
      <c r="AQ6" s="34">
        <f>IFERROR(VLOOKUP(AP6,TBL,2,FALSE),"NC")</f>
        <v>-49000</v>
      </c>
      <c r="AR6" s="9"/>
      <c r="AS6" s="9"/>
    </row>
    <row r="7" spans="1:45" x14ac:dyDescent="0.2">
      <c r="A7" s="14"/>
      <c r="B7" s="15"/>
      <c r="C7" s="15"/>
      <c r="D7" s="15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  <c r="P7" s="15"/>
      <c r="Q7" s="13"/>
      <c r="R7" s="13"/>
      <c r="S7" s="14"/>
      <c r="T7" s="13"/>
      <c r="U7" s="13"/>
      <c r="V7" s="16"/>
      <c r="W7" s="13" t="s">
        <v>68</v>
      </c>
      <c r="X7" s="17">
        <v>109</v>
      </c>
      <c r="Y7" s="13" t="s">
        <v>68</v>
      </c>
      <c r="Z7" s="13">
        <v>110</v>
      </c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4"/>
      <c r="AL7" s="13"/>
      <c r="AM7" s="7"/>
      <c r="AP7" s="9">
        <v>5</v>
      </c>
      <c r="AQ7" s="34">
        <f>IFERROR(VLOOKUP(AP7,TBL,2,FALSE),"NC")</f>
        <v>-9600</v>
      </c>
      <c r="AR7" s="9"/>
      <c r="AS7" s="9"/>
    </row>
    <row r="8" spans="1:45" x14ac:dyDescent="0.2">
      <c r="A8" s="14"/>
      <c r="B8" s="15"/>
      <c r="C8" s="15"/>
      <c r="D8" s="15"/>
      <c r="E8" s="15"/>
      <c r="F8" s="13"/>
      <c r="G8" s="13"/>
      <c r="H8" s="15"/>
      <c r="I8" s="15"/>
      <c r="J8" s="15"/>
      <c r="K8" s="15"/>
      <c r="L8" s="15"/>
      <c r="M8" s="15"/>
      <c r="N8" s="15"/>
      <c r="O8" s="15"/>
      <c r="P8" s="15"/>
      <c r="Q8" s="13"/>
      <c r="R8" s="13"/>
      <c r="S8" s="14"/>
      <c r="T8" s="13"/>
      <c r="U8" s="13"/>
      <c r="V8" s="20"/>
      <c r="W8" s="18">
        <f>IF(AQ66&lt;0,"",AR66)</f>
        <v>0</v>
      </c>
      <c r="X8" s="13"/>
      <c r="Y8" s="20"/>
      <c r="Z8" s="21">
        <f>IF(AQ67&lt;0,"",AR67)</f>
        <v>0</v>
      </c>
      <c r="AA8" s="13"/>
      <c r="AB8" s="13"/>
      <c r="AC8" s="13"/>
      <c r="AD8" s="13" t="s">
        <v>71</v>
      </c>
      <c r="AE8" s="15"/>
      <c r="AF8" s="15"/>
      <c r="AG8" s="15"/>
      <c r="AH8" s="15"/>
      <c r="AI8" s="15"/>
      <c r="AJ8" s="13"/>
      <c r="AK8" s="14"/>
      <c r="AL8" s="13"/>
      <c r="AM8" s="7"/>
      <c r="AP8" s="9">
        <v>6</v>
      </c>
      <c r="AQ8" s="34">
        <f>IFERROR(VLOOKUP(AP8,TBL,2,FALSE),"NC")</f>
        <v>-24290</v>
      </c>
      <c r="AR8" s="9"/>
      <c r="AS8" s="9"/>
    </row>
    <row r="9" spans="1:45" x14ac:dyDescent="0.2">
      <c r="A9" s="14"/>
      <c r="B9" s="15"/>
      <c r="C9" s="15"/>
      <c r="D9" s="15"/>
      <c r="E9" s="15"/>
      <c r="F9" s="13"/>
      <c r="G9" s="13"/>
      <c r="H9" s="15"/>
      <c r="I9" s="15"/>
      <c r="J9" s="15"/>
      <c r="K9" s="15"/>
      <c r="L9" s="15"/>
      <c r="M9" s="15"/>
      <c r="N9" s="15"/>
      <c r="O9" s="15"/>
      <c r="P9" s="15"/>
      <c r="Q9" s="13"/>
      <c r="R9" s="13"/>
      <c r="S9" s="14"/>
      <c r="T9" s="13"/>
      <c r="U9" s="13"/>
      <c r="V9" s="19">
        <f>IF(AQ66&lt;0,"",AS66)</f>
        <v>0</v>
      </c>
      <c r="X9" s="13"/>
      <c r="Y9" s="13"/>
      <c r="Z9" s="19">
        <f>IF(AQ67&lt;0,"",AS67)</f>
        <v>0</v>
      </c>
      <c r="AA9" s="13"/>
      <c r="AB9" s="13"/>
      <c r="AC9" s="13"/>
      <c r="AD9" s="13"/>
      <c r="AE9" s="15"/>
      <c r="AF9" s="15"/>
      <c r="AG9" s="15"/>
      <c r="AH9" s="15"/>
      <c r="AI9" s="15"/>
      <c r="AJ9" s="13"/>
      <c r="AK9" s="14"/>
      <c r="AL9" s="13"/>
      <c r="AM9" s="7"/>
      <c r="AP9" s="9">
        <v>7</v>
      </c>
      <c r="AQ9" s="34">
        <f>IFERROR(VLOOKUP(AP9,TBL,2,FALSE),"NC")</f>
        <v>-49000</v>
      </c>
      <c r="AR9" s="9"/>
      <c r="AS9" s="9"/>
    </row>
    <row r="10" spans="1:45" x14ac:dyDescent="0.2">
      <c r="A10" s="14"/>
      <c r="B10" s="15"/>
      <c r="C10" s="15"/>
      <c r="D10" s="15"/>
      <c r="E10" s="15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4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22"/>
      <c r="AP10" s="9">
        <v>8</v>
      </c>
      <c r="AQ10" s="34">
        <f>IFERROR(VLOOKUP(AP10,TBL,2,FALSE),"NC")</f>
        <v>28100</v>
      </c>
      <c r="AR10" s="9"/>
      <c r="AS10" s="9"/>
    </row>
    <row r="11" spans="1:45" x14ac:dyDescent="0.2">
      <c r="A11" s="14"/>
      <c r="B11" s="13"/>
      <c r="C11" s="13"/>
      <c r="D11" s="13"/>
      <c r="E11" s="13"/>
      <c r="F11" s="13"/>
      <c r="G11" s="13"/>
      <c r="H11" s="13"/>
      <c r="I11" s="13"/>
      <c r="J11" s="13"/>
      <c r="K11" s="23"/>
      <c r="L11" s="13"/>
      <c r="M11" s="13"/>
      <c r="N11" s="13"/>
      <c r="O11" s="13"/>
      <c r="P11" s="13"/>
      <c r="Q11" s="13"/>
      <c r="R11" s="13"/>
      <c r="S11" s="14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4"/>
      <c r="AL11" s="13"/>
      <c r="AP11" s="9">
        <v>9</v>
      </c>
      <c r="AQ11" s="34">
        <f>IFERROR(VLOOKUP(AP11,TBL,2,FALSE),"NC")</f>
        <v>-24200</v>
      </c>
      <c r="AR11" s="9"/>
      <c r="AS11" s="9"/>
    </row>
    <row r="12" spans="1:45" x14ac:dyDescent="0.2">
      <c r="A12" s="14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4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4"/>
      <c r="AL12" s="13"/>
      <c r="AP12" s="9">
        <v>10</v>
      </c>
      <c r="AQ12" s="34">
        <f>IFERROR(VLOOKUP(AP12,TBL,2,FALSE),"NC")</f>
        <v>32050</v>
      </c>
      <c r="AR12" s="9"/>
      <c r="AS12" s="9"/>
    </row>
    <row r="13" spans="1:45" x14ac:dyDescent="0.2">
      <c r="A13" s="14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4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  <c r="AL13" s="13"/>
      <c r="AP13" s="9">
        <v>11</v>
      </c>
      <c r="AQ13" s="34">
        <f>IFERROR(VLOOKUP(AP13,TBL,2,FALSE),"NC")</f>
        <v>22600</v>
      </c>
      <c r="AR13" s="9"/>
      <c r="AS13" s="9"/>
    </row>
    <row r="14" spans="1:45" x14ac:dyDescent="0.2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4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4"/>
      <c r="AL14" s="13"/>
      <c r="AP14" s="9">
        <v>12</v>
      </c>
      <c r="AQ14" s="34">
        <f>IFERROR(VLOOKUP(AP14,TBL,2,FALSE),"NC")</f>
        <v>29950</v>
      </c>
      <c r="AR14" s="9"/>
      <c r="AS14" s="9"/>
    </row>
    <row r="15" spans="1:45" x14ac:dyDescent="0.2">
      <c r="A15" s="14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4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4"/>
      <c r="AL15" s="13"/>
      <c r="AP15" s="9">
        <v>13</v>
      </c>
      <c r="AQ15" s="34">
        <f>IFERROR(VLOOKUP(AP15,TBL,2,FALSE),"NC")</f>
        <v>-41800</v>
      </c>
      <c r="AR15" s="9"/>
      <c r="AS15" s="9"/>
    </row>
    <row r="16" spans="1:45" x14ac:dyDescent="0.2">
      <c r="A16" s="14"/>
      <c r="B16" s="13"/>
      <c r="C16" s="13"/>
      <c r="D16" s="13"/>
      <c r="E16" s="13"/>
      <c r="F16" s="13"/>
      <c r="G16" s="13" t="s">
        <v>68</v>
      </c>
      <c r="H16" s="13">
        <v>32</v>
      </c>
      <c r="I16" s="13"/>
      <c r="J16" s="13"/>
      <c r="K16" s="13"/>
      <c r="L16" s="13"/>
      <c r="M16" s="13"/>
      <c r="N16" s="13"/>
      <c r="O16" s="13" t="s">
        <v>68</v>
      </c>
      <c r="P16" s="13">
        <v>33</v>
      </c>
      <c r="Q16" s="13"/>
      <c r="R16" s="13"/>
      <c r="S16" s="1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4"/>
      <c r="AL16" s="13"/>
      <c r="AO16" s="24"/>
      <c r="AP16" s="9">
        <v>14</v>
      </c>
      <c r="AQ16" s="34">
        <f>IFERROR(VLOOKUP(AP16,TBL,2,FALSE),"NC")</f>
        <v>-23600</v>
      </c>
      <c r="AR16" s="9"/>
      <c r="AS16" s="9"/>
    </row>
    <row r="17" spans="1:45" x14ac:dyDescent="0.2">
      <c r="A17" s="14"/>
      <c r="B17" s="13"/>
      <c r="C17" s="13"/>
      <c r="D17" s="13"/>
      <c r="E17" s="13"/>
      <c r="F17" s="13"/>
      <c r="G17" s="13"/>
      <c r="H17" s="18">
        <f>IF(AQ34&lt;0,"",AR34)</f>
        <v>0</v>
      </c>
      <c r="I17" s="13"/>
      <c r="J17" s="13"/>
      <c r="K17" s="13" t="s">
        <v>68</v>
      </c>
      <c r="L17" s="13">
        <v>48</v>
      </c>
      <c r="M17" s="13"/>
      <c r="N17" s="13"/>
      <c r="O17" s="13"/>
      <c r="P17" s="18">
        <f>IF(AQ35&lt;0,"",AR35)</f>
        <v>0</v>
      </c>
      <c r="Q17" s="13"/>
      <c r="R17" s="13"/>
      <c r="S17" s="14"/>
      <c r="T17" s="13"/>
      <c r="U17" s="13"/>
      <c r="V17" s="13"/>
      <c r="W17" s="13"/>
      <c r="X17" s="13"/>
      <c r="Y17" s="13"/>
      <c r="Z17" s="20"/>
      <c r="AA17" s="13"/>
      <c r="AB17" s="13"/>
      <c r="AC17" s="13"/>
      <c r="AD17" s="13"/>
      <c r="AE17" s="13"/>
      <c r="AF17" s="13"/>
      <c r="AG17" s="13"/>
      <c r="AH17" s="20"/>
      <c r="AI17" s="13"/>
      <c r="AJ17" s="13"/>
      <c r="AK17" s="14"/>
      <c r="AL17" s="13"/>
      <c r="AM17" s="24"/>
      <c r="AP17" s="9">
        <v>15</v>
      </c>
      <c r="AQ17" s="34">
        <f>IFERROR(VLOOKUP(AP17,TBL,2,FALSE),"NC")</f>
        <v>25000</v>
      </c>
      <c r="AR17" s="9"/>
      <c r="AS17" s="9"/>
    </row>
    <row r="18" spans="1:45" x14ac:dyDescent="0.2">
      <c r="A18" s="14"/>
      <c r="B18" s="13"/>
      <c r="C18" s="13" t="s">
        <v>68</v>
      </c>
      <c r="D18" s="13">
        <v>101</v>
      </c>
      <c r="E18" s="13"/>
      <c r="F18" s="13"/>
      <c r="G18" s="13"/>
      <c r="H18" s="19">
        <f>IF(AQ34&lt;0,"",AS34)</f>
        <v>0</v>
      </c>
      <c r="I18" s="13"/>
      <c r="J18" s="13"/>
      <c r="K18" s="13"/>
      <c r="L18" s="18">
        <f>IF(AQ50&lt;0,"",AR50)</f>
        <v>0</v>
      </c>
      <c r="M18" s="13"/>
      <c r="N18" s="13"/>
      <c r="O18" s="13"/>
      <c r="P18" s="19">
        <f>IF(AQ35&lt;0,"",AS35)</f>
        <v>0</v>
      </c>
      <c r="Q18" s="13"/>
      <c r="R18" s="13"/>
      <c r="S18" s="14"/>
      <c r="T18" s="13"/>
      <c r="U18" s="13" t="s">
        <v>68</v>
      </c>
      <c r="V18" s="13">
        <v>108</v>
      </c>
      <c r="W18" s="13"/>
      <c r="X18" s="13"/>
      <c r="Y18" s="13" t="s">
        <v>68</v>
      </c>
      <c r="Z18" s="13">
        <v>13</v>
      </c>
      <c r="AA18" s="13"/>
      <c r="AB18" s="13"/>
      <c r="AC18" s="13" t="s">
        <v>68</v>
      </c>
      <c r="AD18" s="25" t="s">
        <v>72</v>
      </c>
      <c r="AE18" s="13"/>
      <c r="AF18" s="13"/>
      <c r="AG18" s="13" t="s">
        <v>68</v>
      </c>
      <c r="AH18" s="25" t="s">
        <v>73</v>
      </c>
      <c r="AI18" s="13"/>
      <c r="AJ18" s="13"/>
      <c r="AK18" s="14"/>
      <c r="AL18" s="13"/>
      <c r="AP18" s="9">
        <v>16</v>
      </c>
      <c r="AQ18" s="34">
        <f>IFERROR(VLOOKUP(AP18,TBL,2,FALSE),"NC")</f>
        <v>31200</v>
      </c>
      <c r="AR18" s="9"/>
      <c r="AS18" s="9"/>
    </row>
    <row r="19" spans="1:45" x14ac:dyDescent="0.2">
      <c r="A19" s="14"/>
      <c r="B19" s="13"/>
      <c r="C19" s="13"/>
      <c r="D19" s="18">
        <f>IF(AQ58&lt;0,"",AR58)</f>
        <v>0</v>
      </c>
      <c r="E19" s="13"/>
      <c r="F19" s="13"/>
      <c r="G19" s="13"/>
      <c r="H19" s="20"/>
      <c r="I19" s="13"/>
      <c r="J19" s="13"/>
      <c r="K19" s="13"/>
      <c r="L19" s="19">
        <f>IF(AQ50&lt;0,"",AS50)</f>
        <v>0</v>
      </c>
      <c r="M19" s="13"/>
      <c r="N19" s="13"/>
      <c r="O19" s="13"/>
      <c r="P19" s="20"/>
      <c r="Q19" s="13"/>
      <c r="R19" s="13"/>
      <c r="S19" s="14"/>
      <c r="T19" s="13"/>
      <c r="U19" s="13"/>
      <c r="V19" s="18">
        <f>IF(AQ65&lt;0,"",AR65)</f>
        <v>0</v>
      </c>
      <c r="W19" s="13"/>
      <c r="X19" s="13"/>
      <c r="Y19" s="13"/>
      <c r="Z19" s="18" t="str">
        <f>IF(AQ15&lt;0,"",AR15)</f>
        <v/>
      </c>
      <c r="AA19" s="13"/>
      <c r="AB19" s="13"/>
      <c r="AC19" s="13"/>
      <c r="AD19" s="18">
        <f>IF(AQ10&lt;0,"",AR10)</f>
        <v>0</v>
      </c>
      <c r="AE19" s="13"/>
      <c r="AF19" s="13"/>
      <c r="AG19" s="13"/>
      <c r="AH19" s="18" t="str">
        <f>IF(AQ11&lt;0,"",AR11)</f>
        <v/>
      </c>
      <c r="AI19" s="13"/>
      <c r="AJ19" s="13"/>
      <c r="AK19" s="14"/>
      <c r="AL19" s="13"/>
      <c r="AM19" s="24"/>
      <c r="AP19" s="9">
        <v>17</v>
      </c>
      <c r="AQ19" s="34">
        <f>IFERROR(VLOOKUP(AP19,TBL,2,FALSE),"NC")</f>
        <v>26400</v>
      </c>
      <c r="AR19" s="9"/>
      <c r="AS19" s="9"/>
    </row>
    <row r="20" spans="1:45" x14ac:dyDescent="0.2">
      <c r="A20" s="14"/>
      <c r="B20" s="13"/>
      <c r="C20" s="13"/>
      <c r="D20" s="19">
        <f>IF(AQ58&lt;0,"",AS58)</f>
        <v>0</v>
      </c>
      <c r="E20" s="13"/>
      <c r="F20" s="13"/>
      <c r="G20" s="13"/>
      <c r="H20" s="13"/>
      <c r="I20" s="13"/>
      <c r="J20" s="13"/>
      <c r="K20" s="13"/>
      <c r="L20" s="20"/>
      <c r="M20" s="13"/>
      <c r="N20" s="13"/>
      <c r="O20" s="13"/>
      <c r="P20" s="13"/>
      <c r="Q20" s="13"/>
      <c r="R20" s="13"/>
      <c r="S20" s="14"/>
      <c r="T20" s="13"/>
      <c r="U20" s="13"/>
      <c r="V20" s="19">
        <f>IF(AQ65&lt;0,"",AS65)</f>
        <v>0</v>
      </c>
      <c r="W20" s="13"/>
      <c r="X20" s="13"/>
      <c r="Y20" s="13"/>
      <c r="Z20" s="19" t="str">
        <f>IF(AQ15&lt;0,"",AS15)</f>
        <v/>
      </c>
      <c r="AA20" s="13"/>
      <c r="AB20" s="13"/>
      <c r="AC20" s="13"/>
      <c r="AD20" s="19">
        <f>IF(AQ10&lt;0,"",AS10)</f>
        <v>0</v>
      </c>
      <c r="AE20" s="13"/>
      <c r="AF20" s="13"/>
      <c r="AG20" s="13"/>
      <c r="AH20" s="19" t="str">
        <f>IF(AQ11&lt;0,"",AS11)</f>
        <v/>
      </c>
      <c r="AI20" s="13"/>
      <c r="AJ20" s="13"/>
      <c r="AK20" s="14"/>
      <c r="AL20" s="13"/>
      <c r="AP20" s="9">
        <v>18</v>
      </c>
      <c r="AQ20" s="34">
        <f>IFERROR(VLOOKUP(AP20,TBL,2,FALSE),"NC")</f>
        <v>30800</v>
      </c>
      <c r="AR20" s="9"/>
      <c r="AS20" s="9"/>
    </row>
    <row r="21" spans="1:45" x14ac:dyDescent="0.2">
      <c r="A21" s="14"/>
      <c r="B21" s="13"/>
      <c r="C21" s="13"/>
      <c r="D21" s="13"/>
      <c r="E21" s="13"/>
      <c r="F21" s="13"/>
      <c r="G21" s="13" t="s">
        <v>68</v>
      </c>
      <c r="H21" s="13">
        <v>49</v>
      </c>
      <c r="I21" s="13"/>
      <c r="J21" s="13"/>
      <c r="K21" s="13"/>
      <c r="L21" s="13"/>
      <c r="M21" s="13"/>
      <c r="N21" s="13"/>
      <c r="O21" s="13" t="s">
        <v>68</v>
      </c>
      <c r="P21" s="13">
        <v>34</v>
      </c>
      <c r="Q21" s="13"/>
      <c r="R21" s="13"/>
      <c r="S21" s="14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4"/>
      <c r="AL21" s="13"/>
      <c r="AP21" s="9">
        <v>19</v>
      </c>
      <c r="AQ21" s="34">
        <f>IFERROR(VLOOKUP(AP21,TBL,2,FALSE),"NC")</f>
        <v>-18120</v>
      </c>
      <c r="AR21" s="9"/>
      <c r="AS21" s="9"/>
    </row>
    <row r="22" spans="1:45" x14ac:dyDescent="0.2">
      <c r="A22" s="14"/>
      <c r="B22" s="13"/>
      <c r="C22" s="13"/>
      <c r="D22" s="13"/>
      <c r="E22" s="13"/>
      <c r="F22" s="13"/>
      <c r="G22" s="13"/>
      <c r="H22" s="18">
        <f>IF(AQ51&lt;0,"",AR51)</f>
        <v>0</v>
      </c>
      <c r="I22" s="13"/>
      <c r="J22" s="13"/>
      <c r="K22" s="13" t="s">
        <v>68</v>
      </c>
      <c r="L22" s="13">
        <v>47</v>
      </c>
      <c r="M22" s="13"/>
      <c r="N22" s="13"/>
      <c r="O22" s="13"/>
      <c r="P22" s="18">
        <f>IF(AQ36&lt;0,"",AR36)</f>
        <v>0</v>
      </c>
      <c r="Q22" s="13"/>
      <c r="R22" s="13"/>
      <c r="S22" s="14"/>
      <c r="T22" s="13"/>
      <c r="U22" s="13"/>
      <c r="V22" s="13"/>
      <c r="W22" s="13"/>
      <c r="X22" s="13"/>
      <c r="Y22" s="13"/>
      <c r="Z22" s="20"/>
      <c r="AA22" s="13"/>
      <c r="AB22" s="13"/>
      <c r="AC22" s="13"/>
      <c r="AD22" s="13"/>
      <c r="AE22" s="13"/>
      <c r="AF22" s="13"/>
      <c r="AG22" s="13"/>
      <c r="AH22" s="20"/>
      <c r="AI22" s="13"/>
      <c r="AJ22" s="13"/>
      <c r="AK22" s="14"/>
      <c r="AL22" s="13"/>
      <c r="AM22" s="24"/>
      <c r="AP22" s="9">
        <v>20</v>
      </c>
      <c r="AQ22" s="34">
        <f>IFERROR(VLOOKUP(AP22,TBL,2,FALSE),"NC")</f>
        <v>15460</v>
      </c>
      <c r="AR22" s="9"/>
      <c r="AS22" s="9"/>
    </row>
    <row r="23" spans="1:45" x14ac:dyDescent="0.2">
      <c r="A23" s="14"/>
      <c r="B23" s="13"/>
      <c r="C23" s="13" t="s">
        <v>68</v>
      </c>
      <c r="D23" s="13">
        <v>102</v>
      </c>
      <c r="E23" s="13"/>
      <c r="F23" s="13"/>
      <c r="G23" s="13"/>
      <c r="H23" s="19">
        <f>IF(AQ51&lt;0,"",AS51)</f>
        <v>0</v>
      </c>
      <c r="I23" s="13"/>
      <c r="J23" s="13"/>
      <c r="K23" s="13"/>
      <c r="L23" s="18">
        <f>IF(AQ49&lt;0,"",AR49)</f>
        <v>0</v>
      </c>
      <c r="M23" s="13"/>
      <c r="N23" s="13"/>
      <c r="O23" s="13"/>
      <c r="P23" s="19">
        <f>IF(AQ36&lt;0,"",AS36)</f>
        <v>0</v>
      </c>
      <c r="Q23" s="13"/>
      <c r="R23" s="13"/>
      <c r="S23" s="14"/>
      <c r="T23" s="13"/>
      <c r="U23" s="13" t="s">
        <v>68</v>
      </c>
      <c r="V23" s="13">
        <v>27</v>
      </c>
      <c r="W23" s="13"/>
      <c r="X23" s="13"/>
      <c r="Y23" s="13" t="s">
        <v>68</v>
      </c>
      <c r="Z23" s="13">
        <v>14</v>
      </c>
      <c r="AA23" s="13"/>
      <c r="AB23" s="13"/>
      <c r="AC23" s="13" t="s">
        <v>68</v>
      </c>
      <c r="AD23" s="25" t="s">
        <v>74</v>
      </c>
      <c r="AE23" s="13"/>
      <c r="AF23" s="13"/>
      <c r="AG23" s="13" t="s">
        <v>68</v>
      </c>
      <c r="AH23" s="13">
        <v>10</v>
      </c>
      <c r="AI23" s="13"/>
      <c r="AJ23" s="13"/>
      <c r="AK23" s="14"/>
      <c r="AL23" s="13"/>
      <c r="AP23" s="9">
        <v>21</v>
      </c>
      <c r="AQ23" s="34">
        <f>IFERROR(VLOOKUP(AP23,TBL,2,FALSE),"NC")</f>
        <v>49000</v>
      </c>
      <c r="AR23" s="9"/>
      <c r="AS23" s="9"/>
    </row>
    <row r="24" spans="1:45" x14ac:dyDescent="0.2">
      <c r="A24" s="14"/>
      <c r="B24" s="13"/>
      <c r="C24" s="13"/>
      <c r="D24" s="18" t="str">
        <f>IF(AQ59&lt;0,"",AR59)</f>
        <v/>
      </c>
      <c r="E24" s="13"/>
      <c r="F24" s="13"/>
      <c r="G24" s="13"/>
      <c r="H24" s="20"/>
      <c r="I24" s="13"/>
      <c r="J24" s="13"/>
      <c r="K24" s="13"/>
      <c r="L24" s="19">
        <f>IF(AQ49&lt;0,"",AS49)</f>
        <v>0</v>
      </c>
      <c r="M24" s="13"/>
      <c r="N24" s="13"/>
      <c r="O24" s="13"/>
      <c r="P24" s="20"/>
      <c r="Q24" s="13"/>
      <c r="R24" s="13"/>
      <c r="S24" s="14"/>
      <c r="T24" s="13"/>
      <c r="U24" s="13"/>
      <c r="V24" s="18">
        <f>IF(AQ29&lt;0,"",AR29)</f>
        <v>0</v>
      </c>
      <c r="W24" s="13"/>
      <c r="X24" s="13"/>
      <c r="Y24" s="13"/>
      <c r="Z24" s="18" t="str">
        <f>IF(AQ16&lt;0,"",AR16)</f>
        <v/>
      </c>
      <c r="AA24" s="13"/>
      <c r="AB24" s="13"/>
      <c r="AC24" s="13"/>
      <c r="AD24" s="18" t="str">
        <f>IF(AQ9&lt;0,"",AR9)</f>
        <v/>
      </c>
      <c r="AE24" s="13"/>
      <c r="AF24" s="13"/>
      <c r="AG24" s="13"/>
      <c r="AH24" s="18">
        <f>IF(AQ12&lt;0,"",AR12)</f>
        <v>0</v>
      </c>
      <c r="AI24" s="13"/>
      <c r="AJ24" s="13"/>
      <c r="AK24" s="14"/>
      <c r="AL24" s="13"/>
      <c r="AM24" s="24"/>
      <c r="AP24" s="9">
        <v>22</v>
      </c>
      <c r="AQ24" s="34">
        <f>IFERROR(VLOOKUP(AP24,TBL,2,FALSE),"NC")</f>
        <v>35630</v>
      </c>
      <c r="AR24" s="9"/>
      <c r="AS24" s="9"/>
    </row>
    <row r="25" spans="1:45" x14ac:dyDescent="0.2">
      <c r="A25" s="14"/>
      <c r="B25" s="13"/>
      <c r="C25" s="13"/>
      <c r="D25" s="19" t="str">
        <f>IF(AQ59&lt;0,"",AS59)</f>
        <v/>
      </c>
      <c r="E25" s="13"/>
      <c r="F25" s="13"/>
      <c r="G25" s="13"/>
      <c r="H25" s="13"/>
      <c r="I25" s="13"/>
      <c r="J25" s="13"/>
      <c r="K25" s="13"/>
      <c r="L25" s="20"/>
      <c r="M25" s="13"/>
      <c r="N25" s="13"/>
      <c r="O25" s="13"/>
      <c r="P25" s="13"/>
      <c r="Q25" s="13"/>
      <c r="R25" s="13"/>
      <c r="S25" s="14"/>
      <c r="T25" s="13"/>
      <c r="U25" s="13"/>
      <c r="V25" s="19">
        <f>IF(AQ29&lt;0,"",AS29)</f>
        <v>0</v>
      </c>
      <c r="W25" s="13"/>
      <c r="X25" s="13"/>
      <c r="Y25" s="13"/>
      <c r="Z25" s="19" t="str">
        <f>IF(AQ16&lt;0,"",AS16)</f>
        <v/>
      </c>
      <c r="AA25" s="13"/>
      <c r="AB25" s="13"/>
      <c r="AC25" s="13"/>
      <c r="AD25" s="19" t="str">
        <f>IF(AQ9&lt;0,"",AS9)</f>
        <v/>
      </c>
      <c r="AE25" s="13"/>
      <c r="AF25" s="13"/>
      <c r="AG25" s="13"/>
      <c r="AH25" s="19">
        <f>IF(AQ12&lt;0,"",AS12)</f>
        <v>0</v>
      </c>
      <c r="AI25" s="13"/>
      <c r="AJ25" s="13"/>
      <c r="AK25" s="14"/>
      <c r="AL25" s="13"/>
      <c r="AP25" s="9">
        <v>23</v>
      </c>
      <c r="AQ25" s="34">
        <f>IFERROR(VLOOKUP(AP25,TBL,2,FALSE),"NC")</f>
        <v>-23760</v>
      </c>
      <c r="AR25" s="9"/>
      <c r="AS25" s="9"/>
    </row>
    <row r="26" spans="1:45" x14ac:dyDescent="0.2">
      <c r="A26" s="14"/>
      <c r="B26" s="13"/>
      <c r="C26" s="13"/>
      <c r="D26" s="13"/>
      <c r="E26" s="13"/>
      <c r="F26" s="13"/>
      <c r="G26" s="13" t="s">
        <v>68</v>
      </c>
      <c r="H26" s="13">
        <v>50</v>
      </c>
      <c r="I26" s="13"/>
      <c r="J26" s="13"/>
      <c r="K26" s="13"/>
      <c r="L26" s="13"/>
      <c r="M26" s="13"/>
      <c r="N26" s="13"/>
      <c r="O26" s="13" t="s">
        <v>68</v>
      </c>
      <c r="P26" s="13">
        <v>35</v>
      </c>
      <c r="Q26" s="13"/>
      <c r="R26" s="13"/>
      <c r="S26" s="14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4"/>
      <c r="AL26" s="13"/>
      <c r="AP26" s="9">
        <v>24</v>
      </c>
      <c r="AQ26" s="34">
        <f>IFERROR(VLOOKUP(AP26,TBL,2,FALSE),"NC")</f>
        <v>19300</v>
      </c>
      <c r="AR26" s="9"/>
      <c r="AS26" s="9"/>
    </row>
    <row r="27" spans="1:45" x14ac:dyDescent="0.2">
      <c r="A27" s="14"/>
      <c r="B27" s="13"/>
      <c r="C27" s="13"/>
      <c r="D27" s="13"/>
      <c r="E27" s="13"/>
      <c r="F27" s="13"/>
      <c r="G27" s="13"/>
      <c r="H27" s="18">
        <f>IF(AQ52&lt;0,"",AR52)</f>
        <v>0</v>
      </c>
      <c r="I27" s="13"/>
      <c r="J27" s="13"/>
      <c r="K27" s="13" t="s">
        <v>68</v>
      </c>
      <c r="L27" s="13">
        <v>46</v>
      </c>
      <c r="M27" s="13"/>
      <c r="N27" s="13"/>
      <c r="O27" s="13"/>
      <c r="P27" s="18">
        <f>IF(AQ37&lt;0,"",AR37)</f>
        <v>0</v>
      </c>
      <c r="Q27" s="13"/>
      <c r="R27" s="13"/>
      <c r="S27" s="14"/>
      <c r="T27" s="13"/>
      <c r="U27" s="13"/>
      <c r="V27" s="13"/>
      <c r="W27" s="13"/>
      <c r="X27" s="13"/>
      <c r="Y27" s="13"/>
      <c r="Z27" s="20"/>
      <c r="AA27" s="13"/>
      <c r="AB27" s="13"/>
      <c r="AC27" s="13"/>
      <c r="AD27" s="13"/>
      <c r="AE27" s="13"/>
      <c r="AF27" s="13"/>
      <c r="AG27" s="13"/>
      <c r="AH27" s="20"/>
      <c r="AI27" s="13"/>
      <c r="AJ27" s="13"/>
      <c r="AK27" s="14"/>
      <c r="AL27" s="13"/>
      <c r="AM27" s="24"/>
      <c r="AP27" s="9">
        <v>25</v>
      </c>
      <c r="AQ27" s="34">
        <f>IFERROR(VLOOKUP(AP27,TBL,2,FALSE),"NC")</f>
        <v>23600</v>
      </c>
      <c r="AR27" s="9"/>
      <c r="AS27" s="9"/>
    </row>
    <row r="28" spans="1:45" x14ac:dyDescent="0.2">
      <c r="A28" s="14"/>
      <c r="B28" s="13"/>
      <c r="C28" s="13" t="s">
        <v>68</v>
      </c>
      <c r="D28" s="13">
        <v>103</v>
      </c>
      <c r="E28" s="13"/>
      <c r="F28" s="13"/>
      <c r="G28" s="13"/>
      <c r="H28" s="19">
        <f>IF(AQ52&lt;0,"",AS52)</f>
        <v>0</v>
      </c>
      <c r="I28" s="13"/>
      <c r="J28" s="13"/>
      <c r="K28" s="13"/>
      <c r="L28" s="18">
        <f>IF(AQ48&lt;0,"",AR48)</f>
        <v>0</v>
      </c>
      <c r="M28" s="13"/>
      <c r="N28" s="13"/>
      <c r="O28" s="13"/>
      <c r="P28" s="19">
        <f>IF(AQ37&lt;0,"",AS37)</f>
        <v>0</v>
      </c>
      <c r="Q28" s="13"/>
      <c r="R28" s="13"/>
      <c r="S28" s="14"/>
      <c r="T28" s="13"/>
      <c r="U28" s="13" t="s">
        <v>68</v>
      </c>
      <c r="V28" s="13">
        <v>26</v>
      </c>
      <c r="W28" s="13"/>
      <c r="X28" s="13"/>
      <c r="Y28" s="13" t="s">
        <v>68</v>
      </c>
      <c r="Z28" s="13">
        <v>15</v>
      </c>
      <c r="AA28" s="13"/>
      <c r="AB28" s="13"/>
      <c r="AC28" s="13" t="s">
        <v>68</v>
      </c>
      <c r="AD28" s="25" t="s">
        <v>75</v>
      </c>
      <c r="AE28" s="13"/>
      <c r="AF28" s="13"/>
      <c r="AG28" s="13" t="s">
        <v>68</v>
      </c>
      <c r="AH28" s="13">
        <v>11</v>
      </c>
      <c r="AI28" s="13"/>
      <c r="AJ28" s="13"/>
      <c r="AK28" s="14"/>
      <c r="AL28" s="13"/>
      <c r="AP28" s="9">
        <v>26</v>
      </c>
      <c r="AQ28" s="34">
        <f>IFERROR(VLOOKUP(AP28,TBL,2,FALSE),"NC")</f>
        <v>26130</v>
      </c>
      <c r="AR28" s="9"/>
      <c r="AS28" s="9"/>
    </row>
    <row r="29" spans="1:45" x14ac:dyDescent="0.2">
      <c r="A29" s="14"/>
      <c r="B29" s="13"/>
      <c r="C29" s="13"/>
      <c r="D29" s="18">
        <f>IF(AQ60&lt;0,"",AR60)</f>
        <v>0</v>
      </c>
      <c r="E29" s="13"/>
      <c r="F29" s="13"/>
      <c r="G29" s="13"/>
      <c r="H29" s="20"/>
      <c r="I29" s="13"/>
      <c r="J29" s="13"/>
      <c r="K29" s="13"/>
      <c r="L29" s="19">
        <f>IF(AQ48&lt;0,"",AS48)</f>
        <v>0</v>
      </c>
      <c r="M29" s="13"/>
      <c r="N29" s="13"/>
      <c r="O29" s="13"/>
      <c r="P29" s="20"/>
      <c r="Q29" s="13"/>
      <c r="R29" s="13"/>
      <c r="S29" s="14"/>
      <c r="T29" s="13"/>
      <c r="U29" s="13"/>
      <c r="V29" s="18">
        <f>IF(AQ28&lt;0,"",AR28)</f>
        <v>0</v>
      </c>
      <c r="W29" s="13"/>
      <c r="X29" s="13"/>
      <c r="Y29" s="13"/>
      <c r="Z29" s="18">
        <f>IF(AQ17&lt;0,"",AR17)</f>
        <v>0</v>
      </c>
      <c r="AA29" s="13"/>
      <c r="AB29" s="13"/>
      <c r="AC29" s="13"/>
      <c r="AD29" s="18" t="str">
        <f>IF(AQ8&lt;0,"",AR8)</f>
        <v/>
      </c>
      <c r="AE29" s="13"/>
      <c r="AF29" s="13"/>
      <c r="AG29" s="13"/>
      <c r="AH29" s="18">
        <f>IF(AQ13&lt;0,"",AR13)</f>
        <v>0</v>
      </c>
      <c r="AI29" s="13"/>
      <c r="AJ29" s="13"/>
      <c r="AK29" s="14"/>
      <c r="AL29" s="13"/>
      <c r="AM29" s="24"/>
      <c r="AP29" s="9">
        <v>27</v>
      </c>
      <c r="AQ29" s="34">
        <f>IFERROR(VLOOKUP(AP29,TBL,2,FALSE),"NC")</f>
        <v>48000</v>
      </c>
      <c r="AR29" s="9"/>
      <c r="AS29" s="9"/>
    </row>
    <row r="30" spans="1:45" x14ac:dyDescent="0.2">
      <c r="A30" s="14"/>
      <c r="B30" s="13"/>
      <c r="C30" s="13"/>
      <c r="D30" s="19">
        <f>IF(AQ60&lt;0,"",AS60)</f>
        <v>0</v>
      </c>
      <c r="E30" s="13"/>
      <c r="F30" s="13"/>
      <c r="G30" s="13"/>
      <c r="H30" s="13"/>
      <c r="I30" s="13"/>
      <c r="J30" s="13"/>
      <c r="K30" s="13"/>
      <c r="L30" s="20"/>
      <c r="M30" s="13"/>
      <c r="N30" s="13"/>
      <c r="O30" s="13"/>
      <c r="P30" s="13"/>
      <c r="Q30" s="13"/>
      <c r="R30" s="13"/>
      <c r="S30" s="14"/>
      <c r="T30" s="13"/>
      <c r="U30" s="13"/>
      <c r="V30" s="19">
        <f>IF(AQ28&lt;0,"",AS28)</f>
        <v>0</v>
      </c>
      <c r="W30" s="13"/>
      <c r="X30" s="13"/>
      <c r="Y30" s="13"/>
      <c r="Z30" s="19">
        <f>IF(AQ17&lt;0,"",AS17)</f>
        <v>0</v>
      </c>
      <c r="AA30" s="13"/>
      <c r="AB30" s="13"/>
      <c r="AC30" s="13"/>
      <c r="AD30" s="19" t="str">
        <f>IF(AQ8&lt;0,"",AS8)</f>
        <v/>
      </c>
      <c r="AE30" s="13"/>
      <c r="AF30" s="13"/>
      <c r="AG30" s="13"/>
      <c r="AH30" s="19">
        <f>IF(AQ13&lt;0,"",AS13)</f>
        <v>0</v>
      </c>
      <c r="AI30" s="13"/>
      <c r="AJ30" s="13"/>
      <c r="AK30" s="14"/>
      <c r="AL30" s="13"/>
      <c r="AP30" s="9">
        <v>28</v>
      </c>
      <c r="AQ30" s="34">
        <f>IFERROR(VLOOKUP(AP30,TBL,2,FALSE),"NC")</f>
        <v>24100</v>
      </c>
      <c r="AR30" s="9"/>
      <c r="AS30" s="9"/>
    </row>
    <row r="31" spans="1:45" x14ac:dyDescent="0.2">
      <c r="A31" s="14"/>
      <c r="B31" s="13"/>
      <c r="C31" s="13"/>
      <c r="D31" s="13"/>
      <c r="E31" s="13"/>
      <c r="F31" s="13"/>
      <c r="G31" s="13" t="s">
        <v>68</v>
      </c>
      <c r="H31" s="13">
        <v>51</v>
      </c>
      <c r="I31" s="13"/>
      <c r="J31" s="13"/>
      <c r="K31" s="13"/>
      <c r="L31" s="13"/>
      <c r="M31" s="13"/>
      <c r="N31" s="13"/>
      <c r="O31" s="13" t="s">
        <v>68</v>
      </c>
      <c r="P31" s="13">
        <v>36</v>
      </c>
      <c r="Q31" s="13"/>
      <c r="R31" s="13"/>
      <c r="S31" s="14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4"/>
      <c r="AL31" s="13"/>
      <c r="AP31" s="9">
        <v>29</v>
      </c>
      <c r="AQ31" s="34">
        <f>IFERROR(VLOOKUP(AP31,TBL,2,FALSE),"NC")</f>
        <v>-25770</v>
      </c>
      <c r="AR31" s="9"/>
      <c r="AS31" s="9"/>
    </row>
    <row r="32" spans="1:45" x14ac:dyDescent="0.2">
      <c r="A32" s="14"/>
      <c r="B32" s="13"/>
      <c r="C32" s="13"/>
      <c r="D32" s="13"/>
      <c r="E32" s="13"/>
      <c r="F32" s="13"/>
      <c r="G32" s="13"/>
      <c r="H32" s="18">
        <f>IF(AQ53&lt;0,"",AR53)</f>
        <v>0</v>
      </c>
      <c r="I32" s="13"/>
      <c r="J32" s="13"/>
      <c r="K32" s="13" t="s">
        <v>68</v>
      </c>
      <c r="L32" s="13">
        <v>45</v>
      </c>
      <c r="M32" s="13"/>
      <c r="N32" s="13"/>
      <c r="O32" s="13"/>
      <c r="P32" s="18" t="str">
        <f>IF(AQ38&lt;0,"",AR38)</f>
        <v/>
      </c>
      <c r="Q32" s="13"/>
      <c r="R32" s="13"/>
      <c r="S32" s="14"/>
      <c r="T32" s="13"/>
      <c r="U32" s="13"/>
      <c r="V32" s="13"/>
      <c r="W32" s="13"/>
      <c r="X32" s="13"/>
      <c r="Y32" s="13"/>
      <c r="Z32" s="20"/>
      <c r="AA32" s="13"/>
      <c r="AB32" s="13"/>
      <c r="AC32" s="13"/>
      <c r="AD32" s="13"/>
      <c r="AE32" s="13"/>
      <c r="AF32" s="13"/>
      <c r="AG32" s="13"/>
      <c r="AH32" s="20"/>
      <c r="AI32" s="13"/>
      <c r="AJ32" s="13"/>
      <c r="AK32" s="14"/>
      <c r="AL32" s="13"/>
      <c r="AM32" s="24"/>
      <c r="AP32" s="9">
        <v>30</v>
      </c>
      <c r="AQ32" s="34">
        <f>IFERROR(VLOOKUP(AP32,TBL,2,FALSE),"NC")</f>
        <v>-49000</v>
      </c>
      <c r="AR32" s="9"/>
      <c r="AS32" s="9"/>
    </row>
    <row r="33" spans="1:45" x14ac:dyDescent="0.2">
      <c r="A33" s="14"/>
      <c r="B33" s="13"/>
      <c r="C33" s="13"/>
      <c r="D33" s="13"/>
      <c r="E33" s="13"/>
      <c r="F33" s="13"/>
      <c r="G33" s="13"/>
      <c r="H33" s="19">
        <f>IF(AQ53&lt;0,"",AS53)</f>
        <v>0</v>
      </c>
      <c r="I33" s="13"/>
      <c r="J33" s="13"/>
      <c r="K33" s="13"/>
      <c r="L33" s="18">
        <f>IF(AQ47&lt;0,"",AR47)</f>
        <v>0</v>
      </c>
      <c r="M33" s="13"/>
      <c r="N33" s="13"/>
      <c r="O33" s="13"/>
      <c r="P33" s="19" t="str">
        <f>IF(AQ38&lt;0,"",AS38)</f>
        <v/>
      </c>
      <c r="Q33" s="13"/>
      <c r="R33" s="13"/>
      <c r="S33" s="14"/>
      <c r="T33" s="13"/>
      <c r="U33" s="13" t="s">
        <v>68</v>
      </c>
      <c r="V33" s="13">
        <v>25</v>
      </c>
      <c r="W33" s="13"/>
      <c r="X33" s="13"/>
      <c r="Y33" s="13" t="s">
        <v>68</v>
      </c>
      <c r="Z33" s="13">
        <v>16</v>
      </c>
      <c r="AA33" s="13"/>
      <c r="AB33" s="13"/>
      <c r="AC33" s="13" t="s">
        <v>68</v>
      </c>
      <c r="AD33" s="25" t="s">
        <v>76</v>
      </c>
      <c r="AE33" s="13"/>
      <c r="AF33" s="13"/>
      <c r="AG33" s="13" t="s">
        <v>68</v>
      </c>
      <c r="AH33" s="13">
        <v>12</v>
      </c>
      <c r="AI33" s="13"/>
      <c r="AJ33" s="13"/>
      <c r="AK33" s="14"/>
      <c r="AL33" s="13"/>
      <c r="AP33" s="9">
        <v>31</v>
      </c>
      <c r="AQ33" s="34">
        <f>IFERROR(VLOOKUP(AP33,TBL,2,FALSE),"NC")</f>
        <v>-1650</v>
      </c>
      <c r="AR33" s="9"/>
      <c r="AS33" s="9"/>
    </row>
    <row r="34" spans="1:45" x14ac:dyDescent="0.2">
      <c r="A34" s="14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9">
        <f>IF(AQ47&lt;0,"",AS47)</f>
        <v>0</v>
      </c>
      <c r="M34" s="13"/>
      <c r="N34" s="13"/>
      <c r="O34" s="13"/>
      <c r="P34" s="13"/>
      <c r="Q34" s="13"/>
      <c r="R34" s="13"/>
      <c r="S34" s="14"/>
      <c r="T34" s="13"/>
      <c r="U34" s="13"/>
      <c r="V34" s="18">
        <f>IF(AQ27&lt;0,"",AR27)</f>
        <v>0</v>
      </c>
      <c r="W34" s="13"/>
      <c r="X34" s="13"/>
      <c r="Y34" s="13"/>
      <c r="Z34" s="18">
        <f>IF(AQ18&lt;0,"",AR18)</f>
        <v>0</v>
      </c>
      <c r="AA34" s="13"/>
      <c r="AB34" s="13"/>
      <c r="AC34" s="13"/>
      <c r="AD34" s="18" t="str">
        <f>IF(AQ7&lt;0,"",AR7)</f>
        <v/>
      </c>
      <c r="AE34" s="13"/>
      <c r="AF34" s="13"/>
      <c r="AG34" s="13"/>
      <c r="AH34" s="18">
        <f>IF(AQ14&lt;0,"",AR14)</f>
        <v>0</v>
      </c>
      <c r="AI34" s="13"/>
      <c r="AJ34" s="13"/>
      <c r="AK34" s="14"/>
      <c r="AL34" s="13"/>
      <c r="AP34" s="9">
        <v>32</v>
      </c>
      <c r="AQ34" s="34" t="str">
        <f>IFERROR(VLOOKUP(AP34,TBL,2,FALSE),"NC")</f>
        <v>NC</v>
      </c>
      <c r="AR34" s="9"/>
      <c r="AS34" s="9"/>
    </row>
    <row r="35" spans="1:45" x14ac:dyDescent="0.2">
      <c r="A35" s="14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4"/>
      <c r="T35" s="13"/>
      <c r="U35" s="13"/>
      <c r="V35" s="19">
        <f>IF(AQ27&lt;0,"",AS27)</f>
        <v>0</v>
      </c>
      <c r="W35" s="13"/>
      <c r="X35" s="13"/>
      <c r="Y35" s="13"/>
      <c r="Z35" s="19">
        <f>IF(AQ18&lt;0,"",AS18)</f>
        <v>0</v>
      </c>
      <c r="AA35" s="13"/>
      <c r="AB35" s="13"/>
      <c r="AC35" s="13"/>
      <c r="AD35" s="19" t="str">
        <f>IF(AQ7&lt;0,"",AS7)</f>
        <v/>
      </c>
      <c r="AE35" s="13"/>
      <c r="AF35" s="13"/>
      <c r="AG35" s="13"/>
      <c r="AH35" s="19">
        <f>IF(AQ14&lt;0,"",AS14)</f>
        <v>0</v>
      </c>
      <c r="AI35" s="13"/>
      <c r="AJ35" s="13"/>
      <c r="AK35" s="14"/>
      <c r="AL35" s="13"/>
      <c r="AP35" s="9">
        <v>33</v>
      </c>
      <c r="AQ35" s="34">
        <f>IFERROR(VLOOKUP(AP35,TBL,2,FALSE),"NC")</f>
        <v>49000</v>
      </c>
      <c r="AR35" s="9"/>
      <c r="AS35" s="9"/>
    </row>
    <row r="36" spans="1:45" x14ac:dyDescent="0.2">
      <c r="A36" s="14"/>
      <c r="B36" s="13"/>
      <c r="C36" s="13"/>
      <c r="D36" s="13"/>
      <c r="E36" s="13"/>
      <c r="F36" s="13"/>
      <c r="G36" s="13" t="s">
        <v>68</v>
      </c>
      <c r="H36" s="13">
        <v>52</v>
      </c>
      <c r="I36" s="13"/>
      <c r="J36" s="13"/>
      <c r="K36" s="13"/>
      <c r="L36" s="13"/>
      <c r="M36" s="13"/>
      <c r="N36" s="13"/>
      <c r="O36" s="13" t="s">
        <v>68</v>
      </c>
      <c r="P36" s="13">
        <v>37</v>
      </c>
      <c r="Q36" s="13"/>
      <c r="R36" s="13"/>
      <c r="S36" s="14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4"/>
      <c r="AL36" s="13"/>
      <c r="AP36" s="9">
        <v>34</v>
      </c>
      <c r="AQ36" s="34">
        <f>IFERROR(VLOOKUP(AP36,TBL,2,FALSE),"NC")</f>
        <v>16720</v>
      </c>
      <c r="AR36" s="9"/>
      <c r="AS36" s="9"/>
    </row>
    <row r="37" spans="1:45" x14ac:dyDescent="0.2">
      <c r="A37" s="14"/>
      <c r="B37" s="13"/>
      <c r="C37" s="13"/>
      <c r="D37" s="20"/>
      <c r="E37" s="13"/>
      <c r="F37" s="13"/>
      <c r="G37" s="13"/>
      <c r="H37" s="18">
        <f>IF(AQ54&lt;0,"",AR54)</f>
        <v>0</v>
      </c>
      <c r="I37" s="13"/>
      <c r="J37" s="13"/>
      <c r="K37" s="13" t="s">
        <v>68</v>
      </c>
      <c r="L37" s="13">
        <v>44</v>
      </c>
      <c r="M37" s="13"/>
      <c r="N37" s="13"/>
      <c r="O37" s="13"/>
      <c r="P37" s="18" t="str">
        <f>IF(AQ39&lt;0,"",AR39)</f>
        <v/>
      </c>
      <c r="Q37" s="13"/>
      <c r="R37" s="13"/>
      <c r="S37" s="14"/>
      <c r="T37" s="13"/>
      <c r="U37" s="13"/>
      <c r="V37" s="13"/>
      <c r="W37" s="13"/>
      <c r="X37" s="13"/>
      <c r="Y37" s="13"/>
      <c r="Z37" s="20"/>
      <c r="AA37" s="13"/>
      <c r="AB37" s="13"/>
      <c r="AC37" s="13"/>
      <c r="AD37" s="13"/>
      <c r="AE37" s="13"/>
      <c r="AF37" s="13"/>
      <c r="AG37" s="13"/>
      <c r="AH37" s="20"/>
      <c r="AI37" s="13"/>
      <c r="AJ37" s="13"/>
      <c r="AK37" s="14"/>
      <c r="AL37" s="13"/>
      <c r="AM37" s="24"/>
      <c r="AP37" s="9">
        <v>35</v>
      </c>
      <c r="AQ37" s="34">
        <f>IFERROR(VLOOKUP(AP37,TBL,2,FALSE),"NC")</f>
        <v>7800</v>
      </c>
      <c r="AR37" s="9"/>
      <c r="AS37" s="9"/>
    </row>
    <row r="38" spans="1:45" x14ac:dyDescent="0.2">
      <c r="A38" s="14"/>
      <c r="B38" s="13"/>
      <c r="C38" s="13" t="s">
        <v>68</v>
      </c>
      <c r="D38" s="13">
        <v>106</v>
      </c>
      <c r="E38" s="13"/>
      <c r="F38" s="13"/>
      <c r="G38" s="13"/>
      <c r="H38" s="19">
        <f>IF(AQ54&lt;0,"",AS54)</f>
        <v>0</v>
      </c>
      <c r="I38" s="13"/>
      <c r="J38" s="13"/>
      <c r="K38" s="13"/>
      <c r="L38" s="18" t="str">
        <f>IF(AQ46&lt;0,"",AR46)</f>
        <v/>
      </c>
      <c r="M38" s="13"/>
      <c r="N38" s="13"/>
      <c r="O38" s="13"/>
      <c r="P38" s="19" t="str">
        <f>IF(AQ39&lt;0,"",AS39)</f>
        <v/>
      </c>
      <c r="Q38" s="13"/>
      <c r="R38" s="13"/>
      <c r="S38" s="14"/>
      <c r="T38" s="13"/>
      <c r="U38" s="13" t="s">
        <v>68</v>
      </c>
      <c r="V38" s="13">
        <v>24</v>
      </c>
      <c r="W38" s="13"/>
      <c r="X38" s="13"/>
      <c r="Y38" s="13" t="s">
        <v>68</v>
      </c>
      <c r="Z38" s="13">
        <v>17</v>
      </c>
      <c r="AA38" s="13"/>
      <c r="AB38" s="13"/>
      <c r="AC38" s="13" t="s">
        <v>68</v>
      </c>
      <c r="AD38" s="25" t="s">
        <v>77</v>
      </c>
      <c r="AE38" s="13"/>
      <c r="AF38" s="13"/>
      <c r="AG38" s="13" t="s">
        <v>68</v>
      </c>
      <c r="AH38" s="13">
        <v>28</v>
      </c>
      <c r="AI38" s="13"/>
      <c r="AJ38" s="13"/>
      <c r="AK38" s="14"/>
      <c r="AL38" s="13"/>
      <c r="AP38" s="9">
        <v>36</v>
      </c>
      <c r="AQ38" s="34">
        <f>IFERROR(VLOOKUP(AP38,TBL,2,FALSE),"NC")</f>
        <v>-36900</v>
      </c>
      <c r="AR38" s="9"/>
      <c r="AS38" s="9"/>
    </row>
    <row r="39" spans="1:45" x14ac:dyDescent="0.2">
      <c r="A39" s="14"/>
      <c r="B39" s="13"/>
      <c r="C39" s="13"/>
      <c r="D39" s="18">
        <f>IF(AQ63&lt;0,"",AR63)</f>
        <v>0</v>
      </c>
      <c r="E39" s="13"/>
      <c r="F39" s="13"/>
      <c r="G39" s="13"/>
      <c r="H39" s="13"/>
      <c r="I39" s="13"/>
      <c r="J39" s="13"/>
      <c r="K39" s="13"/>
      <c r="L39" s="19" t="str">
        <f>IF(AQ46&lt;0,"",AS46)</f>
        <v/>
      </c>
      <c r="M39" s="13"/>
      <c r="N39" s="13"/>
      <c r="O39" s="13"/>
      <c r="P39" s="13"/>
      <c r="Q39" s="13"/>
      <c r="R39" s="13"/>
      <c r="S39" s="14"/>
      <c r="T39" s="13"/>
      <c r="U39" s="13"/>
      <c r="V39" s="18">
        <f>IF(AQ26&lt;0,"",AR26)</f>
        <v>0</v>
      </c>
      <c r="W39" s="13"/>
      <c r="X39" s="13"/>
      <c r="Y39" s="13"/>
      <c r="Z39" s="18">
        <f>IF(AQ19&lt;0,"",AR19)</f>
        <v>0</v>
      </c>
      <c r="AA39" s="13"/>
      <c r="AB39" s="13"/>
      <c r="AC39" s="13"/>
      <c r="AD39" s="18" t="str">
        <f>IF(AQ6&lt;0,"",AR6)</f>
        <v/>
      </c>
      <c r="AE39" s="13"/>
      <c r="AF39" s="13"/>
      <c r="AG39" s="13"/>
      <c r="AH39" s="18">
        <f>IF(AQ30&lt;0,"",AR30)</f>
        <v>0</v>
      </c>
      <c r="AI39" s="13"/>
      <c r="AJ39" s="13"/>
      <c r="AK39" s="14"/>
      <c r="AL39" s="13"/>
      <c r="AP39" s="9">
        <v>37</v>
      </c>
      <c r="AQ39" s="34">
        <f>IFERROR(VLOOKUP(AP39,TBL,2,FALSE),"NC")</f>
        <v>-49000</v>
      </c>
      <c r="AR39" s="9"/>
      <c r="AS39" s="9"/>
    </row>
    <row r="40" spans="1:45" x14ac:dyDescent="0.2">
      <c r="A40" s="14"/>
      <c r="B40" s="13"/>
      <c r="C40" s="13"/>
      <c r="D40" s="19">
        <f>IF(AQ63&lt;0,"",AS63)</f>
        <v>0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4"/>
      <c r="T40" s="13"/>
      <c r="U40" s="13"/>
      <c r="V40" s="19" t="str">
        <f>IF(AQ25&lt;0,"",AS25)</f>
        <v/>
      </c>
      <c r="W40" s="13"/>
      <c r="X40" s="13"/>
      <c r="Y40" s="13"/>
      <c r="Z40" s="19">
        <f>IF(AQ19&lt;0,"",AS19)</f>
        <v>0</v>
      </c>
      <c r="AA40" s="13"/>
      <c r="AB40" s="13"/>
      <c r="AC40" s="13"/>
      <c r="AD40" s="19" t="str">
        <f>IF(AQ6&lt;0,"",AS6)</f>
        <v/>
      </c>
      <c r="AE40" s="13"/>
      <c r="AF40" s="13"/>
      <c r="AG40" s="13"/>
      <c r="AH40" s="19">
        <f>IF(AQ30&lt;0,"",AS30)</f>
        <v>0</v>
      </c>
      <c r="AI40" s="13"/>
      <c r="AJ40" s="13"/>
      <c r="AK40" s="14"/>
      <c r="AL40" s="13"/>
      <c r="AP40" s="9">
        <v>38</v>
      </c>
      <c r="AQ40" s="34">
        <f>IFERROR(VLOOKUP(AP40,TBL,2,FALSE),"NC")</f>
        <v>-18200</v>
      </c>
      <c r="AR40" s="9"/>
      <c r="AS40" s="9"/>
    </row>
    <row r="41" spans="1:45" x14ac:dyDescent="0.2">
      <c r="A41" s="14"/>
      <c r="B41" s="13"/>
      <c r="C41" s="13"/>
      <c r="D41" s="13"/>
      <c r="E41" s="13"/>
      <c r="F41" s="13"/>
      <c r="G41" s="13" t="s">
        <v>68</v>
      </c>
      <c r="H41" s="13">
        <v>53</v>
      </c>
      <c r="I41" s="13"/>
      <c r="J41" s="13"/>
      <c r="K41" s="13"/>
      <c r="L41" s="13"/>
      <c r="M41" s="13"/>
      <c r="N41" s="13"/>
      <c r="O41" s="13" t="s">
        <v>68</v>
      </c>
      <c r="P41" s="13">
        <v>38</v>
      </c>
      <c r="Q41" s="13"/>
      <c r="R41" s="13"/>
      <c r="S41" s="14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4"/>
      <c r="AL41" s="13"/>
      <c r="AP41" s="9">
        <v>39</v>
      </c>
      <c r="AQ41" s="34">
        <f>IFERROR(VLOOKUP(AP41,TBL,2,FALSE),"NC")</f>
        <v>-9100</v>
      </c>
      <c r="AR41" s="9"/>
      <c r="AS41" s="9"/>
    </row>
    <row r="42" spans="1:45" x14ac:dyDescent="0.2">
      <c r="A42" s="14"/>
      <c r="B42" s="13"/>
      <c r="C42" s="13"/>
      <c r="D42" s="20"/>
      <c r="E42" s="13"/>
      <c r="F42" s="13"/>
      <c r="G42" s="13"/>
      <c r="H42" s="18" t="str">
        <f>IF(AQ55&lt;0,"",AR55)</f>
        <v/>
      </c>
      <c r="I42" s="13"/>
      <c r="J42" s="13"/>
      <c r="K42" s="13" t="s">
        <v>68</v>
      </c>
      <c r="L42" s="13">
        <v>43</v>
      </c>
      <c r="M42" s="13"/>
      <c r="N42" s="13"/>
      <c r="O42" s="13"/>
      <c r="P42" s="18" t="str">
        <f>IF(AQ40&lt;0,"",AR40)</f>
        <v/>
      </c>
      <c r="Q42" s="13"/>
      <c r="R42" s="13"/>
      <c r="S42" s="14"/>
      <c r="T42" s="13"/>
      <c r="U42" s="13"/>
      <c r="V42" s="13"/>
      <c r="W42" s="13"/>
      <c r="X42" s="13"/>
      <c r="Y42" s="13"/>
      <c r="Z42" s="20"/>
      <c r="AA42" s="13"/>
      <c r="AB42" s="13"/>
      <c r="AC42" s="13"/>
      <c r="AD42" s="13"/>
      <c r="AE42" s="13"/>
      <c r="AF42" s="13"/>
      <c r="AG42" s="13"/>
      <c r="AH42" s="20"/>
      <c r="AI42" s="13"/>
      <c r="AJ42" s="13"/>
      <c r="AK42" s="14"/>
      <c r="AL42" s="13"/>
      <c r="AM42" s="24"/>
      <c r="AP42" s="9">
        <v>40</v>
      </c>
      <c r="AQ42" s="34">
        <f>IFERROR(VLOOKUP(AP42,TBL,2,FALSE),"NC")</f>
        <v>49000</v>
      </c>
      <c r="AR42" s="9"/>
      <c r="AS42" s="9"/>
    </row>
    <row r="43" spans="1:45" x14ac:dyDescent="0.2">
      <c r="A43" s="14"/>
      <c r="B43" s="13"/>
      <c r="C43" s="13" t="s">
        <v>68</v>
      </c>
      <c r="D43" s="13">
        <v>105</v>
      </c>
      <c r="E43" s="13"/>
      <c r="F43" s="13"/>
      <c r="G43" s="13"/>
      <c r="H43" s="19" t="str">
        <f>IF(AQ55&lt;0,"",AS55)</f>
        <v/>
      </c>
      <c r="I43" s="13"/>
      <c r="J43" s="13"/>
      <c r="K43" s="13"/>
      <c r="L43" s="18">
        <f>IF(AQ45&lt;0,"",AR45)</f>
        <v>0</v>
      </c>
      <c r="M43" s="13"/>
      <c r="N43" s="13"/>
      <c r="O43" s="13"/>
      <c r="P43" s="19" t="str">
        <f>IF(AQ40&lt;0,"",AS40)</f>
        <v/>
      </c>
      <c r="Q43" s="13"/>
      <c r="R43" s="13"/>
      <c r="S43" s="14"/>
      <c r="T43" s="13"/>
      <c r="U43" s="13" t="s">
        <v>68</v>
      </c>
      <c r="V43" s="13">
        <v>23</v>
      </c>
      <c r="W43" s="13"/>
      <c r="X43" s="13"/>
      <c r="Y43" s="13" t="s">
        <v>68</v>
      </c>
      <c r="Z43" s="13">
        <v>18</v>
      </c>
      <c r="AA43" s="13"/>
      <c r="AB43" s="13"/>
      <c r="AC43" s="13" t="s">
        <v>68</v>
      </c>
      <c r="AD43" s="25" t="s">
        <v>78</v>
      </c>
      <c r="AE43" s="13"/>
      <c r="AF43" s="13"/>
      <c r="AG43" s="13" t="s">
        <v>68</v>
      </c>
      <c r="AH43" s="13">
        <v>29</v>
      </c>
      <c r="AI43" s="13"/>
      <c r="AJ43" s="13"/>
      <c r="AK43" s="14"/>
      <c r="AL43" s="13"/>
      <c r="AP43" s="9">
        <v>41</v>
      </c>
      <c r="AQ43" s="34">
        <f>IFERROR(VLOOKUP(AP43,TBL,2,FALSE),"NC")</f>
        <v>49000</v>
      </c>
      <c r="AR43" s="9"/>
      <c r="AS43" s="9"/>
    </row>
    <row r="44" spans="1:45" x14ac:dyDescent="0.2">
      <c r="A44" s="14"/>
      <c r="B44" s="13"/>
      <c r="C44" s="13"/>
      <c r="D44" s="18" t="str">
        <f>IF(AQ62&lt;0,"",AR62)</f>
        <v/>
      </c>
      <c r="E44" s="13"/>
      <c r="F44" s="13"/>
      <c r="G44" s="13"/>
      <c r="H44" s="13"/>
      <c r="I44" s="13"/>
      <c r="J44" s="13"/>
      <c r="K44" s="13"/>
      <c r="L44" s="19">
        <f>IF(AQ45&lt;0,"",AS45)</f>
        <v>0</v>
      </c>
      <c r="M44" s="13"/>
      <c r="N44" s="13"/>
      <c r="O44" s="13"/>
      <c r="P44" s="13"/>
      <c r="Q44" s="13"/>
      <c r="R44" s="13"/>
      <c r="S44" s="14"/>
      <c r="T44" s="13"/>
      <c r="U44" s="13"/>
      <c r="V44" s="18" t="str">
        <f>IF(AQ25&lt;0,"",AR25)</f>
        <v/>
      </c>
      <c r="W44" s="13"/>
      <c r="X44" s="13"/>
      <c r="Y44" s="13"/>
      <c r="Z44" s="18">
        <f>IF(AQ20&lt;0,"",AR20)</f>
        <v>0</v>
      </c>
      <c r="AA44" s="13"/>
      <c r="AB44" s="13"/>
      <c r="AC44" s="13"/>
      <c r="AD44" s="18">
        <f>IF(AQ5&lt;0,"",AR5)</f>
        <v>0</v>
      </c>
      <c r="AE44" s="13"/>
      <c r="AF44" s="13"/>
      <c r="AG44" s="13"/>
      <c r="AH44" s="18" t="str">
        <f>IF(AQ31&lt;0,"",AR31)</f>
        <v/>
      </c>
      <c r="AI44" s="13"/>
      <c r="AJ44" s="13"/>
      <c r="AK44" s="14"/>
      <c r="AL44" s="13"/>
      <c r="AP44" s="9">
        <v>42</v>
      </c>
      <c r="AQ44" s="34">
        <f>IFERROR(VLOOKUP(AP44,TBL,2,FALSE),"NC")</f>
        <v>-1610</v>
      </c>
      <c r="AR44" s="9"/>
      <c r="AS44" s="9"/>
    </row>
    <row r="45" spans="1:45" x14ac:dyDescent="0.2">
      <c r="A45" s="14"/>
      <c r="B45" s="13"/>
      <c r="C45" s="13"/>
      <c r="D45" s="19" t="str">
        <f>IF(AQ62&lt;0,"",AS62)</f>
        <v/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4"/>
      <c r="T45" s="13"/>
      <c r="U45" s="13"/>
      <c r="V45" s="19" t="str">
        <f>IF(AQ25&lt;0,"",AS25)</f>
        <v/>
      </c>
      <c r="W45" s="13"/>
      <c r="X45" s="13"/>
      <c r="Y45" s="13"/>
      <c r="Z45" s="19">
        <f>IF(AQ20&lt;0,"",AS20)</f>
        <v>0</v>
      </c>
      <c r="AA45" s="13"/>
      <c r="AB45" s="13"/>
      <c r="AC45" s="13"/>
      <c r="AD45" s="19">
        <f>IF(AQ5&lt;0,"",AS5)</f>
        <v>0</v>
      </c>
      <c r="AE45" s="13"/>
      <c r="AF45" s="13"/>
      <c r="AG45" s="13"/>
      <c r="AH45" s="19" t="str">
        <f>IF(AQ31&lt;0,"",AS31)</f>
        <v/>
      </c>
      <c r="AI45" s="13"/>
      <c r="AJ45" s="13"/>
      <c r="AK45" s="14"/>
      <c r="AL45" s="13"/>
      <c r="AP45" s="9">
        <v>43</v>
      </c>
      <c r="AQ45" s="34">
        <f>IFERROR(VLOOKUP(AP45,TBL,2,FALSE),"NC")</f>
        <v>12200</v>
      </c>
      <c r="AR45" s="9"/>
      <c r="AS45" s="9"/>
    </row>
    <row r="46" spans="1:45" x14ac:dyDescent="0.2">
      <c r="A46" s="14"/>
      <c r="B46" s="13"/>
      <c r="C46" s="13"/>
      <c r="D46" s="13"/>
      <c r="E46" s="13"/>
      <c r="F46" s="13"/>
      <c r="G46" s="13" t="s">
        <v>68</v>
      </c>
      <c r="H46" s="13">
        <v>54</v>
      </c>
      <c r="I46" s="13"/>
      <c r="J46" s="13"/>
      <c r="K46" s="13"/>
      <c r="L46" s="13"/>
      <c r="M46" s="13"/>
      <c r="N46" s="13"/>
      <c r="O46" s="13" t="s">
        <v>68</v>
      </c>
      <c r="P46" s="13">
        <v>39</v>
      </c>
      <c r="Q46" s="13"/>
      <c r="R46" s="13"/>
      <c r="S46" s="14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4"/>
      <c r="AL46" s="13"/>
      <c r="AP46" s="9">
        <v>44</v>
      </c>
      <c r="AQ46" s="34">
        <f>IFERROR(VLOOKUP(AP46,TBL,2,FALSE),"NC")</f>
        <v>-49000</v>
      </c>
      <c r="AR46" s="9"/>
      <c r="AS46" s="9"/>
    </row>
    <row r="47" spans="1:45" x14ac:dyDescent="0.2">
      <c r="A47" s="14"/>
      <c r="B47" s="13"/>
      <c r="C47" s="13"/>
      <c r="D47" s="13"/>
      <c r="E47" s="13"/>
      <c r="F47" s="13"/>
      <c r="G47" s="13"/>
      <c r="H47" s="18">
        <f>IF(AQ56&lt;0,"",AR56)</f>
        <v>0</v>
      </c>
      <c r="I47" s="13"/>
      <c r="J47" s="13"/>
      <c r="K47" s="13" t="s">
        <v>68</v>
      </c>
      <c r="L47" s="13">
        <v>42</v>
      </c>
      <c r="M47" s="13"/>
      <c r="N47" s="13"/>
      <c r="O47" s="13"/>
      <c r="P47" s="18" t="str">
        <f>IF(AQ41&lt;0,"",AR41)</f>
        <v/>
      </c>
      <c r="Q47" s="13"/>
      <c r="R47" s="13"/>
      <c r="S47" s="14"/>
      <c r="T47" s="13"/>
      <c r="U47" s="13"/>
      <c r="V47" s="13"/>
      <c r="W47" s="13"/>
      <c r="X47" s="13"/>
      <c r="Y47" s="13"/>
      <c r="Z47" s="20"/>
      <c r="AA47" s="13"/>
      <c r="AB47" s="13"/>
      <c r="AC47" s="13"/>
      <c r="AD47" s="13"/>
      <c r="AE47" s="13"/>
      <c r="AF47" s="13"/>
      <c r="AG47" s="13"/>
      <c r="AH47" s="20"/>
      <c r="AI47" s="13"/>
      <c r="AJ47" s="13"/>
      <c r="AK47" s="14"/>
      <c r="AL47" s="13"/>
      <c r="AM47" s="24"/>
      <c r="AP47" s="9">
        <v>45</v>
      </c>
      <c r="AQ47" s="34">
        <f>IFERROR(VLOOKUP(AP47,TBL,2,FALSE),"NC")</f>
        <v>46940</v>
      </c>
      <c r="AR47" s="9"/>
      <c r="AS47" s="9"/>
    </row>
    <row r="48" spans="1:45" x14ac:dyDescent="0.2">
      <c r="A48" s="14"/>
      <c r="B48" s="13"/>
      <c r="C48" s="13" t="s">
        <v>68</v>
      </c>
      <c r="D48" s="13">
        <v>104</v>
      </c>
      <c r="E48" s="13"/>
      <c r="F48" s="13"/>
      <c r="G48" s="13"/>
      <c r="H48" s="19">
        <f>IF(AQ56&lt;0,"",AS56)</f>
        <v>0</v>
      </c>
      <c r="I48" s="13"/>
      <c r="J48" s="13"/>
      <c r="K48" s="13"/>
      <c r="L48" s="18" t="str">
        <f>IF(AQ44&lt;0,"",AR44)</f>
        <v/>
      </c>
      <c r="M48" s="13"/>
      <c r="N48" s="13"/>
      <c r="O48" s="13"/>
      <c r="P48" s="19" t="str">
        <f>IF(AQ41&lt;0,"",AS41)</f>
        <v/>
      </c>
      <c r="Q48" s="13"/>
      <c r="R48" s="13"/>
      <c r="S48" s="14"/>
      <c r="T48" s="13"/>
      <c r="U48" s="13" t="s">
        <v>68</v>
      </c>
      <c r="V48" s="13">
        <v>22</v>
      </c>
      <c r="W48" s="13"/>
      <c r="X48" s="13"/>
      <c r="Y48" s="13" t="s">
        <v>68</v>
      </c>
      <c r="Z48" s="13">
        <v>19</v>
      </c>
      <c r="AA48" s="13"/>
      <c r="AB48" s="13"/>
      <c r="AC48" s="13" t="s">
        <v>68</v>
      </c>
      <c r="AD48" s="25" t="s">
        <v>79</v>
      </c>
      <c r="AE48" s="13"/>
      <c r="AF48" s="13"/>
      <c r="AG48" s="13" t="s">
        <v>68</v>
      </c>
      <c r="AH48" s="13">
        <v>30</v>
      </c>
      <c r="AI48" s="13"/>
      <c r="AJ48" s="13"/>
      <c r="AK48" s="14"/>
      <c r="AL48" s="13"/>
      <c r="AP48" s="9">
        <v>46</v>
      </c>
      <c r="AQ48" s="34">
        <f>IFERROR(VLOOKUP(AP48,TBL,2,FALSE),"NC")</f>
        <v>23800</v>
      </c>
      <c r="AR48" s="9"/>
      <c r="AS48" s="9"/>
    </row>
    <row r="49" spans="1:45" x14ac:dyDescent="0.2">
      <c r="A49" s="14"/>
      <c r="B49" s="13"/>
      <c r="C49" s="13"/>
      <c r="D49" s="18">
        <f>IF(AQ61&lt;0,"",AR61)</f>
        <v>0</v>
      </c>
      <c r="E49" s="13"/>
      <c r="F49" s="13"/>
      <c r="G49" s="13"/>
      <c r="H49" s="13"/>
      <c r="I49" s="13"/>
      <c r="J49" s="13"/>
      <c r="K49" s="13"/>
      <c r="L49" s="19" t="str">
        <f>IF(AQ44&lt;0,"",AS44)</f>
        <v/>
      </c>
      <c r="M49" s="13"/>
      <c r="N49" s="13"/>
      <c r="O49" s="13"/>
      <c r="P49" s="13"/>
      <c r="Q49" s="13"/>
      <c r="R49" s="13"/>
      <c r="S49" s="14"/>
      <c r="T49" s="13"/>
      <c r="U49" s="13"/>
      <c r="V49" s="18">
        <f>IF(AQ24&lt;0,"",AR24)</f>
        <v>0</v>
      </c>
      <c r="W49" s="13"/>
      <c r="X49" s="13"/>
      <c r="Y49" s="13"/>
      <c r="Z49" s="18" t="str">
        <f>IF(AQ21&lt;0,"",AR21)</f>
        <v/>
      </c>
      <c r="AA49" s="13"/>
      <c r="AB49" s="13"/>
      <c r="AC49" s="13"/>
      <c r="AD49" s="18" t="str">
        <f>IF(AQ4&lt;0,"",AR4)</f>
        <v/>
      </c>
      <c r="AE49" s="13"/>
      <c r="AF49" s="13"/>
      <c r="AG49" s="13"/>
      <c r="AH49" s="18" t="str">
        <f>IF(AQ32&lt;0,"",AR32)</f>
        <v/>
      </c>
      <c r="AI49" s="13"/>
      <c r="AJ49" s="13"/>
      <c r="AK49" s="14"/>
      <c r="AL49" s="13"/>
      <c r="AP49" s="9">
        <v>47</v>
      </c>
      <c r="AQ49" s="34">
        <f>IFERROR(VLOOKUP(AP49,TBL,2,FALSE),"NC")</f>
        <v>9710</v>
      </c>
      <c r="AR49" s="9"/>
      <c r="AS49" s="9"/>
    </row>
    <row r="50" spans="1:45" x14ac:dyDescent="0.2">
      <c r="A50" s="14"/>
      <c r="B50" s="13"/>
      <c r="C50" s="13"/>
      <c r="D50" s="19">
        <f>IF(AQ61&lt;0,"",AS61)</f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4"/>
      <c r="T50" s="13"/>
      <c r="U50" s="13"/>
      <c r="V50" s="19">
        <f>IF(AQ24&lt;0,"",AS24)</f>
        <v>0</v>
      </c>
      <c r="W50" s="13"/>
      <c r="X50" s="13"/>
      <c r="Y50" s="13"/>
      <c r="Z50" s="19" t="str">
        <f>IF(AQ21&lt;0,"",AS21)</f>
        <v/>
      </c>
      <c r="AA50" s="13"/>
      <c r="AB50" s="13"/>
      <c r="AC50" s="13"/>
      <c r="AD50" s="19" t="str">
        <f>IF(AQ4&lt;0,"",AS4)</f>
        <v/>
      </c>
      <c r="AE50" s="13"/>
      <c r="AF50" s="13"/>
      <c r="AG50" s="13"/>
      <c r="AH50" s="19" t="str">
        <f>IF(AQ32&lt;0,"",AS32)</f>
        <v/>
      </c>
      <c r="AI50" s="13"/>
      <c r="AJ50" s="13"/>
      <c r="AK50" s="14"/>
      <c r="AL50" s="13"/>
      <c r="AP50" s="9">
        <v>48</v>
      </c>
      <c r="AQ50" s="34">
        <f>IFERROR(VLOOKUP(AP50,TBL,2,FALSE),"NC")</f>
        <v>19500</v>
      </c>
      <c r="AR50" s="9"/>
      <c r="AS50" s="9"/>
    </row>
    <row r="51" spans="1:45" x14ac:dyDescent="0.2">
      <c r="A51" s="14"/>
      <c r="B51" s="13"/>
      <c r="C51" s="13"/>
      <c r="D51" s="13"/>
      <c r="E51" s="13"/>
      <c r="F51" s="13"/>
      <c r="G51" s="13" t="s">
        <v>68</v>
      </c>
      <c r="H51" s="13">
        <v>55</v>
      </c>
      <c r="I51" s="13"/>
      <c r="J51" s="13"/>
      <c r="K51" s="13"/>
      <c r="L51" s="13"/>
      <c r="M51" s="13"/>
      <c r="N51" s="13"/>
      <c r="O51" s="13" t="s">
        <v>68</v>
      </c>
      <c r="P51" s="13">
        <v>40</v>
      </c>
      <c r="Q51" s="13"/>
      <c r="R51" s="13"/>
      <c r="S51" s="14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4"/>
      <c r="AL51" s="13"/>
      <c r="AP51" s="9">
        <v>49</v>
      </c>
      <c r="AQ51" s="34" t="str">
        <f>IFERROR(VLOOKUP(AP51,TBL,2,FALSE),"NC")</f>
        <v>NC</v>
      </c>
      <c r="AR51" s="9"/>
      <c r="AS51" s="9"/>
    </row>
    <row r="52" spans="1:45" x14ac:dyDescent="0.2">
      <c r="A52" s="14"/>
      <c r="B52" s="13"/>
      <c r="C52" s="13"/>
      <c r="D52" s="13"/>
      <c r="E52" s="13"/>
      <c r="F52" s="13"/>
      <c r="G52" s="13"/>
      <c r="H52" s="18" t="str">
        <f>IF(AQ57&lt;0,"",AR57)</f>
        <v/>
      </c>
      <c r="I52" s="13"/>
      <c r="J52" s="13"/>
      <c r="K52" s="13" t="s">
        <v>68</v>
      </c>
      <c r="L52" s="13">
        <v>41</v>
      </c>
      <c r="M52" s="13"/>
      <c r="N52" s="13"/>
      <c r="O52" s="13"/>
      <c r="P52" s="18">
        <f>IF(AQ42&lt;0,"",AR42)</f>
        <v>0</v>
      </c>
      <c r="Q52" s="13"/>
      <c r="R52" s="13"/>
      <c r="S52" s="14"/>
      <c r="T52" s="13"/>
      <c r="U52" s="13"/>
      <c r="V52" s="13"/>
      <c r="W52" s="13"/>
      <c r="X52" s="13"/>
      <c r="Y52" s="13"/>
      <c r="Z52" s="20"/>
      <c r="AA52" s="13"/>
      <c r="AB52" s="13"/>
      <c r="AC52" s="13"/>
      <c r="AD52" s="13"/>
      <c r="AE52" s="13"/>
      <c r="AF52" s="13"/>
      <c r="AG52" s="13"/>
      <c r="AH52" s="20"/>
      <c r="AI52" s="13"/>
      <c r="AJ52" s="13"/>
      <c r="AK52" s="14"/>
      <c r="AL52" s="13"/>
      <c r="AM52" s="24"/>
      <c r="AP52" s="9">
        <v>50</v>
      </c>
      <c r="AQ52" s="34" t="str">
        <f>IFERROR(VLOOKUP(AP52,TBL,2,FALSE),"NC")</f>
        <v>NC</v>
      </c>
      <c r="AR52" s="9"/>
      <c r="AS52" s="9"/>
    </row>
    <row r="53" spans="1:45" x14ac:dyDescent="0.2">
      <c r="A53" s="14"/>
      <c r="B53" s="13"/>
      <c r="C53" s="13" t="s">
        <v>68</v>
      </c>
      <c r="D53" s="13">
        <v>107</v>
      </c>
      <c r="E53" s="13"/>
      <c r="F53" s="13"/>
      <c r="G53" s="13"/>
      <c r="H53" s="19" t="str">
        <f>IF(AQ57&lt;0,"",AS57)</f>
        <v/>
      </c>
      <c r="I53" s="13"/>
      <c r="J53" s="13"/>
      <c r="K53" s="13"/>
      <c r="L53" s="18">
        <f>IF(AQ43&lt;0,"",AR43)</f>
        <v>0</v>
      </c>
      <c r="M53" s="13"/>
      <c r="N53" s="13"/>
      <c r="O53" s="13"/>
      <c r="P53" s="19">
        <f>IF(AQ42&lt;0,"",AS42)</f>
        <v>0</v>
      </c>
      <c r="Q53" s="13"/>
      <c r="R53" s="13"/>
      <c r="S53" s="14"/>
      <c r="T53" s="13"/>
      <c r="U53" s="13" t="s">
        <v>68</v>
      </c>
      <c r="V53" s="13">
        <v>21</v>
      </c>
      <c r="W53" s="13"/>
      <c r="X53" s="13"/>
      <c r="Y53" s="13" t="s">
        <v>68</v>
      </c>
      <c r="Z53" s="13">
        <v>20</v>
      </c>
      <c r="AA53" s="13"/>
      <c r="AB53" s="13"/>
      <c r="AC53" s="13" t="s">
        <v>68</v>
      </c>
      <c r="AD53" s="25" t="s">
        <v>80</v>
      </c>
      <c r="AE53" s="13"/>
      <c r="AF53" s="13"/>
      <c r="AG53" s="13" t="s">
        <v>68</v>
      </c>
      <c r="AH53" s="13">
        <v>31</v>
      </c>
      <c r="AI53" s="13"/>
      <c r="AJ53" s="13"/>
      <c r="AK53" s="14"/>
      <c r="AL53" s="13"/>
      <c r="AP53" s="9">
        <v>51</v>
      </c>
      <c r="AQ53" s="34" t="str">
        <f>IFERROR(VLOOKUP(AP53,TBL,2,FALSE),"NC")</f>
        <v>NC</v>
      </c>
      <c r="AR53" s="9"/>
      <c r="AS53" s="9"/>
    </row>
    <row r="54" spans="1:45" x14ac:dyDescent="0.2">
      <c r="A54" s="14"/>
      <c r="B54" s="13"/>
      <c r="C54" s="13"/>
      <c r="D54" s="18" t="str">
        <f>IF(AQ64&lt;0,"",AR64)</f>
        <v/>
      </c>
      <c r="E54" s="13"/>
      <c r="F54" s="13"/>
      <c r="G54" s="13"/>
      <c r="H54" s="13"/>
      <c r="I54" s="13"/>
      <c r="J54" s="13"/>
      <c r="K54" s="13"/>
      <c r="L54" s="19">
        <f>IF(AQ43&lt;0,"",AS43)</f>
        <v>0</v>
      </c>
      <c r="M54" s="13"/>
      <c r="N54" s="13"/>
      <c r="O54" s="13"/>
      <c r="P54" s="13"/>
      <c r="Q54" s="13"/>
      <c r="R54" s="13"/>
      <c r="S54" s="14"/>
      <c r="T54" s="13"/>
      <c r="U54" s="13"/>
      <c r="V54" s="18">
        <f>IF(AQ23&lt;0,"",AR23)</f>
        <v>0</v>
      </c>
      <c r="W54" s="13"/>
      <c r="X54" s="13"/>
      <c r="Y54" s="13"/>
      <c r="Z54" s="18">
        <f>IF(AQ22&lt;0,"",AR22)</f>
        <v>0</v>
      </c>
      <c r="AA54" s="13"/>
      <c r="AB54" s="13"/>
      <c r="AC54" s="13"/>
      <c r="AD54" s="18" t="str">
        <f>IF(AQ3&lt;0,"",AR3)</f>
        <v/>
      </c>
      <c r="AE54" s="13"/>
      <c r="AF54" s="13"/>
      <c r="AG54" s="13"/>
      <c r="AH54" s="18" t="str">
        <f>IF(AQ33&lt;0,"",AR33)</f>
        <v/>
      </c>
      <c r="AI54" s="13"/>
      <c r="AJ54" s="13"/>
      <c r="AK54" s="14"/>
      <c r="AL54" s="13"/>
      <c r="AP54" s="9">
        <v>52</v>
      </c>
      <c r="AQ54" s="34" t="str">
        <f>IFERROR(VLOOKUP(AP54,TBL,2,FALSE),"NC")</f>
        <v>NC</v>
      </c>
      <c r="AR54" s="9"/>
      <c r="AS54" s="9"/>
    </row>
    <row r="55" spans="1:45" x14ac:dyDescent="0.2">
      <c r="A55" s="14"/>
      <c r="B55" s="13"/>
      <c r="C55" s="13"/>
      <c r="D55" s="19" t="str">
        <f>IF(AQ64&lt;0,"",AS64)</f>
        <v/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4"/>
      <c r="T55" s="13"/>
      <c r="U55" s="13"/>
      <c r="V55" s="19">
        <f>IF(AQ23&lt;0,"",AS23)</f>
        <v>0</v>
      </c>
      <c r="W55" s="13"/>
      <c r="X55" s="13"/>
      <c r="Y55" s="13"/>
      <c r="Z55" s="19">
        <f>IF(AQ22&lt;0,"",AS22)</f>
        <v>0</v>
      </c>
      <c r="AA55" s="13"/>
      <c r="AB55" s="13"/>
      <c r="AC55" s="13"/>
      <c r="AD55" s="19" t="str">
        <f>IF(AQ3&lt;0,"",AS3)</f>
        <v/>
      </c>
      <c r="AE55" s="13"/>
      <c r="AF55" s="13"/>
      <c r="AG55" s="13"/>
      <c r="AH55" s="19" t="str">
        <f>IF(AQ33&lt;0,"",AS33)</f>
        <v/>
      </c>
      <c r="AI55" s="13"/>
      <c r="AJ55" s="13"/>
      <c r="AK55" s="14"/>
      <c r="AL55" s="13"/>
      <c r="AP55" s="9">
        <v>53</v>
      </c>
      <c r="AQ55" s="34">
        <f>IFERROR(VLOOKUP(AP55,TBL,2,FALSE),"NC")</f>
        <v>-49000</v>
      </c>
      <c r="AR55" s="9"/>
      <c r="AS55" s="9"/>
    </row>
    <row r="56" spans="1:45" x14ac:dyDescent="0.2">
      <c r="A56" s="1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4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4"/>
      <c r="AL56" s="13"/>
      <c r="AP56" s="9">
        <v>54</v>
      </c>
      <c r="AQ56" s="34">
        <f>IFERROR(VLOOKUP(AP56,TBL,2,FALSE),"NC")</f>
        <v>49000</v>
      </c>
      <c r="AR56" s="9"/>
      <c r="AS56" s="9"/>
    </row>
    <row r="57" spans="1:45" ht="9" customHeight="1" thickBot="1" x14ac:dyDescent="0.25">
      <c r="A57" s="1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4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4"/>
      <c r="AL57" s="13"/>
      <c r="AP57" s="9">
        <v>55</v>
      </c>
      <c r="AQ57" s="34">
        <f>IFERROR(VLOOKUP(AP57,TBL,2,FALSE),"NC")</f>
        <v>-37540</v>
      </c>
      <c r="AR57" s="9"/>
      <c r="AS57" s="9"/>
    </row>
    <row r="58" spans="1:45" ht="7.5" customHeight="1" thickBot="1" x14ac:dyDescent="0.25">
      <c r="A58" s="10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2"/>
      <c r="AL58" s="13"/>
      <c r="AP58" s="9">
        <v>101</v>
      </c>
      <c r="AQ58" s="34" t="str">
        <f>IFERROR(VLOOKUP(AP58,TBL,2,FALSE),"NC")</f>
        <v>NC</v>
      </c>
      <c r="AR58" s="9"/>
      <c r="AS58" s="9"/>
    </row>
    <row r="59" spans="1:45" x14ac:dyDescent="0.2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P59" s="9">
        <v>102</v>
      </c>
      <c r="AQ59" s="34">
        <f>IFERROR(VLOOKUP(AP59,TBL,2,FALSE),"NC")</f>
        <v>-49000</v>
      </c>
      <c r="AR59" s="9"/>
      <c r="AS59" s="9"/>
    </row>
    <row r="60" spans="1:45" x14ac:dyDescent="0.2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P60" s="9">
        <v>103</v>
      </c>
      <c r="AQ60" s="34" t="str">
        <f>IFERROR(VLOOKUP(AP60,TBL,2,FALSE),"NC")</f>
        <v>NC</v>
      </c>
      <c r="AR60" s="9"/>
      <c r="AS60" s="9"/>
    </row>
    <row r="61" spans="1:45" x14ac:dyDescent="0.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P61" s="9">
        <v>104</v>
      </c>
      <c r="AQ61" s="34" t="str">
        <f>IFERROR(VLOOKUP(AP61,TBL,2,FALSE),"NC")</f>
        <v>NC</v>
      </c>
      <c r="AR61" s="9"/>
      <c r="AS61" s="9"/>
    </row>
    <row r="62" spans="1:45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P62" s="9">
        <v>105</v>
      </c>
      <c r="AQ62" s="34">
        <f>IFERROR(VLOOKUP(AP62,TBL,2,FALSE),"NC")</f>
        <v>-22560</v>
      </c>
      <c r="AR62" s="9"/>
      <c r="AS62" s="9"/>
    </row>
    <row r="63" spans="1:45" x14ac:dyDescent="0.2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P63" s="9">
        <v>106</v>
      </c>
      <c r="AQ63" s="34" t="str">
        <f>IFERROR(VLOOKUP(AP63,TBL,2,FALSE),"NC")</f>
        <v>NC</v>
      </c>
      <c r="AR63" s="9"/>
      <c r="AS63" s="9"/>
    </row>
    <row r="64" spans="1:45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P64" s="9">
        <v>107</v>
      </c>
      <c r="AQ64" s="34">
        <f>IFERROR(VLOOKUP(AP64,TBL,2,FALSE),"NC")</f>
        <v>-18740</v>
      </c>
      <c r="AR64" s="9"/>
      <c r="AS64" s="9"/>
    </row>
    <row r="65" spans="1:45" x14ac:dyDescent="0.2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P65" s="9">
        <v>108</v>
      </c>
      <c r="AQ65" s="34" t="str">
        <f>IFERROR(VLOOKUP(AP65,TBL,2,FALSE),"NC")</f>
        <v>NC</v>
      </c>
      <c r="AR65" s="9"/>
      <c r="AS65" s="9"/>
    </row>
    <row r="66" spans="1:45" x14ac:dyDescent="0.2">
      <c r="AP66" s="9">
        <v>109</v>
      </c>
      <c r="AQ66" s="34" t="str">
        <f>IFERROR(VLOOKUP(AP66,TBL,2,FALSE),"NC")</f>
        <v>NC</v>
      </c>
      <c r="AR66" s="9"/>
      <c r="AS66" s="9"/>
    </row>
    <row r="67" spans="1:45" x14ac:dyDescent="0.2">
      <c r="AP67" s="9">
        <v>110</v>
      </c>
      <c r="AQ67" s="34" t="str">
        <f>IFERROR(VLOOKUP(AP67,TBL,2,FALSE),"NC")</f>
        <v>NC</v>
      </c>
      <c r="AR67" s="9"/>
      <c r="AS67" s="9"/>
    </row>
    <row r="68" spans="1:45" x14ac:dyDescent="0.2">
      <c r="AP68" s="9">
        <v>111</v>
      </c>
      <c r="AQ68" s="34" t="str">
        <f>IFERROR(VLOOKUP(AP68,TBL,2,FALSE),"NC")</f>
        <v>NC</v>
      </c>
      <c r="AR68" s="9"/>
      <c r="AS68" s="9"/>
    </row>
    <row r="69" spans="1:45" x14ac:dyDescent="0.2">
      <c r="AP69" s="9">
        <v>112</v>
      </c>
      <c r="AQ69" s="34" t="str">
        <f>IFERROR(VLOOKUP(AP69,TBL,2,FALSE),"NC")</f>
        <v>NC</v>
      </c>
      <c r="AR69" s="9"/>
      <c r="AS69" s="9"/>
    </row>
  </sheetData>
  <printOptions gridLines="1" gridLinesSet="0"/>
  <pageMargins left="0.25" right="0.25" top="0.75" bottom="0.75" header="0.3" footer="0.3"/>
  <pageSetup paperSize="9" scale="85" orientation="portrait" r:id="rId1"/>
  <headerFooter alignWithMargins="0">
    <oddHeader>&amp;A</oddHeader>
    <oddFooter>Page &amp;P</oddFooter>
  </headerFooter>
  <colBreaks count="1" manualBreakCount="1">
    <brk id="3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Saisies des cuveries</vt:lpstr>
      <vt:lpstr>Code produit</vt:lpstr>
      <vt:lpstr>Plan de cuves</vt:lpstr>
      <vt:lpstr>Base_de_donnees</vt:lpstr>
      <vt:lpstr>bdd</vt:lpstr>
      <vt:lpstr>codes</vt:lpstr>
      <vt:lpstr>codes2</vt:lpstr>
      <vt:lpstr>s.début</vt:lpstr>
      <vt:lpstr>'Plan de cuves'!Zone_d_impression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PRODUCTION</dc:creator>
  <cp:lastModifiedBy>Jean-Eric</cp:lastModifiedBy>
  <cp:lastPrinted>2015-04-07T16:37:34Z</cp:lastPrinted>
  <dcterms:created xsi:type="dcterms:W3CDTF">2003-03-27T15:00:16Z</dcterms:created>
  <dcterms:modified xsi:type="dcterms:W3CDTF">2015-04-22T22:18:31Z</dcterms:modified>
</cp:coreProperties>
</file>