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G2" i="2"/>
  <c r="G3" i="2"/>
  <c r="G4" i="2"/>
  <c r="G5" i="2"/>
  <c r="G6" i="2"/>
  <c r="G7" i="2"/>
  <c r="G8" i="2"/>
  <c r="G9" i="2"/>
  <c r="G10" i="2"/>
  <c r="B11" i="1" l="1"/>
  <c r="D10" i="1" l="1"/>
  <c r="E10" i="1" s="1"/>
  <c r="D9" i="1"/>
  <c r="E9" i="1" s="1"/>
  <c r="D8" i="1"/>
  <c r="E8" i="1" s="1"/>
  <c r="D7" i="1"/>
  <c r="E7" i="1" s="1"/>
  <c r="E11" i="1" l="1"/>
  <c r="G7" i="1" s="1"/>
</calcChain>
</file>

<file path=xl/sharedStrings.xml><?xml version="1.0" encoding="utf-8"?>
<sst xmlns="http://schemas.openxmlformats.org/spreadsheetml/2006/main" count="49" uniqueCount="27">
  <si>
    <t>POSTE</t>
  </si>
  <si>
    <t>Prix en Centimes EUROS</t>
  </si>
  <si>
    <t>Prix en  EUROS</t>
  </si>
  <si>
    <t>PRIX DE LA FOURNITURE EN EUROS</t>
  </si>
  <si>
    <t>ABONNEMENT</t>
  </si>
  <si>
    <t>Trimestre 1</t>
  </si>
  <si>
    <t>Trimestre 2</t>
  </si>
  <si>
    <t>Trimestre 3</t>
  </si>
  <si>
    <t>Trimestre 4</t>
  </si>
  <si>
    <t>Volume</t>
  </si>
  <si>
    <t>Solvabilité</t>
  </si>
  <si>
    <t>Faible</t>
  </si>
  <si>
    <t>Moyenne</t>
  </si>
  <si>
    <t>Contrat indexé</t>
  </si>
  <si>
    <t>Contrat avec assurance</t>
  </si>
  <si>
    <t>Contrat seul</t>
  </si>
  <si>
    <t>Contrat</t>
  </si>
  <si>
    <t>contrat</t>
  </si>
  <si>
    <t>TOTAL en EUROS</t>
  </si>
  <si>
    <t>Total</t>
  </si>
  <si>
    <t>Type contrat</t>
  </si>
  <si>
    <t>T1</t>
  </si>
  <si>
    <t>T2</t>
  </si>
  <si>
    <t>T3</t>
  </si>
  <si>
    <t>T4</t>
  </si>
  <si>
    <t>Elevée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</si>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</sst>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164" formatCode="#,##0.00_ ;[Red]\-#,##0.00\ "/>
    </dxf>
    <dxf>
      <numFmt numFmtId="3" formatCode="#,##0"/>
    </dxf>
    <dxf>
      <numFmt numFmtId="0" formatCode="General"/>
    </dxf>
    <dxf>
      <numFmt numFmtId="164" formatCode="#,##0.00_ ;[Red]\-#,##0.00\ "/>
    </dxf>
    <dxf>
      <numFmt numFmtId="0" formatCode="General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Données" displayName="T_Données" ref="A6:E11" totalsRowCount="1">
  <autoFilter ref="A6:E10"/>
  <tableColumns count="5">
    <tableColumn id="1" name="POSTE" totalsRowLabel="Total"/>
    <tableColumn id="2" name="Volume" totalsRowFunction="sum" dataDxfId="6" totalsRowDxfId="2"/>
    <tableColumn id="3" name="Prix en Centimes EUROS" dataDxfId="0">
      <calculatedColumnFormula>VLOOKUP(T_Critères[Solvabilité]&amp;T_Critères[contrat],T_Calculs[[Libellé]:[T4]],ROW()-5,0)</calculatedColumnFormula>
    </tableColumn>
    <tableColumn id="4" name="Prix en  EUROS" dataDxfId="5">
      <calculatedColumnFormula>T_Données[[#This Row],[Prix en Centimes EUROS]]/100</calculatedColumnFormula>
    </tableColumn>
    <tableColumn id="5" name="TOTAL en EUROS" totalsRowFunction="sum" dataDxfId="4" totalsRowDxfId="1">
      <calculatedColumnFormula>T_Données[[#This Row],[Volume]]*T_Données[[#This Row],[Prix en  EUROS]]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4" name="T_Critères" displayName="T_Critères" ref="A1:B2" totalsRowShown="0">
  <autoFilter ref="A1:B2"/>
  <tableColumns count="2">
    <tableColumn id="1" name="Solvabilité"/>
    <tableColumn id="2" name="contrat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" name="T_Solvabilité" displayName="T_Solvabilité" ref="A1:A4" totalsRowShown="0">
  <autoFilter ref="A1:A4"/>
  <tableColumns count="1">
    <tableColumn id="1" name="Solvabilité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_Contrat" displayName="T_Contrat" ref="C1:C4" totalsRowShown="0">
  <autoFilter ref="C1:C4"/>
  <tableColumns count="1">
    <tableColumn id="1" name="Contrat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5" name="T_Calculs" displayName="T_Calculs" ref="E1:K10" totalsRowShown="0">
  <autoFilter ref="E1:K10"/>
  <tableColumns count="7">
    <tableColumn id="1" name="Solvabilité"/>
    <tableColumn id="2" name="Type contrat"/>
    <tableColumn id="7" name="Libellé" dataDxfId="3">
      <calculatedColumnFormula>T_Calculs[[#This Row],[Solvabilité]]&amp;T_Calculs[[#This Row],[Type contrat]]</calculatedColumnFormula>
    </tableColumn>
    <tableColumn id="3" name="T1"/>
    <tableColumn id="4" name="T2"/>
    <tableColumn id="5" name="T3"/>
    <tableColumn id="6" name="T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7" customWidth="1"/>
    <col min="2" max="2" width="26.28515625" customWidth="1"/>
    <col min="3" max="3" width="24.5703125" customWidth="1"/>
    <col min="4" max="4" width="17.5703125" customWidth="1"/>
    <col min="5" max="5" width="19.85546875" customWidth="1"/>
  </cols>
  <sheetData>
    <row r="1" spans="1:7" ht="15" customHeight="1" x14ac:dyDescent="0.25">
      <c r="A1" t="s">
        <v>10</v>
      </c>
      <c r="B1" t="s">
        <v>17</v>
      </c>
    </row>
    <row r="2" spans="1:7" x14ac:dyDescent="0.25">
      <c r="A2" t="s">
        <v>11</v>
      </c>
      <c r="B2" t="s">
        <v>15</v>
      </c>
    </row>
    <row r="6" spans="1:7" x14ac:dyDescent="0.25">
      <c r="A6" t="s">
        <v>0</v>
      </c>
      <c r="B6" t="s">
        <v>9</v>
      </c>
      <c r="C6" t="s">
        <v>1</v>
      </c>
      <c r="D6" t="s">
        <v>2</v>
      </c>
      <c r="E6" t="s">
        <v>18</v>
      </c>
      <c r="G6" t="s">
        <v>3</v>
      </c>
    </row>
    <row r="7" spans="1:7" x14ac:dyDescent="0.25">
      <c r="A7" t="s">
        <v>5</v>
      </c>
      <c r="B7" s="1">
        <v>38637</v>
      </c>
      <c r="C7">
        <f>VLOOKUP(T_Critères[Solvabilité]&amp;T_Critères[contrat],T_Calculs[[Libellé]:[T4]],ROW()-5,0)</f>
        <v>1.1000000000000001</v>
      </c>
      <c r="D7">
        <f>T_Données[[#This Row],[Prix en Centimes EUROS]]/100</f>
        <v>1.1000000000000001E-2</v>
      </c>
      <c r="E7" s="2">
        <f>T_Données[[#This Row],[Volume]]*T_Données[[#This Row],[Prix en  EUROS]]</f>
        <v>425.00700000000006</v>
      </c>
      <c r="G7">
        <f>T_Données[[#Totals],[TOTAL en EUROS]]+B13</f>
        <v>3236.5830000000005</v>
      </c>
    </row>
    <row r="8" spans="1:7" x14ac:dyDescent="0.25">
      <c r="A8" t="s">
        <v>6</v>
      </c>
      <c r="B8" s="1">
        <v>13077</v>
      </c>
      <c r="C8">
        <f>VLOOKUP(T_Critères[Solvabilité]&amp;T_Critères[contrat],T_Calculs[[Libellé]:[T4]],ROW()-5,0)</f>
        <v>2.2000000000000002</v>
      </c>
      <c r="D8">
        <f>T_Données[[#This Row],[Prix en Centimes EUROS]]/100</f>
        <v>2.2000000000000002E-2</v>
      </c>
      <c r="E8" s="2">
        <f>T_Données[[#This Row],[Volume]]*T_Données[[#This Row],[Prix en  EUROS]]</f>
        <v>287.69400000000002</v>
      </c>
    </row>
    <row r="9" spans="1:7" x14ac:dyDescent="0.25">
      <c r="A9" t="s">
        <v>7</v>
      </c>
      <c r="B9" s="1">
        <v>43126</v>
      </c>
      <c r="C9">
        <f>VLOOKUP(T_Critères[Solvabilité]&amp;T_Critères[contrat],T_Calculs[[Libellé]:[T4]],ROW()-5,0)</f>
        <v>3.3</v>
      </c>
      <c r="D9">
        <f>T_Données[[#This Row],[Prix en Centimes EUROS]]/100</f>
        <v>3.3000000000000002E-2</v>
      </c>
      <c r="E9" s="2">
        <f>T_Données[[#This Row],[Volume]]*T_Données[[#This Row],[Prix en  EUROS]]</f>
        <v>1423.1580000000001</v>
      </c>
    </row>
    <row r="10" spans="1:7" x14ac:dyDescent="0.25">
      <c r="A10" t="s">
        <v>8</v>
      </c>
      <c r="B10" s="1">
        <v>13881</v>
      </c>
      <c r="C10">
        <f>VLOOKUP(T_Critères[Solvabilité]&amp;T_Critères[contrat],T_Calculs[[Libellé]:[T4]],ROW()-5,0)</f>
        <v>4.4000000000000004</v>
      </c>
      <c r="D10">
        <f>T_Données[[#This Row],[Prix en Centimes EUROS]]/100</f>
        <v>4.4000000000000004E-2</v>
      </c>
      <c r="E10" s="2">
        <f>T_Données[[#This Row],[Volume]]*T_Données[[#This Row],[Prix en  EUROS]]</f>
        <v>610.76400000000001</v>
      </c>
    </row>
    <row r="11" spans="1:7" x14ac:dyDescent="0.25">
      <c r="A11" t="s">
        <v>19</v>
      </c>
      <c r="B11" s="1">
        <f>SUBTOTAL(109,T_Données[Volume])</f>
        <v>108721</v>
      </c>
      <c r="E11" s="2">
        <f>SUBTOTAL(109,T_Données[TOTAL en EUROS])</f>
        <v>2746.6230000000005</v>
      </c>
    </row>
    <row r="12" spans="1:7" x14ac:dyDescent="0.25">
      <c r="B12" s="1"/>
      <c r="E12" s="2"/>
    </row>
    <row r="13" spans="1:7" x14ac:dyDescent="0.25">
      <c r="A13" t="s">
        <v>4</v>
      </c>
      <c r="B13" s="2">
        <v>489.96</v>
      </c>
    </row>
  </sheetData>
  <dataValidations count="2">
    <dataValidation type="list" allowBlank="1" showInputMessage="1" showErrorMessage="1" sqref="A2">
      <formula1>INDIRECT("T_"&amp;$A$1)</formula1>
    </dataValidation>
    <dataValidation type="list" allowBlank="1" showInputMessage="1" showErrorMessage="1" sqref="B2">
      <formula1>INDIRECT("T_"&amp;$B$1)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showGridLines="0" workbookViewId="0">
      <selection activeCell="G3" sqref="G3"/>
    </sheetView>
  </sheetViews>
  <sheetFormatPr baseColWidth="10" defaultRowHeight="15" x14ac:dyDescent="0.25"/>
  <cols>
    <col min="1" max="1" width="12.5703125" customWidth="1"/>
    <col min="2" max="2" width="1.7109375" customWidth="1"/>
    <col min="3" max="3" width="22.42578125" customWidth="1"/>
    <col min="4" max="4" width="1.7109375" customWidth="1"/>
    <col min="5" max="5" width="12.7109375" bestFit="1" customWidth="1"/>
    <col min="6" max="6" width="21.42578125" bestFit="1" customWidth="1"/>
    <col min="7" max="7" width="30" bestFit="1" customWidth="1"/>
    <col min="8" max="8" width="12" customWidth="1"/>
    <col min="9" max="9" width="12.42578125" customWidth="1"/>
    <col min="10" max="10" width="12.140625" customWidth="1"/>
    <col min="11" max="11" width="9.140625" customWidth="1"/>
    <col min="12" max="12" width="1.7109375" customWidth="1"/>
    <col min="18" max="18" width="21.42578125" bestFit="1" customWidth="1"/>
  </cols>
  <sheetData>
    <row r="1" spans="1:11" x14ac:dyDescent="0.25">
      <c r="A1" t="s">
        <v>10</v>
      </c>
      <c r="C1" t="s">
        <v>16</v>
      </c>
      <c r="E1" t="s">
        <v>10</v>
      </c>
      <c r="F1" t="s">
        <v>20</v>
      </c>
      <c r="G1" t="s">
        <v>26</v>
      </c>
      <c r="H1" t="s">
        <v>21</v>
      </c>
      <c r="I1" t="s">
        <v>22</v>
      </c>
      <c r="J1" t="s">
        <v>23</v>
      </c>
      <c r="K1" t="s">
        <v>24</v>
      </c>
    </row>
    <row r="2" spans="1:11" x14ac:dyDescent="0.25">
      <c r="A2" t="s">
        <v>11</v>
      </c>
      <c r="C2" t="s">
        <v>13</v>
      </c>
      <c r="E2" t="s">
        <v>11</v>
      </c>
      <c r="F2" t="s">
        <v>13</v>
      </c>
      <c r="G2" t="str">
        <f>T_Calculs[[#This Row],[Solvabilité]]&amp;T_Calculs[[#This Row],[Type contrat]]</f>
        <v>FaibleContrat indexé</v>
      </c>
      <c r="H2">
        <v>4.5</v>
      </c>
      <c r="I2">
        <v>2.2999999999999998</v>
      </c>
      <c r="J2">
        <v>3.3</v>
      </c>
      <c r="K2">
        <v>5.6</v>
      </c>
    </row>
    <row r="3" spans="1:11" x14ac:dyDescent="0.25">
      <c r="A3" t="s">
        <v>12</v>
      </c>
      <c r="C3" t="s">
        <v>14</v>
      </c>
      <c r="E3" t="s">
        <v>11</v>
      </c>
      <c r="F3" t="s">
        <v>14</v>
      </c>
      <c r="G3" t="str">
        <f>T_Calculs[[#This Row],[Solvabilité]]&amp;T_Calculs[[#This Row],[Type contrat]]</f>
        <v>FaibleContrat avec assurance</v>
      </c>
      <c r="H3">
        <v>5.6</v>
      </c>
      <c r="I3">
        <v>7.7</v>
      </c>
      <c r="J3">
        <v>8.8000000000000007</v>
      </c>
      <c r="K3">
        <v>9.9</v>
      </c>
    </row>
    <row r="4" spans="1:11" x14ac:dyDescent="0.25">
      <c r="A4" t="s">
        <v>25</v>
      </c>
      <c r="C4" t="s">
        <v>15</v>
      </c>
      <c r="E4" t="s">
        <v>11</v>
      </c>
      <c r="F4" t="s">
        <v>15</v>
      </c>
      <c r="G4" t="str">
        <f>T_Calculs[[#This Row],[Solvabilité]]&amp;T_Calculs[[#This Row],[Type contrat]]</f>
        <v>FaibleContrat seul</v>
      </c>
      <c r="H4">
        <v>1.1000000000000001</v>
      </c>
      <c r="I4">
        <v>2.2000000000000002</v>
      </c>
      <c r="J4">
        <v>3.3</v>
      </c>
      <c r="K4">
        <v>4.4000000000000004</v>
      </c>
    </row>
    <row r="5" spans="1:11" x14ac:dyDescent="0.25">
      <c r="E5" t="s">
        <v>12</v>
      </c>
      <c r="F5" t="s">
        <v>13</v>
      </c>
      <c r="G5" t="str">
        <f>T_Calculs[[#This Row],[Solvabilité]]&amp;T_Calculs[[#This Row],[Type contrat]]</f>
        <v>MoyenneContrat indexé</v>
      </c>
      <c r="H5">
        <v>4.5</v>
      </c>
      <c r="I5">
        <v>2.2999999999999998</v>
      </c>
      <c r="J5">
        <v>3.3</v>
      </c>
      <c r="K5">
        <v>5.6</v>
      </c>
    </row>
    <row r="6" spans="1:11" x14ac:dyDescent="0.25">
      <c r="E6" t="s">
        <v>12</v>
      </c>
      <c r="F6" t="s">
        <v>14</v>
      </c>
      <c r="G6" t="str">
        <f>T_Calculs[[#This Row],[Solvabilité]]&amp;T_Calculs[[#This Row],[Type contrat]]</f>
        <v>MoyenneContrat avec assurance</v>
      </c>
      <c r="H6">
        <v>5.6</v>
      </c>
      <c r="I6">
        <v>7.7</v>
      </c>
      <c r="J6">
        <v>8.8000000000000007</v>
      </c>
      <c r="K6">
        <v>9.9</v>
      </c>
    </row>
    <row r="7" spans="1:11" x14ac:dyDescent="0.25">
      <c r="E7" t="s">
        <v>12</v>
      </c>
      <c r="F7" t="s">
        <v>15</v>
      </c>
      <c r="G7" t="str">
        <f>T_Calculs[[#This Row],[Solvabilité]]&amp;T_Calculs[[#This Row],[Type contrat]]</f>
        <v>MoyenneContrat seul</v>
      </c>
      <c r="H7">
        <v>1.1000000000000001</v>
      </c>
      <c r="I7">
        <v>2.2000000000000002</v>
      </c>
      <c r="J7">
        <v>3.3</v>
      </c>
      <c r="K7">
        <v>4.4000000000000004</v>
      </c>
    </row>
    <row r="8" spans="1:11" x14ac:dyDescent="0.25">
      <c r="E8" t="s">
        <v>25</v>
      </c>
      <c r="F8" t="s">
        <v>13</v>
      </c>
      <c r="G8" t="str">
        <f>T_Calculs[[#This Row],[Solvabilité]]&amp;T_Calculs[[#This Row],[Type contrat]]</f>
        <v>ElevéeContrat indexé</v>
      </c>
      <c r="H8">
        <v>4.5</v>
      </c>
      <c r="I8">
        <v>2.2999999999999998</v>
      </c>
      <c r="J8">
        <v>3.3</v>
      </c>
      <c r="K8">
        <v>5.6</v>
      </c>
    </row>
    <row r="9" spans="1:11" x14ac:dyDescent="0.25">
      <c r="E9" t="s">
        <v>25</v>
      </c>
      <c r="F9" t="s">
        <v>14</v>
      </c>
      <c r="G9" t="str">
        <f>T_Calculs[[#This Row],[Solvabilité]]&amp;T_Calculs[[#This Row],[Type contrat]]</f>
        <v>ElevéeContrat avec assurance</v>
      </c>
      <c r="H9">
        <v>5.6</v>
      </c>
      <c r="I9">
        <v>7.7</v>
      </c>
      <c r="J9">
        <v>8.8000000000000007</v>
      </c>
      <c r="K9">
        <v>9.9</v>
      </c>
    </row>
    <row r="10" spans="1:11" x14ac:dyDescent="0.25">
      <c r="E10" t="s">
        <v>25</v>
      </c>
      <c r="F10" t="s">
        <v>15</v>
      </c>
      <c r="G10" t="str">
        <f>T_Calculs[[#This Row],[Solvabilité]]&amp;T_Calculs[[#This Row],[Type contrat]]</f>
        <v>ElevéeContrat seul</v>
      </c>
      <c r="H10">
        <v>1.1000000000000001</v>
      </c>
      <c r="I10">
        <v>2.2000000000000002</v>
      </c>
      <c r="J10">
        <v>3.3</v>
      </c>
      <c r="K10">
        <v>4.4000000000000004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Puicercus</dc:creator>
  <cp:lastModifiedBy>Jean-Eric Pelouas</cp:lastModifiedBy>
  <dcterms:created xsi:type="dcterms:W3CDTF">2018-03-04T15:08:26Z</dcterms:created>
  <dcterms:modified xsi:type="dcterms:W3CDTF">2018-03-07T09:03:47Z</dcterms:modified>
</cp:coreProperties>
</file>