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104B878-A36E-42DD-9AD1-E3B36742FD50}" xr6:coauthVersionLast="43" xr6:coauthVersionMax="43" xr10:uidLastSave="{00000000-0000-0000-0000-000000000000}"/>
  <bookViews>
    <workbookView showHorizontalScroll="0" xWindow="0" yWindow="0" windowWidth="24000" windowHeight="13500" tabRatio="771" xr2:uid="{00000000-000D-0000-FFFF-FFFF00000000}"/>
  </bookViews>
  <sheets>
    <sheet name="Info" sheetId="10" r:id="rId1"/>
    <sheet name="Inscription" sheetId="11" state="hidden" r:id="rId2"/>
    <sheet name="Recette des Inscriptions" sheetId="12" state="hidden" r:id="rId3"/>
    <sheet name="Tour" sheetId="1" state="hidden" r:id="rId4"/>
    <sheet name="Tirage Matchs" sheetId="7" state="hidden" r:id="rId5"/>
    <sheet name="Class Tour 1" sheetId="2" state="hidden" r:id="rId6"/>
    <sheet name="Class Tour 2" sheetId="3" state="hidden" r:id="rId7"/>
    <sheet name="Class Tour 3" sheetId="4" state="hidden" r:id="rId8"/>
    <sheet name="Class Tour 4" sheetId="5" state="hidden" r:id="rId9"/>
    <sheet name="Class Tour 5" sheetId="6" state="hidden" r:id="rId10"/>
    <sheet name="Feuilles de Matchs" sheetId="8" state="hidden" r:id="rId11"/>
    <sheet name="Feuilles de Matchs 2" sheetId="15" state="hidden" r:id="rId12"/>
    <sheet name="Liste Membres" sheetId="14" state="hidden" r:id="rId13"/>
  </sheets>
  <functionGroups builtInGroupCount="19"/>
  <definedNames>
    <definedName name="_xlnm._FilterDatabase" localSheetId="3" hidden="1">Tour!$A$1:$T$257</definedName>
    <definedName name="ClasTr1" localSheetId="12">#REF!</definedName>
    <definedName name="ClasTr1">Tour!$A$3:$AJ$257</definedName>
    <definedName name="ClasTr2" localSheetId="12">#REF!</definedName>
    <definedName name="ClasTr2">Tour!$B$3:$AJ$257</definedName>
    <definedName name="ClasTr3" localSheetId="12">#REF!</definedName>
    <definedName name="ClasTr3">Tour!$C$3:$AJ$257</definedName>
    <definedName name="ClasTr4" localSheetId="12">#REF!</definedName>
    <definedName name="ClasTr4">Tour!$D$3:$AJ$257</definedName>
    <definedName name="ClasTr5" localSheetId="12">#REF!</definedName>
    <definedName name="ClasTr5">Tour!$E$3:$AJ$257</definedName>
    <definedName name="_xlnm.Print_Titles" localSheetId="5">'Class Tour 1'!$1:$2</definedName>
    <definedName name="_xlnm.Print_Titles" localSheetId="6">'Class Tour 2'!$1:$2</definedName>
    <definedName name="_xlnm.Print_Titles" localSheetId="7">'Class Tour 3'!$1:$2</definedName>
    <definedName name="_xlnm.Print_Titles" localSheetId="8">'Class Tour 4'!$1:$2</definedName>
    <definedName name="_xlnm.Print_Titles" localSheetId="9">'Class Tour 5'!$1:$2</definedName>
    <definedName name="_xlnm.Print_Titles" localSheetId="1">Inscription!$1:$3</definedName>
    <definedName name="_xlnm.Print_Titles" localSheetId="4">'Tirage Matchs'!$4:$5</definedName>
    <definedName name="_xlnm.Print_Titles" localSheetId="3">Tour!$1:$2</definedName>
    <definedName name="ListeDispo">OFFSET('Liste Membres'!$B$2,,,COUNTA('Liste Membres'!$B:$B)-1)</definedName>
    <definedName name="Participants" localSheetId="12">OFFSET('Liste Membres'!$A$2,,,COUNTA('Liste Membres'!$A:$A)-1)</definedName>
    <definedName name="Participants">OFFSET('Liste Membres'!$A$2,,,COUNTA('Liste Membres'!$A:$A)-1)</definedName>
    <definedName name="Responsables">Info!$AB$2:$AB$10</definedName>
    <definedName name="Sommes">Info!$AD$2:$AD$11</definedName>
    <definedName name="TourCompl" localSheetId="12">#REF!</definedName>
    <definedName name="TourCompl">Tour!$A$3:$AJ$257</definedName>
    <definedName name="Tournoi">Info!$Z$2:$Z$4</definedName>
    <definedName name="tyty">'Tirage Matchs'!$F$6:$F$133,'Tirage Matchs'!$F$139:$F$266,'Tirage Matchs'!$F$272:$F$399,'Tirage Matchs'!$F$405:$F$532,'Tirage Matchs'!$F$538:$F$665</definedName>
    <definedName name="_xlnm.Print_Area" localSheetId="2">'Recette des Inscriptions'!$A$1:$J$54</definedName>
    <definedName name="_xlnm.Print_Area" localSheetId="4">'Tirage Matchs'!$A$4:$F$133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1" l="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01" i="11"/>
  <c r="H202" i="11"/>
  <c r="H203" i="11"/>
  <c r="H204" i="11"/>
  <c r="H205" i="11"/>
  <c r="H206" i="11"/>
  <c r="H207" i="11"/>
  <c r="H208" i="11"/>
  <c r="H209" i="11"/>
  <c r="H210" i="11"/>
  <c r="H211" i="11"/>
  <c r="H212" i="11"/>
  <c r="H213" i="11"/>
  <c r="H214" i="11"/>
  <c r="H215" i="11"/>
  <c r="H216" i="11"/>
  <c r="H217" i="11"/>
  <c r="H218" i="11"/>
  <c r="H219" i="11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33" i="11"/>
  <c r="H234" i="11"/>
  <c r="H235" i="11"/>
  <c r="H236" i="11"/>
  <c r="H237" i="11"/>
  <c r="H238" i="11"/>
  <c r="H239" i="11"/>
  <c r="H240" i="11"/>
  <c r="H241" i="11"/>
  <c r="H242" i="11"/>
  <c r="H243" i="11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4" i="11"/>
  <c r="A2" i="11"/>
  <c r="C23" i="11"/>
  <c r="C4" i="11"/>
  <c r="E4" i="11"/>
  <c r="C7" i="11"/>
  <c r="G6" i="1" s="1"/>
  <c r="E7" i="11"/>
  <c r="G3" i="1"/>
  <c r="C8" i="11"/>
  <c r="E8" i="11"/>
  <c r="N8" i="11" s="1"/>
  <c r="O8" i="11" s="1"/>
  <c r="C6" i="11"/>
  <c r="E6" i="11"/>
  <c r="N6" i="11" s="1"/>
  <c r="O6" i="11" s="1"/>
  <c r="C9" i="11"/>
  <c r="E9" i="11"/>
  <c r="C5" i="11"/>
  <c r="E5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N21" i="11" s="1"/>
  <c r="O21" i="11" s="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N37" i="11" s="1"/>
  <c r="O37" i="11" s="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N53" i="11" s="1"/>
  <c r="O53" i="11" s="1"/>
  <c r="E54" i="11"/>
  <c r="E55" i="11"/>
  <c r="E56" i="11"/>
  <c r="E57" i="11"/>
  <c r="N57" i="11" s="1"/>
  <c r="O57" i="11" s="1"/>
  <c r="E58" i="11"/>
  <c r="E59" i="11"/>
  <c r="E60" i="11"/>
  <c r="E61" i="11"/>
  <c r="N61" i="11" s="1"/>
  <c r="O61" i="11" s="1"/>
  <c r="E62" i="11"/>
  <c r="E63" i="11"/>
  <c r="E64" i="11"/>
  <c r="E65" i="11"/>
  <c r="E66" i="11"/>
  <c r="E67" i="11"/>
  <c r="E68" i="11"/>
  <c r="E69" i="11"/>
  <c r="G68" i="1" s="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N89" i="11" s="1"/>
  <c r="O89" i="11" s="1"/>
  <c r="E90" i="11"/>
  <c r="E91" i="11"/>
  <c r="E92" i="11"/>
  <c r="E93" i="11"/>
  <c r="N93" i="11" s="1"/>
  <c r="O93" i="11" s="1"/>
  <c r="E94" i="11"/>
  <c r="E95" i="11"/>
  <c r="E96" i="11"/>
  <c r="E97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N117" i="11" s="1"/>
  <c r="O117" i="11" s="1"/>
  <c r="E118" i="11"/>
  <c r="E119" i="11"/>
  <c r="E120" i="11"/>
  <c r="E121" i="11"/>
  <c r="N121" i="11" s="1"/>
  <c r="O121" i="11" s="1"/>
  <c r="E122" i="11"/>
  <c r="E123" i="11"/>
  <c r="E124" i="11"/>
  <c r="E125" i="11"/>
  <c r="N125" i="11" s="1"/>
  <c r="O125" i="11" s="1"/>
  <c r="E126" i="11"/>
  <c r="E127" i="11"/>
  <c r="E128" i="11"/>
  <c r="E129" i="11"/>
  <c r="E130" i="11"/>
  <c r="E131" i="11"/>
  <c r="E132" i="11"/>
  <c r="E133" i="11"/>
  <c r="E134" i="11"/>
  <c r="E135" i="11"/>
  <c r="E136" i="11"/>
  <c r="E137" i="11"/>
  <c r="E138" i="11"/>
  <c r="E139" i="11"/>
  <c r="E140" i="11"/>
  <c r="E141" i="11"/>
  <c r="E142" i="11"/>
  <c r="E143" i="11"/>
  <c r="E144" i="11"/>
  <c r="E145" i="11"/>
  <c r="E146" i="11"/>
  <c r="E147" i="11"/>
  <c r="E148" i="11"/>
  <c r="E149" i="11"/>
  <c r="N149" i="11" s="1"/>
  <c r="O149" i="11" s="1"/>
  <c r="E150" i="11"/>
  <c r="E151" i="11"/>
  <c r="E152" i="11"/>
  <c r="E153" i="11"/>
  <c r="E154" i="11"/>
  <c r="E155" i="11"/>
  <c r="E156" i="11"/>
  <c r="E157" i="11"/>
  <c r="N157" i="11" s="1"/>
  <c r="O157" i="11" s="1"/>
  <c r="E158" i="11"/>
  <c r="E159" i="11"/>
  <c r="E160" i="11"/>
  <c r="E161" i="11"/>
  <c r="E162" i="11"/>
  <c r="E163" i="11"/>
  <c r="E164" i="11"/>
  <c r="E165" i="11"/>
  <c r="E166" i="11"/>
  <c r="E167" i="11"/>
  <c r="E168" i="11"/>
  <c r="E169" i="11"/>
  <c r="E170" i="11"/>
  <c r="E171" i="11"/>
  <c r="E172" i="11"/>
  <c r="E173" i="11"/>
  <c r="N173" i="11" s="1"/>
  <c r="O173" i="11" s="1"/>
  <c r="E174" i="11"/>
  <c r="E175" i="11"/>
  <c r="E176" i="11"/>
  <c r="E177" i="11"/>
  <c r="E178" i="11"/>
  <c r="E179" i="11"/>
  <c r="E180" i="11"/>
  <c r="E181" i="11"/>
  <c r="E182" i="11"/>
  <c r="E183" i="11"/>
  <c r="E184" i="11"/>
  <c r="E185" i="11"/>
  <c r="N185" i="11" s="1"/>
  <c r="O185" i="11" s="1"/>
  <c r="E186" i="11"/>
  <c r="E187" i="11"/>
  <c r="E188" i="11"/>
  <c r="E189" i="11"/>
  <c r="N189" i="11" s="1"/>
  <c r="O189" i="11" s="1"/>
  <c r="E190" i="11"/>
  <c r="E191" i="11"/>
  <c r="E192" i="11"/>
  <c r="E193" i="11"/>
  <c r="E194" i="11"/>
  <c r="E195" i="11"/>
  <c r="E196" i="11"/>
  <c r="E197" i="11"/>
  <c r="E198" i="11"/>
  <c r="E199" i="11"/>
  <c r="E200" i="11"/>
  <c r="E201" i="11"/>
  <c r="E202" i="11"/>
  <c r="E203" i="11"/>
  <c r="E204" i="11"/>
  <c r="E205" i="11"/>
  <c r="G204" i="1" s="1"/>
  <c r="E206" i="11"/>
  <c r="E207" i="11"/>
  <c r="E208" i="11"/>
  <c r="E209" i="11"/>
  <c r="E210" i="11"/>
  <c r="E211" i="11"/>
  <c r="E212" i="11"/>
  <c r="E213" i="11"/>
  <c r="N213" i="11" s="1"/>
  <c r="O213" i="11" s="1"/>
  <c r="E214" i="11"/>
  <c r="E215" i="11"/>
  <c r="E216" i="11"/>
  <c r="E217" i="11"/>
  <c r="N217" i="11" s="1"/>
  <c r="O217" i="11" s="1"/>
  <c r="E218" i="11"/>
  <c r="E219" i="11"/>
  <c r="E220" i="11"/>
  <c r="E221" i="11"/>
  <c r="N221" i="11" s="1"/>
  <c r="O221" i="11" s="1"/>
  <c r="E222" i="11"/>
  <c r="E223" i="11"/>
  <c r="E224" i="11"/>
  <c r="E225" i="11"/>
  <c r="E226" i="11"/>
  <c r="E227" i="11"/>
  <c r="E228" i="11"/>
  <c r="E229" i="11"/>
  <c r="G228" i="1" s="1"/>
  <c r="E230" i="11"/>
  <c r="E231" i="11"/>
  <c r="E232" i="11"/>
  <c r="E233" i="11"/>
  <c r="E234" i="11"/>
  <c r="E235" i="11"/>
  <c r="E236" i="11"/>
  <c r="E237" i="11"/>
  <c r="E238" i="11"/>
  <c r="E239" i="11"/>
  <c r="E240" i="11"/>
  <c r="E241" i="11"/>
  <c r="G240" i="1" s="1"/>
  <c r="E242" i="11"/>
  <c r="E243" i="11"/>
  <c r="E244" i="11"/>
  <c r="E245" i="11"/>
  <c r="E246" i="11"/>
  <c r="E247" i="11"/>
  <c r="E248" i="11"/>
  <c r="E249" i="11"/>
  <c r="E250" i="11"/>
  <c r="E251" i="11"/>
  <c r="E252" i="11"/>
  <c r="E253" i="11"/>
  <c r="E254" i="11"/>
  <c r="E255" i="11"/>
  <c r="E256" i="11"/>
  <c r="E257" i="11"/>
  <c r="E258" i="11"/>
  <c r="C12" i="11"/>
  <c r="G11" i="1" s="1"/>
  <c r="C15" i="11"/>
  <c r="C14" i="11"/>
  <c r="C10" i="11"/>
  <c r="C16" i="11"/>
  <c r="C13" i="11"/>
  <c r="C17" i="11"/>
  <c r="C18" i="11"/>
  <c r="C11" i="11"/>
  <c r="G10" i="1" s="1"/>
  <c r="C19" i="11"/>
  <c r="G18" i="1" s="1"/>
  <c r="C20" i="11"/>
  <c r="N20" i="11" s="1"/>
  <c r="O20" i="11" s="1"/>
  <c r="C21" i="11"/>
  <c r="C22" i="11"/>
  <c r="G22" i="1"/>
  <c r="C24" i="11"/>
  <c r="G23" i="1" s="1"/>
  <c r="C25" i="11"/>
  <c r="C26" i="11"/>
  <c r="C27" i="11"/>
  <c r="C28" i="11"/>
  <c r="C29" i="11"/>
  <c r="C30" i="11"/>
  <c r="C31" i="11"/>
  <c r="C32" i="11"/>
  <c r="C33" i="11"/>
  <c r="C34" i="11"/>
  <c r="C35" i="11"/>
  <c r="C36" i="11"/>
  <c r="G35" i="1" s="1"/>
  <c r="C37" i="11"/>
  <c r="C38" i="11"/>
  <c r="C39" i="11"/>
  <c r="C40" i="11"/>
  <c r="C41" i="11"/>
  <c r="C42" i="11"/>
  <c r="C43" i="11"/>
  <c r="C44" i="11"/>
  <c r="G43" i="1" s="1"/>
  <c r="C45" i="11"/>
  <c r="C46" i="11"/>
  <c r="C47" i="11"/>
  <c r="G46" i="1" s="1"/>
  <c r="C48" i="11"/>
  <c r="N48" i="11" s="1"/>
  <c r="O48" i="11" s="1"/>
  <c r="C49" i="11"/>
  <c r="C50" i="11"/>
  <c r="C51" i="11"/>
  <c r="C52" i="11"/>
  <c r="C53" i="11"/>
  <c r="C54" i="11"/>
  <c r="G53" i="1" s="1"/>
  <c r="C55" i="11"/>
  <c r="C56" i="11"/>
  <c r="C57" i="11"/>
  <c r="C58" i="11"/>
  <c r="C59" i="11"/>
  <c r="G58" i="1"/>
  <c r="C60" i="11"/>
  <c r="G59" i="1"/>
  <c r="C61" i="11"/>
  <c r="C62" i="11"/>
  <c r="C63" i="11"/>
  <c r="G62" i="1"/>
  <c r="C64" i="11"/>
  <c r="G63" i="1"/>
  <c r="C65" i="11"/>
  <c r="C66" i="11"/>
  <c r="C67" i="11"/>
  <c r="G66" i="1"/>
  <c r="AH66" i="1" s="1"/>
  <c r="C68" i="11"/>
  <c r="G67" i="1"/>
  <c r="C69" i="11"/>
  <c r="C70" i="11"/>
  <c r="C71" i="11"/>
  <c r="C72" i="11"/>
  <c r="C73" i="11"/>
  <c r="C74" i="11"/>
  <c r="C75" i="11"/>
  <c r="C76" i="11"/>
  <c r="G75" i="1" s="1"/>
  <c r="C77" i="11"/>
  <c r="C78" i="11"/>
  <c r="C79" i="11"/>
  <c r="C80" i="11"/>
  <c r="N80" i="11" s="1"/>
  <c r="O80" i="11" s="1"/>
  <c r="C81" i="11"/>
  <c r="C82" i="11"/>
  <c r="C83" i="11"/>
  <c r="G82" i="1"/>
  <c r="C84" i="11"/>
  <c r="G83" i="1"/>
  <c r="C85" i="11"/>
  <c r="C86" i="11"/>
  <c r="G85" i="1" s="1"/>
  <c r="C87" i="11"/>
  <c r="C88" i="11"/>
  <c r="N88" i="11" s="1"/>
  <c r="O88" i="11" s="1"/>
  <c r="C89" i="11"/>
  <c r="C90" i="11"/>
  <c r="C91" i="11"/>
  <c r="C92" i="11"/>
  <c r="C93" i="11"/>
  <c r="C94" i="11"/>
  <c r="G93" i="1" s="1"/>
  <c r="C95" i="11"/>
  <c r="C96" i="11"/>
  <c r="C97" i="11"/>
  <c r="C98" i="11"/>
  <c r="C99" i="11"/>
  <c r="G98" i="1"/>
  <c r="C100" i="11"/>
  <c r="G99" i="1"/>
  <c r="C101" i="11"/>
  <c r="C102" i="11"/>
  <c r="C103" i="11"/>
  <c r="G102" i="1"/>
  <c r="C104" i="11"/>
  <c r="C105" i="11"/>
  <c r="C106" i="11"/>
  <c r="C107" i="11"/>
  <c r="G106" i="1" s="1"/>
  <c r="C108" i="11"/>
  <c r="G107" i="1"/>
  <c r="C109" i="11"/>
  <c r="C110" i="11"/>
  <c r="C111" i="11"/>
  <c r="C112" i="11"/>
  <c r="C113" i="11"/>
  <c r="C114" i="11"/>
  <c r="C115" i="11"/>
  <c r="C116" i="11"/>
  <c r="G115" i="1" s="1"/>
  <c r="C117" i="11"/>
  <c r="C118" i="11"/>
  <c r="G117" i="1" s="1"/>
  <c r="C119" i="11"/>
  <c r="C120" i="11"/>
  <c r="N120" i="11" s="1"/>
  <c r="O120" i="11" s="1"/>
  <c r="C121" i="11"/>
  <c r="C122" i="11"/>
  <c r="C123" i="11"/>
  <c r="G122" i="1"/>
  <c r="C124" i="11"/>
  <c r="G123" i="1"/>
  <c r="C125" i="11"/>
  <c r="C126" i="11"/>
  <c r="C127" i="11"/>
  <c r="C128" i="11"/>
  <c r="N128" i="11" s="1"/>
  <c r="O128" i="11" s="1"/>
  <c r="C129" i="11"/>
  <c r="C130" i="11"/>
  <c r="N130" i="11" s="1"/>
  <c r="O130" i="11" s="1"/>
  <c r="C131" i="11"/>
  <c r="G130" i="1"/>
  <c r="C132" i="11"/>
  <c r="G131" i="1"/>
  <c r="C133" i="11"/>
  <c r="C134" i="11"/>
  <c r="G133" i="1" s="1"/>
  <c r="C135" i="11"/>
  <c r="G134" i="1"/>
  <c r="AJ134" i="1" s="1"/>
  <c r="C136" i="11"/>
  <c r="C137" i="11"/>
  <c r="C138" i="11"/>
  <c r="C139" i="11"/>
  <c r="C140" i="11"/>
  <c r="G139" i="1" s="1"/>
  <c r="C141" i="11"/>
  <c r="C142" i="11"/>
  <c r="C143" i="11"/>
  <c r="C144" i="11"/>
  <c r="C145" i="11"/>
  <c r="C146" i="11"/>
  <c r="C147" i="11"/>
  <c r="G146" i="1" s="1"/>
  <c r="C148" i="11"/>
  <c r="C149" i="11"/>
  <c r="C150" i="11"/>
  <c r="C151" i="11"/>
  <c r="N151" i="11" s="1"/>
  <c r="C152" i="11"/>
  <c r="N152" i="11" s="1"/>
  <c r="O152" i="11" s="1"/>
  <c r="C153" i="11"/>
  <c r="C154" i="11"/>
  <c r="C155" i="11"/>
  <c r="C156" i="11"/>
  <c r="G155" i="1" s="1"/>
  <c r="C157" i="11"/>
  <c r="C158" i="11"/>
  <c r="C159" i="11"/>
  <c r="C160" i="11"/>
  <c r="C161" i="11"/>
  <c r="C162" i="11"/>
  <c r="C163" i="11"/>
  <c r="C164" i="11"/>
  <c r="G163" i="1" s="1"/>
  <c r="C165" i="11"/>
  <c r="C166" i="11"/>
  <c r="C167" i="11"/>
  <c r="C168" i="11"/>
  <c r="C169" i="11"/>
  <c r="C170" i="11"/>
  <c r="C171" i="11"/>
  <c r="C172" i="11"/>
  <c r="C173" i="11"/>
  <c r="C174" i="11"/>
  <c r="C175" i="11"/>
  <c r="C176" i="11"/>
  <c r="C177" i="11"/>
  <c r="C178" i="11"/>
  <c r="C179" i="11"/>
  <c r="C180" i="11"/>
  <c r="G179" i="1" s="1"/>
  <c r="C181" i="11"/>
  <c r="C182" i="11"/>
  <c r="C183" i="11"/>
  <c r="C184" i="11"/>
  <c r="C185" i="11"/>
  <c r="C186" i="11"/>
  <c r="C187" i="11"/>
  <c r="C188" i="11"/>
  <c r="C189" i="11"/>
  <c r="C190" i="11"/>
  <c r="C191" i="11"/>
  <c r="C192" i="11"/>
  <c r="G191" i="1" s="1"/>
  <c r="C193" i="11"/>
  <c r="C194" i="11"/>
  <c r="C195" i="11"/>
  <c r="G194" i="1" s="1"/>
  <c r="AI194" i="1" s="1"/>
  <c r="C196" i="11"/>
  <c r="C197" i="11"/>
  <c r="C198" i="11"/>
  <c r="C199" i="11"/>
  <c r="C200" i="11"/>
  <c r="C201" i="11"/>
  <c r="C202" i="11"/>
  <c r="C203" i="11"/>
  <c r="G202" i="1" s="1"/>
  <c r="C204" i="11"/>
  <c r="G203" i="1" s="1"/>
  <c r="AI203" i="1" s="1"/>
  <c r="C205" i="11"/>
  <c r="C206" i="11"/>
  <c r="C207" i="11"/>
  <c r="C208" i="11"/>
  <c r="C209" i="11"/>
  <c r="C210" i="11"/>
  <c r="C211" i="11"/>
  <c r="C212" i="11"/>
  <c r="G211" i="1" s="1"/>
  <c r="C213" i="11"/>
  <c r="C214" i="11"/>
  <c r="G213" i="1" s="1"/>
  <c r="C215" i="11"/>
  <c r="C216" i="11"/>
  <c r="C217" i="11"/>
  <c r="C218" i="11"/>
  <c r="C219" i="11"/>
  <c r="G218" i="1" s="1"/>
  <c r="C220" i="11"/>
  <c r="C221" i="11"/>
  <c r="C222" i="11"/>
  <c r="C223" i="11"/>
  <c r="C224" i="11"/>
  <c r="C225" i="11"/>
  <c r="C226" i="11"/>
  <c r="C227" i="11"/>
  <c r="C228" i="11"/>
  <c r="G227" i="1" s="1"/>
  <c r="C229" i="11"/>
  <c r="C230" i="11"/>
  <c r="G229" i="1" s="1"/>
  <c r="C231" i="11"/>
  <c r="G230" i="1" s="1"/>
  <c r="C232" i="11"/>
  <c r="C233" i="11"/>
  <c r="C234" i="11"/>
  <c r="C235" i="11"/>
  <c r="G234" i="1" s="1"/>
  <c r="C236" i="11"/>
  <c r="C237" i="11"/>
  <c r="C238" i="11"/>
  <c r="C239" i="11"/>
  <c r="G238" i="1" s="1"/>
  <c r="C240" i="11"/>
  <c r="C241" i="11"/>
  <c r="C242" i="11"/>
  <c r="C243" i="11"/>
  <c r="C244" i="11"/>
  <c r="G243" i="1" s="1"/>
  <c r="C245" i="11"/>
  <c r="C246" i="11"/>
  <c r="C247" i="11"/>
  <c r="G246" i="1" s="1"/>
  <c r="C248" i="11"/>
  <c r="C249" i="11"/>
  <c r="C250" i="11"/>
  <c r="C251" i="11"/>
  <c r="G250" i="1" s="1"/>
  <c r="AH250" i="1" s="1"/>
  <c r="C252" i="11"/>
  <c r="G251" i="1" s="1"/>
  <c r="C253" i="11"/>
  <c r="C254" i="11"/>
  <c r="C255" i="11"/>
  <c r="C256" i="11"/>
  <c r="N256" i="11" s="1"/>
  <c r="O256" i="11" s="1"/>
  <c r="C257" i="11"/>
  <c r="C258" i="11"/>
  <c r="N9" i="11"/>
  <c r="O9" i="11" s="1"/>
  <c r="N11" i="11"/>
  <c r="O11" i="11" s="1"/>
  <c r="N12" i="11"/>
  <c r="O12" i="11" s="1"/>
  <c r="N19" i="11"/>
  <c r="N22" i="11"/>
  <c r="O22" i="11" s="1"/>
  <c r="N36" i="11"/>
  <c r="O36" i="11" s="1"/>
  <c r="N40" i="11"/>
  <c r="O40" i="11" s="1"/>
  <c r="N44" i="11"/>
  <c r="N47" i="11"/>
  <c r="O47" i="11" s="1"/>
  <c r="N54" i="11"/>
  <c r="O54" i="11" s="1"/>
  <c r="N59" i="11"/>
  <c r="O59" i="11" s="1"/>
  <c r="N60" i="11"/>
  <c r="N63" i="11"/>
  <c r="O63" i="11" s="1"/>
  <c r="N67" i="11"/>
  <c r="O67" i="11" s="1"/>
  <c r="N68" i="11"/>
  <c r="O68" i="11" s="1"/>
  <c r="N71" i="11"/>
  <c r="N76" i="11"/>
  <c r="O76" i="11" s="1"/>
  <c r="N79" i="11"/>
  <c r="O79" i="11" s="1"/>
  <c r="N83" i="11"/>
  <c r="O83" i="11" s="1"/>
  <c r="N84" i="11"/>
  <c r="N86" i="11"/>
  <c r="O86" i="11" s="1"/>
  <c r="N87" i="11"/>
  <c r="O87" i="11" s="1"/>
  <c r="N91" i="11"/>
  <c r="O91" i="11" s="1"/>
  <c r="N95" i="11"/>
  <c r="N99" i="11"/>
  <c r="O99" i="11" s="1"/>
  <c r="N100" i="11"/>
  <c r="O100" i="11" s="1"/>
  <c r="N103" i="11"/>
  <c r="O103" i="11" s="1"/>
  <c r="N104" i="11"/>
  <c r="N107" i="11"/>
  <c r="O107" i="11" s="1"/>
  <c r="N108" i="11"/>
  <c r="O108" i="11" s="1"/>
  <c r="N118" i="11"/>
  <c r="O118" i="11" s="1"/>
  <c r="N123" i="11"/>
  <c r="N124" i="11"/>
  <c r="O124" i="11" s="1"/>
  <c r="N131" i="11"/>
  <c r="O131" i="11" s="1"/>
  <c r="N132" i="11"/>
  <c r="O132" i="11" s="1"/>
  <c r="N135" i="11"/>
  <c r="N136" i="11"/>
  <c r="O136" i="11" s="1"/>
  <c r="N140" i="11"/>
  <c r="O140" i="11" s="1"/>
  <c r="N147" i="11"/>
  <c r="O147" i="11" s="1"/>
  <c r="N150" i="11"/>
  <c r="N156" i="11"/>
  <c r="O156" i="11" s="1"/>
  <c r="N158" i="11"/>
  <c r="O158" i="11" s="1"/>
  <c r="N164" i="11"/>
  <c r="O164" i="11" s="1"/>
  <c r="N166" i="11"/>
  <c r="N180" i="11"/>
  <c r="O180" i="11" s="1"/>
  <c r="N182" i="11"/>
  <c r="O182" i="11" s="1"/>
  <c r="N184" i="11"/>
  <c r="O184" i="11" s="1"/>
  <c r="N192" i="11"/>
  <c r="N200" i="11"/>
  <c r="O200" i="11" s="1"/>
  <c r="N203" i="11"/>
  <c r="O203" i="11" s="1"/>
  <c r="N204" i="11"/>
  <c r="O204" i="11" s="1"/>
  <c r="N212" i="11"/>
  <c r="N214" i="11"/>
  <c r="O214" i="11" s="1"/>
  <c r="N219" i="11"/>
  <c r="O219" i="11" s="1"/>
  <c r="N222" i="11"/>
  <c r="O222" i="11" s="1"/>
  <c r="N228" i="11"/>
  <c r="N230" i="11"/>
  <c r="O230" i="11" s="1"/>
  <c r="N231" i="11"/>
  <c r="O231" i="11" s="1"/>
  <c r="N235" i="11"/>
  <c r="O235" i="11" s="1"/>
  <c r="N239" i="11"/>
  <c r="N240" i="11"/>
  <c r="O240" i="11" s="1"/>
  <c r="N244" i="11"/>
  <c r="O244" i="11" s="1"/>
  <c r="N247" i="11"/>
  <c r="O247" i="11" s="1"/>
  <c r="N251" i="11"/>
  <c r="N255" i="11"/>
  <c r="O255" i="11" s="1"/>
  <c r="G3" i="10"/>
  <c r="A4" i="11"/>
  <c r="A5" i="11" s="1"/>
  <c r="A6" i="1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52" i="11"/>
  <c r="A253" i="11"/>
  <c r="A254" i="11"/>
  <c r="A255" i="11"/>
  <c r="A256" i="11"/>
  <c r="A257" i="11"/>
  <c r="A258" i="11"/>
  <c r="I3" i="1"/>
  <c r="J3" i="1"/>
  <c r="I4" i="1"/>
  <c r="V4" i="1" s="1"/>
  <c r="J4" i="1"/>
  <c r="I5" i="1"/>
  <c r="V5" i="1" s="1"/>
  <c r="J5" i="1"/>
  <c r="I6" i="1"/>
  <c r="V6" i="1" s="1"/>
  <c r="J6" i="1"/>
  <c r="I7" i="1"/>
  <c r="V7" i="1" s="1"/>
  <c r="J7" i="1"/>
  <c r="I8" i="1"/>
  <c r="V8" i="1" s="1"/>
  <c r="J8" i="1"/>
  <c r="I9" i="1"/>
  <c r="V9" i="1" s="1"/>
  <c r="J9" i="1"/>
  <c r="I10" i="1"/>
  <c r="V10" i="1" s="1"/>
  <c r="J10" i="1"/>
  <c r="I11" i="1"/>
  <c r="J11" i="1"/>
  <c r="I12" i="1"/>
  <c r="V12" i="1" s="1"/>
  <c r="J12" i="1"/>
  <c r="I13" i="1"/>
  <c r="J13" i="1"/>
  <c r="I14" i="1"/>
  <c r="V14" i="1" s="1"/>
  <c r="J14" i="1"/>
  <c r="I15" i="1"/>
  <c r="V15" i="1" s="1"/>
  <c r="J15" i="1"/>
  <c r="I16" i="1"/>
  <c r="V16" i="1" s="1"/>
  <c r="J16" i="1"/>
  <c r="I17" i="1"/>
  <c r="V17" i="1" s="1"/>
  <c r="J17" i="1"/>
  <c r="I18" i="1"/>
  <c r="V18" i="1" s="1"/>
  <c r="J18" i="1"/>
  <c r="I19" i="1"/>
  <c r="V19" i="1" s="1"/>
  <c r="J19" i="1"/>
  <c r="I20" i="1"/>
  <c r="J20" i="1"/>
  <c r="I21" i="1"/>
  <c r="V21" i="1" s="1"/>
  <c r="J21" i="1"/>
  <c r="I22" i="1"/>
  <c r="J22" i="1"/>
  <c r="I23" i="1"/>
  <c r="J23" i="1"/>
  <c r="I24" i="1"/>
  <c r="V24" i="1" s="1"/>
  <c r="J24" i="1"/>
  <c r="I25" i="1"/>
  <c r="V25" i="1" s="1"/>
  <c r="J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V48" i="1" s="1"/>
  <c r="I49" i="1"/>
  <c r="I50" i="1"/>
  <c r="I51" i="1"/>
  <c r="I52" i="1"/>
  <c r="V52" i="1" s="1"/>
  <c r="I53" i="1"/>
  <c r="AF53" i="1" s="1"/>
  <c r="I54" i="1"/>
  <c r="I55" i="1"/>
  <c r="I56" i="1"/>
  <c r="I57" i="1"/>
  <c r="I58" i="1"/>
  <c r="I59" i="1"/>
  <c r="AH59" i="1" s="1"/>
  <c r="I60" i="1"/>
  <c r="I61" i="1"/>
  <c r="I62" i="1"/>
  <c r="AJ62" i="1" s="1"/>
  <c r="I63" i="1"/>
  <c r="I64" i="1"/>
  <c r="V64" i="1" s="1"/>
  <c r="I65" i="1"/>
  <c r="I66" i="1"/>
  <c r="I67" i="1"/>
  <c r="I68" i="1"/>
  <c r="I69" i="1"/>
  <c r="I70" i="1"/>
  <c r="I71" i="1"/>
  <c r="I72" i="1"/>
  <c r="V72" i="1" s="1"/>
  <c r="I73" i="1"/>
  <c r="I74" i="1"/>
  <c r="I75" i="1"/>
  <c r="AH75" i="1" s="1"/>
  <c r="I76" i="1"/>
  <c r="I77" i="1"/>
  <c r="I78" i="1"/>
  <c r="I79" i="1"/>
  <c r="I80" i="1"/>
  <c r="V80" i="1" s="1"/>
  <c r="I81" i="1"/>
  <c r="I82" i="1"/>
  <c r="I83" i="1"/>
  <c r="I84" i="1"/>
  <c r="I85" i="1"/>
  <c r="AF85" i="1" s="1"/>
  <c r="I86" i="1"/>
  <c r="I87" i="1"/>
  <c r="I88" i="1"/>
  <c r="I89" i="1"/>
  <c r="I90" i="1"/>
  <c r="I91" i="1"/>
  <c r="I92" i="1"/>
  <c r="I93" i="1"/>
  <c r="AI93" i="1" s="1"/>
  <c r="I94" i="1"/>
  <c r="I95" i="1"/>
  <c r="V95" i="1" s="1"/>
  <c r="I96" i="1"/>
  <c r="I97" i="1"/>
  <c r="I98" i="1"/>
  <c r="I99" i="1"/>
  <c r="I100" i="1"/>
  <c r="I101" i="1"/>
  <c r="I102" i="1"/>
  <c r="AJ102" i="1" s="1"/>
  <c r="I103" i="1"/>
  <c r="V103" i="1" s="1"/>
  <c r="I104" i="1"/>
  <c r="I105" i="1"/>
  <c r="I106" i="1"/>
  <c r="AF106" i="1" s="1"/>
  <c r="I107" i="1"/>
  <c r="I108" i="1"/>
  <c r="I109" i="1"/>
  <c r="I110" i="1"/>
  <c r="I111" i="1"/>
  <c r="V111" i="1" s="1"/>
  <c r="I112" i="1"/>
  <c r="I113" i="1"/>
  <c r="I114" i="1"/>
  <c r="I115" i="1"/>
  <c r="I116" i="1"/>
  <c r="I117" i="1"/>
  <c r="AI117" i="1" s="1"/>
  <c r="I118" i="1"/>
  <c r="I119" i="1"/>
  <c r="V119" i="1" s="1"/>
  <c r="I120" i="1"/>
  <c r="I121" i="1"/>
  <c r="I122" i="1"/>
  <c r="I123" i="1"/>
  <c r="I124" i="1"/>
  <c r="I125" i="1"/>
  <c r="I126" i="1"/>
  <c r="I127" i="1"/>
  <c r="V127" i="1" s="1"/>
  <c r="I128" i="1"/>
  <c r="I129" i="1"/>
  <c r="I130" i="1"/>
  <c r="I131" i="1"/>
  <c r="I132" i="1"/>
  <c r="I133" i="1"/>
  <c r="AF133" i="1" s="1"/>
  <c r="I134" i="1"/>
  <c r="I135" i="1"/>
  <c r="V135" i="1" s="1"/>
  <c r="I136" i="1"/>
  <c r="I137" i="1"/>
  <c r="I138" i="1"/>
  <c r="I139" i="1"/>
  <c r="I140" i="1"/>
  <c r="I141" i="1"/>
  <c r="I142" i="1"/>
  <c r="I143" i="1"/>
  <c r="V143" i="1" s="1"/>
  <c r="I144" i="1"/>
  <c r="I145" i="1"/>
  <c r="I146" i="1"/>
  <c r="I147" i="1"/>
  <c r="V147" i="1" s="1"/>
  <c r="I148" i="1"/>
  <c r="I149" i="1"/>
  <c r="I150" i="1"/>
  <c r="I151" i="1"/>
  <c r="V151" i="1" s="1"/>
  <c r="I152" i="1"/>
  <c r="I153" i="1"/>
  <c r="I154" i="1"/>
  <c r="I155" i="1"/>
  <c r="I156" i="1"/>
  <c r="I157" i="1"/>
  <c r="I158" i="1"/>
  <c r="V158" i="1" s="1"/>
  <c r="I159" i="1"/>
  <c r="I160" i="1"/>
  <c r="I161" i="1"/>
  <c r="I162" i="1"/>
  <c r="I163" i="1"/>
  <c r="AH163" i="1" s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AH191" i="1" s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V209" i="1" s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AF230" i="1" s="1"/>
  <c r="I231" i="1"/>
  <c r="I232" i="1"/>
  <c r="I233" i="1"/>
  <c r="I234" i="1"/>
  <c r="I235" i="1"/>
  <c r="I236" i="1"/>
  <c r="I237" i="1"/>
  <c r="V237" i="1" s="1"/>
  <c r="I238" i="1"/>
  <c r="AJ238" i="1" s="1"/>
  <c r="I239" i="1"/>
  <c r="I240" i="1"/>
  <c r="I241" i="1"/>
  <c r="I242" i="1"/>
  <c r="I243" i="1"/>
  <c r="I244" i="1"/>
  <c r="I245" i="1"/>
  <c r="I246" i="1"/>
  <c r="AI246" i="1" s="1"/>
  <c r="I247" i="1"/>
  <c r="I248" i="1"/>
  <c r="I249" i="1"/>
  <c r="I250" i="1"/>
  <c r="I251" i="1"/>
  <c r="I252" i="1"/>
  <c r="I253" i="1"/>
  <c r="I254" i="1"/>
  <c r="I255" i="1"/>
  <c r="I256" i="1"/>
  <c r="I257" i="1"/>
  <c r="Q4" i="1"/>
  <c r="Q3" i="1"/>
  <c r="O3" i="1"/>
  <c r="M3" i="1"/>
  <c r="K3" i="1"/>
  <c r="R3" i="1"/>
  <c r="P3" i="1"/>
  <c r="N3" i="1"/>
  <c r="L3" i="1"/>
  <c r="O4" i="1"/>
  <c r="M4" i="1"/>
  <c r="K4" i="1"/>
  <c r="R4" i="1"/>
  <c r="P4" i="1"/>
  <c r="N4" i="1"/>
  <c r="L4" i="1"/>
  <c r="Q5" i="1"/>
  <c r="O5" i="1"/>
  <c r="M5" i="1"/>
  <c r="K5" i="1"/>
  <c r="W5" i="1" s="1"/>
  <c r="R5" i="1"/>
  <c r="P5" i="1"/>
  <c r="N5" i="1"/>
  <c r="L5" i="1"/>
  <c r="Q6" i="1"/>
  <c r="O6" i="1"/>
  <c r="M6" i="1"/>
  <c r="K6" i="1"/>
  <c r="R6" i="1"/>
  <c r="P6" i="1"/>
  <c r="N6" i="1"/>
  <c r="L6" i="1"/>
  <c r="Q7" i="1"/>
  <c r="O7" i="1"/>
  <c r="M7" i="1"/>
  <c r="K7" i="1"/>
  <c r="R7" i="1"/>
  <c r="P7" i="1"/>
  <c r="N7" i="1"/>
  <c r="L7" i="1"/>
  <c r="Q8" i="1"/>
  <c r="O8" i="1"/>
  <c r="M8" i="1"/>
  <c r="K8" i="1"/>
  <c r="W8" i="1" s="1"/>
  <c r="R8" i="1"/>
  <c r="P8" i="1"/>
  <c r="N8" i="1"/>
  <c r="L8" i="1"/>
  <c r="Q9" i="1"/>
  <c r="O9" i="1"/>
  <c r="M9" i="1"/>
  <c r="K9" i="1"/>
  <c r="R9" i="1"/>
  <c r="P9" i="1"/>
  <c r="N9" i="1"/>
  <c r="L9" i="1"/>
  <c r="Q10" i="1"/>
  <c r="O10" i="1"/>
  <c r="M10" i="1"/>
  <c r="K10" i="1"/>
  <c r="R10" i="1"/>
  <c r="P10" i="1"/>
  <c r="N10" i="1"/>
  <c r="L10" i="1"/>
  <c r="Q11" i="1"/>
  <c r="O11" i="1"/>
  <c r="M11" i="1"/>
  <c r="K11" i="1"/>
  <c r="R11" i="1"/>
  <c r="P11" i="1"/>
  <c r="N11" i="1"/>
  <c r="L11" i="1"/>
  <c r="Q12" i="1"/>
  <c r="O12" i="1"/>
  <c r="M12" i="1"/>
  <c r="K12" i="1"/>
  <c r="W12" i="1" s="1"/>
  <c r="R12" i="1"/>
  <c r="P12" i="1"/>
  <c r="N12" i="1"/>
  <c r="L12" i="1"/>
  <c r="Q13" i="1"/>
  <c r="O13" i="1"/>
  <c r="M13" i="1"/>
  <c r="K13" i="1"/>
  <c r="R13" i="1"/>
  <c r="P13" i="1"/>
  <c r="N13" i="1"/>
  <c r="L13" i="1"/>
  <c r="Q14" i="1"/>
  <c r="O14" i="1"/>
  <c r="M14" i="1"/>
  <c r="K14" i="1"/>
  <c r="W14" i="1" s="1"/>
  <c r="R14" i="1"/>
  <c r="P14" i="1"/>
  <c r="N14" i="1"/>
  <c r="L14" i="1"/>
  <c r="Q15" i="1"/>
  <c r="O15" i="1"/>
  <c r="M15" i="1"/>
  <c r="K15" i="1"/>
  <c r="R15" i="1"/>
  <c r="P15" i="1"/>
  <c r="N15" i="1"/>
  <c r="L15" i="1"/>
  <c r="Q16" i="1"/>
  <c r="O16" i="1"/>
  <c r="M16" i="1"/>
  <c r="K16" i="1"/>
  <c r="W16" i="1" s="1"/>
  <c r="R16" i="1"/>
  <c r="P16" i="1"/>
  <c r="N16" i="1"/>
  <c r="L16" i="1"/>
  <c r="Q17" i="1"/>
  <c r="O17" i="1"/>
  <c r="M17" i="1"/>
  <c r="K17" i="1"/>
  <c r="R17" i="1"/>
  <c r="P17" i="1"/>
  <c r="N17" i="1"/>
  <c r="L17" i="1"/>
  <c r="Q18" i="1"/>
  <c r="O18" i="1"/>
  <c r="M18" i="1"/>
  <c r="K18" i="1"/>
  <c r="R18" i="1"/>
  <c r="P18" i="1"/>
  <c r="N18" i="1"/>
  <c r="L18" i="1"/>
  <c r="Q19" i="1"/>
  <c r="O19" i="1"/>
  <c r="M19" i="1"/>
  <c r="K19" i="1"/>
  <c r="R19" i="1"/>
  <c r="P19" i="1"/>
  <c r="N19" i="1"/>
  <c r="L19" i="1"/>
  <c r="Q20" i="1"/>
  <c r="O20" i="1"/>
  <c r="M20" i="1"/>
  <c r="K20" i="1"/>
  <c r="R20" i="1"/>
  <c r="P20" i="1"/>
  <c r="N20" i="1"/>
  <c r="L20" i="1"/>
  <c r="Q21" i="1"/>
  <c r="O21" i="1"/>
  <c r="M21" i="1"/>
  <c r="K21" i="1"/>
  <c r="W21" i="1" s="1"/>
  <c r="R21" i="1"/>
  <c r="P21" i="1"/>
  <c r="N21" i="1"/>
  <c r="L21" i="1"/>
  <c r="Q22" i="1"/>
  <c r="O22" i="1"/>
  <c r="M22" i="1"/>
  <c r="K22" i="1"/>
  <c r="R22" i="1"/>
  <c r="P22" i="1"/>
  <c r="N22" i="1"/>
  <c r="L22" i="1"/>
  <c r="Q23" i="1"/>
  <c r="O23" i="1"/>
  <c r="M23" i="1"/>
  <c r="K23" i="1"/>
  <c r="R23" i="1"/>
  <c r="P23" i="1"/>
  <c r="N23" i="1"/>
  <c r="L23" i="1"/>
  <c r="AB23" i="1"/>
  <c r="AD23" i="1"/>
  <c r="AJ23" i="1"/>
  <c r="Q24" i="1"/>
  <c r="O24" i="1"/>
  <c r="M24" i="1"/>
  <c r="K24" i="1"/>
  <c r="W24" i="1" s="1"/>
  <c r="R24" i="1"/>
  <c r="P24" i="1"/>
  <c r="N24" i="1"/>
  <c r="L24" i="1"/>
  <c r="Q25" i="1"/>
  <c r="O25" i="1"/>
  <c r="M25" i="1"/>
  <c r="K25" i="1"/>
  <c r="W25" i="1" s="1"/>
  <c r="R25" i="1"/>
  <c r="P25" i="1"/>
  <c r="N25" i="1"/>
  <c r="L25" i="1"/>
  <c r="AJ35" i="1"/>
  <c r="AJ53" i="1"/>
  <c r="AJ82" i="1"/>
  <c r="AJ85" i="1"/>
  <c r="AJ230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AI23" i="1"/>
  <c r="AI53" i="1"/>
  <c r="AI59" i="1"/>
  <c r="AI82" i="1"/>
  <c r="AI85" i="1"/>
  <c r="AI102" i="1"/>
  <c r="AI106" i="1"/>
  <c r="AI130" i="1"/>
  <c r="AI133" i="1"/>
  <c r="AI134" i="1"/>
  <c r="AI163" i="1"/>
  <c r="AI191" i="1"/>
  <c r="AI211" i="1"/>
  <c r="AI213" i="1"/>
  <c r="AI229" i="1"/>
  <c r="AI230" i="1"/>
  <c r="AI234" i="1"/>
  <c r="AI238" i="1"/>
  <c r="AI243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AH23" i="1"/>
  <c r="AH53" i="1"/>
  <c r="AH62" i="1"/>
  <c r="AH82" i="1"/>
  <c r="AH85" i="1"/>
  <c r="AH93" i="1"/>
  <c r="AH102" i="1"/>
  <c r="AH106" i="1"/>
  <c r="AH117" i="1"/>
  <c r="AH130" i="1"/>
  <c r="AH133" i="1"/>
  <c r="AH155" i="1"/>
  <c r="AH179" i="1"/>
  <c r="AH203" i="1"/>
  <c r="AH213" i="1"/>
  <c r="AH229" i="1"/>
  <c r="AH230" i="1"/>
  <c r="AH234" i="1"/>
  <c r="AH238" i="1"/>
  <c r="AH246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S205" i="1" s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T253" i="1" s="1"/>
  <c r="M254" i="1"/>
  <c r="M255" i="1"/>
  <c r="M256" i="1"/>
  <c r="M257" i="1"/>
  <c r="S257" i="1" s="1"/>
  <c r="AG23" i="1"/>
  <c r="AG35" i="1"/>
  <c r="AG46" i="1"/>
  <c r="AG53" i="1"/>
  <c r="AG59" i="1"/>
  <c r="AG62" i="1"/>
  <c r="AG75" i="1"/>
  <c r="AG82" i="1"/>
  <c r="AG85" i="1"/>
  <c r="AG93" i="1"/>
  <c r="AG102" i="1"/>
  <c r="AG106" i="1"/>
  <c r="AG117" i="1"/>
  <c r="AG130" i="1"/>
  <c r="AG133" i="1"/>
  <c r="AG134" i="1"/>
  <c r="AG163" i="1"/>
  <c r="AG191" i="1"/>
  <c r="AG203" i="1"/>
  <c r="AG204" i="1"/>
  <c r="AG213" i="1"/>
  <c r="AG229" i="1"/>
  <c r="AG230" i="1"/>
  <c r="AG234" i="1"/>
  <c r="AG238" i="1"/>
  <c r="AG243" i="1"/>
  <c r="AG246" i="1"/>
  <c r="K26" i="1"/>
  <c r="K27" i="1"/>
  <c r="K28" i="1"/>
  <c r="K29" i="1"/>
  <c r="K30" i="1"/>
  <c r="K31" i="1"/>
  <c r="S31" i="1" s="1"/>
  <c r="K32" i="1"/>
  <c r="K33" i="1"/>
  <c r="K34" i="1"/>
  <c r="K35" i="1"/>
  <c r="W35" i="1" s="1"/>
  <c r="X35" i="1" s="1"/>
  <c r="Y35" i="1" s="1"/>
  <c r="Z35" i="1" s="1"/>
  <c r="K36" i="1"/>
  <c r="K37" i="1"/>
  <c r="K38" i="1"/>
  <c r="K39" i="1"/>
  <c r="S39" i="1" s="1"/>
  <c r="K40" i="1"/>
  <c r="K41" i="1"/>
  <c r="K42" i="1"/>
  <c r="K43" i="1"/>
  <c r="K44" i="1"/>
  <c r="K45" i="1"/>
  <c r="K46" i="1"/>
  <c r="K47" i="1"/>
  <c r="K48" i="1"/>
  <c r="K49" i="1"/>
  <c r="K50" i="1"/>
  <c r="K51" i="1"/>
  <c r="S51" i="1" s="1"/>
  <c r="K52" i="1"/>
  <c r="K53" i="1"/>
  <c r="K54" i="1"/>
  <c r="K55" i="1"/>
  <c r="S55" i="1" s="1"/>
  <c r="K56" i="1"/>
  <c r="K57" i="1"/>
  <c r="K58" i="1"/>
  <c r="K59" i="1"/>
  <c r="K60" i="1"/>
  <c r="K61" i="1"/>
  <c r="K62" i="1"/>
  <c r="K63" i="1"/>
  <c r="S63" i="1" s="1"/>
  <c r="K64" i="1"/>
  <c r="K65" i="1"/>
  <c r="K66" i="1"/>
  <c r="K67" i="1"/>
  <c r="S67" i="1" s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W82" i="1" s="1"/>
  <c r="K83" i="1"/>
  <c r="S83" i="1" s="1"/>
  <c r="K84" i="1"/>
  <c r="K85" i="1"/>
  <c r="K86" i="1"/>
  <c r="K87" i="1"/>
  <c r="S87" i="1" s="1"/>
  <c r="K88" i="1"/>
  <c r="K89" i="1"/>
  <c r="K90" i="1"/>
  <c r="K91" i="1"/>
  <c r="S91" i="1" s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S107" i="1" s="1"/>
  <c r="K108" i="1"/>
  <c r="K109" i="1"/>
  <c r="K110" i="1"/>
  <c r="K111" i="1"/>
  <c r="S111" i="1" s="1"/>
  <c r="K112" i="1"/>
  <c r="K113" i="1"/>
  <c r="K114" i="1"/>
  <c r="K115" i="1"/>
  <c r="K116" i="1"/>
  <c r="K117" i="1"/>
  <c r="K118" i="1"/>
  <c r="K119" i="1"/>
  <c r="K120" i="1"/>
  <c r="K121" i="1"/>
  <c r="K122" i="1"/>
  <c r="W122" i="1" s="1"/>
  <c r="X122" i="1" s="1"/>
  <c r="K123" i="1"/>
  <c r="S123" i="1" s="1"/>
  <c r="K124" i="1"/>
  <c r="K125" i="1"/>
  <c r="K126" i="1"/>
  <c r="W126" i="1" s="1"/>
  <c r="X126" i="1" s="1"/>
  <c r="Y126" i="1" s="1"/>
  <c r="Z126" i="1" s="1"/>
  <c r="K127" i="1"/>
  <c r="K128" i="1"/>
  <c r="K129" i="1"/>
  <c r="K130" i="1"/>
  <c r="K131" i="1"/>
  <c r="S131" i="1" s="1"/>
  <c r="K132" i="1"/>
  <c r="K133" i="1"/>
  <c r="K134" i="1"/>
  <c r="K135" i="1"/>
  <c r="S135" i="1" s="1"/>
  <c r="K136" i="1"/>
  <c r="K137" i="1"/>
  <c r="K138" i="1"/>
  <c r="K139" i="1"/>
  <c r="S139" i="1" s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S175" i="1" s="1"/>
  <c r="K176" i="1"/>
  <c r="K177" i="1"/>
  <c r="K178" i="1"/>
  <c r="K179" i="1"/>
  <c r="S179" i="1" s="1"/>
  <c r="K180" i="1"/>
  <c r="K181" i="1"/>
  <c r="K182" i="1"/>
  <c r="K183" i="1"/>
  <c r="K184" i="1"/>
  <c r="K185" i="1"/>
  <c r="K186" i="1"/>
  <c r="K187" i="1"/>
  <c r="K188" i="1"/>
  <c r="K189" i="1"/>
  <c r="K190" i="1"/>
  <c r="K191" i="1"/>
  <c r="W191" i="1" s="1"/>
  <c r="X191" i="1" s="1"/>
  <c r="Y191" i="1" s="1"/>
  <c r="Z191" i="1" s="1"/>
  <c r="K192" i="1"/>
  <c r="K193" i="1"/>
  <c r="K194" i="1"/>
  <c r="K195" i="1"/>
  <c r="K196" i="1"/>
  <c r="K197" i="1"/>
  <c r="K198" i="1"/>
  <c r="K199" i="1"/>
  <c r="S199" i="1" s="1"/>
  <c r="K200" i="1"/>
  <c r="K201" i="1"/>
  <c r="K202" i="1"/>
  <c r="K203" i="1"/>
  <c r="K204" i="1"/>
  <c r="K205" i="1"/>
  <c r="K206" i="1"/>
  <c r="K207" i="1"/>
  <c r="S207" i="1" s="1"/>
  <c r="K208" i="1"/>
  <c r="K209" i="1"/>
  <c r="K210" i="1"/>
  <c r="K211" i="1"/>
  <c r="S211" i="1" s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S227" i="1" s="1"/>
  <c r="K228" i="1"/>
  <c r="K229" i="1"/>
  <c r="K230" i="1"/>
  <c r="K231" i="1"/>
  <c r="K232" i="1"/>
  <c r="K233" i="1"/>
  <c r="K234" i="1"/>
  <c r="K235" i="1"/>
  <c r="K236" i="1"/>
  <c r="K237" i="1"/>
  <c r="K238" i="1"/>
  <c r="K239" i="1"/>
  <c r="S239" i="1" s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I26" i="12"/>
  <c r="H44" i="12" s="1"/>
  <c r="G260" i="11"/>
  <c r="C11" i="12" s="1"/>
  <c r="H39" i="12" s="1"/>
  <c r="E29" i="12"/>
  <c r="H3" i="12"/>
  <c r="V255" i="1"/>
  <c r="J255" i="1"/>
  <c r="V256" i="1"/>
  <c r="J256" i="1"/>
  <c r="V257" i="1"/>
  <c r="J257" i="1"/>
  <c r="L255" i="1"/>
  <c r="L256" i="1"/>
  <c r="L257" i="1"/>
  <c r="V26" i="1"/>
  <c r="L26" i="1"/>
  <c r="J26" i="1"/>
  <c r="N26" i="1"/>
  <c r="L27" i="1"/>
  <c r="J27" i="1"/>
  <c r="N27" i="1"/>
  <c r="V28" i="1"/>
  <c r="L28" i="1"/>
  <c r="J28" i="1"/>
  <c r="N28" i="1"/>
  <c r="V29" i="1"/>
  <c r="W29" i="1" s="1"/>
  <c r="X29" i="1" s="1"/>
  <c r="Y29" i="1" s="1"/>
  <c r="Z29" i="1" s="1"/>
  <c r="L29" i="1"/>
  <c r="J29" i="1"/>
  <c r="N29" i="1"/>
  <c r="V30" i="1"/>
  <c r="L30" i="1"/>
  <c r="J30" i="1"/>
  <c r="T30" i="1" s="1"/>
  <c r="N30" i="1"/>
  <c r="V31" i="1"/>
  <c r="L31" i="1"/>
  <c r="J31" i="1"/>
  <c r="N31" i="1"/>
  <c r="V32" i="1"/>
  <c r="W32" i="1" s="1"/>
  <c r="X32" i="1" s="1"/>
  <c r="Y32" i="1" s="1"/>
  <c r="Z32" i="1" s="1"/>
  <c r="L32" i="1"/>
  <c r="J32" i="1"/>
  <c r="N32" i="1"/>
  <c r="V33" i="1"/>
  <c r="W33" i="1" s="1"/>
  <c r="X33" i="1" s="1"/>
  <c r="Y33" i="1" s="1"/>
  <c r="Z33" i="1" s="1"/>
  <c r="L33" i="1"/>
  <c r="J33" i="1"/>
  <c r="T33" i="1" s="1"/>
  <c r="N33" i="1"/>
  <c r="V34" i="1"/>
  <c r="L34" i="1"/>
  <c r="J34" i="1"/>
  <c r="N34" i="1"/>
  <c r="V35" i="1"/>
  <c r="L35" i="1"/>
  <c r="J35" i="1"/>
  <c r="AA35" i="1"/>
  <c r="AB35" i="1"/>
  <c r="N35" i="1"/>
  <c r="AC35" i="1"/>
  <c r="V36" i="1"/>
  <c r="L36" i="1"/>
  <c r="J36" i="1"/>
  <c r="N36" i="1"/>
  <c r="V37" i="1"/>
  <c r="W37" i="1" s="1"/>
  <c r="X37" i="1" s="1"/>
  <c r="Y37" i="1" s="1"/>
  <c r="Z37" i="1" s="1"/>
  <c r="L37" i="1"/>
  <c r="J37" i="1"/>
  <c r="N37" i="1"/>
  <c r="V38" i="1"/>
  <c r="L38" i="1"/>
  <c r="J38" i="1"/>
  <c r="N38" i="1"/>
  <c r="V39" i="1"/>
  <c r="L39" i="1"/>
  <c r="J39" i="1"/>
  <c r="N39" i="1"/>
  <c r="V40" i="1"/>
  <c r="W40" i="1" s="1"/>
  <c r="X40" i="1" s="1"/>
  <c r="Y40" i="1" s="1"/>
  <c r="Z40" i="1" s="1"/>
  <c r="L40" i="1"/>
  <c r="J40" i="1"/>
  <c r="N40" i="1"/>
  <c r="V41" i="1"/>
  <c r="W41" i="1" s="1"/>
  <c r="X41" i="1" s="1"/>
  <c r="L41" i="1"/>
  <c r="J41" i="1"/>
  <c r="N41" i="1"/>
  <c r="V42" i="1"/>
  <c r="L42" i="1"/>
  <c r="J42" i="1"/>
  <c r="N42" i="1"/>
  <c r="V43" i="1"/>
  <c r="L43" i="1"/>
  <c r="J43" i="1"/>
  <c r="T43" i="1" s="1"/>
  <c r="AA43" i="1"/>
  <c r="AB43" i="1"/>
  <c r="N43" i="1"/>
  <c r="AC43" i="1"/>
  <c r="V44" i="1"/>
  <c r="W44" i="1" s="1"/>
  <c r="X44" i="1" s="1"/>
  <c r="Y44" i="1" s="1"/>
  <c r="Z44" i="1" s="1"/>
  <c r="L44" i="1"/>
  <c r="J44" i="1"/>
  <c r="N44" i="1"/>
  <c r="V45" i="1"/>
  <c r="W45" i="1" s="1"/>
  <c r="X45" i="1" s="1"/>
  <c r="Y45" i="1" s="1"/>
  <c r="Z45" i="1" s="1"/>
  <c r="L45" i="1"/>
  <c r="J45" i="1"/>
  <c r="N45" i="1"/>
  <c r="T45" i="1" s="1"/>
  <c r="V46" i="1"/>
  <c r="L46" i="1"/>
  <c r="J46" i="1"/>
  <c r="AA46" i="1"/>
  <c r="AB46" i="1"/>
  <c r="N46" i="1"/>
  <c r="AC46" i="1"/>
  <c r="V47" i="1"/>
  <c r="L47" i="1"/>
  <c r="J47" i="1"/>
  <c r="N47" i="1"/>
  <c r="L48" i="1"/>
  <c r="T48" i="1" s="1"/>
  <c r="J48" i="1"/>
  <c r="N48" i="1"/>
  <c r="V49" i="1"/>
  <c r="W49" i="1" s="1"/>
  <c r="X49" i="1" s="1"/>
  <c r="L49" i="1"/>
  <c r="T49" i="1" s="1"/>
  <c r="J49" i="1"/>
  <c r="N49" i="1"/>
  <c r="V50" i="1"/>
  <c r="L50" i="1"/>
  <c r="J50" i="1"/>
  <c r="N50" i="1"/>
  <c r="V51" i="1"/>
  <c r="L51" i="1"/>
  <c r="J51" i="1"/>
  <c r="N51" i="1"/>
  <c r="L52" i="1"/>
  <c r="J52" i="1"/>
  <c r="N52" i="1"/>
  <c r="V53" i="1"/>
  <c r="W53" i="1" s="1"/>
  <c r="X53" i="1" s="1"/>
  <c r="L53" i="1"/>
  <c r="J53" i="1"/>
  <c r="AA53" i="1"/>
  <c r="AB53" i="1"/>
  <c r="N53" i="1"/>
  <c r="AC53" i="1"/>
  <c r="V54" i="1"/>
  <c r="W54" i="1" s="1"/>
  <c r="L54" i="1"/>
  <c r="J54" i="1"/>
  <c r="N54" i="1"/>
  <c r="V55" i="1"/>
  <c r="W55" i="1" s="1"/>
  <c r="X55" i="1" s="1"/>
  <c r="Y55" i="1" s="1"/>
  <c r="Z55" i="1" s="1"/>
  <c r="L55" i="1"/>
  <c r="J55" i="1"/>
  <c r="N55" i="1"/>
  <c r="L56" i="1"/>
  <c r="J56" i="1"/>
  <c r="N56" i="1"/>
  <c r="V57" i="1"/>
  <c r="W57" i="1" s="1"/>
  <c r="X57" i="1" s="1"/>
  <c r="Y57" i="1" s="1"/>
  <c r="Z57" i="1" s="1"/>
  <c r="L57" i="1"/>
  <c r="J57" i="1"/>
  <c r="N57" i="1"/>
  <c r="V58" i="1"/>
  <c r="W58" i="1" s="1"/>
  <c r="L58" i="1"/>
  <c r="J58" i="1"/>
  <c r="AA58" i="1"/>
  <c r="AB58" i="1"/>
  <c r="N58" i="1"/>
  <c r="AC58" i="1"/>
  <c r="V59" i="1"/>
  <c r="L59" i="1"/>
  <c r="J59" i="1"/>
  <c r="AA59" i="1"/>
  <c r="AB59" i="1"/>
  <c r="N59" i="1"/>
  <c r="AC59" i="1"/>
  <c r="L60" i="1"/>
  <c r="J60" i="1"/>
  <c r="N60" i="1"/>
  <c r="V61" i="1"/>
  <c r="W61" i="1" s="1"/>
  <c r="X61" i="1" s="1"/>
  <c r="Y61" i="1" s="1"/>
  <c r="Z61" i="1" s="1"/>
  <c r="L61" i="1"/>
  <c r="J61" i="1"/>
  <c r="N61" i="1"/>
  <c r="V62" i="1"/>
  <c r="W62" i="1" s="1"/>
  <c r="X62" i="1" s="1"/>
  <c r="Y62" i="1" s="1"/>
  <c r="Z62" i="1" s="1"/>
  <c r="L62" i="1"/>
  <c r="J62" i="1"/>
  <c r="AA62" i="1"/>
  <c r="AB62" i="1"/>
  <c r="N62" i="1"/>
  <c r="AC62" i="1"/>
  <c r="V63" i="1"/>
  <c r="L63" i="1"/>
  <c r="J63" i="1"/>
  <c r="AA63" i="1"/>
  <c r="AB63" i="1"/>
  <c r="N63" i="1"/>
  <c r="AC63" i="1"/>
  <c r="L64" i="1"/>
  <c r="J64" i="1"/>
  <c r="N64" i="1"/>
  <c r="V65" i="1"/>
  <c r="W65" i="1" s="1"/>
  <c r="X65" i="1" s="1"/>
  <c r="Y65" i="1" s="1"/>
  <c r="Z65" i="1" s="1"/>
  <c r="L65" i="1"/>
  <c r="J65" i="1"/>
  <c r="N65" i="1"/>
  <c r="V66" i="1"/>
  <c r="L66" i="1"/>
  <c r="J66" i="1"/>
  <c r="AA66" i="1"/>
  <c r="AB66" i="1"/>
  <c r="N66" i="1"/>
  <c r="AC66" i="1"/>
  <c r="V67" i="1"/>
  <c r="L67" i="1"/>
  <c r="J67" i="1"/>
  <c r="AA67" i="1"/>
  <c r="AB67" i="1"/>
  <c r="N67" i="1"/>
  <c r="AC67" i="1"/>
  <c r="L68" i="1"/>
  <c r="J68" i="1"/>
  <c r="AA68" i="1"/>
  <c r="AB68" i="1"/>
  <c r="N68" i="1"/>
  <c r="AC68" i="1"/>
  <c r="V69" i="1"/>
  <c r="W69" i="1" s="1"/>
  <c r="X69" i="1" s="1"/>
  <c r="Y69" i="1" s="1"/>
  <c r="Z69" i="1" s="1"/>
  <c r="L69" i="1"/>
  <c r="J69" i="1"/>
  <c r="N69" i="1"/>
  <c r="V70" i="1"/>
  <c r="L70" i="1"/>
  <c r="J70" i="1"/>
  <c r="N70" i="1"/>
  <c r="V71" i="1"/>
  <c r="L71" i="1"/>
  <c r="J71" i="1"/>
  <c r="N71" i="1"/>
  <c r="L72" i="1"/>
  <c r="J72" i="1"/>
  <c r="N72" i="1"/>
  <c r="T72" i="1" s="1"/>
  <c r="V73" i="1"/>
  <c r="W73" i="1" s="1"/>
  <c r="X73" i="1" s="1"/>
  <c r="Y73" i="1" s="1"/>
  <c r="Z73" i="1" s="1"/>
  <c r="L73" i="1"/>
  <c r="J73" i="1"/>
  <c r="N73" i="1"/>
  <c r="V74" i="1"/>
  <c r="L74" i="1"/>
  <c r="J74" i="1"/>
  <c r="N74" i="1"/>
  <c r="V75" i="1"/>
  <c r="L75" i="1"/>
  <c r="J75" i="1"/>
  <c r="AA75" i="1"/>
  <c r="AB75" i="1"/>
  <c r="N75" i="1"/>
  <c r="AC75" i="1"/>
  <c r="L76" i="1"/>
  <c r="T76" i="1" s="1"/>
  <c r="J76" i="1"/>
  <c r="N76" i="1"/>
  <c r="V77" i="1"/>
  <c r="W77" i="1" s="1"/>
  <c r="X77" i="1" s="1"/>
  <c r="Y77" i="1" s="1"/>
  <c r="Z77" i="1" s="1"/>
  <c r="L77" i="1"/>
  <c r="J77" i="1"/>
  <c r="N77" i="1"/>
  <c r="V78" i="1"/>
  <c r="L78" i="1"/>
  <c r="J78" i="1"/>
  <c r="N78" i="1"/>
  <c r="V79" i="1"/>
  <c r="L79" i="1"/>
  <c r="J79" i="1"/>
  <c r="T79" i="1" s="1"/>
  <c r="N79" i="1"/>
  <c r="L80" i="1"/>
  <c r="J80" i="1"/>
  <c r="N80" i="1"/>
  <c r="V81" i="1"/>
  <c r="W81" i="1" s="1"/>
  <c r="X81" i="1" s="1"/>
  <c r="Y81" i="1" s="1"/>
  <c r="Z81" i="1" s="1"/>
  <c r="L81" i="1"/>
  <c r="J81" i="1"/>
  <c r="N81" i="1"/>
  <c r="V82" i="1"/>
  <c r="L82" i="1"/>
  <c r="J82" i="1"/>
  <c r="AA82" i="1"/>
  <c r="AB82" i="1"/>
  <c r="N82" i="1"/>
  <c r="AC82" i="1"/>
  <c r="V83" i="1"/>
  <c r="W83" i="1" s="1"/>
  <c r="X83" i="1" s="1"/>
  <c r="Y83" i="1" s="1"/>
  <c r="Z83" i="1" s="1"/>
  <c r="L83" i="1"/>
  <c r="J83" i="1"/>
  <c r="AA83" i="1"/>
  <c r="AB83" i="1"/>
  <c r="N83" i="1"/>
  <c r="AC83" i="1"/>
  <c r="L84" i="1"/>
  <c r="J84" i="1"/>
  <c r="N84" i="1"/>
  <c r="V85" i="1"/>
  <c r="W85" i="1" s="1"/>
  <c r="X85" i="1" s="1"/>
  <c r="Y85" i="1" s="1"/>
  <c r="Z85" i="1" s="1"/>
  <c r="L85" i="1"/>
  <c r="J85" i="1"/>
  <c r="AA85" i="1"/>
  <c r="AB85" i="1"/>
  <c r="N85" i="1"/>
  <c r="AC85" i="1"/>
  <c r="V86" i="1"/>
  <c r="L86" i="1"/>
  <c r="J86" i="1"/>
  <c r="N86" i="1"/>
  <c r="V87" i="1"/>
  <c r="L87" i="1"/>
  <c r="J87" i="1"/>
  <c r="N87" i="1"/>
  <c r="L88" i="1"/>
  <c r="J88" i="1"/>
  <c r="N88" i="1"/>
  <c r="V89" i="1"/>
  <c r="W89" i="1" s="1"/>
  <c r="X89" i="1" s="1"/>
  <c r="L89" i="1"/>
  <c r="J89" i="1"/>
  <c r="N89" i="1"/>
  <c r="V90" i="1"/>
  <c r="L90" i="1"/>
  <c r="J90" i="1"/>
  <c r="T90" i="1" s="1"/>
  <c r="N90" i="1"/>
  <c r="V91" i="1"/>
  <c r="L91" i="1"/>
  <c r="J91" i="1"/>
  <c r="N91" i="1"/>
  <c r="V92" i="1"/>
  <c r="W92" i="1" s="1"/>
  <c r="X92" i="1" s="1"/>
  <c r="Y92" i="1" s="1"/>
  <c r="Z92" i="1" s="1"/>
  <c r="L92" i="1"/>
  <c r="J92" i="1"/>
  <c r="N92" i="1"/>
  <c r="V93" i="1"/>
  <c r="W93" i="1" s="1"/>
  <c r="X93" i="1" s="1"/>
  <c r="L93" i="1"/>
  <c r="J93" i="1"/>
  <c r="AA93" i="1"/>
  <c r="AB93" i="1"/>
  <c r="N93" i="1"/>
  <c r="AC93" i="1"/>
  <c r="V94" i="1"/>
  <c r="L94" i="1"/>
  <c r="J94" i="1"/>
  <c r="N94" i="1"/>
  <c r="L95" i="1"/>
  <c r="J95" i="1"/>
  <c r="N95" i="1"/>
  <c r="V96" i="1"/>
  <c r="W96" i="1" s="1"/>
  <c r="L96" i="1"/>
  <c r="J96" i="1"/>
  <c r="N96" i="1"/>
  <c r="V97" i="1"/>
  <c r="W97" i="1" s="1"/>
  <c r="X97" i="1" s="1"/>
  <c r="Y97" i="1" s="1"/>
  <c r="Z97" i="1" s="1"/>
  <c r="L97" i="1"/>
  <c r="J97" i="1"/>
  <c r="N97" i="1"/>
  <c r="V98" i="1"/>
  <c r="L98" i="1"/>
  <c r="J98" i="1"/>
  <c r="AA98" i="1"/>
  <c r="AB98" i="1"/>
  <c r="N98" i="1"/>
  <c r="AC98" i="1"/>
  <c r="L99" i="1"/>
  <c r="J99" i="1"/>
  <c r="AA99" i="1"/>
  <c r="AB99" i="1"/>
  <c r="N99" i="1"/>
  <c r="AC99" i="1"/>
  <c r="V100" i="1"/>
  <c r="W100" i="1" s="1"/>
  <c r="X100" i="1" s="1"/>
  <c r="Y100" i="1" s="1"/>
  <c r="Z100" i="1" s="1"/>
  <c r="L100" i="1"/>
  <c r="J100" i="1"/>
  <c r="N100" i="1"/>
  <c r="V101" i="1"/>
  <c r="W101" i="1" s="1"/>
  <c r="X101" i="1" s="1"/>
  <c r="L101" i="1"/>
  <c r="J101" i="1"/>
  <c r="N101" i="1"/>
  <c r="V102" i="1"/>
  <c r="L102" i="1"/>
  <c r="J102" i="1"/>
  <c r="T102" i="1" s="1"/>
  <c r="AA102" i="1"/>
  <c r="AB102" i="1"/>
  <c r="N102" i="1"/>
  <c r="AC102" i="1"/>
  <c r="L103" i="1"/>
  <c r="J103" i="1"/>
  <c r="N103" i="1"/>
  <c r="V104" i="1"/>
  <c r="W104" i="1" s="1"/>
  <c r="X104" i="1" s="1"/>
  <c r="Y104" i="1" s="1"/>
  <c r="Z104" i="1" s="1"/>
  <c r="L104" i="1"/>
  <c r="J104" i="1"/>
  <c r="N104" i="1"/>
  <c r="V105" i="1"/>
  <c r="W105" i="1" s="1"/>
  <c r="X105" i="1" s="1"/>
  <c r="Y105" i="1" s="1"/>
  <c r="Z105" i="1" s="1"/>
  <c r="L105" i="1"/>
  <c r="J105" i="1"/>
  <c r="N105" i="1"/>
  <c r="V106" i="1"/>
  <c r="L106" i="1"/>
  <c r="J106" i="1"/>
  <c r="AA106" i="1"/>
  <c r="AB106" i="1"/>
  <c r="N106" i="1"/>
  <c r="AC106" i="1"/>
  <c r="V107" i="1"/>
  <c r="L107" i="1"/>
  <c r="J107" i="1"/>
  <c r="AA107" i="1"/>
  <c r="AB107" i="1"/>
  <c r="N107" i="1"/>
  <c r="AC107" i="1"/>
  <c r="V108" i="1"/>
  <c r="W108" i="1" s="1"/>
  <c r="X108" i="1" s="1"/>
  <c r="Y108" i="1" s="1"/>
  <c r="Z108" i="1" s="1"/>
  <c r="L108" i="1"/>
  <c r="J108" i="1"/>
  <c r="N108" i="1"/>
  <c r="V109" i="1"/>
  <c r="W109" i="1" s="1"/>
  <c r="X109" i="1" s="1"/>
  <c r="Y109" i="1" s="1"/>
  <c r="Z109" i="1" s="1"/>
  <c r="L109" i="1"/>
  <c r="J109" i="1"/>
  <c r="N109" i="1"/>
  <c r="V110" i="1"/>
  <c r="L110" i="1"/>
  <c r="J110" i="1"/>
  <c r="N110" i="1"/>
  <c r="L111" i="1"/>
  <c r="J111" i="1"/>
  <c r="N111" i="1"/>
  <c r="V112" i="1"/>
  <c r="W112" i="1" s="1"/>
  <c r="X112" i="1" s="1"/>
  <c r="Y112" i="1" s="1"/>
  <c r="Z112" i="1" s="1"/>
  <c r="L112" i="1"/>
  <c r="J112" i="1"/>
  <c r="N112" i="1"/>
  <c r="V113" i="1"/>
  <c r="W113" i="1" s="1"/>
  <c r="X113" i="1" s="1"/>
  <c r="L113" i="1"/>
  <c r="J113" i="1"/>
  <c r="N113" i="1"/>
  <c r="V114" i="1"/>
  <c r="L114" i="1"/>
  <c r="J114" i="1"/>
  <c r="N114" i="1"/>
  <c r="L115" i="1"/>
  <c r="J115" i="1"/>
  <c r="AA115" i="1"/>
  <c r="AB115" i="1"/>
  <c r="N115" i="1"/>
  <c r="AC115" i="1"/>
  <c r="V116" i="1"/>
  <c r="W116" i="1" s="1"/>
  <c r="X116" i="1" s="1"/>
  <c r="Y116" i="1" s="1"/>
  <c r="Z116" i="1" s="1"/>
  <c r="L116" i="1"/>
  <c r="J116" i="1"/>
  <c r="N116" i="1"/>
  <c r="V117" i="1"/>
  <c r="W117" i="1" s="1"/>
  <c r="X117" i="1" s="1"/>
  <c r="Y117" i="1" s="1"/>
  <c r="Z117" i="1" s="1"/>
  <c r="L117" i="1"/>
  <c r="J117" i="1"/>
  <c r="AA117" i="1"/>
  <c r="AB117" i="1"/>
  <c r="N117" i="1"/>
  <c r="AC117" i="1"/>
  <c r="V118" i="1"/>
  <c r="L118" i="1"/>
  <c r="J118" i="1"/>
  <c r="N118" i="1"/>
  <c r="L119" i="1"/>
  <c r="J119" i="1"/>
  <c r="N119" i="1"/>
  <c r="V120" i="1"/>
  <c r="W120" i="1" s="1"/>
  <c r="X120" i="1" s="1"/>
  <c r="Y120" i="1" s="1"/>
  <c r="Z120" i="1" s="1"/>
  <c r="L120" i="1"/>
  <c r="J120" i="1"/>
  <c r="N120" i="1"/>
  <c r="V121" i="1"/>
  <c r="W121" i="1" s="1"/>
  <c r="X121" i="1" s="1"/>
  <c r="L121" i="1"/>
  <c r="J121" i="1"/>
  <c r="N121" i="1"/>
  <c r="V122" i="1"/>
  <c r="L122" i="1"/>
  <c r="J122" i="1"/>
  <c r="AA122" i="1"/>
  <c r="AB122" i="1"/>
  <c r="N122" i="1"/>
  <c r="AC122" i="1"/>
  <c r="L123" i="1"/>
  <c r="J123" i="1"/>
  <c r="AA123" i="1"/>
  <c r="AB123" i="1"/>
  <c r="N123" i="1"/>
  <c r="AC123" i="1"/>
  <c r="V124" i="1"/>
  <c r="W124" i="1" s="1"/>
  <c r="X124" i="1" s="1"/>
  <c r="Y124" i="1" s="1"/>
  <c r="Z124" i="1" s="1"/>
  <c r="L124" i="1"/>
  <c r="J124" i="1"/>
  <c r="N124" i="1"/>
  <c r="V125" i="1"/>
  <c r="W125" i="1" s="1"/>
  <c r="X125" i="1" s="1"/>
  <c r="L125" i="1"/>
  <c r="J125" i="1"/>
  <c r="N125" i="1"/>
  <c r="V126" i="1"/>
  <c r="L126" i="1"/>
  <c r="J126" i="1"/>
  <c r="N126" i="1"/>
  <c r="L127" i="1"/>
  <c r="J127" i="1"/>
  <c r="N127" i="1"/>
  <c r="V128" i="1"/>
  <c r="W128" i="1" s="1"/>
  <c r="X128" i="1" s="1"/>
  <c r="Y128" i="1" s="1"/>
  <c r="Z128" i="1" s="1"/>
  <c r="L128" i="1"/>
  <c r="J128" i="1"/>
  <c r="N128" i="1"/>
  <c r="V129" i="1"/>
  <c r="W129" i="1" s="1"/>
  <c r="X129" i="1" s="1"/>
  <c r="L129" i="1"/>
  <c r="J129" i="1"/>
  <c r="N129" i="1"/>
  <c r="V130" i="1"/>
  <c r="L130" i="1"/>
  <c r="J130" i="1"/>
  <c r="AA130" i="1"/>
  <c r="AB130" i="1"/>
  <c r="N130" i="1"/>
  <c r="AC130" i="1"/>
  <c r="L131" i="1"/>
  <c r="J131" i="1"/>
  <c r="AA131" i="1"/>
  <c r="AB131" i="1"/>
  <c r="N131" i="1"/>
  <c r="AC131" i="1"/>
  <c r="V132" i="1"/>
  <c r="W132" i="1" s="1"/>
  <c r="X132" i="1" s="1"/>
  <c r="Y132" i="1" s="1"/>
  <c r="Z132" i="1" s="1"/>
  <c r="L132" i="1"/>
  <c r="J132" i="1"/>
  <c r="N132" i="1"/>
  <c r="V133" i="1"/>
  <c r="W133" i="1" s="1"/>
  <c r="X133" i="1" s="1"/>
  <c r="Y133" i="1" s="1"/>
  <c r="Z133" i="1" s="1"/>
  <c r="L133" i="1"/>
  <c r="J133" i="1"/>
  <c r="AA133" i="1"/>
  <c r="AB133" i="1"/>
  <c r="N133" i="1"/>
  <c r="AC133" i="1"/>
  <c r="V134" i="1"/>
  <c r="L134" i="1"/>
  <c r="J134" i="1"/>
  <c r="AA134" i="1"/>
  <c r="AB134" i="1"/>
  <c r="N134" i="1"/>
  <c r="AC134" i="1"/>
  <c r="L135" i="1"/>
  <c r="J135" i="1"/>
  <c r="N135" i="1"/>
  <c r="V136" i="1"/>
  <c r="W136" i="1" s="1"/>
  <c r="X136" i="1" s="1"/>
  <c r="Y136" i="1" s="1"/>
  <c r="Z136" i="1" s="1"/>
  <c r="L136" i="1"/>
  <c r="J136" i="1"/>
  <c r="N136" i="1"/>
  <c r="V137" i="1"/>
  <c r="W137" i="1" s="1"/>
  <c r="X137" i="1" s="1"/>
  <c r="Y137" i="1" s="1"/>
  <c r="Z137" i="1" s="1"/>
  <c r="L137" i="1"/>
  <c r="J137" i="1"/>
  <c r="N137" i="1"/>
  <c r="V138" i="1"/>
  <c r="L138" i="1"/>
  <c r="J138" i="1"/>
  <c r="N138" i="1"/>
  <c r="L139" i="1"/>
  <c r="J139" i="1"/>
  <c r="AA139" i="1"/>
  <c r="AB139" i="1"/>
  <c r="N139" i="1"/>
  <c r="AC139" i="1"/>
  <c r="V140" i="1"/>
  <c r="W140" i="1" s="1"/>
  <c r="X140" i="1" s="1"/>
  <c r="Y140" i="1" s="1"/>
  <c r="L140" i="1"/>
  <c r="J140" i="1"/>
  <c r="N140" i="1"/>
  <c r="L141" i="1"/>
  <c r="J141" i="1"/>
  <c r="N141" i="1"/>
  <c r="V142" i="1"/>
  <c r="L142" i="1"/>
  <c r="J142" i="1"/>
  <c r="T142" i="1" s="1"/>
  <c r="N142" i="1"/>
  <c r="L143" i="1"/>
  <c r="J143" i="1"/>
  <c r="N143" i="1"/>
  <c r="V144" i="1"/>
  <c r="W144" i="1" s="1"/>
  <c r="X144" i="1" s="1"/>
  <c r="Y144" i="1" s="1"/>
  <c r="L144" i="1"/>
  <c r="J144" i="1"/>
  <c r="N144" i="1"/>
  <c r="V145" i="1"/>
  <c r="W145" i="1" s="1"/>
  <c r="X145" i="1" s="1"/>
  <c r="L145" i="1"/>
  <c r="J145" i="1"/>
  <c r="N145" i="1"/>
  <c r="T145" i="1" s="1"/>
  <c r="V146" i="1"/>
  <c r="L146" i="1"/>
  <c r="J146" i="1"/>
  <c r="AA146" i="1"/>
  <c r="AB146" i="1"/>
  <c r="N146" i="1"/>
  <c r="AC146" i="1"/>
  <c r="L147" i="1"/>
  <c r="J147" i="1"/>
  <c r="N147" i="1"/>
  <c r="V148" i="1"/>
  <c r="W148" i="1" s="1"/>
  <c r="X148" i="1" s="1"/>
  <c r="Y148" i="1" s="1"/>
  <c r="L148" i="1"/>
  <c r="T148" i="1" s="1"/>
  <c r="J148" i="1"/>
  <c r="N148" i="1"/>
  <c r="V149" i="1"/>
  <c r="W149" i="1" s="1"/>
  <c r="X149" i="1" s="1"/>
  <c r="L149" i="1"/>
  <c r="T149" i="1" s="1"/>
  <c r="J149" i="1"/>
  <c r="N149" i="1"/>
  <c r="V150" i="1"/>
  <c r="L150" i="1"/>
  <c r="J150" i="1"/>
  <c r="N150" i="1"/>
  <c r="L151" i="1"/>
  <c r="J151" i="1"/>
  <c r="N151" i="1"/>
  <c r="V152" i="1"/>
  <c r="W152" i="1" s="1"/>
  <c r="X152" i="1" s="1"/>
  <c r="Y152" i="1" s="1"/>
  <c r="L152" i="1"/>
  <c r="J152" i="1"/>
  <c r="N152" i="1"/>
  <c r="V153" i="1"/>
  <c r="W153" i="1" s="1"/>
  <c r="X153" i="1" s="1"/>
  <c r="Y153" i="1" s="1"/>
  <c r="Z153" i="1" s="1"/>
  <c r="L153" i="1"/>
  <c r="J153" i="1"/>
  <c r="N153" i="1"/>
  <c r="V154" i="1"/>
  <c r="L154" i="1"/>
  <c r="J154" i="1"/>
  <c r="N154" i="1"/>
  <c r="V155" i="1"/>
  <c r="W155" i="1" s="1"/>
  <c r="X155" i="1" s="1"/>
  <c r="Y155" i="1" s="1"/>
  <c r="Z155" i="1" s="1"/>
  <c r="L155" i="1"/>
  <c r="J155" i="1"/>
  <c r="AA155" i="1"/>
  <c r="AB155" i="1"/>
  <c r="N155" i="1"/>
  <c r="AC155" i="1"/>
  <c r="V156" i="1"/>
  <c r="W156" i="1" s="1"/>
  <c r="X156" i="1" s="1"/>
  <c r="Y156" i="1" s="1"/>
  <c r="Z156" i="1" s="1"/>
  <c r="L156" i="1"/>
  <c r="J156" i="1"/>
  <c r="N156" i="1"/>
  <c r="V157" i="1"/>
  <c r="W157" i="1" s="1"/>
  <c r="X157" i="1" s="1"/>
  <c r="L157" i="1"/>
  <c r="T157" i="1" s="1"/>
  <c r="J157" i="1"/>
  <c r="N157" i="1"/>
  <c r="L158" i="1"/>
  <c r="J158" i="1"/>
  <c r="N158" i="1"/>
  <c r="V159" i="1"/>
  <c r="L159" i="1"/>
  <c r="J159" i="1"/>
  <c r="N159" i="1"/>
  <c r="V160" i="1"/>
  <c r="W160" i="1" s="1"/>
  <c r="X160" i="1" s="1"/>
  <c r="Y160" i="1" s="1"/>
  <c r="Z160" i="1" s="1"/>
  <c r="L160" i="1"/>
  <c r="J160" i="1"/>
  <c r="N160" i="1"/>
  <c r="T160" i="1" s="1"/>
  <c r="V161" i="1"/>
  <c r="W161" i="1" s="1"/>
  <c r="X161" i="1" s="1"/>
  <c r="L161" i="1"/>
  <c r="J161" i="1"/>
  <c r="N161" i="1"/>
  <c r="T161" i="1" s="1"/>
  <c r="V162" i="1"/>
  <c r="L162" i="1"/>
  <c r="J162" i="1"/>
  <c r="N162" i="1"/>
  <c r="V163" i="1"/>
  <c r="W163" i="1" s="1"/>
  <c r="X163" i="1" s="1"/>
  <c r="Y163" i="1" s="1"/>
  <c r="Z163" i="1" s="1"/>
  <c r="L163" i="1"/>
  <c r="J163" i="1"/>
  <c r="AA163" i="1"/>
  <c r="AB163" i="1"/>
  <c r="N163" i="1"/>
  <c r="AC163" i="1"/>
  <c r="V164" i="1"/>
  <c r="W164" i="1" s="1"/>
  <c r="X164" i="1" s="1"/>
  <c r="Y164" i="1" s="1"/>
  <c r="Z164" i="1" s="1"/>
  <c r="L164" i="1"/>
  <c r="J164" i="1"/>
  <c r="N164" i="1"/>
  <c r="V165" i="1"/>
  <c r="W165" i="1" s="1"/>
  <c r="X165" i="1" s="1"/>
  <c r="L165" i="1"/>
  <c r="J165" i="1"/>
  <c r="N165" i="1"/>
  <c r="V166" i="1"/>
  <c r="L166" i="1"/>
  <c r="J166" i="1"/>
  <c r="N166" i="1"/>
  <c r="V167" i="1"/>
  <c r="L167" i="1"/>
  <c r="J167" i="1"/>
  <c r="N167" i="1"/>
  <c r="V168" i="1"/>
  <c r="W168" i="1" s="1"/>
  <c r="X168" i="1" s="1"/>
  <c r="Y168" i="1" s="1"/>
  <c r="L168" i="1"/>
  <c r="J168" i="1"/>
  <c r="N168" i="1"/>
  <c r="T168" i="1" s="1"/>
  <c r="V169" i="1"/>
  <c r="L169" i="1"/>
  <c r="J169" i="1"/>
  <c r="N169" i="1"/>
  <c r="V170" i="1"/>
  <c r="L170" i="1"/>
  <c r="J170" i="1"/>
  <c r="N170" i="1"/>
  <c r="V171" i="1"/>
  <c r="W171" i="1" s="1"/>
  <c r="X171" i="1" s="1"/>
  <c r="Y171" i="1" s="1"/>
  <c r="Z171" i="1" s="1"/>
  <c r="L171" i="1"/>
  <c r="J171" i="1"/>
  <c r="N171" i="1"/>
  <c r="V172" i="1"/>
  <c r="W172" i="1" s="1"/>
  <c r="X172" i="1" s="1"/>
  <c r="Y172" i="1" s="1"/>
  <c r="Z172" i="1" s="1"/>
  <c r="L172" i="1"/>
  <c r="J172" i="1"/>
  <c r="N172" i="1"/>
  <c r="V173" i="1"/>
  <c r="W173" i="1" s="1"/>
  <c r="X173" i="1" s="1"/>
  <c r="Y173" i="1" s="1"/>
  <c r="Z173" i="1" s="1"/>
  <c r="L173" i="1"/>
  <c r="J173" i="1"/>
  <c r="N173" i="1"/>
  <c r="V174" i="1"/>
  <c r="L174" i="1"/>
  <c r="J174" i="1"/>
  <c r="N174" i="1"/>
  <c r="V175" i="1"/>
  <c r="W175" i="1" s="1"/>
  <c r="X175" i="1" s="1"/>
  <c r="Y175" i="1" s="1"/>
  <c r="Z175" i="1" s="1"/>
  <c r="L175" i="1"/>
  <c r="J175" i="1"/>
  <c r="N175" i="1"/>
  <c r="V176" i="1"/>
  <c r="W176" i="1" s="1"/>
  <c r="L176" i="1"/>
  <c r="J176" i="1"/>
  <c r="N176" i="1"/>
  <c r="V177" i="1"/>
  <c r="W177" i="1" s="1"/>
  <c r="X177" i="1" s="1"/>
  <c r="Y177" i="1" s="1"/>
  <c r="Z177" i="1" s="1"/>
  <c r="L177" i="1"/>
  <c r="J177" i="1"/>
  <c r="N177" i="1"/>
  <c r="V178" i="1"/>
  <c r="L178" i="1"/>
  <c r="J178" i="1"/>
  <c r="N178" i="1"/>
  <c r="V179" i="1"/>
  <c r="L179" i="1"/>
  <c r="J179" i="1"/>
  <c r="AA179" i="1"/>
  <c r="AB179" i="1"/>
  <c r="N179" i="1"/>
  <c r="AC179" i="1"/>
  <c r="V180" i="1"/>
  <c r="W180" i="1" s="1"/>
  <c r="X180" i="1" s="1"/>
  <c r="Y180" i="1" s="1"/>
  <c r="Z180" i="1" s="1"/>
  <c r="L180" i="1"/>
  <c r="J180" i="1"/>
  <c r="N180" i="1"/>
  <c r="V181" i="1"/>
  <c r="W181" i="1" s="1"/>
  <c r="L181" i="1"/>
  <c r="J181" i="1"/>
  <c r="N181" i="1"/>
  <c r="V182" i="1"/>
  <c r="L182" i="1"/>
  <c r="J182" i="1"/>
  <c r="N182" i="1"/>
  <c r="T182" i="1" s="1"/>
  <c r="V183" i="1"/>
  <c r="L183" i="1"/>
  <c r="J183" i="1"/>
  <c r="N183" i="1"/>
  <c r="V184" i="1"/>
  <c r="W184" i="1" s="1"/>
  <c r="X184" i="1" s="1"/>
  <c r="Y184" i="1" s="1"/>
  <c r="Z184" i="1" s="1"/>
  <c r="L184" i="1"/>
  <c r="J184" i="1"/>
  <c r="N184" i="1"/>
  <c r="T184" i="1" s="1"/>
  <c r="V185" i="1"/>
  <c r="L185" i="1"/>
  <c r="J185" i="1"/>
  <c r="N185" i="1"/>
  <c r="V186" i="1"/>
  <c r="L186" i="1"/>
  <c r="J186" i="1"/>
  <c r="N186" i="1"/>
  <c r="V187" i="1"/>
  <c r="L187" i="1"/>
  <c r="J187" i="1"/>
  <c r="N187" i="1"/>
  <c r="V188" i="1"/>
  <c r="W188" i="1" s="1"/>
  <c r="X188" i="1" s="1"/>
  <c r="L188" i="1"/>
  <c r="J188" i="1"/>
  <c r="N188" i="1"/>
  <c r="V189" i="1"/>
  <c r="L189" i="1"/>
  <c r="J189" i="1"/>
  <c r="N189" i="1"/>
  <c r="V190" i="1"/>
  <c r="L190" i="1"/>
  <c r="J190" i="1"/>
  <c r="N190" i="1"/>
  <c r="V191" i="1"/>
  <c r="L191" i="1"/>
  <c r="J191" i="1"/>
  <c r="T191" i="1" s="1"/>
  <c r="AA191" i="1"/>
  <c r="AB191" i="1"/>
  <c r="N191" i="1"/>
  <c r="AC191" i="1"/>
  <c r="V192" i="1"/>
  <c r="W192" i="1" s="1"/>
  <c r="X192" i="1" s="1"/>
  <c r="Y192" i="1" s="1"/>
  <c r="Z192" i="1" s="1"/>
  <c r="L192" i="1"/>
  <c r="J192" i="1"/>
  <c r="N192" i="1"/>
  <c r="V193" i="1"/>
  <c r="W193" i="1" s="1"/>
  <c r="L193" i="1"/>
  <c r="J193" i="1"/>
  <c r="N193" i="1"/>
  <c r="V194" i="1"/>
  <c r="L194" i="1"/>
  <c r="J194" i="1"/>
  <c r="AA194" i="1"/>
  <c r="AB194" i="1"/>
  <c r="N194" i="1"/>
  <c r="AC194" i="1"/>
  <c r="V195" i="1"/>
  <c r="L195" i="1"/>
  <c r="J195" i="1"/>
  <c r="N195" i="1"/>
  <c r="V196" i="1"/>
  <c r="W196" i="1" s="1"/>
  <c r="X196" i="1" s="1"/>
  <c r="Y196" i="1" s="1"/>
  <c r="L196" i="1"/>
  <c r="J196" i="1"/>
  <c r="N196" i="1"/>
  <c r="L197" i="1"/>
  <c r="J197" i="1"/>
  <c r="N197" i="1"/>
  <c r="V198" i="1"/>
  <c r="L198" i="1"/>
  <c r="J198" i="1"/>
  <c r="N198" i="1"/>
  <c r="V199" i="1"/>
  <c r="L199" i="1"/>
  <c r="J199" i="1"/>
  <c r="N199" i="1"/>
  <c r="V200" i="1"/>
  <c r="W200" i="1" s="1"/>
  <c r="X200" i="1" s="1"/>
  <c r="Y200" i="1" s="1"/>
  <c r="Z200" i="1" s="1"/>
  <c r="L200" i="1"/>
  <c r="J200" i="1"/>
  <c r="N200" i="1"/>
  <c r="V201" i="1"/>
  <c r="L201" i="1"/>
  <c r="J201" i="1"/>
  <c r="N201" i="1"/>
  <c r="V202" i="1"/>
  <c r="L202" i="1"/>
  <c r="J202" i="1"/>
  <c r="T202" i="1" s="1"/>
  <c r="AA202" i="1"/>
  <c r="AB202" i="1"/>
  <c r="N202" i="1"/>
  <c r="AC202" i="1"/>
  <c r="V203" i="1"/>
  <c r="L203" i="1"/>
  <c r="J203" i="1"/>
  <c r="AA203" i="1"/>
  <c r="AB203" i="1"/>
  <c r="N203" i="1"/>
  <c r="AC203" i="1"/>
  <c r="V204" i="1"/>
  <c r="W204" i="1" s="1"/>
  <c r="X204" i="1" s="1"/>
  <c r="Y204" i="1" s="1"/>
  <c r="Z204" i="1" s="1"/>
  <c r="L204" i="1"/>
  <c r="J204" i="1"/>
  <c r="AA204" i="1"/>
  <c r="AB204" i="1"/>
  <c r="N204" i="1"/>
  <c r="AC204" i="1"/>
  <c r="V205" i="1"/>
  <c r="W205" i="1" s="1"/>
  <c r="L205" i="1"/>
  <c r="T205" i="1" s="1"/>
  <c r="J205" i="1"/>
  <c r="N205" i="1"/>
  <c r="V206" i="1"/>
  <c r="L206" i="1"/>
  <c r="T206" i="1" s="1"/>
  <c r="J206" i="1"/>
  <c r="N206" i="1"/>
  <c r="V207" i="1"/>
  <c r="L207" i="1"/>
  <c r="J207" i="1"/>
  <c r="N207" i="1"/>
  <c r="V208" i="1"/>
  <c r="W208" i="1" s="1"/>
  <c r="X208" i="1" s="1"/>
  <c r="Y208" i="1" s="1"/>
  <c r="Z208" i="1" s="1"/>
  <c r="L208" i="1"/>
  <c r="J208" i="1"/>
  <c r="N208" i="1"/>
  <c r="W209" i="1"/>
  <c r="L209" i="1"/>
  <c r="T209" i="1" s="1"/>
  <c r="J209" i="1"/>
  <c r="N209" i="1"/>
  <c r="V210" i="1"/>
  <c r="L210" i="1"/>
  <c r="J210" i="1"/>
  <c r="N210" i="1"/>
  <c r="V211" i="1"/>
  <c r="L211" i="1"/>
  <c r="J211" i="1"/>
  <c r="AA211" i="1"/>
  <c r="AB211" i="1"/>
  <c r="N211" i="1"/>
  <c r="AC211" i="1"/>
  <c r="V212" i="1"/>
  <c r="W212" i="1" s="1"/>
  <c r="X212" i="1" s="1"/>
  <c r="Y212" i="1" s="1"/>
  <c r="Z212" i="1" s="1"/>
  <c r="L212" i="1"/>
  <c r="J212" i="1"/>
  <c r="N212" i="1"/>
  <c r="V213" i="1"/>
  <c r="W213" i="1" s="1"/>
  <c r="L213" i="1"/>
  <c r="J213" i="1"/>
  <c r="AA213" i="1"/>
  <c r="AB213" i="1"/>
  <c r="N213" i="1"/>
  <c r="AC213" i="1"/>
  <c r="V214" i="1"/>
  <c r="L214" i="1"/>
  <c r="J214" i="1"/>
  <c r="N214" i="1"/>
  <c r="V215" i="1"/>
  <c r="L215" i="1"/>
  <c r="J215" i="1"/>
  <c r="N215" i="1"/>
  <c r="V216" i="1"/>
  <c r="W216" i="1" s="1"/>
  <c r="X216" i="1" s="1"/>
  <c r="Y216" i="1" s="1"/>
  <c r="Z216" i="1" s="1"/>
  <c r="L216" i="1"/>
  <c r="J216" i="1"/>
  <c r="N216" i="1"/>
  <c r="V217" i="1"/>
  <c r="L217" i="1"/>
  <c r="J217" i="1"/>
  <c r="N217" i="1"/>
  <c r="V218" i="1"/>
  <c r="L218" i="1"/>
  <c r="J218" i="1"/>
  <c r="AA218" i="1"/>
  <c r="AB218" i="1"/>
  <c r="N218" i="1"/>
  <c r="AC218" i="1"/>
  <c r="V219" i="1"/>
  <c r="W219" i="1" s="1"/>
  <c r="X219" i="1" s="1"/>
  <c r="Y219" i="1" s="1"/>
  <c r="Z219" i="1" s="1"/>
  <c r="L219" i="1"/>
  <c r="J219" i="1"/>
  <c r="N219" i="1"/>
  <c r="V220" i="1"/>
  <c r="W220" i="1" s="1"/>
  <c r="X220" i="1" s="1"/>
  <c r="Y220" i="1" s="1"/>
  <c r="Z220" i="1" s="1"/>
  <c r="L220" i="1"/>
  <c r="J220" i="1"/>
  <c r="N220" i="1"/>
  <c r="V221" i="1"/>
  <c r="W221" i="1" s="1"/>
  <c r="L221" i="1"/>
  <c r="J221" i="1"/>
  <c r="N221" i="1"/>
  <c r="V222" i="1"/>
  <c r="L222" i="1"/>
  <c r="J222" i="1"/>
  <c r="N222" i="1"/>
  <c r="V223" i="1"/>
  <c r="L223" i="1"/>
  <c r="J223" i="1"/>
  <c r="N223" i="1"/>
  <c r="V224" i="1"/>
  <c r="W224" i="1" s="1"/>
  <c r="L224" i="1"/>
  <c r="J224" i="1"/>
  <c r="N224" i="1"/>
  <c r="V225" i="1"/>
  <c r="W225" i="1" s="1"/>
  <c r="L225" i="1"/>
  <c r="J225" i="1"/>
  <c r="N225" i="1"/>
  <c r="V226" i="1"/>
  <c r="L226" i="1"/>
  <c r="J226" i="1"/>
  <c r="N226" i="1"/>
  <c r="V227" i="1"/>
  <c r="W227" i="1" s="1"/>
  <c r="X227" i="1" s="1"/>
  <c r="Y227" i="1" s="1"/>
  <c r="Z227" i="1" s="1"/>
  <c r="L227" i="1"/>
  <c r="J227" i="1"/>
  <c r="AA227" i="1"/>
  <c r="AB227" i="1"/>
  <c r="N227" i="1"/>
  <c r="AC227" i="1"/>
  <c r="V228" i="1"/>
  <c r="L228" i="1"/>
  <c r="J228" i="1"/>
  <c r="AA228" i="1"/>
  <c r="AB228" i="1"/>
  <c r="N228" i="1"/>
  <c r="AC228" i="1"/>
  <c r="V229" i="1"/>
  <c r="W229" i="1" s="1"/>
  <c r="L229" i="1"/>
  <c r="J229" i="1"/>
  <c r="AA229" i="1"/>
  <c r="AB229" i="1"/>
  <c r="N229" i="1"/>
  <c r="AC229" i="1"/>
  <c r="V230" i="1"/>
  <c r="L230" i="1"/>
  <c r="J230" i="1"/>
  <c r="AA230" i="1"/>
  <c r="AB230" i="1"/>
  <c r="N230" i="1"/>
  <c r="AC230" i="1"/>
  <c r="V231" i="1"/>
  <c r="W231" i="1" s="1"/>
  <c r="X231" i="1" s="1"/>
  <c r="Y231" i="1" s="1"/>
  <c r="Z231" i="1" s="1"/>
  <c r="L231" i="1"/>
  <c r="J231" i="1"/>
  <c r="N231" i="1"/>
  <c r="V232" i="1"/>
  <c r="W232" i="1" s="1"/>
  <c r="X232" i="1" s="1"/>
  <c r="Y232" i="1" s="1"/>
  <c r="Z232" i="1" s="1"/>
  <c r="L232" i="1"/>
  <c r="J232" i="1"/>
  <c r="N232" i="1"/>
  <c r="V233" i="1"/>
  <c r="W233" i="1" s="1"/>
  <c r="L233" i="1"/>
  <c r="J233" i="1"/>
  <c r="N233" i="1"/>
  <c r="V234" i="1"/>
  <c r="W234" i="1" s="1"/>
  <c r="X234" i="1" s="1"/>
  <c r="Y234" i="1" s="1"/>
  <c r="Z234" i="1" s="1"/>
  <c r="L234" i="1"/>
  <c r="J234" i="1"/>
  <c r="AA234" i="1"/>
  <c r="AB234" i="1"/>
  <c r="N234" i="1"/>
  <c r="AC234" i="1"/>
  <c r="V235" i="1"/>
  <c r="L235" i="1"/>
  <c r="J235" i="1"/>
  <c r="N235" i="1"/>
  <c r="V236" i="1"/>
  <c r="W236" i="1" s="1"/>
  <c r="X236" i="1" s="1"/>
  <c r="Y236" i="1" s="1"/>
  <c r="Z236" i="1" s="1"/>
  <c r="L236" i="1"/>
  <c r="J236" i="1"/>
  <c r="N236" i="1"/>
  <c r="L237" i="1"/>
  <c r="J237" i="1"/>
  <c r="T237" i="1" s="1"/>
  <c r="N237" i="1"/>
  <c r="V238" i="1"/>
  <c r="L238" i="1"/>
  <c r="J238" i="1"/>
  <c r="AA238" i="1"/>
  <c r="AB238" i="1"/>
  <c r="N238" i="1"/>
  <c r="AC238" i="1"/>
  <c r="V239" i="1"/>
  <c r="L239" i="1"/>
  <c r="J239" i="1"/>
  <c r="N239" i="1"/>
  <c r="V240" i="1"/>
  <c r="W240" i="1" s="1"/>
  <c r="X240" i="1" s="1"/>
  <c r="Y240" i="1" s="1"/>
  <c r="Z240" i="1" s="1"/>
  <c r="L240" i="1"/>
  <c r="J240" i="1"/>
  <c r="AA240" i="1"/>
  <c r="AB240" i="1"/>
  <c r="N240" i="1"/>
  <c r="AC240" i="1"/>
  <c r="V241" i="1"/>
  <c r="W241" i="1" s="1"/>
  <c r="L241" i="1"/>
  <c r="J241" i="1"/>
  <c r="N241" i="1"/>
  <c r="V242" i="1"/>
  <c r="W242" i="1" s="1"/>
  <c r="X242" i="1" s="1"/>
  <c r="Y242" i="1" s="1"/>
  <c r="Z242" i="1" s="1"/>
  <c r="L242" i="1"/>
  <c r="J242" i="1"/>
  <c r="N242" i="1"/>
  <c r="V243" i="1"/>
  <c r="W243" i="1" s="1"/>
  <c r="X243" i="1" s="1"/>
  <c r="Y243" i="1" s="1"/>
  <c r="Z243" i="1" s="1"/>
  <c r="L243" i="1"/>
  <c r="J243" i="1"/>
  <c r="AA243" i="1"/>
  <c r="AB243" i="1"/>
  <c r="N243" i="1"/>
  <c r="AC243" i="1"/>
  <c r="V244" i="1"/>
  <c r="W244" i="1" s="1"/>
  <c r="X244" i="1" s="1"/>
  <c r="Y244" i="1" s="1"/>
  <c r="Z244" i="1" s="1"/>
  <c r="L244" i="1"/>
  <c r="J244" i="1"/>
  <c r="N244" i="1"/>
  <c r="V245" i="1"/>
  <c r="W245" i="1" s="1"/>
  <c r="L245" i="1"/>
  <c r="J245" i="1"/>
  <c r="N245" i="1"/>
  <c r="V246" i="1"/>
  <c r="L246" i="1"/>
  <c r="J246" i="1"/>
  <c r="AA246" i="1"/>
  <c r="AB246" i="1"/>
  <c r="N246" i="1"/>
  <c r="AC246" i="1"/>
  <c r="V247" i="1"/>
  <c r="L247" i="1"/>
  <c r="J247" i="1"/>
  <c r="N247" i="1"/>
  <c r="V248" i="1"/>
  <c r="W248" i="1" s="1"/>
  <c r="X248" i="1" s="1"/>
  <c r="Y248" i="1" s="1"/>
  <c r="Z248" i="1" s="1"/>
  <c r="L248" i="1"/>
  <c r="J248" i="1"/>
  <c r="N248" i="1"/>
  <c r="V249" i="1"/>
  <c r="W249" i="1" s="1"/>
  <c r="L249" i="1"/>
  <c r="J249" i="1"/>
  <c r="N249" i="1"/>
  <c r="V250" i="1"/>
  <c r="L250" i="1"/>
  <c r="J250" i="1"/>
  <c r="AA250" i="1"/>
  <c r="AB250" i="1"/>
  <c r="N250" i="1"/>
  <c r="AC250" i="1"/>
  <c r="V251" i="1"/>
  <c r="L251" i="1"/>
  <c r="J251" i="1"/>
  <c r="AA251" i="1"/>
  <c r="AB251" i="1"/>
  <c r="N251" i="1"/>
  <c r="AC251" i="1"/>
  <c r="V252" i="1"/>
  <c r="W252" i="1" s="1"/>
  <c r="X252" i="1" s="1"/>
  <c r="Y252" i="1" s="1"/>
  <c r="Z252" i="1" s="1"/>
  <c r="L252" i="1"/>
  <c r="J252" i="1"/>
  <c r="N252" i="1"/>
  <c r="V253" i="1"/>
  <c r="W253" i="1" s="1"/>
  <c r="X253" i="1" s="1"/>
  <c r="Y253" i="1" s="1"/>
  <c r="Z253" i="1" s="1"/>
  <c r="L253" i="1"/>
  <c r="J253" i="1"/>
  <c r="N253" i="1"/>
  <c r="V254" i="1"/>
  <c r="W254" i="1" s="1"/>
  <c r="X254" i="1" s="1"/>
  <c r="Y254" i="1" s="1"/>
  <c r="Z254" i="1" s="1"/>
  <c r="L254" i="1"/>
  <c r="J254" i="1"/>
  <c r="N254" i="1"/>
  <c r="N255" i="1"/>
  <c r="N256" i="1"/>
  <c r="N257" i="1"/>
  <c r="P26" i="1"/>
  <c r="P27" i="1"/>
  <c r="P28" i="1"/>
  <c r="P29" i="1"/>
  <c r="P30" i="1"/>
  <c r="P31" i="1"/>
  <c r="T31" i="1" s="1"/>
  <c r="P32" i="1"/>
  <c r="P33" i="1"/>
  <c r="P34" i="1"/>
  <c r="P35" i="1"/>
  <c r="AD35" i="1"/>
  <c r="P36" i="1"/>
  <c r="P37" i="1"/>
  <c r="P38" i="1"/>
  <c r="P39" i="1"/>
  <c r="P40" i="1"/>
  <c r="Y41" i="1"/>
  <c r="Z41" i="1" s="1"/>
  <c r="P41" i="1"/>
  <c r="P42" i="1"/>
  <c r="P43" i="1"/>
  <c r="AD43" i="1"/>
  <c r="P44" i="1"/>
  <c r="P45" i="1"/>
  <c r="P46" i="1"/>
  <c r="T46" i="1" s="1"/>
  <c r="AD46" i="1"/>
  <c r="P47" i="1"/>
  <c r="P48" i="1"/>
  <c r="Y49" i="1"/>
  <c r="Z49" i="1" s="1"/>
  <c r="P49" i="1"/>
  <c r="P50" i="1"/>
  <c r="P51" i="1"/>
  <c r="P52" i="1"/>
  <c r="Y53" i="1"/>
  <c r="Z53" i="1" s="1"/>
  <c r="P53" i="1"/>
  <c r="AD53" i="1"/>
  <c r="P54" i="1"/>
  <c r="P55" i="1"/>
  <c r="P56" i="1"/>
  <c r="P57" i="1"/>
  <c r="P58" i="1"/>
  <c r="AD58" i="1"/>
  <c r="P59" i="1"/>
  <c r="AD59" i="1"/>
  <c r="P60" i="1"/>
  <c r="P61" i="1"/>
  <c r="P62" i="1"/>
  <c r="AD62" i="1"/>
  <c r="P63" i="1"/>
  <c r="AD63" i="1"/>
  <c r="P64" i="1"/>
  <c r="P65" i="1"/>
  <c r="P66" i="1"/>
  <c r="T66" i="1" s="1"/>
  <c r="AD66" i="1"/>
  <c r="P67" i="1"/>
  <c r="AD67" i="1"/>
  <c r="P68" i="1"/>
  <c r="AD68" i="1"/>
  <c r="P69" i="1"/>
  <c r="P70" i="1"/>
  <c r="P71" i="1"/>
  <c r="P72" i="1"/>
  <c r="P73" i="1"/>
  <c r="P74" i="1"/>
  <c r="P75" i="1"/>
  <c r="AD75" i="1"/>
  <c r="P76" i="1"/>
  <c r="P77" i="1"/>
  <c r="P78" i="1"/>
  <c r="P79" i="1"/>
  <c r="P80" i="1"/>
  <c r="P81" i="1"/>
  <c r="P82" i="1"/>
  <c r="AD82" i="1"/>
  <c r="P83" i="1"/>
  <c r="AD83" i="1"/>
  <c r="P84" i="1"/>
  <c r="P85" i="1"/>
  <c r="AD85" i="1"/>
  <c r="P86" i="1"/>
  <c r="P87" i="1"/>
  <c r="P88" i="1"/>
  <c r="Y89" i="1"/>
  <c r="Z89" i="1" s="1"/>
  <c r="P89" i="1"/>
  <c r="P90" i="1"/>
  <c r="P91" i="1"/>
  <c r="P92" i="1"/>
  <c r="Y93" i="1"/>
  <c r="Z93" i="1" s="1"/>
  <c r="P93" i="1"/>
  <c r="T93" i="1" s="1"/>
  <c r="AD93" i="1"/>
  <c r="P94" i="1"/>
  <c r="P95" i="1"/>
  <c r="P96" i="1"/>
  <c r="P97" i="1"/>
  <c r="P98" i="1"/>
  <c r="AD98" i="1"/>
  <c r="P99" i="1"/>
  <c r="AD99" i="1"/>
  <c r="P100" i="1"/>
  <c r="P101" i="1"/>
  <c r="P102" i="1"/>
  <c r="AD102" i="1"/>
  <c r="P103" i="1"/>
  <c r="P104" i="1"/>
  <c r="P105" i="1"/>
  <c r="T105" i="1" s="1"/>
  <c r="P106" i="1"/>
  <c r="AD106" i="1"/>
  <c r="P107" i="1"/>
  <c r="AD107" i="1"/>
  <c r="P108" i="1"/>
  <c r="P109" i="1"/>
  <c r="P110" i="1"/>
  <c r="P111" i="1"/>
  <c r="P112" i="1"/>
  <c r="Y113" i="1"/>
  <c r="Z113" i="1" s="1"/>
  <c r="P113" i="1"/>
  <c r="P114" i="1"/>
  <c r="P115" i="1"/>
  <c r="AD115" i="1"/>
  <c r="P116" i="1"/>
  <c r="P117" i="1"/>
  <c r="AD117" i="1"/>
  <c r="P118" i="1"/>
  <c r="P119" i="1"/>
  <c r="P120" i="1"/>
  <c r="Y121" i="1"/>
  <c r="Z121" i="1" s="1"/>
  <c r="P121" i="1"/>
  <c r="Y122" i="1"/>
  <c r="Z122" i="1" s="1"/>
  <c r="P122" i="1"/>
  <c r="AD122" i="1"/>
  <c r="P123" i="1"/>
  <c r="AD123" i="1"/>
  <c r="P124" i="1"/>
  <c r="Y125" i="1"/>
  <c r="Z125" i="1" s="1"/>
  <c r="P125" i="1"/>
  <c r="P126" i="1"/>
  <c r="P127" i="1"/>
  <c r="P128" i="1"/>
  <c r="Y129" i="1"/>
  <c r="Z129" i="1" s="1"/>
  <c r="P129" i="1"/>
  <c r="P130" i="1"/>
  <c r="AD130" i="1"/>
  <c r="P131" i="1"/>
  <c r="AD131" i="1"/>
  <c r="P132" i="1"/>
  <c r="P133" i="1"/>
  <c r="AD133" i="1"/>
  <c r="P134" i="1"/>
  <c r="AD134" i="1"/>
  <c r="P135" i="1"/>
  <c r="P136" i="1"/>
  <c r="P137" i="1"/>
  <c r="P138" i="1"/>
  <c r="P139" i="1"/>
  <c r="AD139" i="1"/>
  <c r="P140" i="1"/>
  <c r="P141" i="1"/>
  <c r="P142" i="1"/>
  <c r="P143" i="1"/>
  <c r="P144" i="1"/>
  <c r="Y145" i="1"/>
  <c r="P145" i="1"/>
  <c r="P146" i="1"/>
  <c r="AD146" i="1"/>
  <c r="P147" i="1"/>
  <c r="P148" i="1"/>
  <c r="Y149" i="1"/>
  <c r="P149" i="1"/>
  <c r="P150" i="1"/>
  <c r="P151" i="1"/>
  <c r="P152" i="1"/>
  <c r="P153" i="1"/>
  <c r="P154" i="1"/>
  <c r="P155" i="1"/>
  <c r="AD155" i="1"/>
  <c r="P156" i="1"/>
  <c r="T156" i="1" s="1"/>
  <c r="Y157" i="1"/>
  <c r="P157" i="1"/>
  <c r="P158" i="1"/>
  <c r="P159" i="1"/>
  <c r="P160" i="1"/>
  <c r="Y161" i="1"/>
  <c r="P161" i="1"/>
  <c r="P162" i="1"/>
  <c r="P163" i="1"/>
  <c r="AD163" i="1"/>
  <c r="P164" i="1"/>
  <c r="Y165" i="1"/>
  <c r="Z165" i="1" s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AD179" i="1"/>
  <c r="P180" i="1"/>
  <c r="P181" i="1"/>
  <c r="P182" i="1"/>
  <c r="P183" i="1"/>
  <c r="P184" i="1"/>
  <c r="P185" i="1"/>
  <c r="P186" i="1"/>
  <c r="P187" i="1"/>
  <c r="Y188" i="1"/>
  <c r="Z188" i="1" s="1"/>
  <c r="P188" i="1"/>
  <c r="P189" i="1"/>
  <c r="P190" i="1"/>
  <c r="P191" i="1"/>
  <c r="AD191" i="1"/>
  <c r="P192" i="1"/>
  <c r="P193" i="1"/>
  <c r="P194" i="1"/>
  <c r="AD194" i="1"/>
  <c r="P195" i="1"/>
  <c r="P196" i="1"/>
  <c r="P197" i="1"/>
  <c r="P198" i="1"/>
  <c r="P199" i="1"/>
  <c r="P200" i="1"/>
  <c r="P201" i="1"/>
  <c r="P202" i="1"/>
  <c r="AD202" i="1"/>
  <c r="P203" i="1"/>
  <c r="AD203" i="1"/>
  <c r="P204" i="1"/>
  <c r="AD204" i="1"/>
  <c r="P205" i="1"/>
  <c r="P206" i="1"/>
  <c r="P207" i="1"/>
  <c r="P208" i="1"/>
  <c r="P209" i="1"/>
  <c r="P210" i="1"/>
  <c r="P211" i="1"/>
  <c r="AD211" i="1"/>
  <c r="P212" i="1"/>
  <c r="P213" i="1"/>
  <c r="AD213" i="1"/>
  <c r="P214" i="1"/>
  <c r="P215" i="1"/>
  <c r="P216" i="1"/>
  <c r="P217" i="1"/>
  <c r="P218" i="1"/>
  <c r="T218" i="1" s="1"/>
  <c r="AD218" i="1"/>
  <c r="P219" i="1"/>
  <c r="P220" i="1"/>
  <c r="P221" i="1"/>
  <c r="P222" i="1"/>
  <c r="P223" i="1"/>
  <c r="P224" i="1"/>
  <c r="P225" i="1"/>
  <c r="P226" i="1"/>
  <c r="P227" i="1"/>
  <c r="AD227" i="1"/>
  <c r="P228" i="1"/>
  <c r="AD228" i="1"/>
  <c r="P229" i="1"/>
  <c r="AD229" i="1"/>
  <c r="P230" i="1"/>
  <c r="AD230" i="1"/>
  <c r="P231" i="1"/>
  <c r="P232" i="1"/>
  <c r="P233" i="1"/>
  <c r="P234" i="1"/>
  <c r="AD234" i="1"/>
  <c r="P235" i="1"/>
  <c r="P236" i="1"/>
  <c r="P237" i="1"/>
  <c r="P238" i="1"/>
  <c r="AD238" i="1"/>
  <c r="P239" i="1"/>
  <c r="P240" i="1"/>
  <c r="AD240" i="1"/>
  <c r="P241" i="1"/>
  <c r="P242" i="1"/>
  <c r="P243" i="1"/>
  <c r="AD243" i="1"/>
  <c r="P244" i="1"/>
  <c r="P245" i="1"/>
  <c r="P246" i="1"/>
  <c r="AD246" i="1"/>
  <c r="P247" i="1"/>
  <c r="P248" i="1"/>
  <c r="P249" i="1"/>
  <c r="P250" i="1"/>
  <c r="AD250" i="1"/>
  <c r="P251" i="1"/>
  <c r="AD251" i="1"/>
  <c r="P252" i="1"/>
  <c r="P253" i="1"/>
  <c r="P254" i="1"/>
  <c r="P255" i="1"/>
  <c r="P256" i="1"/>
  <c r="P257" i="1"/>
  <c r="R255" i="1"/>
  <c r="R256" i="1"/>
  <c r="R257" i="1"/>
  <c r="R26" i="1"/>
  <c r="R27" i="1"/>
  <c r="R28" i="1"/>
  <c r="R29" i="1"/>
  <c r="R30" i="1"/>
  <c r="R31" i="1"/>
  <c r="R32" i="1"/>
  <c r="R33" i="1"/>
  <c r="R34" i="1"/>
  <c r="R35" i="1"/>
  <c r="AE35" i="1"/>
  <c r="R36" i="1"/>
  <c r="R37" i="1"/>
  <c r="R38" i="1"/>
  <c r="R39" i="1"/>
  <c r="R40" i="1"/>
  <c r="R41" i="1"/>
  <c r="R42" i="1"/>
  <c r="R43" i="1"/>
  <c r="AE43" i="1"/>
  <c r="R44" i="1"/>
  <c r="R45" i="1"/>
  <c r="R46" i="1"/>
  <c r="AE46" i="1"/>
  <c r="R47" i="1"/>
  <c r="R48" i="1"/>
  <c r="R49" i="1"/>
  <c r="R50" i="1"/>
  <c r="R51" i="1"/>
  <c r="R52" i="1"/>
  <c r="R53" i="1"/>
  <c r="AE53" i="1"/>
  <c r="R54" i="1"/>
  <c r="R55" i="1"/>
  <c r="R56" i="1"/>
  <c r="R57" i="1"/>
  <c r="R58" i="1"/>
  <c r="AE58" i="1"/>
  <c r="R59" i="1"/>
  <c r="AE59" i="1"/>
  <c r="R60" i="1"/>
  <c r="R61" i="1"/>
  <c r="R62" i="1"/>
  <c r="AE62" i="1"/>
  <c r="R63" i="1"/>
  <c r="AE63" i="1"/>
  <c r="R64" i="1"/>
  <c r="T64" i="1" s="1"/>
  <c r="R65" i="1"/>
  <c r="R66" i="1"/>
  <c r="AE66" i="1"/>
  <c r="R67" i="1"/>
  <c r="AE67" i="1"/>
  <c r="R68" i="1"/>
  <c r="AE68" i="1"/>
  <c r="R69" i="1"/>
  <c r="T69" i="1" s="1"/>
  <c r="R70" i="1"/>
  <c r="R71" i="1"/>
  <c r="R72" i="1"/>
  <c r="R73" i="1"/>
  <c r="R74" i="1"/>
  <c r="R75" i="1"/>
  <c r="AE75" i="1"/>
  <c r="R76" i="1"/>
  <c r="R77" i="1"/>
  <c r="R78" i="1"/>
  <c r="R79" i="1"/>
  <c r="R80" i="1"/>
  <c r="R81" i="1"/>
  <c r="R82" i="1"/>
  <c r="AE82" i="1"/>
  <c r="R83" i="1"/>
  <c r="AE83" i="1"/>
  <c r="R84" i="1"/>
  <c r="R85" i="1"/>
  <c r="T85" i="1" s="1"/>
  <c r="AE85" i="1"/>
  <c r="R86" i="1"/>
  <c r="R87" i="1"/>
  <c r="R88" i="1"/>
  <c r="R89" i="1"/>
  <c r="R90" i="1"/>
  <c r="R91" i="1"/>
  <c r="R92" i="1"/>
  <c r="R93" i="1"/>
  <c r="AE93" i="1"/>
  <c r="R94" i="1"/>
  <c r="R95" i="1"/>
  <c r="R96" i="1"/>
  <c r="R97" i="1"/>
  <c r="R98" i="1"/>
  <c r="AE98" i="1"/>
  <c r="R99" i="1"/>
  <c r="AE99" i="1"/>
  <c r="R100" i="1"/>
  <c r="R101" i="1"/>
  <c r="R102" i="1"/>
  <c r="AE102" i="1"/>
  <c r="R103" i="1"/>
  <c r="R104" i="1"/>
  <c r="R105" i="1"/>
  <c r="R106" i="1"/>
  <c r="AE106" i="1"/>
  <c r="R107" i="1"/>
  <c r="AE107" i="1"/>
  <c r="R108" i="1"/>
  <c r="R109" i="1"/>
  <c r="T109" i="1" s="1"/>
  <c r="R110" i="1"/>
  <c r="R111" i="1"/>
  <c r="R112" i="1"/>
  <c r="R113" i="1"/>
  <c r="T113" i="1" s="1"/>
  <c r="R114" i="1"/>
  <c r="R115" i="1"/>
  <c r="AE115" i="1"/>
  <c r="R116" i="1"/>
  <c r="R117" i="1"/>
  <c r="AE117" i="1"/>
  <c r="R118" i="1"/>
  <c r="R119" i="1"/>
  <c r="R120" i="1"/>
  <c r="R121" i="1"/>
  <c r="R122" i="1"/>
  <c r="AE122" i="1"/>
  <c r="R123" i="1"/>
  <c r="AE123" i="1"/>
  <c r="R124" i="1"/>
  <c r="R125" i="1"/>
  <c r="R126" i="1"/>
  <c r="R127" i="1"/>
  <c r="R128" i="1"/>
  <c r="R129" i="1"/>
  <c r="R130" i="1"/>
  <c r="AE130" i="1"/>
  <c r="R131" i="1"/>
  <c r="AE131" i="1"/>
  <c r="R132" i="1"/>
  <c r="R133" i="1"/>
  <c r="AE133" i="1"/>
  <c r="R134" i="1"/>
  <c r="AE134" i="1"/>
  <c r="R135" i="1"/>
  <c r="R136" i="1"/>
  <c r="R137" i="1"/>
  <c r="R138" i="1"/>
  <c r="R139" i="1"/>
  <c r="T139" i="1" s="1"/>
  <c r="AE139" i="1"/>
  <c r="Z140" i="1"/>
  <c r="R140" i="1"/>
  <c r="R141" i="1"/>
  <c r="R142" i="1"/>
  <c r="R143" i="1"/>
  <c r="Z144" i="1"/>
  <c r="R144" i="1"/>
  <c r="Z145" i="1"/>
  <c r="R145" i="1"/>
  <c r="R146" i="1"/>
  <c r="AE146" i="1"/>
  <c r="R147" i="1"/>
  <c r="Z148" i="1"/>
  <c r="R148" i="1"/>
  <c r="Z149" i="1"/>
  <c r="R149" i="1"/>
  <c r="R150" i="1"/>
  <c r="R151" i="1"/>
  <c r="Z152" i="1"/>
  <c r="R152" i="1"/>
  <c r="R153" i="1"/>
  <c r="R154" i="1"/>
  <c r="R155" i="1"/>
  <c r="AE155" i="1"/>
  <c r="R156" i="1"/>
  <c r="Z157" i="1"/>
  <c r="R157" i="1"/>
  <c r="R158" i="1"/>
  <c r="R159" i="1"/>
  <c r="R160" i="1"/>
  <c r="Z161" i="1"/>
  <c r="R161" i="1"/>
  <c r="R162" i="1"/>
  <c r="R163" i="1"/>
  <c r="AE163" i="1"/>
  <c r="R164" i="1"/>
  <c r="R165" i="1"/>
  <c r="R166" i="1"/>
  <c r="R167" i="1"/>
  <c r="Z168" i="1"/>
  <c r="R168" i="1"/>
  <c r="R169" i="1"/>
  <c r="R170" i="1"/>
  <c r="R171" i="1"/>
  <c r="R172" i="1"/>
  <c r="T172" i="1" s="1"/>
  <c r="R173" i="1"/>
  <c r="R174" i="1"/>
  <c r="R175" i="1"/>
  <c r="R176" i="1"/>
  <c r="R177" i="1"/>
  <c r="R178" i="1"/>
  <c r="R179" i="1"/>
  <c r="AE179" i="1"/>
  <c r="R180" i="1"/>
  <c r="R181" i="1"/>
  <c r="T181" i="1" s="1"/>
  <c r="R182" i="1"/>
  <c r="R183" i="1"/>
  <c r="R184" i="1"/>
  <c r="R185" i="1"/>
  <c r="R186" i="1"/>
  <c r="R187" i="1"/>
  <c r="R188" i="1"/>
  <c r="R189" i="1"/>
  <c r="R190" i="1"/>
  <c r="R191" i="1"/>
  <c r="AE191" i="1"/>
  <c r="R192" i="1"/>
  <c r="R193" i="1"/>
  <c r="R194" i="1"/>
  <c r="T194" i="1" s="1"/>
  <c r="AE194" i="1"/>
  <c r="R195" i="1"/>
  <c r="Z196" i="1"/>
  <c r="R196" i="1"/>
  <c r="R197" i="1"/>
  <c r="R198" i="1"/>
  <c r="R199" i="1"/>
  <c r="R200" i="1"/>
  <c r="R201" i="1"/>
  <c r="R202" i="1"/>
  <c r="AE202" i="1"/>
  <c r="R203" i="1"/>
  <c r="AE203" i="1"/>
  <c r="R204" i="1"/>
  <c r="AE204" i="1"/>
  <c r="R205" i="1"/>
  <c r="R206" i="1"/>
  <c r="R207" i="1"/>
  <c r="R208" i="1"/>
  <c r="R209" i="1"/>
  <c r="R210" i="1"/>
  <c r="R211" i="1"/>
  <c r="AE211" i="1"/>
  <c r="R212" i="1"/>
  <c r="R213" i="1"/>
  <c r="AE213" i="1"/>
  <c r="R214" i="1"/>
  <c r="R215" i="1"/>
  <c r="R216" i="1"/>
  <c r="R217" i="1"/>
  <c r="R218" i="1"/>
  <c r="AE218" i="1"/>
  <c r="R219" i="1"/>
  <c r="R220" i="1"/>
  <c r="R221" i="1"/>
  <c r="R222" i="1"/>
  <c r="R223" i="1"/>
  <c r="R224" i="1"/>
  <c r="T224" i="1" s="1"/>
  <c r="R225" i="1"/>
  <c r="R226" i="1"/>
  <c r="R227" i="1"/>
  <c r="AE227" i="1"/>
  <c r="R228" i="1"/>
  <c r="AE228" i="1"/>
  <c r="R229" i="1"/>
  <c r="AE229" i="1"/>
  <c r="R230" i="1"/>
  <c r="AE230" i="1"/>
  <c r="R231" i="1"/>
  <c r="R232" i="1"/>
  <c r="R233" i="1"/>
  <c r="R234" i="1"/>
  <c r="AE234" i="1"/>
  <c r="R235" i="1"/>
  <c r="R236" i="1"/>
  <c r="R237" i="1"/>
  <c r="R238" i="1"/>
  <c r="AE238" i="1"/>
  <c r="R239" i="1"/>
  <c r="R240" i="1"/>
  <c r="AE240" i="1"/>
  <c r="R241" i="1"/>
  <c r="T241" i="1" s="1"/>
  <c r="R242" i="1"/>
  <c r="R243" i="1"/>
  <c r="AE243" i="1"/>
  <c r="R244" i="1"/>
  <c r="R245" i="1"/>
  <c r="R246" i="1"/>
  <c r="AE246" i="1"/>
  <c r="R247" i="1"/>
  <c r="R248" i="1"/>
  <c r="R249" i="1"/>
  <c r="R250" i="1"/>
  <c r="AE250" i="1"/>
  <c r="R251" i="1"/>
  <c r="AE251" i="1"/>
  <c r="R252" i="1"/>
  <c r="R253" i="1"/>
  <c r="R254" i="1"/>
  <c r="S4" i="1"/>
  <c r="T4" i="1"/>
  <c r="S5" i="1"/>
  <c r="T5" i="1"/>
  <c r="S6" i="1"/>
  <c r="T6" i="1"/>
  <c r="S7" i="1"/>
  <c r="T7" i="1"/>
  <c r="S8" i="1"/>
  <c r="T8" i="1"/>
  <c r="S9" i="1"/>
  <c r="T9" i="1"/>
  <c r="S10" i="1"/>
  <c r="T10" i="1"/>
  <c r="S11" i="1"/>
  <c r="T11" i="1"/>
  <c r="S12" i="1"/>
  <c r="T12" i="1"/>
  <c r="S13" i="1"/>
  <c r="T13" i="1"/>
  <c r="S14" i="1"/>
  <c r="T14" i="1"/>
  <c r="S15" i="1"/>
  <c r="T15" i="1"/>
  <c r="S16" i="1"/>
  <c r="T16" i="1"/>
  <c r="S17" i="1"/>
  <c r="T17" i="1"/>
  <c r="S18" i="1"/>
  <c r="T18" i="1"/>
  <c r="S19" i="1"/>
  <c r="T19" i="1"/>
  <c r="S20" i="1"/>
  <c r="T20" i="1"/>
  <c r="S21" i="1"/>
  <c r="T21" i="1"/>
  <c r="S22" i="1"/>
  <c r="T22" i="1"/>
  <c r="S23" i="1"/>
  <c r="T23" i="1"/>
  <c r="S24" i="1"/>
  <c r="T24" i="1"/>
  <c r="S25" i="1"/>
  <c r="T25" i="1"/>
  <c r="S26" i="1"/>
  <c r="S28" i="1"/>
  <c r="S29" i="1"/>
  <c r="T29" i="1"/>
  <c r="S30" i="1"/>
  <c r="S32" i="1"/>
  <c r="S33" i="1"/>
  <c r="S34" i="1"/>
  <c r="S35" i="1"/>
  <c r="S36" i="1"/>
  <c r="S37" i="1"/>
  <c r="T37" i="1"/>
  <c r="S38" i="1"/>
  <c r="S40" i="1"/>
  <c r="S41" i="1"/>
  <c r="S42" i="1"/>
  <c r="S43" i="1"/>
  <c r="S44" i="1"/>
  <c r="S45" i="1"/>
  <c r="S46" i="1"/>
  <c r="S48" i="1"/>
  <c r="S49" i="1"/>
  <c r="S50" i="1"/>
  <c r="S52" i="1"/>
  <c r="S53" i="1"/>
  <c r="S54" i="1"/>
  <c r="S56" i="1"/>
  <c r="T56" i="1"/>
  <c r="S57" i="1"/>
  <c r="S58" i="1"/>
  <c r="S59" i="1"/>
  <c r="S60" i="1"/>
  <c r="T60" i="1"/>
  <c r="S61" i="1"/>
  <c r="T61" i="1"/>
  <c r="S62" i="1"/>
  <c r="T63" i="1"/>
  <c r="S64" i="1"/>
  <c r="S65" i="1"/>
  <c r="T65" i="1"/>
  <c r="S66" i="1"/>
  <c r="S68" i="1"/>
  <c r="T68" i="1"/>
  <c r="S69" i="1"/>
  <c r="S70" i="1"/>
  <c r="S71" i="1"/>
  <c r="S72" i="1"/>
  <c r="S73" i="1"/>
  <c r="S74" i="1"/>
  <c r="S75" i="1"/>
  <c r="S76" i="1"/>
  <c r="S77" i="1"/>
  <c r="S78" i="1"/>
  <c r="S79" i="1"/>
  <c r="S80" i="1"/>
  <c r="T80" i="1"/>
  <c r="S81" i="1"/>
  <c r="S82" i="1"/>
  <c r="S84" i="1"/>
  <c r="T84" i="1"/>
  <c r="S85" i="1"/>
  <c r="S86" i="1"/>
  <c r="T86" i="1"/>
  <c r="S88" i="1"/>
  <c r="S89" i="1"/>
  <c r="S90" i="1"/>
  <c r="S92" i="1"/>
  <c r="T92" i="1"/>
  <c r="S93" i="1"/>
  <c r="S94" i="1"/>
  <c r="S95" i="1"/>
  <c r="S96" i="1"/>
  <c r="S97" i="1"/>
  <c r="S98" i="1"/>
  <c r="S99" i="1"/>
  <c r="S100" i="1"/>
  <c r="S102" i="1"/>
  <c r="S103" i="1"/>
  <c r="S104" i="1"/>
  <c r="S105" i="1"/>
  <c r="S106" i="1"/>
  <c r="S108" i="1"/>
  <c r="S109" i="1"/>
  <c r="S110" i="1"/>
  <c r="S112" i="1"/>
  <c r="T112" i="1"/>
  <c r="S113" i="1"/>
  <c r="S114" i="1"/>
  <c r="S115" i="1"/>
  <c r="T115" i="1"/>
  <c r="S116" i="1"/>
  <c r="S117" i="1"/>
  <c r="S118" i="1"/>
  <c r="T118" i="1"/>
  <c r="S120" i="1"/>
  <c r="S121" i="1"/>
  <c r="S122" i="1"/>
  <c r="S124" i="1"/>
  <c r="S125" i="1"/>
  <c r="S126" i="1"/>
  <c r="S127" i="1"/>
  <c r="S128" i="1"/>
  <c r="S129" i="1"/>
  <c r="S130" i="1"/>
  <c r="T130" i="1"/>
  <c r="S132" i="1"/>
  <c r="S133" i="1"/>
  <c r="T133" i="1"/>
  <c r="S134" i="1"/>
  <c r="S136" i="1"/>
  <c r="S137" i="1"/>
  <c r="S138" i="1"/>
  <c r="S140" i="1"/>
  <c r="T140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T162" i="1"/>
  <c r="S163" i="1"/>
  <c r="S164" i="1"/>
  <c r="S165" i="1"/>
  <c r="S166" i="1"/>
  <c r="S167" i="1"/>
  <c r="S168" i="1"/>
  <c r="T169" i="1"/>
  <c r="S170" i="1"/>
  <c r="S171" i="1"/>
  <c r="S172" i="1"/>
  <c r="S173" i="1"/>
  <c r="T173" i="1"/>
  <c r="S174" i="1"/>
  <c r="S176" i="1"/>
  <c r="S177" i="1"/>
  <c r="S178" i="1"/>
  <c r="S180" i="1"/>
  <c r="T180" i="1"/>
  <c r="S181" i="1"/>
  <c r="S182" i="1"/>
  <c r="S183" i="1"/>
  <c r="S184" i="1"/>
  <c r="S185" i="1"/>
  <c r="S186" i="1"/>
  <c r="S187" i="1"/>
  <c r="S188" i="1"/>
  <c r="T189" i="1"/>
  <c r="S190" i="1"/>
  <c r="S191" i="1"/>
  <c r="S192" i="1"/>
  <c r="T192" i="1"/>
  <c r="S193" i="1"/>
  <c r="S194" i="1"/>
  <c r="S195" i="1"/>
  <c r="S196" i="1"/>
  <c r="S198" i="1"/>
  <c r="S200" i="1"/>
  <c r="S201" i="1"/>
  <c r="T201" i="1"/>
  <c r="S202" i="1"/>
  <c r="S203" i="1"/>
  <c r="S204" i="1"/>
  <c r="S206" i="1"/>
  <c r="S208" i="1"/>
  <c r="S210" i="1"/>
  <c r="S212" i="1"/>
  <c r="T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8" i="1"/>
  <c r="S230" i="1"/>
  <c r="S231" i="1"/>
  <c r="S232" i="1"/>
  <c r="S233" i="1"/>
  <c r="T233" i="1"/>
  <c r="S234" i="1"/>
  <c r="S236" i="1"/>
  <c r="S237" i="1"/>
  <c r="S238" i="1"/>
  <c r="S240" i="1"/>
  <c r="T240" i="1"/>
  <c r="S242" i="1"/>
  <c r="S243" i="1"/>
  <c r="T243" i="1"/>
  <c r="S244" i="1"/>
  <c r="S245" i="1"/>
  <c r="T245" i="1"/>
  <c r="S246" i="1"/>
  <c r="S247" i="1"/>
  <c r="T247" i="1"/>
  <c r="S248" i="1"/>
  <c r="S250" i="1"/>
  <c r="S251" i="1"/>
  <c r="S252" i="1"/>
  <c r="S253" i="1"/>
  <c r="S254" i="1"/>
  <c r="S255" i="1"/>
  <c r="S256" i="1"/>
  <c r="T257" i="1"/>
  <c r="S3" i="1"/>
  <c r="T3" i="1"/>
  <c r="O251" i="11" l="1"/>
  <c r="O239" i="11"/>
  <c r="O228" i="11"/>
  <c r="O212" i="11"/>
  <c r="O192" i="11"/>
  <c r="O166" i="11"/>
  <c r="O150" i="11"/>
  <c r="O135" i="11"/>
  <c r="O123" i="11"/>
  <c r="O104" i="11"/>
  <c r="O95" i="11"/>
  <c r="O84" i="11"/>
  <c r="O71" i="11"/>
  <c r="O60" i="11"/>
  <c r="O44" i="11"/>
  <c r="O19" i="11"/>
  <c r="T125" i="1"/>
  <c r="T114" i="1"/>
  <c r="T246" i="1"/>
  <c r="T242" i="1"/>
  <c r="T128" i="1"/>
  <c r="T41" i="1"/>
  <c r="T165" i="1"/>
  <c r="T217" i="1"/>
  <c r="T136" i="1"/>
  <c r="T244" i="1"/>
  <c r="T250" i="1"/>
  <c r="T232" i="1"/>
  <c r="T198" i="1"/>
  <c r="S119" i="1"/>
  <c r="T119" i="1"/>
  <c r="T62" i="1"/>
  <c r="T42" i="1"/>
  <c r="AH251" i="1"/>
  <c r="AI251" i="1"/>
  <c r="AG251" i="1"/>
  <c r="AI227" i="1"/>
  <c r="AH227" i="1"/>
  <c r="N220" i="11"/>
  <c r="O220" i="11" s="1"/>
  <c r="G219" i="1"/>
  <c r="AF219" i="1" s="1"/>
  <c r="T225" i="1"/>
  <c r="T141" i="1"/>
  <c r="T121" i="1"/>
  <c r="T116" i="1"/>
  <c r="X245" i="1"/>
  <c r="Y245" i="1" s="1"/>
  <c r="Z245" i="1" s="1"/>
  <c r="X221" i="1"/>
  <c r="Y221" i="1" s="1"/>
  <c r="Z221" i="1" s="1"/>
  <c r="W211" i="1"/>
  <c r="X211" i="1" s="1"/>
  <c r="Y211" i="1" s="1"/>
  <c r="Z211" i="1" s="1"/>
  <c r="X209" i="1"/>
  <c r="Y209" i="1" s="1"/>
  <c r="Z209" i="1" s="1"/>
  <c r="W207" i="1"/>
  <c r="X207" i="1" s="1"/>
  <c r="Y207" i="1" s="1"/>
  <c r="Z207" i="1" s="1"/>
  <c r="W199" i="1"/>
  <c r="X199" i="1" s="1"/>
  <c r="Y199" i="1" s="1"/>
  <c r="Z199" i="1" s="1"/>
  <c r="W179" i="1"/>
  <c r="X179" i="1" s="1"/>
  <c r="Y179" i="1" s="1"/>
  <c r="Z179" i="1" s="1"/>
  <c r="W107" i="1"/>
  <c r="X107" i="1" s="1"/>
  <c r="Y107" i="1" s="1"/>
  <c r="Z107" i="1" s="1"/>
  <c r="W87" i="1"/>
  <c r="X87" i="1" s="1"/>
  <c r="Y87" i="1" s="1"/>
  <c r="Z87" i="1" s="1"/>
  <c r="T82" i="1"/>
  <c r="W67" i="1"/>
  <c r="X67" i="1" s="1"/>
  <c r="Y67" i="1" s="1"/>
  <c r="Z67" i="1" s="1"/>
  <c r="W51" i="1"/>
  <c r="X51" i="1" s="1"/>
  <c r="Y51" i="1" s="1"/>
  <c r="Z51" i="1" s="1"/>
  <c r="W39" i="1"/>
  <c r="X39" i="1" s="1"/>
  <c r="Y39" i="1" s="1"/>
  <c r="Z39" i="1" s="1"/>
  <c r="W250" i="1"/>
  <c r="X250" i="1" s="1"/>
  <c r="Y250" i="1" s="1"/>
  <c r="Z250" i="1" s="1"/>
  <c r="W246" i="1"/>
  <c r="X246" i="1" s="1"/>
  <c r="Y246" i="1" s="1"/>
  <c r="Z246" i="1" s="1"/>
  <c r="W210" i="1"/>
  <c r="X210" i="1" s="1"/>
  <c r="Y210" i="1" s="1"/>
  <c r="Z210" i="1" s="1"/>
  <c r="W182" i="1"/>
  <c r="X182" i="1" s="1"/>
  <c r="Y182" i="1" s="1"/>
  <c r="Z182" i="1" s="1"/>
  <c r="W86" i="1"/>
  <c r="X86" i="1" s="1"/>
  <c r="Y86" i="1" s="1"/>
  <c r="Z86" i="1" s="1"/>
  <c r="N252" i="11"/>
  <c r="O252" i="11" s="1"/>
  <c r="N227" i="11"/>
  <c r="O227" i="11" s="1"/>
  <c r="G226" i="1"/>
  <c r="G222" i="1"/>
  <c r="N223" i="11"/>
  <c r="O223" i="11" s="1"/>
  <c r="AJ218" i="1"/>
  <c r="AI218" i="1"/>
  <c r="G198" i="1"/>
  <c r="N199" i="11"/>
  <c r="O199" i="11" s="1"/>
  <c r="G178" i="1"/>
  <c r="AF178" i="1" s="1"/>
  <c r="N179" i="11"/>
  <c r="O179" i="11" s="1"/>
  <c r="G170" i="1"/>
  <c r="N171" i="11"/>
  <c r="O171" i="11" s="1"/>
  <c r="G166" i="1"/>
  <c r="AJ166" i="1" s="1"/>
  <c r="N167" i="11"/>
  <c r="O167" i="11" s="1"/>
  <c r="G162" i="1"/>
  <c r="N163" i="11"/>
  <c r="O163" i="11" s="1"/>
  <c r="G154" i="1"/>
  <c r="AH154" i="1" s="1"/>
  <c r="N155" i="11"/>
  <c r="O155" i="11" s="1"/>
  <c r="AI146" i="1"/>
  <c r="AH146" i="1"/>
  <c r="G138" i="1"/>
  <c r="N139" i="11"/>
  <c r="O139" i="11" s="1"/>
  <c r="G125" i="1"/>
  <c r="N126" i="11"/>
  <c r="O126" i="11" s="1"/>
  <c r="AJ122" i="1"/>
  <c r="AI122" i="1"/>
  <c r="G101" i="1"/>
  <c r="N102" i="11"/>
  <c r="O102" i="11" s="1"/>
  <c r="AH98" i="1"/>
  <c r="AG98" i="1"/>
  <c r="AI83" i="1"/>
  <c r="AJ83" i="1"/>
  <c r="AH83" i="1"/>
  <c r="AG83" i="1"/>
  <c r="G69" i="1"/>
  <c r="N70" i="11"/>
  <c r="O70" i="11" s="1"/>
  <c r="AJ63" i="1"/>
  <c r="AI63" i="1"/>
  <c r="AH63" i="1"/>
  <c r="AG63" i="1"/>
  <c r="G61" i="1"/>
  <c r="N62" i="11"/>
  <c r="O62" i="11" s="1"/>
  <c r="AH58" i="1"/>
  <c r="AG58" i="1"/>
  <c r="G51" i="1"/>
  <c r="N52" i="11"/>
  <c r="O52" i="11" s="1"/>
  <c r="AI43" i="1"/>
  <c r="AJ43" i="1"/>
  <c r="AH43" i="1"/>
  <c r="AG43" i="1"/>
  <c r="G13" i="1"/>
  <c r="N14" i="11"/>
  <c r="O14" i="11" s="1"/>
  <c r="AJ240" i="1"/>
  <c r="AH240" i="1"/>
  <c r="AI240" i="1"/>
  <c r="AG240" i="1"/>
  <c r="AJ204" i="1"/>
  <c r="AH204" i="1"/>
  <c r="G84" i="1"/>
  <c r="N85" i="11"/>
  <c r="O85" i="11" s="1"/>
  <c r="T39" i="1"/>
  <c r="T124" i="1"/>
  <c r="T153" i="1"/>
  <c r="T229" i="1"/>
  <c r="T177" i="1"/>
  <c r="T174" i="1"/>
  <c r="T132" i="1"/>
  <c r="T36" i="1"/>
  <c r="T34" i="1"/>
  <c r="T97" i="1"/>
  <c r="T89" i="1"/>
  <c r="T77" i="1"/>
  <c r="W194" i="1"/>
  <c r="X194" i="1" s="1"/>
  <c r="Y194" i="1" s="1"/>
  <c r="Z194" i="1" s="1"/>
  <c r="X193" i="1"/>
  <c r="Y193" i="1" s="1"/>
  <c r="Z193" i="1" s="1"/>
  <c r="X181" i="1"/>
  <c r="Y181" i="1" s="1"/>
  <c r="Z181" i="1" s="1"/>
  <c r="W98" i="1"/>
  <c r="X98" i="1" s="1"/>
  <c r="Y98" i="1" s="1"/>
  <c r="Z98" i="1" s="1"/>
  <c r="W79" i="1"/>
  <c r="X79" i="1" s="1"/>
  <c r="Y79" i="1" s="1"/>
  <c r="Z79" i="1" s="1"/>
  <c r="W71" i="1"/>
  <c r="X71" i="1" s="1"/>
  <c r="Y71" i="1" s="1"/>
  <c r="Z71" i="1" s="1"/>
  <c r="W31" i="1"/>
  <c r="X31" i="1" s="1"/>
  <c r="Y31" i="1" s="1"/>
  <c r="Z31" i="1" s="1"/>
  <c r="AG227" i="1"/>
  <c r="AG218" i="1"/>
  <c r="AH218" i="1"/>
  <c r="AH122" i="1"/>
  <c r="AJ251" i="1"/>
  <c r="AF243" i="1"/>
  <c r="AH243" i="1"/>
  <c r="AJ243" i="1"/>
  <c r="AF211" i="1"/>
  <c r="AH211" i="1"/>
  <c r="AG211" i="1"/>
  <c r="AI179" i="1"/>
  <c r="AG179" i="1"/>
  <c r="AJ155" i="1"/>
  <c r="AI155" i="1"/>
  <c r="AG155" i="1"/>
  <c r="W151" i="1"/>
  <c r="X151" i="1" s="1"/>
  <c r="Y151" i="1" s="1"/>
  <c r="Z151" i="1" s="1"/>
  <c r="W147" i="1"/>
  <c r="X147" i="1" s="1"/>
  <c r="Y147" i="1" s="1"/>
  <c r="Z147" i="1" s="1"/>
  <c r="W143" i="1"/>
  <c r="X143" i="1" s="1"/>
  <c r="Y143" i="1" s="1"/>
  <c r="Z143" i="1" s="1"/>
  <c r="W135" i="1"/>
  <c r="X135" i="1" s="1"/>
  <c r="Y135" i="1" s="1"/>
  <c r="Z135" i="1" s="1"/>
  <c r="W127" i="1"/>
  <c r="X127" i="1" s="1"/>
  <c r="Y127" i="1" s="1"/>
  <c r="Z127" i="1" s="1"/>
  <c r="W119" i="1"/>
  <c r="X119" i="1" s="1"/>
  <c r="Y119" i="1" s="1"/>
  <c r="Z119" i="1" s="1"/>
  <c r="W111" i="1"/>
  <c r="X111" i="1" s="1"/>
  <c r="Y111" i="1" s="1"/>
  <c r="Z111" i="1" s="1"/>
  <c r="W103" i="1"/>
  <c r="X103" i="1" s="1"/>
  <c r="Y103" i="1" s="1"/>
  <c r="Z103" i="1" s="1"/>
  <c r="W95" i="1"/>
  <c r="X95" i="1" s="1"/>
  <c r="Y95" i="1" s="1"/>
  <c r="Z95" i="1" s="1"/>
  <c r="AF83" i="1"/>
  <c r="AI67" i="1"/>
  <c r="AH67" i="1"/>
  <c r="AG67" i="1"/>
  <c r="AF35" i="1"/>
  <c r="AH35" i="1"/>
  <c r="AI35" i="1"/>
  <c r="N195" i="11"/>
  <c r="O195" i="11" s="1"/>
  <c r="N116" i="11"/>
  <c r="O116" i="11" s="1"/>
  <c r="AH46" i="1"/>
  <c r="AI46" i="1"/>
  <c r="N43" i="11"/>
  <c r="O43" i="11" s="1"/>
  <c r="G42" i="1"/>
  <c r="G38" i="1"/>
  <c r="N39" i="11"/>
  <c r="O39" i="11" s="1"/>
  <c r="G34" i="1"/>
  <c r="N35" i="11"/>
  <c r="O35" i="11" s="1"/>
  <c r="G26" i="1"/>
  <c r="N27" i="11"/>
  <c r="O27" i="11" s="1"/>
  <c r="T137" i="1"/>
  <c r="T99" i="1"/>
  <c r="T81" i="1"/>
  <c r="T78" i="1"/>
  <c r="T57" i="1"/>
  <c r="T213" i="1"/>
  <c r="T129" i="1"/>
  <c r="T126" i="1"/>
  <c r="T106" i="1"/>
  <c r="T101" i="1"/>
  <c r="T52" i="1"/>
  <c r="T32" i="1"/>
  <c r="T28" i="1"/>
  <c r="X225" i="1"/>
  <c r="Y225" i="1" s="1"/>
  <c r="Z225" i="1" s="1"/>
  <c r="W223" i="1"/>
  <c r="X223" i="1" s="1"/>
  <c r="Y223" i="1" s="1"/>
  <c r="Z223" i="1" s="1"/>
  <c r="W215" i="1"/>
  <c r="X215" i="1" s="1"/>
  <c r="Y215" i="1" s="1"/>
  <c r="Z215" i="1" s="1"/>
  <c r="W195" i="1"/>
  <c r="X195" i="1" s="1"/>
  <c r="Y195" i="1" s="1"/>
  <c r="Z195" i="1" s="1"/>
  <c r="W187" i="1"/>
  <c r="X187" i="1" s="1"/>
  <c r="Y187" i="1" s="1"/>
  <c r="Z187" i="1" s="1"/>
  <c r="W183" i="1"/>
  <c r="X183" i="1" s="1"/>
  <c r="Y183" i="1" s="1"/>
  <c r="Z183" i="1" s="1"/>
  <c r="W167" i="1"/>
  <c r="X167" i="1" s="1"/>
  <c r="Y167" i="1" s="1"/>
  <c r="Z167" i="1" s="1"/>
  <c r="W159" i="1"/>
  <c r="X159" i="1" s="1"/>
  <c r="Y159" i="1" s="1"/>
  <c r="Z159" i="1" s="1"/>
  <c r="W91" i="1"/>
  <c r="X91" i="1" s="1"/>
  <c r="Y91" i="1" s="1"/>
  <c r="Z91" i="1" s="1"/>
  <c r="W75" i="1"/>
  <c r="X75" i="1" s="1"/>
  <c r="Y75" i="1" s="1"/>
  <c r="Z75" i="1" s="1"/>
  <c r="W46" i="1"/>
  <c r="X46" i="1" s="1"/>
  <c r="Y46" i="1" s="1"/>
  <c r="Z46" i="1" s="1"/>
  <c r="AG250" i="1"/>
  <c r="AG194" i="1"/>
  <c r="AG146" i="1"/>
  <c r="AG122" i="1"/>
  <c r="AG66" i="1"/>
  <c r="AH134" i="1"/>
  <c r="G200" i="1"/>
  <c r="AF204" i="1"/>
  <c r="AF200" i="1"/>
  <c r="W80" i="1"/>
  <c r="X80" i="1" s="1"/>
  <c r="Y80" i="1" s="1"/>
  <c r="Z80" i="1" s="1"/>
  <c r="W72" i="1"/>
  <c r="X72" i="1" s="1"/>
  <c r="Y72" i="1" s="1"/>
  <c r="Z72" i="1" s="1"/>
  <c r="W64" i="1"/>
  <c r="X64" i="1" s="1"/>
  <c r="Y64" i="1" s="1"/>
  <c r="Z64" i="1" s="1"/>
  <c r="W52" i="1"/>
  <c r="X52" i="1" s="1"/>
  <c r="Y52" i="1" s="1"/>
  <c r="Z52" i="1" s="1"/>
  <c r="W48" i="1"/>
  <c r="X48" i="1" s="1"/>
  <c r="Y48" i="1" s="1"/>
  <c r="Z48" i="1" s="1"/>
  <c r="AJ191" i="1"/>
  <c r="AJ179" i="1"/>
  <c r="G78" i="1"/>
  <c r="G70" i="1"/>
  <c r="N4" i="11"/>
  <c r="W9" i="1"/>
  <c r="W7" i="1"/>
  <c r="X7" i="1" s="1"/>
  <c r="Y7" i="1" s="1"/>
  <c r="Z7" i="1" s="1"/>
  <c r="AJ250" i="1"/>
  <c r="AF222" i="1"/>
  <c r="AF218" i="1"/>
  <c r="AF134" i="1"/>
  <c r="AF122" i="1"/>
  <c r="AF70" i="1"/>
  <c r="AI58" i="1"/>
  <c r="AF46" i="1"/>
  <c r="N134" i="11"/>
  <c r="O134" i="11" s="1"/>
  <c r="N94" i="11"/>
  <c r="O94" i="11" s="1"/>
  <c r="N7" i="11"/>
  <c r="O7" i="11" s="1"/>
  <c r="G254" i="1"/>
  <c r="G221" i="1"/>
  <c r="G181" i="1"/>
  <c r="G165" i="1"/>
  <c r="G157" i="1"/>
  <c r="G149" i="1"/>
  <c r="G94" i="1"/>
  <c r="G90" i="1"/>
  <c r="G86" i="1"/>
  <c r="G21" i="1"/>
  <c r="AF181" i="1"/>
  <c r="AF165" i="1"/>
  <c r="AF157" i="1"/>
  <c r="AF125" i="1"/>
  <c r="AF101" i="1"/>
  <c r="AF69" i="1"/>
  <c r="AJ234" i="1"/>
  <c r="AJ130" i="1"/>
  <c r="AJ59" i="1"/>
  <c r="AF139" i="1"/>
  <c r="AH139" i="1"/>
  <c r="AI139" i="1"/>
  <c r="AG139" i="1"/>
  <c r="V139" i="1"/>
  <c r="W139" i="1" s="1"/>
  <c r="X139" i="1" s="1"/>
  <c r="Y139" i="1" s="1"/>
  <c r="Z139" i="1" s="1"/>
  <c r="AH131" i="1"/>
  <c r="AJ131" i="1"/>
  <c r="AI131" i="1"/>
  <c r="AG131" i="1"/>
  <c r="V131" i="1"/>
  <c r="W131" i="1" s="1"/>
  <c r="X131" i="1" s="1"/>
  <c r="Y131" i="1" s="1"/>
  <c r="Z131" i="1" s="1"/>
  <c r="AF123" i="1"/>
  <c r="AH123" i="1"/>
  <c r="AI123" i="1"/>
  <c r="AG123" i="1"/>
  <c r="V123" i="1"/>
  <c r="W123" i="1" s="1"/>
  <c r="X123" i="1" s="1"/>
  <c r="Y123" i="1" s="1"/>
  <c r="Z123" i="1" s="1"/>
  <c r="AF115" i="1"/>
  <c r="AJ115" i="1"/>
  <c r="AI115" i="1"/>
  <c r="AH115" i="1"/>
  <c r="AG115" i="1"/>
  <c r="V115" i="1"/>
  <c r="W115" i="1" s="1"/>
  <c r="X115" i="1" s="1"/>
  <c r="Y115" i="1" s="1"/>
  <c r="Z115" i="1" s="1"/>
  <c r="AF107" i="1"/>
  <c r="AH107" i="1"/>
  <c r="AG107" i="1"/>
  <c r="AJ107" i="1"/>
  <c r="AI107" i="1"/>
  <c r="AI99" i="1"/>
  <c r="AH99" i="1"/>
  <c r="AG99" i="1"/>
  <c r="V99" i="1"/>
  <c r="W99" i="1" s="1"/>
  <c r="X99" i="1" s="1"/>
  <c r="Y99" i="1" s="1"/>
  <c r="Z99" i="1" s="1"/>
  <c r="V88" i="1"/>
  <c r="W88" i="1" s="1"/>
  <c r="X88" i="1" s="1"/>
  <c r="Y88" i="1" s="1"/>
  <c r="Z88" i="1" s="1"/>
  <c r="AF84" i="1"/>
  <c r="V84" i="1"/>
  <c r="W84" i="1" s="1"/>
  <c r="X84" i="1" s="1"/>
  <c r="Y84" i="1" s="1"/>
  <c r="Z84" i="1" s="1"/>
  <c r="AH84" i="1"/>
  <c r="V76" i="1"/>
  <c r="W76" i="1" s="1"/>
  <c r="X76" i="1" s="1"/>
  <c r="Y76" i="1" s="1"/>
  <c r="Z76" i="1" s="1"/>
  <c r="AH68" i="1"/>
  <c r="AG68" i="1"/>
  <c r="AF60" i="1"/>
  <c r="V60" i="1"/>
  <c r="W60" i="1" s="1"/>
  <c r="X60" i="1" s="1"/>
  <c r="Y60" i="1" s="1"/>
  <c r="Z60" i="1" s="1"/>
  <c r="V56" i="1"/>
  <c r="W56" i="1" s="1"/>
  <c r="X56" i="1" s="1"/>
  <c r="Y56" i="1" s="1"/>
  <c r="Z56" i="1" s="1"/>
  <c r="T73" i="1"/>
  <c r="W34" i="1"/>
  <c r="X34" i="1" s="1"/>
  <c r="Y34" i="1" s="1"/>
  <c r="Z34" i="1" s="1"/>
  <c r="V68" i="1"/>
  <c r="W68" i="1" s="1"/>
  <c r="X68" i="1" s="1"/>
  <c r="Y68" i="1" s="1"/>
  <c r="Z68" i="1" s="1"/>
  <c r="W238" i="1"/>
  <c r="X238" i="1" s="1"/>
  <c r="Y238" i="1" s="1"/>
  <c r="Z238" i="1" s="1"/>
  <c r="W198" i="1"/>
  <c r="X198" i="1" s="1"/>
  <c r="Y198" i="1" s="1"/>
  <c r="Z198" i="1" s="1"/>
  <c r="W190" i="1"/>
  <c r="X190" i="1" s="1"/>
  <c r="Y190" i="1" s="1"/>
  <c r="Z190" i="1" s="1"/>
  <c r="W150" i="1"/>
  <c r="X150" i="1" s="1"/>
  <c r="Y150" i="1" s="1"/>
  <c r="Z150" i="1" s="1"/>
  <c r="W146" i="1"/>
  <c r="W134" i="1"/>
  <c r="X134" i="1" s="1"/>
  <c r="Y134" i="1" s="1"/>
  <c r="Z134" i="1" s="1"/>
  <c r="W118" i="1"/>
  <c r="X118" i="1" s="1"/>
  <c r="Y118" i="1" s="1"/>
  <c r="Z118" i="1" s="1"/>
  <c r="W114" i="1"/>
  <c r="X114" i="1" s="1"/>
  <c r="Y114" i="1" s="1"/>
  <c r="Z114" i="1" s="1"/>
  <c r="W110" i="1"/>
  <c r="X110" i="1" s="1"/>
  <c r="Y110" i="1" s="1"/>
  <c r="Z110" i="1" s="1"/>
  <c r="W63" i="1"/>
  <c r="X63" i="1" s="1"/>
  <c r="Y63" i="1" s="1"/>
  <c r="Z63" i="1" s="1"/>
  <c r="W59" i="1"/>
  <c r="X59" i="1" s="1"/>
  <c r="Y59" i="1" s="1"/>
  <c r="Z59" i="1" s="1"/>
  <c r="W50" i="1"/>
  <c r="X50" i="1" s="1"/>
  <c r="Y50" i="1" s="1"/>
  <c r="Z50" i="1" s="1"/>
  <c r="W47" i="1"/>
  <c r="X47" i="1" s="1"/>
  <c r="Y47" i="1" s="1"/>
  <c r="W38" i="1"/>
  <c r="X38" i="1" s="1"/>
  <c r="Y38" i="1" s="1"/>
  <c r="Z38" i="1" s="1"/>
  <c r="AF202" i="1"/>
  <c r="AJ202" i="1"/>
  <c r="AH202" i="1"/>
  <c r="AG202" i="1"/>
  <c r="AI202" i="1"/>
  <c r="AF198" i="1"/>
  <c r="AI198" i="1"/>
  <c r="AH198" i="1"/>
  <c r="AF194" i="1"/>
  <c r="AJ194" i="1"/>
  <c r="AH194" i="1"/>
  <c r="AH178" i="1"/>
  <c r="AJ170" i="1"/>
  <c r="AH170" i="1"/>
  <c r="AI166" i="1"/>
  <c r="AF162" i="1"/>
  <c r="AJ162" i="1"/>
  <c r="AH162" i="1"/>
  <c r="AH228" i="1"/>
  <c r="AG228" i="1"/>
  <c r="AJ228" i="1"/>
  <c r="AI228" i="1"/>
  <c r="AJ84" i="1"/>
  <c r="AI84" i="1"/>
  <c r="AG84" i="1"/>
  <c r="W206" i="1"/>
  <c r="X206" i="1" s="1"/>
  <c r="Y206" i="1" s="1"/>
  <c r="Z206" i="1" s="1"/>
  <c r="W186" i="1"/>
  <c r="X186" i="1" s="1"/>
  <c r="Y186" i="1" s="1"/>
  <c r="Z186" i="1" s="1"/>
  <c r="W178" i="1"/>
  <c r="X178" i="1" s="1"/>
  <c r="Y178" i="1" s="1"/>
  <c r="Z178" i="1" s="1"/>
  <c r="W174" i="1"/>
  <c r="X174" i="1" s="1"/>
  <c r="Y174" i="1" s="1"/>
  <c r="Z174" i="1" s="1"/>
  <c r="W166" i="1"/>
  <c r="X166" i="1" s="1"/>
  <c r="Y166" i="1" s="1"/>
  <c r="Z166" i="1" s="1"/>
  <c r="W154" i="1"/>
  <c r="X154" i="1" s="1"/>
  <c r="Y154" i="1" s="1"/>
  <c r="Z154" i="1" s="1"/>
  <c r="W142" i="1"/>
  <c r="X142" i="1" s="1"/>
  <c r="Y142" i="1" s="1"/>
  <c r="Z142" i="1" s="1"/>
  <c r="W138" i="1"/>
  <c r="X138" i="1" s="1"/>
  <c r="Y138" i="1" s="1"/>
  <c r="Z138" i="1" s="1"/>
  <c r="W130" i="1"/>
  <c r="X130" i="1" s="1"/>
  <c r="Y130" i="1" s="1"/>
  <c r="Z130" i="1" s="1"/>
  <c r="W78" i="1"/>
  <c r="X78" i="1" s="1"/>
  <c r="Y78" i="1" s="1"/>
  <c r="Z78" i="1" s="1"/>
  <c r="W70" i="1"/>
  <c r="X70" i="1" s="1"/>
  <c r="Y70" i="1" s="1"/>
  <c r="Z70" i="1" s="1"/>
  <c r="W66" i="1"/>
  <c r="X66" i="1" s="1"/>
  <c r="Y66" i="1" s="1"/>
  <c r="Z66" i="1" s="1"/>
  <c r="W42" i="1"/>
  <c r="X42" i="1" s="1"/>
  <c r="Y42" i="1" s="1"/>
  <c r="Z42" i="1" s="1"/>
  <c r="W26" i="1"/>
  <c r="X26" i="1" s="1"/>
  <c r="Y26" i="1" s="1"/>
  <c r="Z26" i="1" s="1"/>
  <c r="W36" i="1"/>
  <c r="X36" i="1" s="1"/>
  <c r="Y36" i="1" s="1"/>
  <c r="Z36" i="1" s="1"/>
  <c r="AI170" i="1"/>
  <c r="W222" i="1"/>
  <c r="X222" i="1" s="1"/>
  <c r="Y222" i="1" s="1"/>
  <c r="Z222" i="1" s="1"/>
  <c r="W218" i="1"/>
  <c r="X218" i="1" s="1"/>
  <c r="Y218" i="1" s="1"/>
  <c r="Z218" i="1" s="1"/>
  <c r="W202" i="1"/>
  <c r="X202" i="1" s="1"/>
  <c r="Y202" i="1" s="1"/>
  <c r="Z202" i="1" s="1"/>
  <c r="W170" i="1"/>
  <c r="X170" i="1" s="1"/>
  <c r="Y170" i="1" s="1"/>
  <c r="Z170" i="1" s="1"/>
  <c r="W162" i="1"/>
  <c r="X162" i="1" s="1"/>
  <c r="Y162" i="1" s="1"/>
  <c r="Z162" i="1" s="1"/>
  <c r="W106" i="1"/>
  <c r="X106" i="1" s="1"/>
  <c r="Y106" i="1" s="1"/>
  <c r="Z106" i="1" s="1"/>
  <c r="W102" i="1"/>
  <c r="X102" i="1" s="1"/>
  <c r="Y102" i="1" s="1"/>
  <c r="Z102" i="1" s="1"/>
  <c r="W94" i="1"/>
  <c r="X94" i="1" s="1"/>
  <c r="Y94" i="1" s="1"/>
  <c r="Z94" i="1" s="1"/>
  <c r="W90" i="1"/>
  <c r="X90" i="1" s="1"/>
  <c r="Y90" i="1" s="1"/>
  <c r="Z90" i="1" s="1"/>
  <c r="W74" i="1"/>
  <c r="X74" i="1" s="1"/>
  <c r="Y74" i="1" s="1"/>
  <c r="Z74" i="1" s="1"/>
  <c r="AF149" i="1"/>
  <c r="AJ149" i="1"/>
  <c r="AI78" i="1"/>
  <c r="AF66" i="1"/>
  <c r="AJ66" i="1"/>
  <c r="AI66" i="1"/>
  <c r="AF42" i="1"/>
  <c r="AJ42" i="1"/>
  <c r="AF38" i="1"/>
  <c r="AI38" i="1"/>
  <c r="AF26" i="1"/>
  <c r="N205" i="11"/>
  <c r="O205" i="11" s="1"/>
  <c r="G186" i="1"/>
  <c r="AF186" i="1" s="1"/>
  <c r="N187" i="11"/>
  <c r="O187" i="11" s="1"/>
  <c r="AJ154" i="1"/>
  <c r="AI101" i="1"/>
  <c r="AJ98" i="1"/>
  <c r="AI98" i="1"/>
  <c r="G91" i="1"/>
  <c r="N92" i="11"/>
  <c r="O92" i="11" s="1"/>
  <c r="G74" i="1"/>
  <c r="N75" i="11"/>
  <c r="O75" i="11" s="1"/>
  <c r="AJ70" i="1"/>
  <c r="AI70" i="1"/>
  <c r="N28" i="11"/>
  <c r="O28" i="11" s="1"/>
  <c r="G27" i="1"/>
  <c r="AI27" i="1" s="1"/>
  <c r="AA23" i="1"/>
  <c r="AC23" i="1"/>
  <c r="AE23" i="1"/>
  <c r="AF227" i="1"/>
  <c r="AJ227" i="1"/>
  <c r="G242" i="1"/>
  <c r="N243" i="11"/>
  <c r="O243" i="11" s="1"/>
  <c r="G197" i="1"/>
  <c r="AI197" i="1" s="1"/>
  <c r="N198" i="11"/>
  <c r="O198" i="11" s="1"/>
  <c r="G189" i="1"/>
  <c r="N190" i="11"/>
  <c r="O190" i="11" s="1"/>
  <c r="N119" i="11"/>
  <c r="O119" i="11" s="1"/>
  <c r="G118" i="1"/>
  <c r="AF118" i="1" s="1"/>
  <c r="G114" i="1"/>
  <c r="N115" i="11"/>
  <c r="O115" i="11" s="1"/>
  <c r="N31" i="11"/>
  <c r="O31" i="11" s="1"/>
  <c r="G30" i="1"/>
  <c r="G180" i="1"/>
  <c r="N181" i="11"/>
  <c r="O181" i="11" s="1"/>
  <c r="G152" i="1"/>
  <c r="N153" i="11"/>
  <c r="O153" i="11" s="1"/>
  <c r="G108" i="1"/>
  <c r="N109" i="11"/>
  <c r="O109" i="11" s="1"/>
  <c r="AI68" i="1"/>
  <c r="N253" i="11"/>
  <c r="O253" i="11" s="1"/>
  <c r="N215" i="11"/>
  <c r="O215" i="11" s="1"/>
  <c r="G214" i="1"/>
  <c r="G206" i="1"/>
  <c r="AJ206" i="1" s="1"/>
  <c r="N207" i="11"/>
  <c r="O207" i="11" s="1"/>
  <c r="G196" i="1"/>
  <c r="G140" i="1"/>
  <c r="N141" i="11"/>
  <c r="O141" i="11" s="1"/>
  <c r="N137" i="11"/>
  <c r="O137" i="11" s="1"/>
  <c r="AJ133" i="1"/>
  <c r="AJ123" i="1"/>
  <c r="N77" i="11"/>
  <c r="O77" i="11" s="1"/>
  <c r="G76" i="1"/>
  <c r="AF76" i="1" s="1"/>
  <c r="N55" i="11"/>
  <c r="O55" i="11" s="1"/>
  <c r="G54" i="1"/>
  <c r="AF54" i="1" s="1"/>
  <c r="G50" i="1"/>
  <c r="N51" i="11"/>
  <c r="O51" i="11" s="1"/>
  <c r="AJ46" i="1"/>
  <c r="G37" i="1"/>
  <c r="AF37" i="1" s="1"/>
  <c r="N38" i="11"/>
  <c r="O38" i="11" s="1"/>
  <c r="G14" i="1"/>
  <c r="AA14" i="1" s="1"/>
  <c r="N15" i="11"/>
  <c r="O15" i="11" s="1"/>
  <c r="W43" i="1"/>
  <c r="X43" i="1" s="1"/>
  <c r="Y43" i="1" s="1"/>
  <c r="Z43" i="1" s="1"/>
  <c r="W30" i="1"/>
  <c r="X30" i="1" s="1"/>
  <c r="Y30" i="1" s="1"/>
  <c r="Z30" i="1" s="1"/>
  <c r="W28" i="1"/>
  <c r="X28" i="1" s="1"/>
  <c r="Y28" i="1" s="1"/>
  <c r="Z28" i="1" s="1"/>
  <c r="W256" i="1"/>
  <c r="X256" i="1" s="1"/>
  <c r="Y256" i="1" s="1"/>
  <c r="Z256" i="1" s="1"/>
  <c r="S189" i="1"/>
  <c r="AH254" i="1"/>
  <c r="AI250" i="1"/>
  <c r="AI204" i="1"/>
  <c r="AI125" i="1"/>
  <c r="AF229" i="1"/>
  <c r="AJ229" i="1"/>
  <c r="AF221" i="1"/>
  <c r="AJ221" i="1"/>
  <c r="G244" i="1"/>
  <c r="AJ219" i="1"/>
  <c r="N196" i="11"/>
  <c r="O196" i="11" s="1"/>
  <c r="G195" i="1"/>
  <c r="G171" i="1"/>
  <c r="N172" i="11"/>
  <c r="O172" i="11" s="1"/>
  <c r="G147" i="1"/>
  <c r="N148" i="11"/>
  <c r="O148" i="11" s="1"/>
  <c r="G88" i="1"/>
  <c r="AF88" i="1" s="1"/>
  <c r="AI75" i="1"/>
  <c r="AJ75" i="1"/>
  <c r="AI62" i="1"/>
  <c r="X21" i="1"/>
  <c r="AF240" i="1"/>
  <c r="AF228" i="1"/>
  <c r="AF189" i="1"/>
  <c r="AF146" i="1"/>
  <c r="AF130" i="1"/>
  <c r="AF114" i="1"/>
  <c r="AF98" i="1"/>
  <c r="AF75" i="1"/>
  <c r="AJ67" i="1"/>
  <c r="AF59" i="1"/>
  <c r="AF43" i="1"/>
  <c r="N257" i="11"/>
  <c r="O257" i="11" s="1"/>
  <c r="N241" i="11"/>
  <c r="O241" i="11" s="1"/>
  <c r="G220" i="1"/>
  <c r="G172" i="1"/>
  <c r="AF172" i="1" s="1"/>
  <c r="N169" i="11"/>
  <c r="O169" i="11" s="1"/>
  <c r="G148" i="1"/>
  <c r="G124" i="1"/>
  <c r="G92" i="1"/>
  <c r="AF92" i="1" s="1"/>
  <c r="N69" i="11"/>
  <c r="O69" i="11" s="1"/>
  <c r="G60" i="1"/>
  <c r="W4" i="1"/>
  <c r="X4" i="1" s="1"/>
  <c r="AF242" i="1"/>
  <c r="AF234" i="1"/>
  <c r="AJ226" i="1"/>
  <c r="AF195" i="1"/>
  <c r="AF179" i="1"/>
  <c r="AF171" i="1"/>
  <c r="AJ163" i="1"/>
  <c r="AJ124" i="1"/>
  <c r="AJ26" i="1"/>
  <c r="N229" i="11"/>
  <c r="O229" i="11" s="1"/>
  <c r="G216" i="1"/>
  <c r="AF216" i="1" s="1"/>
  <c r="N201" i="11"/>
  <c r="O201" i="11" s="1"/>
  <c r="G188" i="1"/>
  <c r="AF188" i="1" s="1"/>
  <c r="G120" i="1"/>
  <c r="N101" i="11"/>
  <c r="G56" i="1"/>
  <c r="G36" i="1"/>
  <c r="AF36" i="1" s="1"/>
  <c r="G20" i="1"/>
  <c r="AA20" i="1" s="1"/>
  <c r="AB20" i="1" s="1"/>
  <c r="AC20" i="1" s="1"/>
  <c r="AD20" i="1" s="1"/>
  <c r="AE20" i="1" s="1"/>
  <c r="G5" i="1"/>
  <c r="N245" i="11"/>
  <c r="O245" i="11" s="1"/>
  <c r="G212" i="1"/>
  <c r="AF212" i="1" s="1"/>
  <c r="N197" i="11"/>
  <c r="O197" i="11" s="1"/>
  <c r="G184" i="1"/>
  <c r="G156" i="1"/>
  <c r="AF156" i="1" s="1"/>
  <c r="G116" i="1"/>
  <c r="AF116" i="1" s="1"/>
  <c r="G52" i="1"/>
  <c r="AF52" i="1" s="1"/>
  <c r="O151" i="11"/>
  <c r="O101" i="11"/>
  <c r="AA13" i="1"/>
  <c r="AB13" i="1" s="1"/>
  <c r="AF254" i="1"/>
  <c r="AF62" i="1"/>
  <c r="V13" i="1"/>
  <c r="W13" i="1" s="1"/>
  <c r="X13" i="1" s="1"/>
  <c r="Y13" i="1" s="1"/>
  <c r="Z13" i="1" s="1"/>
  <c r="AA5" i="1"/>
  <c r="AF5" i="1" s="1"/>
  <c r="AF102" i="1"/>
  <c r="T255" i="1"/>
  <c r="T199" i="1"/>
  <c r="T151" i="1"/>
  <c r="T143" i="1"/>
  <c r="T123" i="1"/>
  <c r="T252" i="1"/>
  <c r="T248" i="1"/>
  <c r="T231" i="1"/>
  <c r="T222" i="1"/>
  <c r="T220" i="1"/>
  <c r="T223" i="1"/>
  <c r="T221" i="1"/>
  <c r="T207" i="1"/>
  <c r="T193" i="1"/>
  <c r="T183" i="1"/>
  <c r="T175" i="1"/>
  <c r="T117" i="1"/>
  <c r="T91" i="1"/>
  <c r="T83" i="1"/>
  <c r="T67" i="1"/>
  <c r="T53" i="1"/>
  <c r="T35" i="1"/>
  <c r="T254" i="1"/>
  <c r="T251" i="1"/>
  <c r="T219" i="1"/>
  <c r="T216" i="1"/>
  <c r="T215" i="1"/>
  <c r="T208" i="1"/>
  <c r="T200" i="1"/>
  <c r="T190" i="1"/>
  <c r="T185" i="1"/>
  <c r="T179" i="1"/>
  <c r="T178" i="1"/>
  <c r="T159" i="1"/>
  <c r="T155" i="1"/>
  <c r="T152" i="1"/>
  <c r="T150" i="1"/>
  <c r="T138" i="1"/>
  <c r="T135" i="1"/>
  <c r="T134" i="1"/>
  <c r="T131" i="1"/>
  <c r="T127" i="1"/>
  <c r="T120" i="1"/>
  <c r="T110" i="1"/>
  <c r="T104" i="1"/>
  <c r="T103" i="1"/>
  <c r="T100" i="1"/>
  <c r="T98" i="1"/>
  <c r="T95" i="1"/>
  <c r="T94" i="1"/>
  <c r="T88" i="1"/>
  <c r="T87" i="1"/>
  <c r="T74" i="1"/>
  <c r="T58" i="1"/>
  <c r="T55" i="1"/>
  <c r="T54" i="1"/>
  <c r="T50" i="1"/>
  <c r="T38" i="1"/>
  <c r="T256" i="1"/>
  <c r="W228" i="1"/>
  <c r="X228" i="1" s="1"/>
  <c r="Y228" i="1" s="1"/>
  <c r="Z228" i="1" s="1"/>
  <c r="W226" i="1"/>
  <c r="X226" i="1" s="1"/>
  <c r="Y226" i="1" s="1"/>
  <c r="Z226" i="1" s="1"/>
  <c r="W214" i="1"/>
  <c r="X214" i="1" s="1"/>
  <c r="Y214" i="1" s="1"/>
  <c r="Z214" i="1" s="1"/>
  <c r="T249" i="1"/>
  <c r="X213" i="1"/>
  <c r="Y213" i="1" s="1"/>
  <c r="Z213" i="1" s="1"/>
  <c r="Y21" i="1"/>
  <c r="T238" i="1"/>
  <c r="T236" i="1"/>
  <c r="T234" i="1"/>
  <c r="T227" i="1"/>
  <c r="T226" i="1"/>
  <c r="T211" i="1"/>
  <c r="T210" i="1"/>
  <c r="T204" i="1"/>
  <c r="T203" i="1"/>
  <c r="T196" i="1"/>
  <c r="T195" i="1"/>
  <c r="T187" i="1"/>
  <c r="T176" i="1"/>
  <c r="T171" i="1"/>
  <c r="T170" i="1"/>
  <c r="T167" i="1"/>
  <c r="T166" i="1"/>
  <c r="T164" i="1"/>
  <c r="T163" i="1"/>
  <c r="T154" i="1"/>
  <c r="T147" i="1"/>
  <c r="T122" i="1"/>
  <c r="T108" i="1"/>
  <c r="T75" i="1"/>
  <c r="T70" i="1"/>
  <c r="T51" i="1"/>
  <c r="T44" i="1"/>
  <c r="T40" i="1"/>
  <c r="W257" i="1"/>
  <c r="X257" i="1" s="1"/>
  <c r="Y257" i="1" s="1"/>
  <c r="Z257" i="1" s="1"/>
  <c r="W255" i="1"/>
  <c r="X255" i="1" s="1"/>
  <c r="Y255" i="1" s="1"/>
  <c r="Z255" i="1" s="1"/>
  <c r="W217" i="1"/>
  <c r="X217" i="1" s="1"/>
  <c r="Y217" i="1" s="1"/>
  <c r="Z217" i="1" s="1"/>
  <c r="W203" i="1"/>
  <c r="X203" i="1" s="1"/>
  <c r="Y203" i="1" s="1"/>
  <c r="Z203" i="1" s="1"/>
  <c r="W201" i="1"/>
  <c r="X201" i="1" s="1"/>
  <c r="Y201" i="1" s="1"/>
  <c r="Z201" i="1" s="1"/>
  <c r="W185" i="1"/>
  <c r="X185" i="1" s="1"/>
  <c r="Y185" i="1" s="1"/>
  <c r="Z185" i="1" s="1"/>
  <c r="X224" i="1"/>
  <c r="Y224" i="1" s="1"/>
  <c r="Z224" i="1" s="1"/>
  <c r="X146" i="1"/>
  <c r="Y146" i="1" s="1"/>
  <c r="Z146" i="1" s="1"/>
  <c r="T144" i="1"/>
  <c r="X96" i="1"/>
  <c r="Y96" i="1" s="1"/>
  <c r="Z96" i="1" s="1"/>
  <c r="X82" i="1"/>
  <c r="Y82" i="1" s="1"/>
  <c r="Z82" i="1" s="1"/>
  <c r="X58" i="1"/>
  <c r="Y58" i="1" s="1"/>
  <c r="Z58" i="1" s="1"/>
  <c r="X54" i="1"/>
  <c r="Y54" i="1" s="1"/>
  <c r="Z54" i="1" s="1"/>
  <c r="S47" i="1"/>
  <c r="AJ216" i="1"/>
  <c r="AJ211" i="1"/>
  <c r="AJ198" i="1"/>
  <c r="AJ181" i="1"/>
  <c r="AJ146" i="1"/>
  <c r="AJ139" i="1"/>
  <c r="AJ106" i="1"/>
  <c r="AJ101" i="1"/>
  <c r="X24" i="1"/>
  <c r="Y24" i="1" s="1"/>
  <c r="Z24" i="1" s="1"/>
  <c r="X12" i="1"/>
  <c r="Y12" i="1" s="1"/>
  <c r="X8" i="1"/>
  <c r="Y8" i="1" s="1"/>
  <c r="Z8" i="1" s="1"/>
  <c r="AF250" i="1"/>
  <c r="AF238" i="1"/>
  <c r="W237" i="1"/>
  <c r="X237" i="1" s="1"/>
  <c r="Y237" i="1" s="1"/>
  <c r="Z237" i="1" s="1"/>
  <c r="W158" i="1"/>
  <c r="X158" i="1" s="1"/>
  <c r="Y158" i="1" s="1"/>
  <c r="Z158" i="1" s="1"/>
  <c r="S141" i="1"/>
  <c r="V23" i="1"/>
  <c r="W23" i="1" s="1"/>
  <c r="AF23" i="1"/>
  <c r="AF148" i="1"/>
  <c r="AF51" i="1"/>
  <c r="X16" i="1"/>
  <c r="Y16" i="1" s="1"/>
  <c r="Z16" i="1" s="1"/>
  <c r="AJ118" i="1"/>
  <c r="AJ93" i="1"/>
  <c r="AF93" i="1"/>
  <c r="AF13" i="1"/>
  <c r="V3" i="1"/>
  <c r="AA3" i="1"/>
  <c r="AB3" i="1" s="1"/>
  <c r="AC3" i="1" s="1"/>
  <c r="AD3" i="1" s="1"/>
  <c r="AE3" i="1" s="1"/>
  <c r="AA21" i="1"/>
  <c r="AB21" i="1" s="1"/>
  <c r="AG21" i="1" s="1"/>
  <c r="AF226" i="1"/>
  <c r="AF196" i="1"/>
  <c r="AF191" i="1"/>
  <c r="AF180" i="1"/>
  <c r="AF163" i="1"/>
  <c r="AF155" i="1"/>
  <c r="AF131" i="1"/>
  <c r="AF108" i="1"/>
  <c r="AF63" i="1"/>
  <c r="N258" i="11"/>
  <c r="O258" i="11" s="1"/>
  <c r="N250" i="11"/>
  <c r="O250" i="11" s="1"/>
  <c r="N234" i="11"/>
  <c r="O234" i="11" s="1"/>
  <c r="N226" i="11"/>
  <c r="O226" i="11" s="1"/>
  <c r="N218" i="11"/>
  <c r="O218" i="11" s="1"/>
  <c r="N202" i="11"/>
  <c r="O202" i="11" s="1"/>
  <c r="N194" i="11"/>
  <c r="O194" i="11" s="1"/>
  <c r="N186" i="11"/>
  <c r="O186" i="11" s="1"/>
  <c r="N168" i="11"/>
  <c r="O168" i="11" s="1"/>
  <c r="N162" i="11"/>
  <c r="O162" i="11" s="1"/>
  <c r="N146" i="11"/>
  <c r="O146" i="11" s="1"/>
  <c r="N138" i="11"/>
  <c r="O138" i="11" s="1"/>
  <c r="G135" i="1"/>
  <c r="G127" i="1"/>
  <c r="G119" i="1"/>
  <c r="N114" i="11"/>
  <c r="O114" i="11" s="1"/>
  <c r="N106" i="11"/>
  <c r="O106" i="11" s="1"/>
  <c r="G103" i="1"/>
  <c r="N98" i="11"/>
  <c r="O98" i="11" s="1"/>
  <c r="G95" i="1"/>
  <c r="G87" i="1"/>
  <c r="N82" i="11"/>
  <c r="O82" i="11" s="1"/>
  <c r="G79" i="1"/>
  <c r="N66" i="11"/>
  <c r="O66" i="11" s="1"/>
  <c r="N64" i="11"/>
  <c r="O64" i="11" s="1"/>
  <c r="N58" i="11"/>
  <c r="O58" i="11" s="1"/>
  <c r="N50" i="11"/>
  <c r="O50" i="11" s="1"/>
  <c r="G47" i="1"/>
  <c r="N42" i="11"/>
  <c r="O42" i="11" s="1"/>
  <c r="G39" i="1"/>
  <c r="AF39" i="1" s="1"/>
  <c r="N34" i="11"/>
  <c r="O34" i="11" s="1"/>
  <c r="N26" i="11"/>
  <c r="O26" i="11" s="1"/>
  <c r="N24" i="11"/>
  <c r="O24" i="11" s="1"/>
  <c r="G17" i="1"/>
  <c r="AA17" i="1" s="1"/>
  <c r="AF17" i="1" s="1"/>
  <c r="N23" i="11"/>
  <c r="O23" i="11" s="1"/>
  <c r="AF50" i="1"/>
  <c r="S27" i="1"/>
  <c r="W19" i="1"/>
  <c r="X19" i="1" s="1"/>
  <c r="Y19" i="1" s="1"/>
  <c r="Z19" i="1" s="1"/>
  <c r="G256" i="1"/>
  <c r="G252" i="1"/>
  <c r="AF251" i="1"/>
  <c r="AF220" i="1"/>
  <c r="AF170" i="1"/>
  <c r="G168" i="1"/>
  <c r="AF168" i="1" s="1"/>
  <c r="AF147" i="1"/>
  <c r="G136" i="1"/>
  <c r="G19" i="1"/>
  <c r="G7" i="1"/>
  <c r="T111" i="1"/>
  <c r="T235" i="1"/>
  <c r="S235" i="1"/>
  <c r="W235" i="1"/>
  <c r="X235" i="1" s="1"/>
  <c r="Y235" i="1" s="1"/>
  <c r="Z235" i="1" s="1"/>
  <c r="W169" i="1"/>
  <c r="X169" i="1" s="1"/>
  <c r="Y169" i="1" s="1"/>
  <c r="Z169" i="1" s="1"/>
  <c r="X229" i="1"/>
  <c r="Y229" i="1" s="1"/>
  <c r="Z229" i="1" s="1"/>
  <c r="S229" i="1"/>
  <c r="S101" i="1"/>
  <c r="Y101" i="1"/>
  <c r="Z101" i="1" s="1"/>
  <c r="T96" i="1"/>
  <c r="T47" i="1"/>
  <c r="T186" i="1"/>
  <c r="T71" i="1"/>
  <c r="T26" i="1"/>
  <c r="T188" i="1"/>
  <c r="X249" i="1"/>
  <c r="Y249" i="1" s="1"/>
  <c r="Z249" i="1" s="1"/>
  <c r="S249" i="1"/>
  <c r="T230" i="1"/>
  <c r="W230" i="1"/>
  <c r="X230" i="1" s="1"/>
  <c r="Y230" i="1" s="1"/>
  <c r="Z230" i="1" s="1"/>
  <c r="AF197" i="1"/>
  <c r="AJ197" i="1"/>
  <c r="S197" i="1"/>
  <c r="V197" i="1"/>
  <c r="W197" i="1" s="1"/>
  <c r="X197" i="1" s="1"/>
  <c r="Y197" i="1" s="1"/>
  <c r="Z197" i="1" s="1"/>
  <c r="T197" i="1"/>
  <c r="T107" i="1"/>
  <c r="T59" i="1"/>
  <c r="X241" i="1"/>
  <c r="Y241" i="1" s="1"/>
  <c r="Z241" i="1" s="1"/>
  <c r="X205" i="1"/>
  <c r="Y205" i="1" s="1"/>
  <c r="Z205" i="1" s="1"/>
  <c r="T228" i="1"/>
  <c r="W247" i="1"/>
  <c r="X247" i="1" s="1"/>
  <c r="Y247" i="1" s="1"/>
  <c r="Z247" i="1" s="1"/>
  <c r="S209" i="1"/>
  <c r="T239" i="1"/>
  <c r="T27" i="1"/>
  <c r="W189" i="1"/>
  <c r="X189" i="1" s="1"/>
  <c r="Y189" i="1" s="1"/>
  <c r="Z189" i="1" s="1"/>
  <c r="V141" i="1"/>
  <c r="W141" i="1" s="1"/>
  <c r="X141" i="1" s="1"/>
  <c r="Y141" i="1" s="1"/>
  <c r="Z141" i="1" s="1"/>
  <c r="W251" i="1"/>
  <c r="X251" i="1" s="1"/>
  <c r="Y251" i="1" s="1"/>
  <c r="Z251" i="1" s="1"/>
  <c r="S241" i="1"/>
  <c r="W239" i="1"/>
  <c r="X239" i="1" s="1"/>
  <c r="Y239" i="1" s="1"/>
  <c r="Z239" i="1" s="1"/>
  <c r="AJ27" i="1"/>
  <c r="AH27" i="1"/>
  <c r="V27" i="1"/>
  <c r="W27" i="1" s="1"/>
  <c r="X27" i="1" s="1"/>
  <c r="Y27" i="1" s="1"/>
  <c r="Z27" i="1" s="1"/>
  <c r="S169" i="1"/>
  <c r="X233" i="1"/>
  <c r="Y233" i="1" s="1"/>
  <c r="Z233" i="1" s="1"/>
  <c r="Z47" i="1"/>
  <c r="T214" i="1"/>
  <c r="T158" i="1"/>
  <c r="T146" i="1"/>
  <c r="X176" i="1"/>
  <c r="Y176" i="1" s="1"/>
  <c r="Z176" i="1" s="1"/>
  <c r="W17" i="1"/>
  <c r="X17" i="1" s="1"/>
  <c r="W6" i="1"/>
  <c r="X23" i="1"/>
  <c r="AJ246" i="1"/>
  <c r="AF246" i="1"/>
  <c r="N211" i="11"/>
  <c r="O211" i="11" s="1"/>
  <c r="G210" i="1"/>
  <c r="AF203" i="1"/>
  <c r="AJ203" i="1"/>
  <c r="N233" i="11"/>
  <c r="O233" i="11" s="1"/>
  <c r="G232" i="1"/>
  <c r="G215" i="1"/>
  <c r="N216" i="11"/>
  <c r="O216" i="11" s="1"/>
  <c r="G16" i="1"/>
  <c r="N17" i="11"/>
  <c r="O17" i="11" s="1"/>
  <c r="AA7" i="1"/>
  <c r="AF7" i="1" s="1"/>
  <c r="W3" i="1"/>
  <c r="AJ39" i="1"/>
  <c r="AF68" i="1"/>
  <c r="AJ68" i="1"/>
  <c r="AF58" i="1"/>
  <c r="AJ58" i="1"/>
  <c r="G48" i="1"/>
  <c r="N49" i="11"/>
  <c r="O49" i="11" s="1"/>
  <c r="G12" i="1"/>
  <c r="N13" i="11"/>
  <c r="O13" i="11" s="1"/>
  <c r="G9" i="1"/>
  <c r="N10" i="11"/>
  <c r="O10" i="11" s="1"/>
  <c r="AF67" i="1"/>
  <c r="W15" i="1"/>
  <c r="X15" i="1" s="1"/>
  <c r="Y15" i="1" s="1"/>
  <c r="Z15" i="1" s="1"/>
  <c r="AF117" i="1"/>
  <c r="AJ117" i="1"/>
  <c r="N160" i="11"/>
  <c r="O160" i="11" s="1"/>
  <c r="G159" i="1"/>
  <c r="AF99" i="1"/>
  <c r="AJ99" i="1"/>
  <c r="G73" i="1"/>
  <c r="N74" i="11"/>
  <c r="O74" i="11" s="1"/>
  <c r="AF213" i="1"/>
  <c r="AJ213" i="1"/>
  <c r="AJ54" i="1"/>
  <c r="AA22" i="1"/>
  <c r="AB22" i="1" s="1"/>
  <c r="AC22" i="1" s="1"/>
  <c r="AD22" i="1" s="1"/>
  <c r="AE22" i="1" s="1"/>
  <c r="V22" i="1"/>
  <c r="W22" i="1" s="1"/>
  <c r="X22" i="1" s="1"/>
  <c r="AA11" i="1"/>
  <c r="AB11" i="1" s="1"/>
  <c r="AC11" i="1" s="1"/>
  <c r="AD11" i="1" s="1"/>
  <c r="AE11" i="1" s="1"/>
  <c r="V11" i="1"/>
  <c r="G241" i="1"/>
  <c r="N242" i="11"/>
  <c r="O242" i="11" s="1"/>
  <c r="N165" i="11"/>
  <c r="O165" i="11" s="1"/>
  <c r="G164" i="1"/>
  <c r="N18" i="11"/>
  <c r="O18" i="11" s="1"/>
  <c r="N183" i="11"/>
  <c r="O183" i="11" s="1"/>
  <c r="G182" i="1"/>
  <c r="G169" i="1"/>
  <c r="N170" i="11"/>
  <c r="O170" i="11" s="1"/>
  <c r="X25" i="1"/>
  <c r="Y25" i="1" s="1"/>
  <c r="Z25" i="1" s="1"/>
  <c r="Z21" i="1"/>
  <c r="N188" i="11"/>
  <c r="O188" i="11" s="1"/>
  <c r="G187" i="1"/>
  <c r="Z12" i="1"/>
  <c r="Y4" i="1"/>
  <c r="Z4" i="1" s="1"/>
  <c r="AF206" i="1"/>
  <c r="G176" i="1"/>
  <c r="N177" i="11"/>
  <c r="O177" i="11" s="1"/>
  <c r="G153" i="1"/>
  <c r="N154" i="11"/>
  <c r="O154" i="11" s="1"/>
  <c r="G89" i="1"/>
  <c r="N90" i="11"/>
  <c r="O90" i="11" s="1"/>
  <c r="G24" i="1"/>
  <c r="N25" i="11"/>
  <c r="O25" i="11" s="1"/>
  <c r="AA19" i="1"/>
  <c r="AB19" i="1" s="1"/>
  <c r="AF19" i="1"/>
  <c r="Y23" i="1"/>
  <c r="Z23" i="1" s="1"/>
  <c r="W18" i="1"/>
  <c r="X9" i="1"/>
  <c r="Y9" i="1" s="1"/>
  <c r="Z9" i="1" s="1"/>
  <c r="G231" i="1"/>
  <c r="N232" i="11"/>
  <c r="O232" i="11" s="1"/>
  <c r="AJ214" i="1"/>
  <c r="G209" i="1"/>
  <c r="N210" i="11"/>
  <c r="O210" i="11" s="1"/>
  <c r="G192" i="1"/>
  <c r="N193" i="11"/>
  <c r="O193" i="11" s="1"/>
  <c r="G174" i="1"/>
  <c r="N175" i="11"/>
  <c r="O175" i="11" s="1"/>
  <c r="AJ168" i="1"/>
  <c r="N159" i="11"/>
  <c r="O159" i="11" s="1"/>
  <c r="G158" i="1"/>
  <c r="N73" i="11"/>
  <c r="O73" i="11" s="1"/>
  <c r="G72" i="1"/>
  <c r="G40" i="1"/>
  <c r="N41" i="11"/>
  <c r="O41" i="11" s="1"/>
  <c r="X5" i="1"/>
  <c r="N249" i="11"/>
  <c r="O249" i="11" s="1"/>
  <c r="G248" i="1"/>
  <c r="G237" i="1"/>
  <c r="N238" i="11"/>
  <c r="O238" i="11" s="1"/>
  <c r="N105" i="11"/>
  <c r="O105" i="11" s="1"/>
  <c r="G104" i="1"/>
  <c r="AF82" i="1"/>
  <c r="X14" i="1"/>
  <c r="Y14" i="1" s="1"/>
  <c r="W10" i="1"/>
  <c r="X10" i="1" s="1"/>
  <c r="V20" i="1"/>
  <c r="W20" i="1" s="1"/>
  <c r="N237" i="11"/>
  <c r="O237" i="11" s="1"/>
  <c r="G236" i="1"/>
  <c r="N133" i="11"/>
  <c r="O133" i="11" s="1"/>
  <c r="G132" i="1"/>
  <c r="N127" i="11"/>
  <c r="O127" i="11" s="1"/>
  <c r="G126" i="1"/>
  <c r="G109" i="1"/>
  <c r="N110" i="11"/>
  <c r="O110" i="11" s="1"/>
  <c r="G253" i="1"/>
  <c r="N254" i="11"/>
  <c r="O254" i="11" s="1"/>
  <c r="G247" i="1"/>
  <c r="N248" i="11"/>
  <c r="O248" i="11" s="1"/>
  <c r="G208" i="1"/>
  <c r="N209" i="11"/>
  <c r="O209" i="11" s="1"/>
  <c r="G121" i="1"/>
  <c r="N122" i="11"/>
  <c r="O122" i="11" s="1"/>
  <c r="G110" i="1"/>
  <c r="N111" i="11"/>
  <c r="O111" i="11" s="1"/>
  <c r="G77" i="1"/>
  <c r="N78" i="11"/>
  <c r="O78" i="11" s="1"/>
  <c r="G57" i="1"/>
  <c r="G29" i="1"/>
  <c r="N30" i="11"/>
  <c r="O30" i="11" s="1"/>
  <c r="N224" i="11"/>
  <c r="O224" i="11" s="1"/>
  <c r="G223" i="1"/>
  <c r="G207" i="1"/>
  <c r="N208" i="11"/>
  <c r="O208" i="11" s="1"/>
  <c r="G175" i="1"/>
  <c r="N176" i="11"/>
  <c r="O176" i="11" s="1"/>
  <c r="G143" i="1"/>
  <c r="N144" i="11"/>
  <c r="O144" i="11" s="1"/>
  <c r="G111" i="1"/>
  <c r="N112" i="11"/>
  <c r="O112" i="11" s="1"/>
  <c r="G71" i="1"/>
  <c r="N72" i="11"/>
  <c r="O72" i="11" s="1"/>
  <c r="G55" i="1"/>
  <c r="N56" i="11"/>
  <c r="O56" i="11" s="1"/>
  <c r="G31" i="1"/>
  <c r="N32" i="11"/>
  <c r="O32" i="11" s="1"/>
  <c r="G15" i="1"/>
  <c r="N16" i="11"/>
  <c r="O16" i="11" s="1"/>
  <c r="G4" i="1"/>
  <c r="N5" i="11"/>
  <c r="O5" i="11" s="1"/>
  <c r="G257" i="1"/>
  <c r="G235" i="1"/>
  <c r="N236" i="11"/>
  <c r="O236" i="11" s="1"/>
  <c r="G137" i="1"/>
  <c r="G142" i="1"/>
  <c r="N143" i="11"/>
  <c r="O143" i="11" s="1"/>
  <c r="N96" i="11"/>
  <c r="O96" i="11" s="1"/>
  <c r="G177" i="1"/>
  <c r="N178" i="11"/>
  <c r="O178" i="11" s="1"/>
  <c r="G160" i="1"/>
  <c r="N161" i="11"/>
  <c r="O161" i="11" s="1"/>
  <c r="G141" i="1"/>
  <c r="N142" i="11"/>
  <c r="O142" i="11" s="1"/>
  <c r="G245" i="1"/>
  <c r="N246" i="11"/>
  <c r="O246" i="11" s="1"/>
  <c r="G224" i="1"/>
  <c r="N225" i="11"/>
  <c r="O225" i="11" s="1"/>
  <c r="G201" i="1"/>
  <c r="G185" i="1"/>
  <c r="G173" i="1"/>
  <c r="N174" i="11"/>
  <c r="O174" i="11" s="1"/>
  <c r="G45" i="1"/>
  <c r="N46" i="11"/>
  <c r="O46" i="11" s="1"/>
  <c r="G28" i="1"/>
  <c r="N29" i="11"/>
  <c r="O29" i="11" s="1"/>
  <c r="AA18" i="1"/>
  <c r="AF18" i="1" s="1"/>
  <c r="G255" i="1"/>
  <c r="G239" i="1"/>
  <c r="N191" i="11"/>
  <c r="O191" i="11" s="1"/>
  <c r="G190" i="1"/>
  <c r="G167" i="1"/>
  <c r="G151" i="1"/>
  <c r="G113" i="1"/>
  <c r="G96" i="1"/>
  <c r="N97" i="11"/>
  <c r="O97" i="11" s="1"/>
  <c r="G81" i="1"/>
  <c r="G44" i="1"/>
  <c r="N45" i="11"/>
  <c r="O45" i="11" s="1"/>
  <c r="AF21" i="1"/>
  <c r="AA10" i="1"/>
  <c r="AF10" i="1" s="1"/>
  <c r="G249" i="1"/>
  <c r="G233" i="1"/>
  <c r="G217" i="1"/>
  <c r="G205" i="1"/>
  <c r="N206" i="11"/>
  <c r="O206" i="11" s="1"/>
  <c r="G150" i="1"/>
  <c r="G145" i="1"/>
  <c r="G128" i="1"/>
  <c r="N129" i="11"/>
  <c r="O129" i="11" s="1"/>
  <c r="G112" i="1"/>
  <c r="N113" i="11"/>
  <c r="O113" i="11" s="1"/>
  <c r="G100" i="1"/>
  <c r="G80" i="1"/>
  <c r="N81" i="11"/>
  <c r="O81" i="11" s="1"/>
  <c r="AA6" i="1"/>
  <c r="AF6" i="1" s="1"/>
  <c r="G199" i="1"/>
  <c r="G183" i="1"/>
  <c r="G144" i="1"/>
  <c r="N145" i="11"/>
  <c r="O145" i="11" s="1"/>
  <c r="G105" i="1"/>
  <c r="G64" i="1"/>
  <c r="N65" i="11"/>
  <c r="O65" i="11" s="1"/>
  <c r="G49" i="1"/>
  <c r="G32" i="1"/>
  <c r="N33" i="11"/>
  <c r="O33" i="11" s="1"/>
  <c r="O4" i="11"/>
  <c r="G33" i="1"/>
  <c r="G225" i="1"/>
  <c r="G193" i="1"/>
  <c r="G161" i="1"/>
  <c r="G129" i="1"/>
  <c r="G97" i="1"/>
  <c r="G65" i="1"/>
  <c r="G8" i="1"/>
  <c r="G41" i="1"/>
  <c r="G25" i="1"/>
  <c r="O260" i="11" l="1"/>
  <c r="K17" i="11" s="1"/>
  <c r="AH78" i="1"/>
  <c r="AG78" i="1"/>
  <c r="AC78" i="1"/>
  <c r="AA78" i="1"/>
  <c r="AE78" i="1"/>
  <c r="AB78" i="1"/>
  <c r="AD78" i="1"/>
  <c r="AH61" i="1"/>
  <c r="AG61" i="1"/>
  <c r="AJ61" i="1"/>
  <c r="AI61" i="1"/>
  <c r="AC61" i="1"/>
  <c r="AA61" i="1"/>
  <c r="AD61" i="1"/>
  <c r="AE61" i="1"/>
  <c r="AB61" i="1"/>
  <c r="AI138" i="1"/>
  <c r="AH138" i="1"/>
  <c r="AG138" i="1"/>
  <c r="AJ138" i="1"/>
  <c r="AA138" i="1"/>
  <c r="AB138" i="1"/>
  <c r="AE138" i="1"/>
  <c r="AD138" i="1"/>
  <c r="AC138" i="1"/>
  <c r="AB5" i="1"/>
  <c r="AI178" i="1"/>
  <c r="AI94" i="1"/>
  <c r="AH94" i="1"/>
  <c r="AC94" i="1"/>
  <c r="AE94" i="1"/>
  <c r="AA94" i="1"/>
  <c r="AD94" i="1"/>
  <c r="AG94" i="1"/>
  <c r="AB94" i="1"/>
  <c r="AI181" i="1"/>
  <c r="AH181" i="1"/>
  <c r="AA181" i="1"/>
  <c r="AB181" i="1"/>
  <c r="AE181" i="1"/>
  <c r="AG181" i="1"/>
  <c r="AD181" i="1"/>
  <c r="AC181" i="1"/>
  <c r="AI219" i="1"/>
  <c r="AJ94" i="1"/>
  <c r="AF27" i="1"/>
  <c r="AH197" i="1"/>
  <c r="AF78" i="1"/>
  <c r="AI149" i="1"/>
  <c r="AH149" i="1"/>
  <c r="AG149" i="1"/>
  <c r="AC149" i="1"/>
  <c r="AA149" i="1"/>
  <c r="AE149" i="1"/>
  <c r="AD149" i="1"/>
  <c r="AB149" i="1"/>
  <c r="AH221" i="1"/>
  <c r="AI221" i="1"/>
  <c r="AG221" i="1"/>
  <c r="AC221" i="1"/>
  <c r="AA221" i="1"/>
  <c r="AB221" i="1"/>
  <c r="AE221" i="1"/>
  <c r="AD221" i="1"/>
  <c r="AI200" i="1"/>
  <c r="AH200" i="1"/>
  <c r="AC200" i="1"/>
  <c r="AJ200" i="1"/>
  <c r="AG200" i="1"/>
  <c r="AA200" i="1"/>
  <c r="AB200" i="1"/>
  <c r="AE200" i="1"/>
  <c r="AD200" i="1"/>
  <c r="AI26" i="1"/>
  <c r="AH26" i="1"/>
  <c r="AG26" i="1"/>
  <c r="AC26" i="1"/>
  <c r="AE26" i="1"/>
  <c r="AA26" i="1"/>
  <c r="AD26" i="1"/>
  <c r="AB26" i="1"/>
  <c r="AH38" i="1"/>
  <c r="AG38" i="1"/>
  <c r="AJ38" i="1"/>
  <c r="AE38" i="1"/>
  <c r="AC38" i="1"/>
  <c r="AA38" i="1"/>
  <c r="AD38" i="1"/>
  <c r="AB38" i="1"/>
  <c r="AA84" i="1"/>
  <c r="AB84" i="1"/>
  <c r="AD84" i="1"/>
  <c r="AE84" i="1"/>
  <c r="AC84" i="1"/>
  <c r="AJ69" i="1"/>
  <c r="AH69" i="1"/>
  <c r="AG69" i="1"/>
  <c r="AC69" i="1"/>
  <c r="AE69" i="1"/>
  <c r="AA69" i="1"/>
  <c r="AD69" i="1"/>
  <c r="AI69" i="1"/>
  <c r="AB69" i="1"/>
  <c r="AG101" i="1"/>
  <c r="AC101" i="1"/>
  <c r="AE101" i="1"/>
  <c r="AH101" i="1"/>
  <c r="AA101" i="1"/>
  <c r="AD101" i="1"/>
  <c r="AB101" i="1"/>
  <c r="AJ125" i="1"/>
  <c r="AH125" i="1"/>
  <c r="AG125" i="1"/>
  <c r="AA125" i="1"/>
  <c r="AE125" i="1"/>
  <c r="AB125" i="1"/>
  <c r="AC125" i="1"/>
  <c r="AD125" i="1"/>
  <c r="AI162" i="1"/>
  <c r="AG162" i="1"/>
  <c r="AB162" i="1"/>
  <c r="AD162" i="1"/>
  <c r="AE162" i="1"/>
  <c r="AC162" i="1"/>
  <c r="AA162" i="1"/>
  <c r="AG170" i="1"/>
  <c r="AB170" i="1"/>
  <c r="AC170" i="1"/>
  <c r="AA170" i="1"/>
  <c r="AE170" i="1"/>
  <c r="AD170" i="1"/>
  <c r="AG198" i="1"/>
  <c r="AD198" i="1"/>
  <c r="AC198" i="1"/>
  <c r="AA198" i="1"/>
  <c r="AB198" i="1"/>
  <c r="AE198" i="1"/>
  <c r="AJ222" i="1"/>
  <c r="AH222" i="1"/>
  <c r="AA222" i="1"/>
  <c r="AI222" i="1"/>
  <c r="AB222" i="1"/>
  <c r="AD222" i="1"/>
  <c r="AE222" i="1"/>
  <c r="AG222" i="1"/>
  <c r="AC222" i="1"/>
  <c r="AI90" i="1"/>
  <c r="AA90" i="1"/>
  <c r="AG90" i="1"/>
  <c r="AB90" i="1"/>
  <c r="AJ90" i="1"/>
  <c r="AH90" i="1"/>
  <c r="AE90" i="1"/>
  <c r="AC90" i="1"/>
  <c r="AD90" i="1"/>
  <c r="AJ165" i="1"/>
  <c r="AH165" i="1"/>
  <c r="AI165" i="1"/>
  <c r="AG165" i="1"/>
  <c r="AC165" i="1"/>
  <c r="AD165" i="1"/>
  <c r="AA165" i="1"/>
  <c r="AB165" i="1"/>
  <c r="AE165" i="1"/>
  <c r="AF90" i="1"/>
  <c r="AJ34" i="1"/>
  <c r="AH34" i="1"/>
  <c r="AG34" i="1"/>
  <c r="AA34" i="1"/>
  <c r="AB34" i="1"/>
  <c r="AE34" i="1"/>
  <c r="AC34" i="1"/>
  <c r="AD34" i="1"/>
  <c r="AI51" i="1"/>
  <c r="AJ51" i="1"/>
  <c r="AH51" i="1"/>
  <c r="AG51" i="1"/>
  <c r="AC51" i="1"/>
  <c r="AA51" i="1"/>
  <c r="AE51" i="1"/>
  <c r="AB51" i="1"/>
  <c r="AD51" i="1"/>
  <c r="AI154" i="1"/>
  <c r="AB154" i="1"/>
  <c r="AD154" i="1"/>
  <c r="AG154" i="1"/>
  <c r="AC154" i="1"/>
  <c r="AA154" i="1"/>
  <c r="AE154" i="1"/>
  <c r="AG166" i="1"/>
  <c r="AA166" i="1"/>
  <c r="AB166" i="1"/>
  <c r="AD166" i="1"/>
  <c r="AE166" i="1"/>
  <c r="AC166" i="1"/>
  <c r="AJ178" i="1"/>
  <c r="AG178" i="1"/>
  <c r="AC178" i="1"/>
  <c r="AD178" i="1"/>
  <c r="AA178" i="1"/>
  <c r="AE178" i="1"/>
  <c r="AB178" i="1"/>
  <c r="AH219" i="1"/>
  <c r="AC219" i="1"/>
  <c r="AG219" i="1"/>
  <c r="AA219" i="1"/>
  <c r="AE219" i="1"/>
  <c r="AB219" i="1"/>
  <c r="AD219" i="1"/>
  <c r="AJ78" i="1"/>
  <c r="AF94" i="1"/>
  <c r="AF34" i="1"/>
  <c r="AF166" i="1"/>
  <c r="AF154" i="1"/>
  <c r="AH166" i="1"/>
  <c r="AF61" i="1"/>
  <c r="AJ86" i="1"/>
  <c r="AH86" i="1"/>
  <c r="AG86" i="1"/>
  <c r="AC86" i="1"/>
  <c r="AD86" i="1"/>
  <c r="AE86" i="1"/>
  <c r="AI86" i="1"/>
  <c r="AA86" i="1"/>
  <c r="AB86" i="1"/>
  <c r="AI157" i="1"/>
  <c r="AJ157" i="1"/>
  <c r="AH157" i="1"/>
  <c r="AC157" i="1"/>
  <c r="AA157" i="1"/>
  <c r="AD157" i="1"/>
  <c r="AG157" i="1"/>
  <c r="AB157" i="1"/>
  <c r="AE157" i="1"/>
  <c r="AI254" i="1"/>
  <c r="AG254" i="1"/>
  <c r="AC254" i="1"/>
  <c r="AD254" i="1"/>
  <c r="AA254" i="1"/>
  <c r="AB254" i="1"/>
  <c r="AE254" i="1"/>
  <c r="AI34" i="1"/>
  <c r="AF86" i="1"/>
  <c r="AF138" i="1"/>
  <c r="AJ254" i="1"/>
  <c r="AH70" i="1"/>
  <c r="AG70" i="1"/>
  <c r="AC70" i="1"/>
  <c r="AD70" i="1"/>
  <c r="AA70" i="1"/>
  <c r="AB70" i="1"/>
  <c r="AE70" i="1"/>
  <c r="AI42" i="1"/>
  <c r="AC42" i="1"/>
  <c r="AH42" i="1"/>
  <c r="AA42" i="1"/>
  <c r="AD42" i="1"/>
  <c r="AE42" i="1"/>
  <c r="AB42" i="1"/>
  <c r="AG42" i="1"/>
  <c r="AI226" i="1"/>
  <c r="AG226" i="1"/>
  <c r="AB226" i="1"/>
  <c r="AD226" i="1"/>
  <c r="AH226" i="1"/>
  <c r="AC226" i="1"/>
  <c r="AA226" i="1"/>
  <c r="AE226" i="1"/>
  <c r="AJ220" i="1"/>
  <c r="AH220" i="1"/>
  <c r="AG220" i="1"/>
  <c r="AC220" i="1"/>
  <c r="AA220" i="1"/>
  <c r="AI220" i="1"/>
  <c r="AB220" i="1"/>
  <c r="AE220" i="1"/>
  <c r="AD220" i="1"/>
  <c r="AJ74" i="1"/>
  <c r="AI74" i="1"/>
  <c r="AH74" i="1"/>
  <c r="AB74" i="1"/>
  <c r="AC74" i="1"/>
  <c r="AD74" i="1"/>
  <c r="AG74" i="1"/>
  <c r="AE74" i="1"/>
  <c r="AA74" i="1"/>
  <c r="AJ186" i="1"/>
  <c r="AJ188" i="1"/>
  <c r="AJ184" i="1"/>
  <c r="AI184" i="1"/>
  <c r="AH184" i="1"/>
  <c r="AC184" i="1"/>
  <c r="AA184" i="1"/>
  <c r="AG184" i="1"/>
  <c r="AB184" i="1"/>
  <c r="AE184" i="1"/>
  <c r="AD184" i="1"/>
  <c r="AA56" i="1"/>
  <c r="AI56" i="1"/>
  <c r="AJ56" i="1"/>
  <c r="AH56" i="1"/>
  <c r="AG56" i="1"/>
  <c r="AB56" i="1"/>
  <c r="AD56" i="1"/>
  <c r="AC56" i="1"/>
  <c r="AE56" i="1"/>
  <c r="AI60" i="1"/>
  <c r="AJ60" i="1"/>
  <c r="AH60" i="1"/>
  <c r="AA60" i="1"/>
  <c r="AB60" i="1"/>
  <c r="AD60" i="1"/>
  <c r="AG60" i="1"/>
  <c r="AC60" i="1"/>
  <c r="AE60" i="1"/>
  <c r="AH148" i="1"/>
  <c r="AJ148" i="1"/>
  <c r="AI148" i="1"/>
  <c r="AG148" i="1"/>
  <c r="AB148" i="1"/>
  <c r="AC148" i="1"/>
  <c r="AE148" i="1"/>
  <c r="AA148" i="1"/>
  <c r="AD148" i="1"/>
  <c r="AJ147" i="1"/>
  <c r="AH147" i="1"/>
  <c r="AG147" i="1"/>
  <c r="AA147" i="1"/>
  <c r="AI147" i="1"/>
  <c r="AB147" i="1"/>
  <c r="AD147" i="1"/>
  <c r="AE147" i="1"/>
  <c r="AC147" i="1"/>
  <c r="AJ196" i="1"/>
  <c r="AG196" i="1"/>
  <c r="AI196" i="1"/>
  <c r="AA196" i="1"/>
  <c r="AB196" i="1"/>
  <c r="AH196" i="1"/>
  <c r="AD196" i="1"/>
  <c r="AC196" i="1"/>
  <c r="AE196" i="1"/>
  <c r="AJ108" i="1"/>
  <c r="AI108" i="1"/>
  <c r="AH108" i="1"/>
  <c r="AG108" i="1"/>
  <c r="AC108" i="1"/>
  <c r="AA108" i="1"/>
  <c r="AB108" i="1"/>
  <c r="AD108" i="1"/>
  <c r="AE108" i="1"/>
  <c r="AH180" i="1"/>
  <c r="AJ180" i="1"/>
  <c r="AI180" i="1"/>
  <c r="AG180" i="1"/>
  <c r="AC180" i="1"/>
  <c r="AA180" i="1"/>
  <c r="AB180" i="1"/>
  <c r="AE180" i="1"/>
  <c r="AD180" i="1"/>
  <c r="AG114" i="1"/>
  <c r="AJ114" i="1"/>
  <c r="AI114" i="1"/>
  <c r="AC114" i="1"/>
  <c r="AA114" i="1"/>
  <c r="AB114" i="1"/>
  <c r="AD114" i="1"/>
  <c r="AH114" i="1"/>
  <c r="AE114" i="1"/>
  <c r="AG189" i="1"/>
  <c r="AJ189" i="1"/>
  <c r="AI189" i="1"/>
  <c r="AH189" i="1"/>
  <c r="AC189" i="1"/>
  <c r="AA189" i="1"/>
  <c r="AD189" i="1"/>
  <c r="AE189" i="1"/>
  <c r="AB189" i="1"/>
  <c r="AJ242" i="1"/>
  <c r="AI242" i="1"/>
  <c r="AH242" i="1"/>
  <c r="AG242" i="1"/>
  <c r="AC242" i="1"/>
  <c r="AA242" i="1"/>
  <c r="AD242" i="1"/>
  <c r="AE242" i="1"/>
  <c r="AB242" i="1"/>
  <c r="AJ156" i="1"/>
  <c r="AG156" i="1"/>
  <c r="AI156" i="1"/>
  <c r="AH156" i="1"/>
  <c r="AC156" i="1"/>
  <c r="AA156" i="1"/>
  <c r="AD156" i="1"/>
  <c r="AB156" i="1"/>
  <c r="AE156" i="1"/>
  <c r="AI36" i="1"/>
  <c r="AJ36" i="1"/>
  <c r="AH36" i="1"/>
  <c r="AB36" i="1"/>
  <c r="AG36" i="1"/>
  <c r="AA36" i="1"/>
  <c r="AD36" i="1"/>
  <c r="AC36" i="1"/>
  <c r="AE36" i="1"/>
  <c r="AG124" i="1"/>
  <c r="AI124" i="1"/>
  <c r="AA124" i="1"/>
  <c r="AB124" i="1"/>
  <c r="AH124" i="1"/>
  <c r="AC124" i="1"/>
  <c r="AE124" i="1"/>
  <c r="AD124" i="1"/>
  <c r="AH195" i="1"/>
  <c r="AI195" i="1"/>
  <c r="AG195" i="1"/>
  <c r="AC195" i="1"/>
  <c r="AA195" i="1"/>
  <c r="AB195" i="1"/>
  <c r="AE195" i="1"/>
  <c r="AD195" i="1"/>
  <c r="AI54" i="1"/>
  <c r="AC54" i="1"/>
  <c r="AH54" i="1"/>
  <c r="AD54" i="1"/>
  <c r="AA54" i="1"/>
  <c r="AG54" i="1"/>
  <c r="AB54" i="1"/>
  <c r="AE54" i="1"/>
  <c r="AG140" i="1"/>
  <c r="AI140" i="1"/>
  <c r="AH140" i="1"/>
  <c r="AC140" i="1"/>
  <c r="AA140" i="1"/>
  <c r="AD140" i="1"/>
  <c r="AE140" i="1"/>
  <c r="AJ140" i="1"/>
  <c r="AB140" i="1"/>
  <c r="AH186" i="1"/>
  <c r="AI186" i="1"/>
  <c r="AA186" i="1"/>
  <c r="AB186" i="1"/>
  <c r="AG186" i="1"/>
  <c r="AE186" i="1"/>
  <c r="AD186" i="1"/>
  <c r="AC186" i="1"/>
  <c r="AJ195" i="1"/>
  <c r="AI52" i="1"/>
  <c r="AH52" i="1"/>
  <c r="AB52" i="1"/>
  <c r="AG52" i="1"/>
  <c r="AA52" i="1"/>
  <c r="AC52" i="1"/>
  <c r="AD52" i="1"/>
  <c r="AJ52" i="1"/>
  <c r="AE52" i="1"/>
  <c r="AH216" i="1"/>
  <c r="AG216" i="1"/>
  <c r="AI216" i="1"/>
  <c r="AA216" i="1"/>
  <c r="AB216" i="1"/>
  <c r="AE216" i="1"/>
  <c r="AC216" i="1"/>
  <c r="AD216" i="1"/>
  <c r="AG76" i="1"/>
  <c r="AJ76" i="1"/>
  <c r="AC76" i="1"/>
  <c r="AI76" i="1"/>
  <c r="AH76" i="1"/>
  <c r="AA76" i="1"/>
  <c r="AB76" i="1"/>
  <c r="AE76" i="1"/>
  <c r="AD76" i="1"/>
  <c r="AJ30" i="1"/>
  <c r="AG30" i="1"/>
  <c r="AB30" i="1"/>
  <c r="AI30" i="1"/>
  <c r="AA30" i="1"/>
  <c r="AH30" i="1"/>
  <c r="AC30" i="1"/>
  <c r="AD30" i="1"/>
  <c r="AE30" i="1"/>
  <c r="AI118" i="1"/>
  <c r="AG118" i="1"/>
  <c r="AC118" i="1"/>
  <c r="AH118" i="1"/>
  <c r="AA118" i="1"/>
  <c r="AB118" i="1"/>
  <c r="AD118" i="1"/>
  <c r="AE118" i="1"/>
  <c r="AJ91" i="1"/>
  <c r="AI91" i="1"/>
  <c r="AH91" i="1"/>
  <c r="AC91" i="1"/>
  <c r="AA91" i="1"/>
  <c r="AG91" i="1"/>
  <c r="AB91" i="1"/>
  <c r="AE91" i="1"/>
  <c r="AF91" i="1"/>
  <c r="AD91" i="1"/>
  <c r="AF56" i="1"/>
  <c r="AH188" i="1"/>
  <c r="AI188" i="1"/>
  <c r="AG188" i="1"/>
  <c r="AB188" i="1"/>
  <c r="AC188" i="1"/>
  <c r="AE188" i="1"/>
  <c r="AD188" i="1"/>
  <c r="AA188" i="1"/>
  <c r="AJ37" i="1"/>
  <c r="AG37" i="1"/>
  <c r="AH37" i="1"/>
  <c r="AC37" i="1"/>
  <c r="AA37" i="1"/>
  <c r="AD37" i="1"/>
  <c r="AI37" i="1"/>
  <c r="AB37" i="1"/>
  <c r="AE37" i="1"/>
  <c r="AF214" i="1"/>
  <c r="AH214" i="1"/>
  <c r="AG214" i="1"/>
  <c r="AI214" i="1"/>
  <c r="AC214" i="1"/>
  <c r="AA214" i="1"/>
  <c r="AB214" i="1"/>
  <c r="AD214" i="1"/>
  <c r="AE214" i="1"/>
  <c r="AF124" i="1"/>
  <c r="AF140" i="1"/>
  <c r="AJ116" i="1"/>
  <c r="AI116" i="1"/>
  <c r="AH116" i="1"/>
  <c r="AB116" i="1"/>
  <c r="AG116" i="1"/>
  <c r="AC116" i="1"/>
  <c r="AD116" i="1"/>
  <c r="AE116" i="1"/>
  <c r="AA116" i="1"/>
  <c r="AJ212" i="1"/>
  <c r="AI212" i="1"/>
  <c r="AG212" i="1"/>
  <c r="AB212" i="1"/>
  <c r="AC212" i="1"/>
  <c r="AA212" i="1"/>
  <c r="AE212" i="1"/>
  <c r="AD212" i="1"/>
  <c r="AH212" i="1"/>
  <c r="AJ120" i="1"/>
  <c r="AI120" i="1"/>
  <c r="AH120" i="1"/>
  <c r="AG120" i="1"/>
  <c r="AA120" i="1"/>
  <c r="AB120" i="1"/>
  <c r="AD120" i="1"/>
  <c r="AE120" i="1"/>
  <c r="AC120" i="1"/>
  <c r="AF120" i="1"/>
  <c r="AJ92" i="1"/>
  <c r="AI92" i="1"/>
  <c r="AH92" i="1"/>
  <c r="AG92" i="1"/>
  <c r="AC92" i="1"/>
  <c r="AA92" i="1"/>
  <c r="AB92" i="1"/>
  <c r="AD92" i="1"/>
  <c r="AE92" i="1"/>
  <c r="AJ172" i="1"/>
  <c r="AG172" i="1"/>
  <c r="AI172" i="1"/>
  <c r="AC172" i="1"/>
  <c r="AH172" i="1"/>
  <c r="AA172" i="1"/>
  <c r="AB172" i="1"/>
  <c r="AE172" i="1"/>
  <c r="AD172" i="1"/>
  <c r="AI88" i="1"/>
  <c r="AJ88" i="1"/>
  <c r="AH88" i="1"/>
  <c r="AG88" i="1"/>
  <c r="AA88" i="1"/>
  <c r="AB88" i="1"/>
  <c r="AD88" i="1"/>
  <c r="AE88" i="1"/>
  <c r="AC88" i="1"/>
  <c r="AJ171" i="1"/>
  <c r="AH171" i="1"/>
  <c r="AI171" i="1"/>
  <c r="AG171" i="1"/>
  <c r="AC171" i="1"/>
  <c r="AA171" i="1"/>
  <c r="AD171" i="1"/>
  <c r="AB171" i="1"/>
  <c r="AE171" i="1"/>
  <c r="AJ244" i="1"/>
  <c r="AF244" i="1"/>
  <c r="AH244" i="1"/>
  <c r="AG244" i="1"/>
  <c r="AI244" i="1"/>
  <c r="AA244" i="1"/>
  <c r="AB244" i="1"/>
  <c r="AE244" i="1"/>
  <c r="AD244" i="1"/>
  <c r="AC244" i="1"/>
  <c r="AI50" i="1"/>
  <c r="AC50" i="1"/>
  <c r="AH50" i="1"/>
  <c r="AJ50" i="1"/>
  <c r="AG50" i="1"/>
  <c r="AA50" i="1"/>
  <c r="AB50" i="1"/>
  <c r="AD50" i="1"/>
  <c r="AE50" i="1"/>
  <c r="AH206" i="1"/>
  <c r="AG206" i="1"/>
  <c r="AA206" i="1"/>
  <c r="AI206" i="1"/>
  <c r="AB206" i="1"/>
  <c r="AC206" i="1"/>
  <c r="AE206" i="1"/>
  <c r="AD206" i="1"/>
  <c r="AI152" i="1"/>
  <c r="AH152" i="1"/>
  <c r="AF152" i="1"/>
  <c r="AJ152" i="1"/>
  <c r="AC152" i="1"/>
  <c r="AA152" i="1"/>
  <c r="AG152" i="1"/>
  <c r="AB152" i="1"/>
  <c r="AE152" i="1"/>
  <c r="AD152" i="1"/>
  <c r="AC197" i="1"/>
  <c r="AG197" i="1"/>
  <c r="AA197" i="1"/>
  <c r="AB197" i="1"/>
  <c r="AE197" i="1"/>
  <c r="AD197" i="1"/>
  <c r="AA27" i="1"/>
  <c r="AG27" i="1"/>
  <c r="AC27" i="1"/>
  <c r="AB27" i="1"/>
  <c r="AD27" i="1"/>
  <c r="AE27" i="1"/>
  <c r="AF30" i="1"/>
  <c r="AF74" i="1"/>
  <c r="AF184" i="1"/>
  <c r="AF20" i="1"/>
  <c r="AF3" i="1"/>
  <c r="AF11" i="1"/>
  <c r="AB7" i="1"/>
  <c r="AG7" i="1" s="1"/>
  <c r="AF136" i="1"/>
  <c r="AJ136" i="1"/>
  <c r="AI136" i="1"/>
  <c r="AH136" i="1"/>
  <c r="AG136" i="1"/>
  <c r="AB136" i="1"/>
  <c r="AC136" i="1"/>
  <c r="AA136" i="1"/>
  <c r="AD136" i="1"/>
  <c r="AE136" i="1"/>
  <c r="AI168" i="1"/>
  <c r="AH168" i="1"/>
  <c r="AG168" i="1"/>
  <c r="AA168" i="1"/>
  <c r="AB168" i="1"/>
  <c r="AC168" i="1"/>
  <c r="AD168" i="1"/>
  <c r="AE168" i="1"/>
  <c r="AF252" i="1"/>
  <c r="AJ252" i="1"/>
  <c r="AI252" i="1"/>
  <c r="AH252" i="1"/>
  <c r="AG252" i="1"/>
  <c r="AB252" i="1"/>
  <c r="AD252" i="1"/>
  <c r="AA252" i="1"/>
  <c r="AC252" i="1"/>
  <c r="AE252" i="1"/>
  <c r="AI39" i="1"/>
  <c r="AH39" i="1"/>
  <c r="AG39" i="1"/>
  <c r="AB39" i="1"/>
  <c r="AC39" i="1"/>
  <c r="AA39" i="1"/>
  <c r="AD39" i="1"/>
  <c r="AE39" i="1"/>
  <c r="AF47" i="1"/>
  <c r="AI47" i="1"/>
  <c r="AH47" i="1"/>
  <c r="AJ47" i="1"/>
  <c r="AG47" i="1"/>
  <c r="AB47" i="1"/>
  <c r="AC47" i="1"/>
  <c r="AA47" i="1"/>
  <c r="AD47" i="1"/>
  <c r="AE47" i="1"/>
  <c r="AF95" i="1"/>
  <c r="AJ95" i="1"/>
  <c r="AI95" i="1"/>
  <c r="AH95" i="1"/>
  <c r="AG95" i="1"/>
  <c r="AB95" i="1"/>
  <c r="AC95" i="1"/>
  <c r="AA95" i="1"/>
  <c r="AD95" i="1"/>
  <c r="AE95" i="1"/>
  <c r="AF103" i="1"/>
  <c r="AJ103" i="1"/>
  <c r="AI103" i="1"/>
  <c r="AH103" i="1"/>
  <c r="AA103" i="1"/>
  <c r="AG103" i="1"/>
  <c r="AB103" i="1"/>
  <c r="AC103" i="1"/>
  <c r="AD103" i="1"/>
  <c r="AE103" i="1"/>
  <c r="AF127" i="1"/>
  <c r="AJ127" i="1"/>
  <c r="AI127" i="1"/>
  <c r="AH127" i="1"/>
  <c r="AG127" i="1"/>
  <c r="AB127" i="1"/>
  <c r="AC127" i="1"/>
  <c r="AA127" i="1"/>
  <c r="AD127" i="1"/>
  <c r="AE127" i="1"/>
  <c r="AI256" i="1"/>
  <c r="AH256" i="1"/>
  <c r="AF256" i="1"/>
  <c r="AJ256" i="1"/>
  <c r="AG256" i="1"/>
  <c r="AB256" i="1"/>
  <c r="AA256" i="1"/>
  <c r="AD256" i="1"/>
  <c r="AC256" i="1"/>
  <c r="AE256" i="1"/>
  <c r="AF79" i="1"/>
  <c r="AJ79" i="1"/>
  <c r="AI79" i="1"/>
  <c r="AH79" i="1"/>
  <c r="AG79" i="1"/>
  <c r="AA79" i="1"/>
  <c r="AB79" i="1"/>
  <c r="AC79" i="1"/>
  <c r="AE79" i="1"/>
  <c r="AD79" i="1"/>
  <c r="AF87" i="1"/>
  <c r="AJ87" i="1"/>
  <c r="AI87" i="1"/>
  <c r="AH87" i="1"/>
  <c r="AG87" i="1"/>
  <c r="AA87" i="1"/>
  <c r="AB87" i="1"/>
  <c r="AC87" i="1"/>
  <c r="AD87" i="1"/>
  <c r="AE87" i="1"/>
  <c r="AF119" i="1"/>
  <c r="AJ119" i="1"/>
  <c r="AI119" i="1"/>
  <c r="AH119" i="1"/>
  <c r="AG119" i="1"/>
  <c r="AB119" i="1"/>
  <c r="AC119" i="1"/>
  <c r="AA119" i="1"/>
  <c r="AD119" i="1"/>
  <c r="AE119" i="1"/>
  <c r="AF135" i="1"/>
  <c r="AJ135" i="1"/>
  <c r="AI135" i="1"/>
  <c r="AH135" i="1"/>
  <c r="AB135" i="1"/>
  <c r="AC135" i="1"/>
  <c r="AG135" i="1"/>
  <c r="AA135" i="1"/>
  <c r="AD135" i="1"/>
  <c r="AE135" i="1"/>
  <c r="AC21" i="1"/>
  <c r="Z14" i="1"/>
  <c r="AH22" i="1"/>
  <c r="Y22" i="1"/>
  <c r="Y10" i="1"/>
  <c r="AF96" i="1"/>
  <c r="AJ96" i="1"/>
  <c r="AI96" i="1"/>
  <c r="AH96" i="1"/>
  <c r="AG96" i="1"/>
  <c r="AA96" i="1"/>
  <c r="AB96" i="1"/>
  <c r="AC96" i="1"/>
  <c r="AE96" i="1"/>
  <c r="AD96" i="1"/>
  <c r="AF14" i="1"/>
  <c r="AB14" i="1"/>
  <c r="AF247" i="1"/>
  <c r="AJ247" i="1"/>
  <c r="AI247" i="1"/>
  <c r="AH247" i="1"/>
  <c r="AG247" i="1"/>
  <c r="AB247" i="1"/>
  <c r="AE247" i="1"/>
  <c r="AA247" i="1"/>
  <c r="AD247" i="1"/>
  <c r="AC247" i="1"/>
  <c r="AF129" i="1"/>
  <c r="AJ129" i="1"/>
  <c r="AI129" i="1"/>
  <c r="AH129" i="1"/>
  <c r="AG129" i="1"/>
  <c r="AB129" i="1"/>
  <c r="AA129" i="1"/>
  <c r="AC129" i="1"/>
  <c r="AE129" i="1"/>
  <c r="AD129" i="1"/>
  <c r="AF249" i="1"/>
  <c r="AJ249" i="1"/>
  <c r="AI249" i="1"/>
  <c r="AH249" i="1"/>
  <c r="AB249" i="1"/>
  <c r="AG249" i="1"/>
  <c r="AA249" i="1"/>
  <c r="AD249" i="1"/>
  <c r="AE249" i="1"/>
  <c r="AC249" i="1"/>
  <c r="AF201" i="1"/>
  <c r="AJ201" i="1"/>
  <c r="AI201" i="1"/>
  <c r="AH201" i="1"/>
  <c r="AG201" i="1"/>
  <c r="AB201" i="1"/>
  <c r="AA201" i="1"/>
  <c r="AE201" i="1"/>
  <c r="AC201" i="1"/>
  <c r="AD201" i="1"/>
  <c r="AA4" i="1"/>
  <c r="AF4" i="1" s="1"/>
  <c r="AF207" i="1"/>
  <c r="AJ207" i="1"/>
  <c r="AI207" i="1"/>
  <c r="AH207" i="1"/>
  <c r="AG207" i="1"/>
  <c r="AB207" i="1"/>
  <c r="AC207" i="1"/>
  <c r="AA207" i="1"/>
  <c r="AE207" i="1"/>
  <c r="AD207" i="1"/>
  <c r="AF236" i="1"/>
  <c r="AI236" i="1"/>
  <c r="AJ236" i="1"/>
  <c r="AH236" i="1"/>
  <c r="AB236" i="1"/>
  <c r="AC236" i="1"/>
  <c r="AA236" i="1"/>
  <c r="AD236" i="1"/>
  <c r="AE236" i="1"/>
  <c r="AG236" i="1"/>
  <c r="AJ153" i="1"/>
  <c r="AI153" i="1"/>
  <c r="AH153" i="1"/>
  <c r="AG153" i="1"/>
  <c r="AB153" i="1"/>
  <c r="AA153" i="1"/>
  <c r="AC153" i="1"/>
  <c r="AE153" i="1"/>
  <c r="AF153" i="1"/>
  <c r="AD153" i="1"/>
  <c r="AA9" i="1"/>
  <c r="AB9" i="1" s="1"/>
  <c r="AF32" i="1"/>
  <c r="AJ32" i="1"/>
  <c r="AI32" i="1"/>
  <c r="AH32" i="1"/>
  <c r="AG32" i="1"/>
  <c r="AA32" i="1"/>
  <c r="AB32" i="1"/>
  <c r="AC32" i="1"/>
  <c r="AE32" i="1"/>
  <c r="AD32" i="1"/>
  <c r="AF128" i="1"/>
  <c r="AJ128" i="1"/>
  <c r="AI128" i="1"/>
  <c r="AH128" i="1"/>
  <c r="AG128" i="1"/>
  <c r="AA128" i="1"/>
  <c r="AB128" i="1"/>
  <c r="AC128" i="1"/>
  <c r="AE128" i="1"/>
  <c r="AD128" i="1"/>
  <c r="AB10" i="1"/>
  <c r="AC10" i="1" s="1"/>
  <c r="AD10" i="1" s="1"/>
  <c r="AE10" i="1" s="1"/>
  <c r="AF49" i="1"/>
  <c r="AJ49" i="1"/>
  <c r="AI49" i="1"/>
  <c r="AH49" i="1"/>
  <c r="AB49" i="1"/>
  <c r="AA49" i="1"/>
  <c r="AE49" i="1"/>
  <c r="AG49" i="1"/>
  <c r="AD49" i="1"/>
  <c r="AC49" i="1"/>
  <c r="AF176" i="1"/>
  <c r="AJ176" i="1"/>
  <c r="AI176" i="1"/>
  <c r="AH176" i="1"/>
  <c r="AG176" i="1"/>
  <c r="AA176" i="1"/>
  <c r="AB176" i="1"/>
  <c r="AC176" i="1"/>
  <c r="AD176" i="1"/>
  <c r="AE176" i="1"/>
  <c r="AJ150" i="1"/>
  <c r="AF150" i="1"/>
  <c r="AI150" i="1"/>
  <c r="AH150" i="1"/>
  <c r="AG150" i="1"/>
  <c r="AC150" i="1"/>
  <c r="AA150" i="1"/>
  <c r="AB150" i="1"/>
  <c r="AD150" i="1"/>
  <c r="AE150" i="1"/>
  <c r="AJ190" i="1"/>
  <c r="AF190" i="1"/>
  <c r="AI190" i="1"/>
  <c r="AH190" i="1"/>
  <c r="AG190" i="1"/>
  <c r="AC190" i="1"/>
  <c r="AB190" i="1"/>
  <c r="AD190" i="1"/>
  <c r="AA190" i="1"/>
  <c r="AE190" i="1"/>
  <c r="AF235" i="1"/>
  <c r="AJ235" i="1"/>
  <c r="AI235" i="1"/>
  <c r="AB235" i="1"/>
  <c r="AG235" i="1"/>
  <c r="AC235" i="1"/>
  <c r="AH235" i="1"/>
  <c r="AA235" i="1"/>
  <c r="AE235" i="1"/>
  <c r="AD235" i="1"/>
  <c r="AF121" i="1"/>
  <c r="AJ121" i="1"/>
  <c r="AI121" i="1"/>
  <c r="AH121" i="1"/>
  <c r="AB121" i="1"/>
  <c r="AG121" i="1"/>
  <c r="AE121" i="1"/>
  <c r="AD121" i="1"/>
  <c r="AC121" i="1"/>
  <c r="AA121" i="1"/>
  <c r="AJ109" i="1"/>
  <c r="AF109" i="1"/>
  <c r="AI109" i="1"/>
  <c r="AH109" i="1"/>
  <c r="AG109" i="1"/>
  <c r="AB109" i="1"/>
  <c r="AA109" i="1"/>
  <c r="AD109" i="1"/>
  <c r="AC109" i="1"/>
  <c r="AE109" i="1"/>
  <c r="AF237" i="1"/>
  <c r="AJ237" i="1"/>
  <c r="AI237" i="1"/>
  <c r="AH237" i="1"/>
  <c r="AG237" i="1"/>
  <c r="AB237" i="1"/>
  <c r="AA237" i="1"/>
  <c r="AC237" i="1"/>
  <c r="AD237" i="1"/>
  <c r="AE237" i="1"/>
  <c r="AJ72" i="1"/>
  <c r="AF72" i="1"/>
  <c r="AI72" i="1"/>
  <c r="AH72" i="1"/>
  <c r="AG72" i="1"/>
  <c r="AA72" i="1"/>
  <c r="AB72" i="1"/>
  <c r="AC72" i="1"/>
  <c r="AE72" i="1"/>
  <c r="AD72" i="1"/>
  <c r="Y17" i="1"/>
  <c r="AJ232" i="1"/>
  <c r="AF232" i="1"/>
  <c r="AI232" i="1"/>
  <c r="AH232" i="1"/>
  <c r="AG232" i="1"/>
  <c r="AB232" i="1"/>
  <c r="AC232" i="1"/>
  <c r="AA232" i="1"/>
  <c r="AE232" i="1"/>
  <c r="AD232" i="1"/>
  <c r="AC13" i="1"/>
  <c r="AG13" i="1"/>
  <c r="AB17" i="1"/>
  <c r="AC17" i="1" s="1"/>
  <c r="AD17" i="1" s="1"/>
  <c r="AE17" i="1" s="1"/>
  <c r="AF112" i="1"/>
  <c r="AJ112" i="1"/>
  <c r="AI112" i="1"/>
  <c r="AH112" i="1"/>
  <c r="AG112" i="1"/>
  <c r="AA112" i="1"/>
  <c r="AB112" i="1"/>
  <c r="AC112" i="1"/>
  <c r="AD112" i="1"/>
  <c r="AE112" i="1"/>
  <c r="AJ185" i="1"/>
  <c r="AF185" i="1"/>
  <c r="AH185" i="1"/>
  <c r="AI185" i="1"/>
  <c r="AB185" i="1"/>
  <c r="AC185" i="1"/>
  <c r="AA185" i="1"/>
  <c r="AD185" i="1"/>
  <c r="AE185" i="1"/>
  <c r="AG185" i="1"/>
  <c r="AJ182" i="1"/>
  <c r="AF182" i="1"/>
  <c r="AI182" i="1"/>
  <c r="AH182" i="1"/>
  <c r="AG182" i="1"/>
  <c r="AC182" i="1"/>
  <c r="AD182" i="1"/>
  <c r="AA182" i="1"/>
  <c r="AB182" i="1"/>
  <c r="AE182" i="1"/>
  <c r="AF113" i="1"/>
  <c r="AI113" i="1"/>
  <c r="AH113" i="1"/>
  <c r="AJ113" i="1"/>
  <c r="AB113" i="1"/>
  <c r="AC113" i="1"/>
  <c r="AG113" i="1"/>
  <c r="AE113" i="1"/>
  <c r="AA113" i="1"/>
  <c r="AD113" i="1"/>
  <c r="AJ110" i="1"/>
  <c r="AF110" i="1"/>
  <c r="AI110" i="1"/>
  <c r="AH110" i="1"/>
  <c r="AG110" i="1"/>
  <c r="AC110" i="1"/>
  <c r="AA110" i="1"/>
  <c r="AB110" i="1"/>
  <c r="AE110" i="1"/>
  <c r="AD110" i="1"/>
  <c r="AF231" i="1"/>
  <c r="AJ231" i="1"/>
  <c r="AG231" i="1"/>
  <c r="AI231" i="1"/>
  <c r="AH231" i="1"/>
  <c r="AB231" i="1"/>
  <c r="AC231" i="1"/>
  <c r="AA231" i="1"/>
  <c r="AE231" i="1"/>
  <c r="AD231" i="1"/>
  <c r="W11" i="1"/>
  <c r="V1" i="1"/>
  <c r="AF145" i="1"/>
  <c r="AJ145" i="1"/>
  <c r="AI145" i="1"/>
  <c r="AH145" i="1"/>
  <c r="AB145" i="1"/>
  <c r="AA145" i="1"/>
  <c r="AG145" i="1"/>
  <c r="AC145" i="1"/>
  <c r="AD145" i="1"/>
  <c r="AE145" i="1"/>
  <c r="AF28" i="1"/>
  <c r="AJ28" i="1"/>
  <c r="AI28" i="1"/>
  <c r="AH28" i="1"/>
  <c r="AA28" i="1"/>
  <c r="AB28" i="1"/>
  <c r="AG28" i="1"/>
  <c r="AC28" i="1"/>
  <c r="AE28" i="1"/>
  <c r="AD28" i="1"/>
  <c r="AA15" i="1"/>
  <c r="AB15" i="1" s="1"/>
  <c r="AF24" i="1"/>
  <c r="AD24" i="1"/>
  <c r="AE24" i="1"/>
  <c r="AJ24" i="1"/>
  <c r="AA24" i="1"/>
  <c r="AB24" i="1"/>
  <c r="AC24" i="1"/>
  <c r="AI24" i="1"/>
  <c r="AH24" i="1"/>
  <c r="AG24" i="1"/>
  <c r="AF225" i="1"/>
  <c r="AJ225" i="1"/>
  <c r="AI225" i="1"/>
  <c r="AH225" i="1"/>
  <c r="AG225" i="1"/>
  <c r="AB225" i="1"/>
  <c r="AD225" i="1"/>
  <c r="AE225" i="1"/>
  <c r="AA225" i="1"/>
  <c r="AC225" i="1"/>
  <c r="AF41" i="1"/>
  <c r="AJ41" i="1"/>
  <c r="AI41" i="1"/>
  <c r="AH41" i="1"/>
  <c r="AB41" i="1"/>
  <c r="AG41" i="1"/>
  <c r="AA41" i="1"/>
  <c r="AE41" i="1"/>
  <c r="AC41" i="1"/>
  <c r="AD41" i="1"/>
  <c r="AF33" i="1"/>
  <c r="AJ33" i="1"/>
  <c r="AI33" i="1"/>
  <c r="AH33" i="1"/>
  <c r="AB33" i="1"/>
  <c r="AA33" i="1"/>
  <c r="AD33" i="1"/>
  <c r="AG33" i="1"/>
  <c r="AC33" i="1"/>
  <c r="AE33" i="1"/>
  <c r="AF64" i="1"/>
  <c r="AJ64" i="1"/>
  <c r="AI64" i="1"/>
  <c r="AH64" i="1"/>
  <c r="AG64" i="1"/>
  <c r="AA64" i="1"/>
  <c r="AB64" i="1"/>
  <c r="AC64" i="1"/>
  <c r="AE64" i="1"/>
  <c r="AD64" i="1"/>
  <c r="AF80" i="1"/>
  <c r="AJ80" i="1"/>
  <c r="AI80" i="1"/>
  <c r="AH80" i="1"/>
  <c r="AG80" i="1"/>
  <c r="AA80" i="1"/>
  <c r="AB80" i="1"/>
  <c r="AC80" i="1"/>
  <c r="AE80" i="1"/>
  <c r="AD80" i="1"/>
  <c r="AF44" i="1"/>
  <c r="AI44" i="1"/>
  <c r="AJ44" i="1"/>
  <c r="AG44" i="1"/>
  <c r="AA44" i="1"/>
  <c r="AB44" i="1"/>
  <c r="AC44" i="1"/>
  <c r="AE44" i="1"/>
  <c r="AH44" i="1"/>
  <c r="AD44" i="1"/>
  <c r="AF45" i="1"/>
  <c r="AJ45" i="1"/>
  <c r="AI45" i="1"/>
  <c r="AG45" i="1"/>
  <c r="AB45" i="1"/>
  <c r="AH45" i="1"/>
  <c r="AA45" i="1"/>
  <c r="AC45" i="1"/>
  <c r="AD45" i="1"/>
  <c r="AE45" i="1"/>
  <c r="AF245" i="1"/>
  <c r="AJ245" i="1"/>
  <c r="AI245" i="1"/>
  <c r="AB245" i="1"/>
  <c r="AA245" i="1"/>
  <c r="AE245" i="1"/>
  <c r="AH245" i="1"/>
  <c r="AC245" i="1"/>
  <c r="AG245" i="1"/>
  <c r="AD245" i="1"/>
  <c r="AF257" i="1"/>
  <c r="AJ257" i="1"/>
  <c r="AI257" i="1"/>
  <c r="AH257" i="1"/>
  <c r="AA257" i="1"/>
  <c r="AB257" i="1"/>
  <c r="AG257" i="1"/>
  <c r="AC257" i="1"/>
  <c r="AE257" i="1"/>
  <c r="AD257" i="1"/>
  <c r="AJ31" i="1"/>
  <c r="AF31" i="1"/>
  <c r="AI31" i="1"/>
  <c r="AG31" i="1"/>
  <c r="AB31" i="1"/>
  <c r="AC31" i="1"/>
  <c r="AH31" i="1"/>
  <c r="AA31" i="1"/>
  <c r="AD31" i="1"/>
  <c r="AE31" i="1"/>
  <c r="AF143" i="1"/>
  <c r="AJ143" i="1"/>
  <c r="AI143" i="1"/>
  <c r="AG143" i="1"/>
  <c r="AB143" i="1"/>
  <c r="AC143" i="1"/>
  <c r="AH143" i="1"/>
  <c r="AA143" i="1"/>
  <c r="AE143" i="1"/>
  <c r="AD143" i="1"/>
  <c r="AF29" i="1"/>
  <c r="AJ29" i="1"/>
  <c r="AI29" i="1"/>
  <c r="AB29" i="1"/>
  <c r="AH29" i="1"/>
  <c r="AG29" i="1"/>
  <c r="AA29" i="1"/>
  <c r="AC29" i="1"/>
  <c r="AE29" i="1"/>
  <c r="AD29" i="1"/>
  <c r="AJ126" i="1"/>
  <c r="AF126" i="1"/>
  <c r="AI126" i="1"/>
  <c r="AG126" i="1"/>
  <c r="AH126" i="1"/>
  <c r="AC126" i="1"/>
  <c r="AA126" i="1"/>
  <c r="AB126" i="1"/>
  <c r="AE126" i="1"/>
  <c r="AD126" i="1"/>
  <c r="X20" i="1"/>
  <c r="AG20" i="1"/>
  <c r="AF248" i="1"/>
  <c r="AJ248" i="1"/>
  <c r="AI248" i="1"/>
  <c r="AH248" i="1"/>
  <c r="AG248" i="1"/>
  <c r="AC248" i="1"/>
  <c r="AA248" i="1"/>
  <c r="AB248" i="1"/>
  <c r="AE248" i="1"/>
  <c r="AD248" i="1"/>
  <c r="AF192" i="1"/>
  <c r="AJ192" i="1"/>
  <c r="AI192" i="1"/>
  <c r="AH192" i="1"/>
  <c r="AG192" i="1"/>
  <c r="AA192" i="1"/>
  <c r="AB192" i="1"/>
  <c r="AC192" i="1"/>
  <c r="AD192" i="1"/>
  <c r="AE192" i="1"/>
  <c r="AB18" i="1"/>
  <c r="AC18" i="1" s="1"/>
  <c r="AD18" i="1" s="1"/>
  <c r="AE18" i="1" s="1"/>
  <c r="AJ89" i="1"/>
  <c r="AF89" i="1"/>
  <c r="AI89" i="1"/>
  <c r="AH89" i="1"/>
  <c r="AG89" i="1"/>
  <c r="AB89" i="1"/>
  <c r="AA89" i="1"/>
  <c r="AC89" i="1"/>
  <c r="AE89" i="1"/>
  <c r="AD89" i="1"/>
  <c r="AF159" i="1"/>
  <c r="AI159" i="1"/>
  <c r="AJ159" i="1"/>
  <c r="AH159" i="1"/>
  <c r="AG159" i="1"/>
  <c r="AB159" i="1"/>
  <c r="AC159" i="1"/>
  <c r="AA159" i="1"/>
  <c r="AE159" i="1"/>
  <c r="AD159" i="1"/>
  <c r="AJ97" i="1"/>
  <c r="AF97" i="1"/>
  <c r="AI97" i="1"/>
  <c r="AH97" i="1"/>
  <c r="AB97" i="1"/>
  <c r="AG97" i="1"/>
  <c r="AE97" i="1"/>
  <c r="AC97" i="1"/>
  <c r="AA97" i="1"/>
  <c r="AD97" i="1"/>
  <c r="AF233" i="1"/>
  <c r="AJ233" i="1"/>
  <c r="AH233" i="1"/>
  <c r="AI233" i="1"/>
  <c r="AG233" i="1"/>
  <c r="AB233" i="1"/>
  <c r="AA233" i="1"/>
  <c r="AC233" i="1"/>
  <c r="AE233" i="1"/>
  <c r="AD233" i="1"/>
  <c r="AF77" i="1"/>
  <c r="AJ77" i="1"/>
  <c r="AI77" i="1"/>
  <c r="AH77" i="1"/>
  <c r="AB77" i="1"/>
  <c r="AA77" i="1"/>
  <c r="AG77" i="1"/>
  <c r="AC77" i="1"/>
  <c r="AD77" i="1"/>
  <c r="AE77" i="1"/>
  <c r="AF183" i="1"/>
  <c r="AI183" i="1"/>
  <c r="AJ183" i="1"/>
  <c r="AG183" i="1"/>
  <c r="AH183" i="1"/>
  <c r="AB183" i="1"/>
  <c r="AC183" i="1"/>
  <c r="AA183" i="1"/>
  <c r="AE183" i="1"/>
  <c r="AD183" i="1"/>
  <c r="AF71" i="1"/>
  <c r="AJ71" i="1"/>
  <c r="AI71" i="1"/>
  <c r="AH71" i="1"/>
  <c r="AG71" i="1"/>
  <c r="AB71" i="1"/>
  <c r="AC71" i="1"/>
  <c r="AA71" i="1"/>
  <c r="AD71" i="1"/>
  <c r="AE71" i="1"/>
  <c r="AC19" i="1"/>
  <c r="AG19" i="1"/>
  <c r="X6" i="1"/>
  <c r="AJ241" i="1"/>
  <c r="AF241" i="1"/>
  <c r="AI241" i="1"/>
  <c r="AH241" i="1"/>
  <c r="AB241" i="1"/>
  <c r="AG241" i="1"/>
  <c r="AA241" i="1"/>
  <c r="AE241" i="1"/>
  <c r="AC241" i="1"/>
  <c r="AD241" i="1"/>
  <c r="AJ48" i="1"/>
  <c r="AF48" i="1"/>
  <c r="AI48" i="1"/>
  <c r="AH48" i="1"/>
  <c r="AG48" i="1"/>
  <c r="AA48" i="1"/>
  <c r="AB48" i="1"/>
  <c r="AC48" i="1"/>
  <c r="AE48" i="1"/>
  <c r="AD48" i="1"/>
  <c r="AF161" i="1"/>
  <c r="AJ161" i="1"/>
  <c r="AI161" i="1"/>
  <c r="AH161" i="1"/>
  <c r="AG161" i="1"/>
  <c r="AB161" i="1"/>
  <c r="AC161" i="1"/>
  <c r="AA161" i="1"/>
  <c r="AD161" i="1"/>
  <c r="AE161" i="1"/>
  <c r="AF73" i="1"/>
  <c r="AJ73" i="1"/>
  <c r="AH73" i="1"/>
  <c r="AI73" i="1"/>
  <c r="AG73" i="1"/>
  <c r="AB73" i="1"/>
  <c r="AC73" i="1"/>
  <c r="AE73" i="1"/>
  <c r="AA73" i="1"/>
  <c r="AD73" i="1"/>
  <c r="AF215" i="1"/>
  <c r="AJ215" i="1"/>
  <c r="AI215" i="1"/>
  <c r="AG215" i="1"/>
  <c r="AB215" i="1"/>
  <c r="AH215" i="1"/>
  <c r="AC215" i="1"/>
  <c r="AD215" i="1"/>
  <c r="AE215" i="1"/>
  <c r="AA215" i="1"/>
  <c r="AF193" i="1"/>
  <c r="AJ193" i="1"/>
  <c r="AI193" i="1"/>
  <c r="AH193" i="1"/>
  <c r="AG193" i="1"/>
  <c r="AB193" i="1"/>
  <c r="AC193" i="1"/>
  <c r="AD193" i="1"/>
  <c r="AA193" i="1"/>
  <c r="AE193" i="1"/>
  <c r="AJ177" i="1"/>
  <c r="AF177" i="1"/>
  <c r="AH177" i="1"/>
  <c r="AI177" i="1"/>
  <c r="AB177" i="1"/>
  <c r="AG177" i="1"/>
  <c r="AA177" i="1"/>
  <c r="AE177" i="1"/>
  <c r="AD177" i="1"/>
  <c r="AC177" i="1"/>
  <c r="AJ174" i="1"/>
  <c r="AF174" i="1"/>
  <c r="AI174" i="1"/>
  <c r="AG174" i="1"/>
  <c r="AH174" i="1"/>
  <c r="AC174" i="1"/>
  <c r="AA174" i="1"/>
  <c r="AB174" i="1"/>
  <c r="AD174" i="1"/>
  <c r="AE174" i="1"/>
  <c r="AF210" i="1"/>
  <c r="AJ210" i="1"/>
  <c r="AI210" i="1"/>
  <c r="AH210" i="1"/>
  <c r="AG210" i="1"/>
  <c r="AC210" i="1"/>
  <c r="AA210" i="1"/>
  <c r="AB210" i="1"/>
  <c r="AD210" i="1"/>
  <c r="AE210" i="1"/>
  <c r="N260" i="11"/>
  <c r="K19" i="11" s="1"/>
  <c r="I23" i="12" s="1"/>
  <c r="AF100" i="1"/>
  <c r="AJ100" i="1"/>
  <c r="AI100" i="1"/>
  <c r="AH100" i="1"/>
  <c r="AA100" i="1"/>
  <c r="AG100" i="1"/>
  <c r="AB100" i="1"/>
  <c r="AC100" i="1"/>
  <c r="AE100" i="1"/>
  <c r="AD100" i="1"/>
  <c r="AF81" i="1"/>
  <c r="AJ81" i="1"/>
  <c r="AI81" i="1"/>
  <c r="AH81" i="1"/>
  <c r="AG81" i="1"/>
  <c r="AB81" i="1"/>
  <c r="AA81" i="1"/>
  <c r="AC81" i="1"/>
  <c r="AE81" i="1"/>
  <c r="AD81" i="1"/>
  <c r="AF57" i="1"/>
  <c r="AJ57" i="1"/>
  <c r="AI57" i="1"/>
  <c r="AH57" i="1"/>
  <c r="AG57" i="1"/>
  <c r="AB57" i="1"/>
  <c r="AA57" i="1"/>
  <c r="AE57" i="1"/>
  <c r="AD57" i="1"/>
  <c r="AC57" i="1"/>
  <c r="AF208" i="1"/>
  <c r="AJ208" i="1"/>
  <c r="AI208" i="1"/>
  <c r="AH208" i="1"/>
  <c r="AG208" i="1"/>
  <c r="AB208" i="1"/>
  <c r="AC208" i="1"/>
  <c r="AA208" i="1"/>
  <c r="AD208" i="1"/>
  <c r="AE208" i="1"/>
  <c r="AF158" i="1"/>
  <c r="AJ158" i="1"/>
  <c r="AI158" i="1"/>
  <c r="AH158" i="1"/>
  <c r="AG158" i="1"/>
  <c r="AC158" i="1"/>
  <c r="AA158" i="1"/>
  <c r="AD158" i="1"/>
  <c r="AE158" i="1"/>
  <c r="AB158" i="1"/>
  <c r="X18" i="1"/>
  <c r="AG18" i="1"/>
  <c r="AF187" i="1"/>
  <c r="AJ187" i="1"/>
  <c r="AH187" i="1"/>
  <c r="AB187" i="1"/>
  <c r="AC187" i="1"/>
  <c r="AI187" i="1"/>
  <c r="AG187" i="1"/>
  <c r="AE187" i="1"/>
  <c r="AA187" i="1"/>
  <c r="AD187" i="1"/>
  <c r="AF164" i="1"/>
  <c r="AJ164" i="1"/>
  <c r="AI164" i="1"/>
  <c r="AH164" i="1"/>
  <c r="AA164" i="1"/>
  <c r="AB164" i="1"/>
  <c r="AG164" i="1"/>
  <c r="AC164" i="1"/>
  <c r="AD164" i="1"/>
  <c r="AE164" i="1"/>
  <c r="AG22" i="1"/>
  <c r="AF144" i="1"/>
  <c r="AJ144" i="1"/>
  <c r="AI144" i="1"/>
  <c r="AH144" i="1"/>
  <c r="AG144" i="1"/>
  <c r="AA144" i="1"/>
  <c r="AB144" i="1"/>
  <c r="AC144" i="1"/>
  <c r="AD144" i="1"/>
  <c r="AE144" i="1"/>
  <c r="AJ142" i="1"/>
  <c r="AF142" i="1"/>
  <c r="AI142" i="1"/>
  <c r="AH142" i="1"/>
  <c r="AG142" i="1"/>
  <c r="AC142" i="1"/>
  <c r="AB142" i="1"/>
  <c r="AD142" i="1"/>
  <c r="AA142" i="1"/>
  <c r="AE142" i="1"/>
  <c r="AA16" i="1"/>
  <c r="AB16" i="1" s="1"/>
  <c r="AF160" i="1"/>
  <c r="AJ160" i="1"/>
  <c r="AI160" i="1"/>
  <c r="AH160" i="1"/>
  <c r="AG160" i="1"/>
  <c r="AA160" i="1"/>
  <c r="AB160" i="1"/>
  <c r="AC160" i="1"/>
  <c r="AD160" i="1"/>
  <c r="AE160" i="1"/>
  <c r="AF104" i="1"/>
  <c r="AJ104" i="1"/>
  <c r="AI104" i="1"/>
  <c r="AH104" i="1"/>
  <c r="AG104" i="1"/>
  <c r="AA104" i="1"/>
  <c r="AB104" i="1"/>
  <c r="AC104" i="1"/>
  <c r="AD104" i="1"/>
  <c r="AE104" i="1"/>
  <c r="X3" i="1"/>
  <c r="AG3" i="1"/>
  <c r="AF199" i="1"/>
  <c r="AJ199" i="1"/>
  <c r="AI199" i="1"/>
  <c r="AH199" i="1"/>
  <c r="AG199" i="1"/>
  <c r="AB199" i="1"/>
  <c r="AC199" i="1"/>
  <c r="AE199" i="1"/>
  <c r="AA199" i="1"/>
  <c r="AD199" i="1"/>
  <c r="AF151" i="1"/>
  <c r="AJ151" i="1"/>
  <c r="AI151" i="1"/>
  <c r="AG151" i="1"/>
  <c r="AH151" i="1"/>
  <c r="AB151" i="1"/>
  <c r="AC151" i="1"/>
  <c r="AD151" i="1"/>
  <c r="AE151" i="1"/>
  <c r="AA151" i="1"/>
  <c r="AJ137" i="1"/>
  <c r="AF137" i="1"/>
  <c r="AI137" i="1"/>
  <c r="AH137" i="1"/>
  <c r="AG137" i="1"/>
  <c r="AB137" i="1"/>
  <c r="AA137" i="1"/>
  <c r="AD137" i="1"/>
  <c r="AE137" i="1"/>
  <c r="AC137" i="1"/>
  <c r="AF223" i="1"/>
  <c r="AJ223" i="1"/>
  <c r="AG223" i="1"/>
  <c r="AH223" i="1"/>
  <c r="AB223" i="1"/>
  <c r="AC223" i="1"/>
  <c r="AI223" i="1"/>
  <c r="AA223" i="1"/>
  <c r="AE223" i="1"/>
  <c r="AD223" i="1"/>
  <c r="AF253" i="1"/>
  <c r="AJ253" i="1"/>
  <c r="AI253" i="1"/>
  <c r="AH253" i="1"/>
  <c r="AG253" i="1"/>
  <c r="AB253" i="1"/>
  <c r="AE253" i="1"/>
  <c r="AA253" i="1"/>
  <c r="AD253" i="1"/>
  <c r="AC253" i="1"/>
  <c r="AF167" i="1"/>
  <c r="AH167" i="1"/>
  <c r="AI167" i="1"/>
  <c r="AJ167" i="1"/>
  <c r="AG167" i="1"/>
  <c r="AB167" i="1"/>
  <c r="AC167" i="1"/>
  <c r="AA167" i="1"/>
  <c r="AD167" i="1"/>
  <c r="AE167" i="1"/>
  <c r="AF224" i="1"/>
  <c r="AJ224" i="1"/>
  <c r="AI224" i="1"/>
  <c r="AH224" i="1"/>
  <c r="AG224" i="1"/>
  <c r="AB224" i="1"/>
  <c r="AC224" i="1"/>
  <c r="AA224" i="1"/>
  <c r="AD224" i="1"/>
  <c r="AE224" i="1"/>
  <c r="AF111" i="1"/>
  <c r="AJ111" i="1"/>
  <c r="AI111" i="1"/>
  <c r="AG111" i="1"/>
  <c r="AB111" i="1"/>
  <c r="AC111" i="1"/>
  <c r="AA111" i="1"/>
  <c r="AD111" i="1"/>
  <c r="AH111" i="1"/>
  <c r="AE111" i="1"/>
  <c r="AF40" i="1"/>
  <c r="AJ40" i="1"/>
  <c r="AI40" i="1"/>
  <c r="AH40" i="1"/>
  <c r="AG40" i="1"/>
  <c r="AA40" i="1"/>
  <c r="AB40" i="1"/>
  <c r="AC40" i="1"/>
  <c r="AE40" i="1"/>
  <c r="AD40" i="1"/>
  <c r="AF25" i="1"/>
  <c r="AC25" i="1"/>
  <c r="AD25" i="1"/>
  <c r="AE25" i="1"/>
  <c r="AA25" i="1"/>
  <c r="AB25" i="1"/>
  <c r="AI25" i="1"/>
  <c r="AH25" i="1"/>
  <c r="AJ25" i="1"/>
  <c r="AG25" i="1"/>
  <c r="AA8" i="1"/>
  <c r="AF8" i="1" s="1"/>
  <c r="AF105" i="1"/>
  <c r="AJ105" i="1"/>
  <c r="AH105" i="1"/>
  <c r="AI105" i="1"/>
  <c r="AB105" i="1"/>
  <c r="AC105" i="1"/>
  <c r="AG105" i="1"/>
  <c r="AA105" i="1"/>
  <c r="AD105" i="1"/>
  <c r="AE105" i="1"/>
  <c r="AF205" i="1"/>
  <c r="AJ205" i="1"/>
  <c r="AI205" i="1"/>
  <c r="AH205" i="1"/>
  <c r="AG205" i="1"/>
  <c r="AB205" i="1"/>
  <c r="AA205" i="1"/>
  <c r="AC205" i="1"/>
  <c r="AE205" i="1"/>
  <c r="AD205" i="1"/>
  <c r="AF239" i="1"/>
  <c r="AJ239" i="1"/>
  <c r="AI239" i="1"/>
  <c r="AH239" i="1"/>
  <c r="AG239" i="1"/>
  <c r="AB239" i="1"/>
  <c r="AA239" i="1"/>
  <c r="AC239" i="1"/>
  <c r="AE239" i="1"/>
  <c r="AD239" i="1"/>
  <c r="AF65" i="1"/>
  <c r="AI65" i="1"/>
  <c r="AJ65" i="1"/>
  <c r="AH65" i="1"/>
  <c r="AB65" i="1"/>
  <c r="AG65" i="1"/>
  <c r="AD65" i="1"/>
  <c r="AE65" i="1"/>
  <c r="AC65" i="1"/>
  <c r="AA65" i="1"/>
  <c r="AJ217" i="1"/>
  <c r="AF217" i="1"/>
  <c r="AI217" i="1"/>
  <c r="AH217" i="1"/>
  <c r="AG217" i="1"/>
  <c r="AB217" i="1"/>
  <c r="AC217" i="1"/>
  <c r="AE217" i="1"/>
  <c r="AD217" i="1"/>
  <c r="AA217" i="1"/>
  <c r="AF255" i="1"/>
  <c r="AJ255" i="1"/>
  <c r="AI255" i="1"/>
  <c r="AG255" i="1"/>
  <c r="AH255" i="1"/>
  <c r="AA255" i="1"/>
  <c r="AC255" i="1"/>
  <c r="AB255" i="1"/>
  <c r="AD255" i="1"/>
  <c r="AE255" i="1"/>
  <c r="AF173" i="1"/>
  <c r="AJ173" i="1"/>
  <c r="AI173" i="1"/>
  <c r="AH173" i="1"/>
  <c r="AG173" i="1"/>
  <c r="AB173" i="1"/>
  <c r="AA173" i="1"/>
  <c r="AD173" i="1"/>
  <c r="AC173" i="1"/>
  <c r="AE173" i="1"/>
  <c r="AF141" i="1"/>
  <c r="AI141" i="1"/>
  <c r="AJ141" i="1"/>
  <c r="AB141" i="1"/>
  <c r="AC141" i="1"/>
  <c r="AH141" i="1"/>
  <c r="AD141" i="1"/>
  <c r="AE141" i="1"/>
  <c r="AA141" i="1"/>
  <c r="AG141" i="1"/>
  <c r="AF55" i="1"/>
  <c r="AJ55" i="1"/>
  <c r="AG55" i="1"/>
  <c r="AB55" i="1"/>
  <c r="AI55" i="1"/>
  <c r="AC55" i="1"/>
  <c r="AA55" i="1"/>
  <c r="AH55" i="1"/>
  <c r="AD55" i="1"/>
  <c r="AE55" i="1"/>
  <c r="AF175" i="1"/>
  <c r="AJ175" i="1"/>
  <c r="AI175" i="1"/>
  <c r="AG175" i="1"/>
  <c r="AB175" i="1"/>
  <c r="AH175" i="1"/>
  <c r="AC175" i="1"/>
  <c r="AE175" i="1"/>
  <c r="AD175" i="1"/>
  <c r="AA175" i="1"/>
  <c r="AF132" i="1"/>
  <c r="AJ132" i="1"/>
  <c r="AI132" i="1"/>
  <c r="AA132" i="1"/>
  <c r="AB132" i="1"/>
  <c r="AG132" i="1"/>
  <c r="AC132" i="1"/>
  <c r="AH132" i="1"/>
  <c r="AD132" i="1"/>
  <c r="AE132" i="1"/>
  <c r="Y5" i="1"/>
  <c r="AF209" i="1"/>
  <c r="AJ209" i="1"/>
  <c r="AI209" i="1"/>
  <c r="AH209" i="1"/>
  <c r="AB209" i="1"/>
  <c r="AA209" i="1"/>
  <c r="AC209" i="1"/>
  <c r="AG209" i="1"/>
  <c r="AD209" i="1"/>
  <c r="AE209" i="1"/>
  <c r="AF169" i="1"/>
  <c r="AJ169" i="1"/>
  <c r="AI169" i="1"/>
  <c r="AH169" i="1"/>
  <c r="AG169" i="1"/>
  <c r="AB169" i="1"/>
  <c r="AA169" i="1"/>
  <c r="AE169" i="1"/>
  <c r="AD169" i="1"/>
  <c r="AC169" i="1"/>
  <c r="AF22" i="1"/>
  <c r="AA12" i="1"/>
  <c r="AF12" i="1" s="1"/>
  <c r="AB6" i="1"/>
  <c r="AC6" i="1" s="1"/>
  <c r="AD6" i="1" s="1"/>
  <c r="AE6" i="1" s="1"/>
  <c r="AG5" i="1" l="1"/>
  <c r="AC5" i="1"/>
  <c r="AF15" i="1"/>
  <c r="AF16" i="1"/>
  <c r="AC7" i="1"/>
  <c r="AB4" i="1"/>
  <c r="AC4" i="1" s="1"/>
  <c r="AH4" i="1" s="1"/>
  <c r="AH10" i="1"/>
  <c r="AD21" i="1"/>
  <c r="AH21" i="1"/>
  <c r="AG4" i="1"/>
  <c r="AC16" i="1"/>
  <c r="AG16" i="1"/>
  <c r="AG9" i="1"/>
  <c r="AC9" i="1"/>
  <c r="AC15" i="1"/>
  <c r="AG15" i="1"/>
  <c r="X11" i="1"/>
  <c r="AG11" i="1"/>
  <c r="Z22" i="1"/>
  <c r="AJ22" i="1" s="1"/>
  <c r="AI22" i="1"/>
  <c r="AB12" i="1"/>
  <c r="AG6" i="1"/>
  <c r="Y20" i="1"/>
  <c r="AH20" i="1"/>
  <c r="AD13" i="1"/>
  <c r="AH13" i="1"/>
  <c r="AH17" i="1"/>
  <c r="AF9" i="1"/>
  <c r="A12" i="1" s="1"/>
  <c r="AD4" i="1"/>
  <c r="K21" i="12"/>
  <c r="H41" i="12"/>
  <c r="AD19" i="1"/>
  <c r="AH19" i="1"/>
  <c r="A83" i="1"/>
  <c r="A234" i="1"/>
  <c r="A3" i="1"/>
  <c r="A63" i="1"/>
  <c r="A189" i="1"/>
  <c r="A52" i="1"/>
  <c r="W1" i="1"/>
  <c r="X1" i="1" s="1"/>
  <c r="Y18" i="1"/>
  <c r="AH18" i="1"/>
  <c r="A174" i="1"/>
  <c r="A80" i="1"/>
  <c r="A247" i="1"/>
  <c r="Z10" i="1"/>
  <c r="AJ10" i="1" s="1"/>
  <c r="AI10" i="1"/>
  <c r="AH6" i="1"/>
  <c r="Y6" i="1"/>
  <c r="A246" i="1"/>
  <c r="A96" i="1"/>
  <c r="A169" i="1"/>
  <c r="A167" i="1"/>
  <c r="A137" i="1"/>
  <c r="A71" i="1"/>
  <c r="A58" i="1"/>
  <c r="A151" i="1"/>
  <c r="AG14" i="1"/>
  <c r="AC14" i="1"/>
  <c r="Z5" i="1"/>
  <c r="AG17" i="1"/>
  <c r="A185" i="1"/>
  <c r="A232" i="1"/>
  <c r="Z17" i="1"/>
  <c r="AJ17" i="1" s="1"/>
  <c r="AI17" i="1"/>
  <c r="A173" i="1"/>
  <c r="AB8" i="1"/>
  <c r="A175" i="1"/>
  <c r="AH3" i="1"/>
  <c r="Y3" i="1"/>
  <c r="A158" i="1"/>
  <c r="AG10" i="1"/>
  <c r="A215" i="1"/>
  <c r="A64" i="1"/>
  <c r="A67" i="1"/>
  <c r="A168" i="1"/>
  <c r="A30" i="1" l="1"/>
  <c r="A198" i="1"/>
  <c r="AD5" i="1"/>
  <c r="AH5" i="1"/>
  <c r="A149" i="1"/>
  <c r="AD7" i="1"/>
  <c r="AH7" i="1"/>
  <c r="A107" i="1"/>
  <c r="A136" i="1"/>
  <c r="A213" i="1"/>
  <c r="A39" i="1"/>
  <c r="AE21" i="1"/>
  <c r="AJ21" i="1" s="1"/>
  <c r="AI21" i="1"/>
  <c r="A9" i="1"/>
  <c r="A27" i="1"/>
  <c r="A40" i="1"/>
  <c r="A97" i="1"/>
  <c r="A160" i="1"/>
  <c r="A110" i="1"/>
  <c r="A164" i="1"/>
  <c r="A70" i="1"/>
  <c r="A106" i="1"/>
  <c r="A228" i="1"/>
  <c r="A146" i="1"/>
  <c r="A147" i="1"/>
  <c r="A38" i="1"/>
  <c r="A229" i="1"/>
  <c r="A139" i="1"/>
  <c r="A84" i="1"/>
  <c r="A188" i="1"/>
  <c r="A13" i="1"/>
  <c r="A76" i="1"/>
  <c r="A256" i="1"/>
  <c r="A156" i="1"/>
  <c r="A53" i="1"/>
  <c r="A133" i="1"/>
  <c r="A72" i="1"/>
  <c r="A183" i="1"/>
  <c r="A145" i="1"/>
  <c r="A176" i="1"/>
  <c r="A6" i="1"/>
  <c r="A111" i="1"/>
  <c r="A29" i="1"/>
  <c r="A235" i="1"/>
  <c r="A201" i="1"/>
  <c r="A144" i="1"/>
  <c r="A253" i="1"/>
  <c r="A216" i="1"/>
  <c r="A195" i="1"/>
  <c r="A152" i="1"/>
  <c r="A218" i="1"/>
  <c r="A166" i="1"/>
  <c r="A153" i="1"/>
  <c r="A105" i="1"/>
  <c r="A28" i="1"/>
  <c r="A77" i="1"/>
  <c r="A197" i="1"/>
  <c r="A244" i="1"/>
  <c r="A88" i="1"/>
  <c r="A186" i="1"/>
  <c r="A34" i="1"/>
  <c r="A134" i="1"/>
  <c r="A48" i="1"/>
  <c r="A245" i="1"/>
  <c r="A68" i="1"/>
  <c r="A108" i="1"/>
  <c r="A178" i="1"/>
  <c r="A90" i="1"/>
  <c r="A202" i="1"/>
  <c r="A94" i="1"/>
  <c r="A89" i="1"/>
  <c r="A82" i="1"/>
  <c r="A44" i="1"/>
  <c r="A207" i="1"/>
  <c r="A208" i="1"/>
  <c r="A98" i="1"/>
  <c r="A135" i="1"/>
  <c r="A243" i="1"/>
  <c r="A181" i="1"/>
  <c r="A194" i="1"/>
  <c r="A172" i="1"/>
  <c r="A23" i="1"/>
  <c r="A204" i="1"/>
  <c r="A61" i="1"/>
  <c r="A221" i="1"/>
  <c r="A120" i="1"/>
  <c r="A222" i="1"/>
  <c r="A250" i="1"/>
  <c r="A212" i="1"/>
  <c r="A184" i="1"/>
  <c r="A92" i="1"/>
  <c r="A223" i="1"/>
  <c r="A225" i="1"/>
  <c r="A24" i="1"/>
  <c r="A193" i="1"/>
  <c r="A132" i="1"/>
  <c r="A19" i="1"/>
  <c r="A255" i="1"/>
  <c r="A231" i="1"/>
  <c r="A41" i="1"/>
  <c r="A129" i="1"/>
  <c r="A119" i="1"/>
  <c r="A62" i="1"/>
  <c r="A211" i="1"/>
  <c r="A123" i="1"/>
  <c r="A150" i="1"/>
  <c r="A248" i="1"/>
  <c r="A154" i="1"/>
  <c r="A95" i="1"/>
  <c r="A191" i="1"/>
  <c r="A196" i="1"/>
  <c r="A192" i="1"/>
  <c r="A217" i="1"/>
  <c r="A210" i="1"/>
  <c r="A46" i="1"/>
  <c r="A79" i="1"/>
  <c r="A138" i="1"/>
  <c r="A59" i="1"/>
  <c r="A8" i="1"/>
  <c r="C15" i="2" s="1"/>
  <c r="A21" i="1"/>
  <c r="A55" i="1"/>
  <c r="A14" i="1"/>
  <c r="A187" i="1"/>
  <c r="A32" i="1"/>
  <c r="A4" i="1"/>
  <c r="A127" i="1"/>
  <c r="A163" i="1"/>
  <c r="A51" i="1"/>
  <c r="A74" i="1"/>
  <c r="A69" i="1"/>
  <c r="A170" i="1"/>
  <c r="A214" i="1"/>
  <c r="A116" i="1"/>
  <c r="A115" i="1"/>
  <c r="A157" i="1"/>
  <c r="A148" i="1"/>
  <c r="A86" i="1"/>
  <c r="A75" i="1"/>
  <c r="A87" i="1"/>
  <c r="A118" i="1"/>
  <c r="A121" i="1"/>
  <c r="A143" i="1"/>
  <c r="A161" i="1"/>
  <c r="A128" i="1"/>
  <c r="A236" i="1"/>
  <c r="A100" i="1"/>
  <c r="A18" i="1"/>
  <c r="A99" i="1"/>
  <c r="A31" i="1"/>
  <c r="A200" i="1"/>
  <c r="A130" i="1"/>
  <c r="A220" i="1"/>
  <c r="A17" i="1"/>
  <c r="A5" i="1"/>
  <c r="C20" i="2" s="1"/>
  <c r="A33" i="1"/>
  <c r="A126" i="1"/>
  <c r="A35" i="1"/>
  <c r="A240" i="1"/>
  <c r="A91" i="1"/>
  <c r="A93" i="1"/>
  <c r="A81" i="1"/>
  <c r="A7" i="1"/>
  <c r="A159" i="1"/>
  <c r="A112" i="1"/>
  <c r="A20" i="1"/>
  <c r="A73" i="1"/>
  <c r="A182" i="1"/>
  <c r="A15" i="1"/>
  <c r="A226" i="1"/>
  <c r="A26" i="1"/>
  <c r="A125" i="1"/>
  <c r="A10" i="1"/>
  <c r="A206" i="1"/>
  <c r="A109" i="1"/>
  <c r="A141" i="1"/>
  <c r="A177" i="1"/>
  <c r="A233" i="1"/>
  <c r="A224" i="1"/>
  <c r="A227" i="1"/>
  <c r="A155" i="1"/>
  <c r="A252" i="1"/>
  <c r="A36" i="1"/>
  <c r="A103" i="1"/>
  <c r="A101" i="1"/>
  <c r="A47" i="1"/>
  <c r="A122" i="1"/>
  <c r="A251" i="1"/>
  <c r="A254" i="1"/>
  <c r="A56" i="1"/>
  <c r="A42" i="1"/>
  <c r="A85" i="1"/>
  <c r="A43" i="1"/>
  <c r="A60" i="1"/>
  <c r="A162" i="1"/>
  <c r="A190" i="1"/>
  <c r="A104" i="1"/>
  <c r="A45" i="1"/>
  <c r="A22" i="1"/>
  <c r="A239" i="1"/>
  <c r="A11" i="1"/>
  <c r="A205" i="1"/>
  <c r="A142" i="1"/>
  <c r="A113" i="1"/>
  <c r="A54" i="1"/>
  <c r="A57" i="1"/>
  <c r="A114" i="1"/>
  <c r="A66" i="1"/>
  <c r="A131" i="1"/>
  <c r="A50" i="1"/>
  <c r="A49" i="1"/>
  <c r="A241" i="1"/>
  <c r="A203" i="1"/>
  <c r="A249" i="1"/>
  <c r="A179" i="1"/>
  <c r="A230" i="1"/>
  <c r="A238" i="1"/>
  <c r="A257" i="1"/>
  <c r="A16" i="1"/>
  <c r="A117" i="1"/>
  <c r="A237" i="1"/>
  <c r="A65" i="1"/>
  <c r="A124" i="1"/>
  <c r="A219" i="1"/>
  <c r="A140" i="1"/>
  <c r="A180" i="1"/>
  <c r="A37" i="1"/>
  <c r="A171" i="1"/>
  <c r="C6" i="2"/>
  <c r="C3" i="2"/>
  <c r="E3" i="2"/>
  <c r="A165" i="1"/>
  <c r="A78" i="1"/>
  <c r="A25" i="1"/>
  <c r="A102" i="1"/>
  <c r="A242" i="1"/>
  <c r="A199" i="1"/>
  <c r="A209" i="1"/>
  <c r="AD14" i="1"/>
  <c r="AH14" i="1"/>
  <c r="AE13" i="1"/>
  <c r="AJ13" i="1" s="1"/>
  <c r="AI13" i="1"/>
  <c r="Y11" i="1"/>
  <c r="AH11" i="1"/>
  <c r="AI4" i="1"/>
  <c r="AE4" i="1"/>
  <c r="AJ4" i="1" s="1"/>
  <c r="Z6" i="1"/>
  <c r="AJ6" i="1" s="1"/>
  <c r="AI6" i="1"/>
  <c r="Z18" i="1"/>
  <c r="AJ18" i="1" s="1"/>
  <c r="AI18" i="1"/>
  <c r="Z20" i="1"/>
  <c r="AJ20" i="1" s="1"/>
  <c r="AI20" i="1"/>
  <c r="AD16" i="1"/>
  <c r="AH16" i="1"/>
  <c r="AC12" i="1"/>
  <c r="AG12" i="1"/>
  <c r="AD9" i="1"/>
  <c r="AH9" i="1"/>
  <c r="AC8" i="1"/>
  <c r="AG8" i="1"/>
  <c r="B74" i="1" s="1"/>
  <c r="Z3" i="1"/>
  <c r="AI3" i="1"/>
  <c r="Y1" i="1"/>
  <c r="AI19" i="1"/>
  <c r="AE19" i="1"/>
  <c r="AJ19" i="1" s="1"/>
  <c r="AD15" i="1"/>
  <c r="AH15" i="1"/>
  <c r="AE5" i="1" l="1"/>
  <c r="AJ5" i="1" s="1"/>
  <c r="AI5" i="1"/>
  <c r="B205" i="1"/>
  <c r="C29" i="2"/>
  <c r="D29" i="2" s="1"/>
  <c r="C7" i="2"/>
  <c r="B220" i="1"/>
  <c r="B13" i="1"/>
  <c r="B35" i="1"/>
  <c r="C24" i="2"/>
  <c r="B167" i="1"/>
  <c r="AE7" i="1"/>
  <c r="AJ7" i="1" s="1"/>
  <c r="AI7" i="1"/>
  <c r="B187" i="1"/>
  <c r="B140" i="1"/>
  <c r="B21" i="1"/>
  <c r="B183" i="1"/>
  <c r="B223" i="1"/>
  <c r="B57" i="1"/>
  <c r="B147" i="1"/>
  <c r="B82" i="1"/>
  <c r="B16" i="1"/>
  <c r="B62" i="1"/>
  <c r="B68" i="1"/>
  <c r="B69" i="1"/>
  <c r="B29" i="1"/>
  <c r="B247" i="1"/>
  <c r="B228" i="1"/>
  <c r="B210" i="1"/>
  <c r="B4" i="1"/>
  <c r="E110" i="2"/>
  <c r="E111" i="2"/>
  <c r="E166" i="2"/>
  <c r="E255" i="2"/>
  <c r="E242" i="2"/>
  <c r="E225" i="2"/>
  <c r="E69" i="2"/>
  <c r="C225" i="2"/>
  <c r="C182" i="2"/>
  <c r="C141" i="2"/>
  <c r="C140" i="2"/>
  <c r="D140" i="2" s="1"/>
  <c r="C127" i="2"/>
  <c r="C63" i="2"/>
  <c r="B164" i="1"/>
  <c r="B186" i="1"/>
  <c r="B24" i="1"/>
  <c r="B126" i="1"/>
  <c r="B139" i="1"/>
  <c r="B160" i="1"/>
  <c r="B239" i="1"/>
  <c r="B159" i="1"/>
  <c r="B76" i="1"/>
  <c r="B32" i="1"/>
  <c r="B190" i="1"/>
  <c r="E78" i="2"/>
  <c r="E199" i="2"/>
  <c r="E207" i="2"/>
  <c r="C145" i="2"/>
  <c r="E61" i="2"/>
  <c r="C78" i="2"/>
  <c r="E161" i="2"/>
  <c r="C105" i="2"/>
  <c r="C54" i="2"/>
  <c r="C205" i="2"/>
  <c r="C204" i="2"/>
  <c r="D204" i="2" s="1"/>
  <c r="C159" i="2"/>
  <c r="C95" i="2"/>
  <c r="B182" i="2"/>
  <c r="D182" i="2"/>
  <c r="B15" i="2"/>
  <c r="D15" i="2"/>
  <c r="B20" i="2"/>
  <c r="D20" i="2"/>
  <c r="B63" i="2"/>
  <c r="D63" i="2"/>
  <c r="C111" i="2"/>
  <c r="C175" i="2"/>
  <c r="C44" i="2"/>
  <c r="C236" i="2"/>
  <c r="C109" i="2"/>
  <c r="C28" i="2"/>
  <c r="C96" i="2"/>
  <c r="C246" i="2"/>
  <c r="C169" i="2"/>
  <c r="C218" i="2"/>
  <c r="E48" i="2"/>
  <c r="E240" i="2"/>
  <c r="E107" i="2"/>
  <c r="E173" i="2"/>
  <c r="E129" i="2"/>
  <c r="E257" i="2"/>
  <c r="E243" i="2"/>
  <c r="E18" i="2"/>
  <c r="E210" i="2"/>
  <c r="C110" i="2"/>
  <c r="E123" i="2"/>
  <c r="C14" i="2"/>
  <c r="E92" i="2"/>
  <c r="E237" i="2"/>
  <c r="C222" i="2"/>
  <c r="E71" i="2"/>
  <c r="E86" i="2"/>
  <c r="C55" i="2"/>
  <c r="C151" i="2"/>
  <c r="C60" i="2"/>
  <c r="C188" i="2"/>
  <c r="C189" i="2"/>
  <c r="C112" i="2"/>
  <c r="C240" i="2"/>
  <c r="C73" i="2"/>
  <c r="E192" i="2"/>
  <c r="E213" i="2"/>
  <c r="E17" i="2"/>
  <c r="E34" i="2"/>
  <c r="E179" i="2"/>
  <c r="E44" i="2"/>
  <c r="E172" i="2"/>
  <c r="E134" i="2"/>
  <c r="E46" i="2"/>
  <c r="E183" i="2"/>
  <c r="C123" i="2"/>
  <c r="C219" i="2"/>
  <c r="C196" i="2"/>
  <c r="C56" i="2"/>
  <c r="C146" i="2"/>
  <c r="C38" i="2"/>
  <c r="C193" i="2"/>
  <c r="E72" i="2"/>
  <c r="E12" i="2"/>
  <c r="E245" i="2"/>
  <c r="E89" i="2"/>
  <c r="E234" i="2"/>
  <c r="E203" i="2"/>
  <c r="E52" i="2"/>
  <c r="C47" i="2"/>
  <c r="C143" i="2"/>
  <c r="C239" i="2"/>
  <c r="C172" i="2"/>
  <c r="C173" i="2"/>
  <c r="C31" i="2"/>
  <c r="C224" i="2"/>
  <c r="C226" i="2"/>
  <c r="C118" i="2"/>
  <c r="C90" i="2"/>
  <c r="E112" i="2"/>
  <c r="C46" i="2"/>
  <c r="E65" i="2"/>
  <c r="E43" i="2"/>
  <c r="E181" i="2"/>
  <c r="E82" i="2"/>
  <c r="E28" i="2"/>
  <c r="E220" i="2"/>
  <c r="E127" i="2"/>
  <c r="E70" i="2"/>
  <c r="C87" i="2"/>
  <c r="C183" i="2"/>
  <c r="C124" i="2"/>
  <c r="C61" i="2"/>
  <c r="C176" i="2"/>
  <c r="C250" i="2"/>
  <c r="C161" i="2"/>
  <c r="E128" i="2"/>
  <c r="E147" i="2"/>
  <c r="E209" i="2"/>
  <c r="E162" i="2"/>
  <c r="E197" i="2"/>
  <c r="C81" i="2"/>
  <c r="E236" i="2"/>
  <c r="E191" i="2"/>
  <c r="E62" i="2"/>
  <c r="C11" i="2"/>
  <c r="C69" i="2"/>
  <c r="C184" i="2"/>
  <c r="C217" i="2"/>
  <c r="E200" i="2"/>
  <c r="E45" i="2"/>
  <c r="E153" i="2"/>
  <c r="E29" i="2"/>
  <c r="E170" i="2"/>
  <c r="E229" i="2"/>
  <c r="C113" i="2"/>
  <c r="E116" i="2"/>
  <c r="E37" i="2"/>
  <c r="C13" i="2"/>
  <c r="C79" i="2"/>
  <c r="C207" i="2"/>
  <c r="C36" i="2"/>
  <c r="C108" i="2"/>
  <c r="C45" i="2"/>
  <c r="C237" i="2"/>
  <c r="C160" i="2"/>
  <c r="C98" i="2"/>
  <c r="C41" i="2"/>
  <c r="C97" i="2"/>
  <c r="E176" i="2"/>
  <c r="E193" i="2"/>
  <c r="E146" i="2"/>
  <c r="E117" i="2"/>
  <c r="E156" i="2"/>
  <c r="E182" i="2"/>
  <c r="E238" i="2"/>
  <c r="C119" i="2"/>
  <c r="C247" i="2"/>
  <c r="C252" i="2"/>
  <c r="C253" i="2"/>
  <c r="C130" i="2"/>
  <c r="C150" i="2"/>
  <c r="C122" i="2"/>
  <c r="E64" i="2"/>
  <c r="E256" i="2"/>
  <c r="E81" i="2"/>
  <c r="E99" i="2"/>
  <c r="E253" i="2"/>
  <c r="E226" i="2"/>
  <c r="E108" i="2"/>
  <c r="E79" i="2"/>
  <c r="E150" i="2"/>
  <c r="E135" i="2"/>
  <c r="E254" i="2"/>
  <c r="C155" i="2"/>
  <c r="C251" i="2"/>
  <c r="C68" i="2"/>
  <c r="C133" i="2"/>
  <c r="C248" i="2"/>
  <c r="C138" i="2"/>
  <c r="E136" i="2"/>
  <c r="E217" i="2"/>
  <c r="E115" i="2"/>
  <c r="E42" i="2"/>
  <c r="E244" i="2"/>
  <c r="C21" i="2"/>
  <c r="C215" i="2"/>
  <c r="C125" i="2"/>
  <c r="C48" i="2"/>
  <c r="C201" i="2"/>
  <c r="E21" i="2"/>
  <c r="E145" i="2"/>
  <c r="E98" i="2"/>
  <c r="C126" i="2"/>
  <c r="C25" i="2"/>
  <c r="C59" i="2"/>
  <c r="C91" i="2"/>
  <c r="C187" i="2"/>
  <c r="C132" i="2"/>
  <c r="C197" i="2"/>
  <c r="C120" i="2"/>
  <c r="C166" i="2"/>
  <c r="C89" i="2"/>
  <c r="E171" i="2"/>
  <c r="E25" i="2"/>
  <c r="E106" i="2"/>
  <c r="E180" i="2"/>
  <c r="B24" i="2"/>
  <c r="D24" i="2"/>
  <c r="B159" i="2"/>
  <c r="D159" i="2"/>
  <c r="B78" i="2"/>
  <c r="D78" i="2"/>
  <c r="B54" i="2"/>
  <c r="D54" i="2"/>
  <c r="B95" i="2"/>
  <c r="D95" i="2"/>
  <c r="E97" i="2"/>
  <c r="E246" i="2"/>
  <c r="E175" i="2"/>
  <c r="E188" i="2"/>
  <c r="E9" i="2"/>
  <c r="E114" i="2"/>
  <c r="E139" i="2"/>
  <c r="E33" i="2"/>
  <c r="E195" i="2"/>
  <c r="E144" i="2"/>
  <c r="C192" i="2"/>
  <c r="C255" i="2"/>
  <c r="AE14" i="1"/>
  <c r="AJ14" i="1" s="1"/>
  <c r="AI14" i="1"/>
  <c r="D225" i="2"/>
  <c r="B225" i="2"/>
  <c r="D145" i="2"/>
  <c r="B145" i="2"/>
  <c r="D205" i="2"/>
  <c r="B205" i="2"/>
  <c r="D141" i="2"/>
  <c r="B141" i="2"/>
  <c r="B29" i="2"/>
  <c r="E167" i="2"/>
  <c r="E223" i="2"/>
  <c r="E208" i="2"/>
  <c r="C16" i="2"/>
  <c r="B203" i="1"/>
  <c r="B110" i="1"/>
  <c r="B182" i="1"/>
  <c r="B52" i="1"/>
  <c r="B206" i="1"/>
  <c r="E118" i="2"/>
  <c r="E190" i="2"/>
  <c r="E47" i="2"/>
  <c r="E77" i="2"/>
  <c r="E124" i="2"/>
  <c r="E50" i="2"/>
  <c r="E27" i="2"/>
  <c r="E80" i="2"/>
  <c r="C128" i="2"/>
  <c r="C223" i="2"/>
  <c r="AJ3" i="1"/>
  <c r="D105" i="2"/>
  <c r="B105" i="2"/>
  <c r="B127" i="2"/>
  <c r="D127" i="2"/>
  <c r="E252" i="2"/>
  <c r="E178" i="2"/>
  <c r="C256" i="2"/>
  <c r="C77" i="2"/>
  <c r="C76" i="2"/>
  <c r="B12" i="1"/>
  <c r="B20" i="1"/>
  <c r="B144" i="1"/>
  <c r="B64" i="1"/>
  <c r="B75" i="1"/>
  <c r="B34" i="1"/>
  <c r="B15" i="1"/>
  <c r="B241" i="1"/>
  <c r="B18" i="1"/>
  <c r="B245" i="1"/>
  <c r="B155" i="1"/>
  <c r="B181" i="1"/>
  <c r="B80" i="1"/>
  <c r="B192" i="1"/>
  <c r="B129" i="1"/>
  <c r="B107" i="1"/>
  <c r="B153" i="1"/>
  <c r="B185" i="1"/>
  <c r="B39" i="1"/>
  <c r="B92" i="1"/>
  <c r="B9" i="1"/>
  <c r="B212" i="1"/>
  <c r="B211" i="1"/>
  <c r="B65" i="1"/>
  <c r="B221" i="1"/>
  <c r="B131" i="1"/>
  <c r="B170" i="1"/>
  <c r="B96" i="1"/>
  <c r="B11" i="1"/>
  <c r="B83" i="1"/>
  <c r="B234" i="1"/>
  <c r="B244" i="1"/>
  <c r="B115" i="1"/>
  <c r="B30" i="1"/>
  <c r="B232" i="1"/>
  <c r="B106" i="1"/>
  <c r="B127" i="1"/>
  <c r="B100" i="1"/>
  <c r="B251" i="1"/>
  <c r="B72" i="1"/>
  <c r="B166" i="1"/>
  <c r="B109" i="1"/>
  <c r="B257" i="1"/>
  <c r="B158" i="1"/>
  <c r="B38" i="1"/>
  <c r="B54" i="1"/>
  <c r="B143" i="1"/>
  <c r="B44" i="1"/>
  <c r="AD12" i="1"/>
  <c r="AH12" i="1"/>
  <c r="B73" i="1"/>
  <c r="B17" i="1"/>
  <c r="B198" i="1"/>
  <c r="B219" i="1"/>
  <c r="E15" i="2"/>
  <c r="E198" i="2"/>
  <c r="E60" i="2"/>
  <c r="E227" i="2"/>
  <c r="E16" i="2"/>
  <c r="C154" i="2"/>
  <c r="C233" i="2"/>
  <c r="C162" i="2"/>
  <c r="C64" i="2"/>
  <c r="C191" i="2"/>
  <c r="B6" i="2"/>
  <c r="D6" i="2"/>
  <c r="B121" i="1"/>
  <c r="B157" i="1"/>
  <c r="B5" i="1"/>
  <c r="B40" i="1"/>
  <c r="B207" i="1"/>
  <c r="B88" i="1"/>
  <c r="AE16" i="1"/>
  <c r="AJ16" i="1" s="1"/>
  <c r="AI16" i="1"/>
  <c r="B255" i="1"/>
  <c r="B58" i="1"/>
  <c r="B27" i="1"/>
  <c r="B161" i="1"/>
  <c r="B48" i="1"/>
  <c r="B149" i="1"/>
  <c r="B116" i="1"/>
  <c r="B189" i="1"/>
  <c r="B250" i="1"/>
  <c r="B19" i="1"/>
  <c r="B246" i="1"/>
  <c r="B226" i="1"/>
  <c r="B197" i="1"/>
  <c r="B150" i="1"/>
  <c r="B87" i="1"/>
  <c r="E126" i="2"/>
  <c r="E55" i="2"/>
  <c r="E6" i="2"/>
  <c r="E214" i="2"/>
  <c r="E103" i="2"/>
  <c r="C158" i="2"/>
  <c r="E22" i="2"/>
  <c r="E102" i="2"/>
  <c r="E159" i="2"/>
  <c r="E228" i="2"/>
  <c r="E164" i="2"/>
  <c r="E100" i="2"/>
  <c r="E36" i="2"/>
  <c r="C49" i="2"/>
  <c r="E149" i="2"/>
  <c r="E155" i="2"/>
  <c r="C238" i="2"/>
  <c r="E218" i="2"/>
  <c r="E154" i="2"/>
  <c r="E90" i="2"/>
  <c r="E26" i="2"/>
  <c r="E221" i="2"/>
  <c r="E67" i="2"/>
  <c r="E13" i="2"/>
  <c r="E201" i="2"/>
  <c r="E137" i="2"/>
  <c r="E73" i="2"/>
  <c r="E189" i="2"/>
  <c r="E131" i="2"/>
  <c r="C174" i="2"/>
  <c r="E248" i="2"/>
  <c r="E184" i="2"/>
  <c r="E120" i="2"/>
  <c r="E56" i="2"/>
  <c r="C129" i="2"/>
  <c r="C234" i="2"/>
  <c r="C106" i="2"/>
  <c r="C185" i="2"/>
  <c r="C57" i="2"/>
  <c r="C134" i="2"/>
  <c r="C242" i="2"/>
  <c r="C114" i="2"/>
  <c r="C232" i="2"/>
  <c r="C168" i="2"/>
  <c r="C104" i="2"/>
  <c r="C40" i="2"/>
  <c r="C245" i="2"/>
  <c r="C181" i="2"/>
  <c r="C117" i="2"/>
  <c r="C53" i="2"/>
  <c r="C244" i="2"/>
  <c r="C180" i="2"/>
  <c r="C116" i="2"/>
  <c r="C52" i="2"/>
  <c r="C243" i="2"/>
  <c r="C211" i="2"/>
  <c r="C179" i="2"/>
  <c r="C147" i="2"/>
  <c r="C115" i="2"/>
  <c r="C83" i="2"/>
  <c r="C51" i="2"/>
  <c r="C17" i="2"/>
  <c r="B8" i="1"/>
  <c r="B173" i="1"/>
  <c r="B236" i="1"/>
  <c r="B252" i="1"/>
  <c r="B230" i="1"/>
  <c r="B42" i="1"/>
  <c r="B200" i="1"/>
  <c r="B51" i="1"/>
  <c r="B177" i="1"/>
  <c r="B233" i="1"/>
  <c r="B132" i="1"/>
  <c r="B104" i="1"/>
  <c r="B81" i="1"/>
  <c r="B213" i="1"/>
  <c r="B102" i="1"/>
  <c r="B148" i="1"/>
  <c r="B168" i="1"/>
  <c r="B101" i="1"/>
  <c r="B169" i="1"/>
  <c r="B176" i="1"/>
  <c r="B217" i="1"/>
  <c r="B91" i="1"/>
  <c r="B90" i="1"/>
  <c r="B152" i="1"/>
  <c r="B172" i="1"/>
  <c r="B41" i="1"/>
  <c r="B199" i="1"/>
  <c r="B137" i="1"/>
  <c r="B122" i="1"/>
  <c r="B66" i="1"/>
  <c r="B61" i="1"/>
  <c r="B179" i="1"/>
  <c r="B22" i="1"/>
  <c r="B231" i="1"/>
  <c r="B222" i="1"/>
  <c r="B118" i="1"/>
  <c r="B162" i="1"/>
  <c r="B178" i="1"/>
  <c r="B59" i="1"/>
  <c r="B224" i="1"/>
  <c r="B111" i="1"/>
  <c r="B138" i="1"/>
  <c r="B25" i="1"/>
  <c r="B174" i="1"/>
  <c r="B238" i="1"/>
  <c r="B134" i="1"/>
  <c r="B180" i="1"/>
  <c r="B184" i="1"/>
  <c r="B133" i="1"/>
  <c r="B94" i="1"/>
  <c r="B188" i="1"/>
  <c r="B108" i="1"/>
  <c r="B119" i="1"/>
  <c r="B86" i="1"/>
  <c r="B156" i="1"/>
  <c r="B71" i="1"/>
  <c r="B154" i="1"/>
  <c r="B84" i="1"/>
  <c r="B47" i="1"/>
  <c r="B165" i="1"/>
  <c r="B215" i="1"/>
  <c r="B128" i="1"/>
  <c r="B113" i="1"/>
  <c r="B254" i="1"/>
  <c r="B243" i="1"/>
  <c r="B46" i="1"/>
  <c r="B135" i="1"/>
  <c r="B67" i="1"/>
  <c r="B229" i="1"/>
  <c r="B175" i="1"/>
  <c r="B89" i="1"/>
  <c r="B31" i="1"/>
  <c r="B256" i="1"/>
  <c r="B26" i="1"/>
  <c r="B53" i="1"/>
  <c r="B216" i="1"/>
  <c r="B117" i="1"/>
  <c r="B28" i="1"/>
  <c r="B145" i="1"/>
  <c r="B99" i="1"/>
  <c r="B171" i="1"/>
  <c r="B70" i="1"/>
  <c r="B196" i="1"/>
  <c r="B3" i="1"/>
  <c r="B60" i="1"/>
  <c r="B10" i="1"/>
  <c r="B56" i="1"/>
  <c r="B85" i="1"/>
  <c r="B45" i="1"/>
  <c r="B63" i="1"/>
  <c r="B193" i="1"/>
  <c r="B112" i="1"/>
  <c r="B23" i="1"/>
  <c r="B136" i="1"/>
  <c r="B97" i="1"/>
  <c r="B103" i="1"/>
  <c r="E206" i="2"/>
  <c r="E215" i="2"/>
  <c r="E39" i="2"/>
  <c r="C254" i="2"/>
  <c r="E151" i="2"/>
  <c r="C62" i="2"/>
  <c r="E38" i="2"/>
  <c r="E247" i="2"/>
  <c r="E54" i="2"/>
  <c r="E95" i="2"/>
  <c r="E205" i="2"/>
  <c r="E212" i="2"/>
  <c r="E148" i="2"/>
  <c r="E84" i="2"/>
  <c r="E20" i="2"/>
  <c r="C241" i="2"/>
  <c r="E85" i="2"/>
  <c r="E91" i="2"/>
  <c r="E14" i="2"/>
  <c r="E202" i="2"/>
  <c r="E138" i="2"/>
  <c r="E74" i="2"/>
  <c r="E157" i="2"/>
  <c r="E211" i="2"/>
  <c r="E19" i="2"/>
  <c r="E249" i="2"/>
  <c r="E185" i="2"/>
  <c r="E121" i="2"/>
  <c r="E57" i="2"/>
  <c r="E141" i="2"/>
  <c r="E251" i="2"/>
  <c r="E83" i="2"/>
  <c r="E232" i="2"/>
  <c r="E168" i="2"/>
  <c r="E104" i="2"/>
  <c r="E40" i="2"/>
  <c r="C65" i="2"/>
  <c r="C202" i="2"/>
  <c r="C74" i="2"/>
  <c r="C153" i="2"/>
  <c r="C23" i="2"/>
  <c r="C230" i="2"/>
  <c r="C102" i="2"/>
  <c r="C210" i="2"/>
  <c r="C82" i="2"/>
  <c r="C216" i="2"/>
  <c r="C152" i="2"/>
  <c r="C88" i="2"/>
  <c r="C22" i="2"/>
  <c r="C19" i="2"/>
  <c r="C229" i="2"/>
  <c r="C165" i="2"/>
  <c r="C101" i="2"/>
  <c r="C228" i="2"/>
  <c r="C164" i="2"/>
  <c r="C100" i="2"/>
  <c r="C8" i="2"/>
  <c r="C27" i="2"/>
  <c r="C35" i="2"/>
  <c r="C235" i="2"/>
  <c r="C203" i="2"/>
  <c r="C171" i="2"/>
  <c r="C139" i="2"/>
  <c r="C107" i="2"/>
  <c r="C75" i="2"/>
  <c r="C43" i="2"/>
  <c r="C9" i="2"/>
  <c r="B7" i="2"/>
  <c r="D7" i="2"/>
  <c r="AI15" i="1"/>
  <c r="AE15" i="1"/>
  <c r="AJ15" i="1" s="1"/>
  <c r="B204" i="1"/>
  <c r="B130" i="1"/>
  <c r="B237" i="1"/>
  <c r="B98" i="1"/>
  <c r="B95" i="1"/>
  <c r="B55" i="1"/>
  <c r="B146" i="1"/>
  <c r="B225" i="1"/>
  <c r="B242" i="1"/>
  <c r="B194" i="1"/>
  <c r="B124" i="1"/>
  <c r="B7" i="1"/>
  <c r="B227" i="1"/>
  <c r="B79" i="1"/>
  <c r="B77" i="1"/>
  <c r="B50" i="1"/>
  <c r="B235" i="1"/>
  <c r="B218" i="1"/>
  <c r="B36" i="1"/>
  <c r="B14" i="1"/>
  <c r="B195" i="1"/>
  <c r="E239" i="2"/>
  <c r="E174" i="2"/>
  <c r="E87" i="2"/>
  <c r="E11" i="2"/>
  <c r="E158" i="2"/>
  <c r="E23" i="2"/>
  <c r="E10" i="2"/>
  <c r="E222" i="2"/>
  <c r="E119" i="2"/>
  <c r="E63" i="2"/>
  <c r="C190" i="2"/>
  <c r="E165" i="2"/>
  <c r="E204" i="2"/>
  <c r="E140" i="2"/>
  <c r="E76" i="2"/>
  <c r="C209" i="2"/>
  <c r="E53" i="2"/>
  <c r="E59" i="2"/>
  <c r="E4" i="2"/>
  <c r="E194" i="2"/>
  <c r="E130" i="2"/>
  <c r="E66" i="2"/>
  <c r="E133" i="2"/>
  <c r="E187" i="2"/>
  <c r="C206" i="2"/>
  <c r="E241" i="2"/>
  <c r="E177" i="2"/>
  <c r="E113" i="2"/>
  <c r="E49" i="2"/>
  <c r="E109" i="2"/>
  <c r="E235" i="2"/>
  <c r="E75" i="2"/>
  <c r="E224" i="2"/>
  <c r="E160" i="2"/>
  <c r="E96" i="2"/>
  <c r="E32" i="2"/>
  <c r="C32" i="2"/>
  <c r="C186" i="2"/>
  <c r="C58" i="2"/>
  <c r="C137" i="2"/>
  <c r="C214" i="2"/>
  <c r="C86" i="2"/>
  <c r="C194" i="2"/>
  <c r="C66" i="2"/>
  <c r="C208" i="2"/>
  <c r="C144" i="2"/>
  <c r="C80" i="2"/>
  <c r="E4" i="3"/>
  <c r="C10" i="2"/>
  <c r="C221" i="2"/>
  <c r="C157" i="2"/>
  <c r="C93" i="2"/>
  <c r="C220" i="2"/>
  <c r="C156" i="2"/>
  <c r="C92" i="2"/>
  <c r="C18" i="2"/>
  <c r="C26" i="2"/>
  <c r="C231" i="2"/>
  <c r="C199" i="2"/>
  <c r="C167" i="2"/>
  <c r="C135" i="2"/>
  <c r="C103" i="2"/>
  <c r="C71" i="2"/>
  <c r="C39" i="2"/>
  <c r="C4" i="3"/>
  <c r="C37" i="2"/>
  <c r="C5" i="2"/>
  <c r="AE9" i="1"/>
  <c r="AJ9" i="1" s="1"/>
  <c r="AI9" i="1"/>
  <c r="B123" i="1"/>
  <c r="B209" i="1"/>
  <c r="B141" i="1"/>
  <c r="B151" i="1"/>
  <c r="B163" i="1"/>
  <c r="AD8" i="1"/>
  <c r="AH8" i="1"/>
  <c r="B33" i="1"/>
  <c r="B240" i="1"/>
  <c r="B191" i="1"/>
  <c r="B125" i="1"/>
  <c r="B253" i="1"/>
  <c r="B37" i="1"/>
  <c r="B105" i="1"/>
  <c r="B43" i="1"/>
  <c r="B78" i="1"/>
  <c r="B49" i="1"/>
  <c r="B6" i="1"/>
  <c r="B249" i="1"/>
  <c r="B202" i="1"/>
  <c r="B120" i="1"/>
  <c r="B248" i="1"/>
  <c r="B114" i="1"/>
  <c r="Z11" i="1"/>
  <c r="AJ11" i="1" s="1"/>
  <c r="AI11" i="1"/>
  <c r="B201" i="1"/>
  <c r="B214" i="1"/>
  <c r="B93" i="1"/>
  <c r="B142" i="1"/>
  <c r="B208" i="1"/>
  <c r="E143" i="2"/>
  <c r="E142" i="2"/>
  <c r="E231" i="2"/>
  <c r="E30" i="2"/>
  <c r="C94" i="2"/>
  <c r="E230" i="2"/>
  <c r="E94" i="2"/>
  <c r="E31" i="2"/>
  <c r="E125" i="2"/>
  <c r="E8" i="2"/>
  <c r="E196" i="2"/>
  <c r="E132" i="2"/>
  <c r="E68" i="2"/>
  <c r="C177" i="2"/>
  <c r="E5" i="2"/>
  <c r="E7" i="2"/>
  <c r="E35" i="2"/>
  <c r="E250" i="2"/>
  <c r="E186" i="2"/>
  <c r="E122" i="2"/>
  <c r="E58" i="2"/>
  <c r="E93" i="2"/>
  <c r="E163" i="2"/>
  <c r="C142" i="2"/>
  <c r="E233" i="2"/>
  <c r="E169" i="2"/>
  <c r="E105" i="2"/>
  <c r="E41" i="2"/>
  <c r="E101" i="2"/>
  <c r="E219" i="2"/>
  <c r="E51" i="2"/>
  <c r="B3" i="2"/>
  <c r="D3" i="2"/>
  <c r="E216" i="2"/>
  <c r="E152" i="2"/>
  <c r="E88" i="2"/>
  <c r="E24" i="2"/>
  <c r="C257" i="2"/>
  <c r="C170" i="2"/>
  <c r="C42" i="2"/>
  <c r="C249" i="2"/>
  <c r="C121" i="2"/>
  <c r="C198" i="2"/>
  <c r="C70" i="2"/>
  <c r="C178" i="2"/>
  <c r="C50" i="2"/>
  <c r="C106" i="3"/>
  <c r="C200" i="2"/>
  <c r="C136" i="2"/>
  <c r="C72" i="2"/>
  <c r="C181" i="3"/>
  <c r="C213" i="2"/>
  <c r="C149" i="2"/>
  <c r="C85" i="2"/>
  <c r="C212" i="2"/>
  <c r="C148" i="2"/>
  <c r="C84" i="2"/>
  <c r="C4" i="2"/>
  <c r="C12" i="2"/>
  <c r="C227" i="2"/>
  <c r="C195" i="2"/>
  <c r="C163" i="2"/>
  <c r="C131" i="2"/>
  <c r="C99" i="2"/>
  <c r="C67" i="2"/>
  <c r="C30" i="2"/>
  <c r="C34" i="2"/>
  <c r="C33" i="2"/>
  <c r="B140" i="2" l="1"/>
  <c r="E72" i="3"/>
  <c r="B204" i="2"/>
  <c r="E88" i="3"/>
  <c r="C42" i="3"/>
  <c r="E204" i="3"/>
  <c r="E123" i="3"/>
  <c r="E82" i="3"/>
  <c r="C255" i="3"/>
  <c r="C9" i="3"/>
  <c r="E191" i="3"/>
  <c r="E198" i="3"/>
  <c r="C71" i="3"/>
  <c r="C97" i="3"/>
  <c r="E75" i="3"/>
  <c r="C188" i="3"/>
  <c r="D188" i="3" s="1"/>
  <c r="Z1" i="1"/>
  <c r="E222" i="3"/>
  <c r="E213" i="3"/>
  <c r="E19" i="3"/>
  <c r="E6" i="3"/>
  <c r="E7" i="3"/>
  <c r="C234" i="3"/>
  <c r="B234" i="3" s="1"/>
  <c r="B188" i="3"/>
  <c r="B84" i="2"/>
  <c r="D84" i="2"/>
  <c r="C211" i="3"/>
  <c r="E187" i="3"/>
  <c r="C109" i="3"/>
  <c r="C46" i="3"/>
  <c r="D101" i="2"/>
  <c r="B101" i="2"/>
  <c r="E39" i="3"/>
  <c r="E108" i="3"/>
  <c r="D241" i="2"/>
  <c r="B241" i="2"/>
  <c r="B52" i="2"/>
  <c r="D52" i="2"/>
  <c r="C207" i="3"/>
  <c r="E104" i="3"/>
  <c r="E35" i="3"/>
  <c r="B76" i="2"/>
  <c r="D76" i="2"/>
  <c r="B16" i="2"/>
  <c r="D16" i="2"/>
  <c r="C110" i="3"/>
  <c r="C251" i="3"/>
  <c r="E91" i="3"/>
  <c r="C64" i="3"/>
  <c r="C227" i="3"/>
  <c r="E177" i="3"/>
  <c r="C189" i="3"/>
  <c r="C171" i="3"/>
  <c r="D149" i="2"/>
  <c r="B149" i="2"/>
  <c r="E242" i="3"/>
  <c r="C28" i="3"/>
  <c r="B208" i="2"/>
  <c r="D208" i="2"/>
  <c r="E95" i="3"/>
  <c r="C62" i="3"/>
  <c r="C244" i="3"/>
  <c r="C23" i="3"/>
  <c r="D117" i="2"/>
  <c r="B117" i="2"/>
  <c r="E47" i="3"/>
  <c r="E243" i="3"/>
  <c r="E152" i="3"/>
  <c r="C49" i="3"/>
  <c r="C165" i="3"/>
  <c r="B252" i="2"/>
  <c r="D252" i="2"/>
  <c r="C252" i="3"/>
  <c r="C35" i="3"/>
  <c r="C13" i="3"/>
  <c r="B46" i="2"/>
  <c r="D46" i="2"/>
  <c r="C250" i="3"/>
  <c r="E244" i="3"/>
  <c r="D33" i="2"/>
  <c r="B33" i="2"/>
  <c r="D213" i="2"/>
  <c r="B213" i="2"/>
  <c r="E139" i="3"/>
  <c r="E211" i="3"/>
  <c r="E29" i="3"/>
  <c r="C44" i="3"/>
  <c r="C190" i="3"/>
  <c r="E89" i="3"/>
  <c r="E44" i="3"/>
  <c r="B107" i="2"/>
  <c r="D107" i="2"/>
  <c r="E147" i="3"/>
  <c r="E234" i="3"/>
  <c r="E221" i="3"/>
  <c r="D17" i="2"/>
  <c r="B17" i="2"/>
  <c r="D181" i="2"/>
  <c r="B181" i="2"/>
  <c r="E40" i="3"/>
  <c r="AE12" i="1"/>
  <c r="AJ12" i="1" s="1"/>
  <c r="AI12" i="1"/>
  <c r="B256" i="2"/>
  <c r="D256" i="2"/>
  <c r="C57" i="3"/>
  <c r="E78" i="3"/>
  <c r="C150" i="3"/>
  <c r="E236" i="3"/>
  <c r="C209" i="3"/>
  <c r="C101" i="3"/>
  <c r="E28" i="3"/>
  <c r="E37" i="3"/>
  <c r="C145" i="3"/>
  <c r="E109" i="3"/>
  <c r="B160" i="2"/>
  <c r="D160" i="2"/>
  <c r="C146" i="3"/>
  <c r="B79" i="2"/>
  <c r="D79" i="2"/>
  <c r="E125" i="3"/>
  <c r="E49" i="3"/>
  <c r="B118" i="2"/>
  <c r="D118" i="2"/>
  <c r="E22" i="3"/>
  <c r="D173" i="2"/>
  <c r="B173" i="2"/>
  <c r="C96" i="3"/>
  <c r="C134" i="3"/>
  <c r="E170" i="3"/>
  <c r="E79" i="3"/>
  <c r="C195" i="3"/>
  <c r="B222" i="2"/>
  <c r="D222" i="2"/>
  <c r="E32" i="3"/>
  <c r="E31" i="3"/>
  <c r="E30" i="3"/>
  <c r="C80" i="3"/>
  <c r="B131" i="2"/>
  <c r="D131" i="2"/>
  <c r="C90" i="3"/>
  <c r="C121" i="3"/>
  <c r="C45" i="3"/>
  <c r="E178" i="3"/>
  <c r="E227" i="3"/>
  <c r="B70" i="2"/>
  <c r="D70" i="2"/>
  <c r="B42" i="2"/>
  <c r="D42" i="2"/>
  <c r="D257" i="2"/>
  <c r="B257" i="2"/>
  <c r="E220" i="3"/>
  <c r="E197" i="3"/>
  <c r="D5" i="2"/>
  <c r="B5" i="2"/>
  <c r="B71" i="2"/>
  <c r="D71" i="2"/>
  <c r="C60" i="3"/>
  <c r="B156" i="2"/>
  <c r="D156" i="2"/>
  <c r="D157" i="2"/>
  <c r="B157" i="2"/>
  <c r="E118" i="3"/>
  <c r="C242" i="3"/>
  <c r="C177" i="3"/>
  <c r="E84" i="3"/>
  <c r="E155" i="3"/>
  <c r="E223" i="3"/>
  <c r="E199" i="3"/>
  <c r="B139" i="2"/>
  <c r="D139" i="2"/>
  <c r="C94" i="3"/>
  <c r="C137" i="3"/>
  <c r="C61" i="3"/>
  <c r="E186" i="3"/>
  <c r="E254" i="3"/>
  <c r="B102" i="2"/>
  <c r="D102" i="2"/>
  <c r="D23" i="2"/>
  <c r="B23" i="2"/>
  <c r="B74" i="2"/>
  <c r="D74" i="2"/>
  <c r="C89" i="3"/>
  <c r="C156" i="3"/>
  <c r="C43" i="3"/>
  <c r="C5" i="3"/>
  <c r="E3" i="3"/>
  <c r="C3" i="3"/>
  <c r="E142" i="3"/>
  <c r="C225" i="3"/>
  <c r="E131" i="3"/>
  <c r="E214" i="3"/>
  <c r="E206" i="3"/>
  <c r="E8" i="3"/>
  <c r="C257" i="3"/>
  <c r="E252" i="3"/>
  <c r="C103" i="3"/>
  <c r="E9" i="3"/>
  <c r="C21" i="3"/>
  <c r="E64" i="3"/>
  <c r="E69" i="3"/>
  <c r="C173" i="3"/>
  <c r="E207" i="3"/>
  <c r="C72" i="3"/>
  <c r="E174" i="3"/>
  <c r="E5" i="3"/>
  <c r="C56" i="3"/>
  <c r="E110" i="3"/>
  <c r="C161" i="3"/>
  <c r="C254" i="3"/>
  <c r="E128" i="3"/>
  <c r="E179" i="3"/>
  <c r="C88" i="3"/>
  <c r="C37" i="3"/>
  <c r="C238" i="3"/>
  <c r="E217" i="3"/>
  <c r="E121" i="3"/>
  <c r="C114" i="3"/>
  <c r="E246" i="3"/>
  <c r="C178" i="3"/>
  <c r="E212" i="3"/>
  <c r="B115" i="2"/>
  <c r="D115" i="2"/>
  <c r="C82" i="3"/>
  <c r="B244" i="2"/>
  <c r="D244" i="2"/>
  <c r="D245" i="2"/>
  <c r="B245" i="2"/>
  <c r="E162" i="3"/>
  <c r="E184" i="3"/>
  <c r="E245" i="3"/>
  <c r="D129" i="2"/>
  <c r="B129" i="2"/>
  <c r="C221" i="3"/>
  <c r="B191" i="2"/>
  <c r="D191" i="2"/>
  <c r="B128" i="2"/>
  <c r="D128" i="2"/>
  <c r="C239" i="3"/>
  <c r="B255" i="2"/>
  <c r="D255" i="2"/>
  <c r="C125" i="3"/>
  <c r="E74" i="3"/>
  <c r="C86" i="3"/>
  <c r="B25" i="2"/>
  <c r="D25" i="2"/>
  <c r="D201" i="2"/>
  <c r="B201" i="2"/>
  <c r="B48" i="2"/>
  <c r="D48" i="2"/>
  <c r="E138" i="3"/>
  <c r="C70" i="3"/>
  <c r="E239" i="3"/>
  <c r="E105" i="3"/>
  <c r="C253" i="3"/>
  <c r="E41" i="3"/>
  <c r="C102" i="3"/>
  <c r="E20" i="3"/>
  <c r="B108" i="2"/>
  <c r="D108" i="2"/>
  <c r="C245" i="3"/>
  <c r="E106" i="3"/>
  <c r="B250" i="2"/>
  <c r="D250" i="2"/>
  <c r="E38" i="3"/>
  <c r="C52" i="3"/>
  <c r="E169" i="3"/>
  <c r="B224" i="2"/>
  <c r="D224" i="2"/>
  <c r="C48" i="3"/>
  <c r="C163" i="3"/>
  <c r="E205" i="3"/>
  <c r="D193" i="2"/>
  <c r="B193" i="2"/>
  <c r="E202" i="3"/>
  <c r="E42" i="3"/>
  <c r="E107" i="3"/>
  <c r="E134" i="3"/>
  <c r="B218" i="2"/>
  <c r="D218" i="2"/>
  <c r="C129" i="3"/>
  <c r="C69" i="3"/>
  <c r="C32" i="3"/>
  <c r="B42" i="3"/>
  <c r="D42" i="3"/>
  <c r="D85" i="2"/>
  <c r="B85" i="2"/>
  <c r="B106" i="3"/>
  <c r="D106" i="3"/>
  <c r="B94" i="2"/>
  <c r="D94" i="2"/>
  <c r="B71" i="3"/>
  <c r="D71" i="3"/>
  <c r="C8" i="1"/>
  <c r="C241" i="1"/>
  <c r="C161" i="1"/>
  <c r="C132" i="1"/>
  <c r="C190" i="1"/>
  <c r="C187" i="1"/>
  <c r="C145" i="1"/>
  <c r="C110" i="1"/>
  <c r="C65" i="1"/>
  <c r="C96" i="1"/>
  <c r="C126" i="1"/>
  <c r="C208" i="1"/>
  <c r="C159" i="1"/>
  <c r="C205" i="1"/>
  <c r="C236" i="1"/>
  <c r="C3" i="1"/>
  <c r="C69" i="1"/>
  <c r="C123" i="1"/>
  <c r="C157" i="1"/>
  <c r="C213" i="1"/>
  <c r="C90" i="1"/>
  <c r="C252" i="1"/>
  <c r="C38" i="1"/>
  <c r="C114" i="1"/>
  <c r="C68" i="1"/>
  <c r="C88" i="1"/>
  <c r="C230" i="1"/>
  <c r="C140" i="1"/>
  <c r="C67" i="1"/>
  <c r="C191" i="1"/>
  <c r="C165" i="1"/>
  <c r="C227" i="1"/>
  <c r="C101" i="1"/>
  <c r="C192" i="1"/>
  <c r="C109" i="1"/>
  <c r="C25" i="1"/>
  <c r="C217" i="1"/>
  <c r="C237" i="1"/>
  <c r="C45" i="1"/>
  <c r="C173" i="1"/>
  <c r="C31" i="1"/>
  <c r="C49" i="1"/>
  <c r="C143" i="1"/>
  <c r="C66" i="1"/>
  <c r="C121" i="1"/>
  <c r="C215" i="1"/>
  <c r="C151" i="1"/>
  <c r="C13" i="1"/>
  <c r="C20" i="1"/>
  <c r="C149" i="1"/>
  <c r="C186" i="1"/>
  <c r="C240" i="1"/>
  <c r="C75" i="1"/>
  <c r="C54" i="1"/>
  <c r="C197" i="1"/>
  <c r="C176" i="1"/>
  <c r="C225" i="1"/>
  <c r="C129" i="1"/>
  <c r="C34" i="1"/>
  <c r="C78" i="1"/>
  <c r="C127" i="1"/>
  <c r="C163" i="1"/>
  <c r="C219" i="1"/>
  <c r="C106" i="1"/>
  <c r="C59" i="1"/>
  <c r="C52" i="1"/>
  <c r="C130" i="1"/>
  <c r="C92" i="1"/>
  <c r="C102" i="1"/>
  <c r="C238" i="1"/>
  <c r="C172" i="1"/>
  <c r="C243" i="1"/>
  <c r="C85" i="1"/>
  <c r="C117" i="1"/>
  <c r="C63" i="1"/>
  <c r="C95" i="1"/>
  <c r="C44" i="1"/>
  <c r="C235" i="1"/>
  <c r="C164" i="1"/>
  <c r="C177" i="1"/>
  <c r="C199" i="1"/>
  <c r="C233" i="1"/>
  <c r="C77" i="1"/>
  <c r="C245" i="1"/>
  <c r="C207" i="1"/>
  <c r="C209" i="1"/>
  <c r="C80" i="1"/>
  <c r="C91" i="1"/>
  <c r="C138" i="1"/>
  <c r="C206" i="1"/>
  <c r="C156" i="1"/>
  <c r="C51" i="1"/>
  <c r="C251" i="1"/>
  <c r="C254" i="1"/>
  <c r="C62" i="1"/>
  <c r="C112" i="1"/>
  <c r="C239" i="1"/>
  <c r="C224" i="1"/>
  <c r="C28" i="1"/>
  <c r="C81" i="1"/>
  <c r="C203" i="1"/>
  <c r="C17" i="1"/>
  <c r="C50" i="1"/>
  <c r="C87" i="1"/>
  <c r="C131" i="1"/>
  <c r="C171" i="1"/>
  <c r="C229" i="1"/>
  <c r="C122" i="1"/>
  <c r="C116" i="1"/>
  <c r="C94" i="1"/>
  <c r="C146" i="1"/>
  <c r="C124" i="1"/>
  <c r="C120" i="1"/>
  <c r="C79" i="1"/>
  <c r="C204" i="1"/>
  <c r="C36" i="1"/>
  <c r="C60" i="1"/>
  <c r="C226" i="1"/>
  <c r="C76" i="1"/>
  <c r="C135" i="1"/>
  <c r="C72" i="1"/>
  <c r="C55" i="1"/>
  <c r="C33" i="1"/>
  <c r="C142" i="1"/>
  <c r="C104" i="1"/>
  <c r="C89" i="1"/>
  <c r="C160" i="1"/>
  <c r="C158" i="1"/>
  <c r="C111" i="1"/>
  <c r="C128" i="1"/>
  <c r="C73" i="1"/>
  <c r="C133" i="1"/>
  <c r="C179" i="1"/>
  <c r="C23" i="1"/>
  <c r="C148" i="1"/>
  <c r="C162" i="1"/>
  <c r="C134" i="1"/>
  <c r="C118" i="1"/>
  <c r="C202" i="1"/>
  <c r="C181" i="1"/>
  <c r="C105" i="1"/>
  <c r="C231" i="1"/>
  <c r="C141" i="1"/>
  <c r="C41" i="1"/>
  <c r="C19" i="1"/>
  <c r="C37" i="1"/>
  <c r="C58" i="1"/>
  <c r="C212" i="1"/>
  <c r="C35" i="1"/>
  <c r="C47" i="1"/>
  <c r="C84" i="1"/>
  <c r="C253" i="1"/>
  <c r="C175" i="1"/>
  <c r="C223" i="1"/>
  <c r="C82" i="1"/>
  <c r="C99" i="1"/>
  <c r="C139" i="1"/>
  <c r="C189" i="1"/>
  <c r="C26" i="1"/>
  <c r="C154" i="1"/>
  <c r="C180" i="1"/>
  <c r="C222" i="1"/>
  <c r="C178" i="1"/>
  <c r="C188" i="1"/>
  <c r="C152" i="1"/>
  <c r="C56" i="1"/>
  <c r="C136" i="1"/>
  <c r="C43" i="1"/>
  <c r="C246" i="1"/>
  <c r="C21" i="1"/>
  <c r="C39" i="1"/>
  <c r="C125" i="1"/>
  <c r="C167" i="1"/>
  <c r="C29" i="1"/>
  <c r="C257" i="1"/>
  <c r="C232" i="1"/>
  <c r="C10" i="1"/>
  <c r="C22" i="1"/>
  <c r="C57" i="1"/>
  <c r="C144" i="1"/>
  <c r="C247" i="1"/>
  <c r="C7" i="1"/>
  <c r="C64" i="1"/>
  <c r="C6" i="1"/>
  <c r="C30" i="1"/>
  <c r="C107" i="1"/>
  <c r="C147" i="1"/>
  <c r="C195" i="1"/>
  <c r="C42" i="1"/>
  <c r="C170" i="1"/>
  <c r="C196" i="1"/>
  <c r="C234" i="1"/>
  <c r="C194" i="1"/>
  <c r="C220" i="1"/>
  <c r="C184" i="1"/>
  <c r="C61" i="1"/>
  <c r="C214" i="1"/>
  <c r="C200" i="1"/>
  <c r="C53" i="1"/>
  <c r="C221" i="1"/>
  <c r="C242" i="1"/>
  <c r="C27" i="1"/>
  <c r="C32" i="1"/>
  <c r="C97" i="1"/>
  <c r="C255" i="1"/>
  <c r="C150" i="1"/>
  <c r="C193" i="1"/>
  <c r="C24" i="1"/>
  <c r="C5" i="1"/>
  <c r="C4" i="1"/>
  <c r="C210" i="1"/>
  <c r="C174" i="1"/>
  <c r="C115" i="1"/>
  <c r="C250" i="1"/>
  <c r="C198" i="1"/>
  <c r="C86" i="1"/>
  <c r="C244" i="1"/>
  <c r="C183" i="1"/>
  <c r="C71" i="1"/>
  <c r="C182" i="1"/>
  <c r="C46" i="1"/>
  <c r="C256" i="1"/>
  <c r="C70" i="1"/>
  <c r="C137" i="1"/>
  <c r="C18" i="1"/>
  <c r="C108" i="1"/>
  <c r="C119" i="1"/>
  <c r="C83" i="1"/>
  <c r="C169" i="1"/>
  <c r="C201" i="1"/>
  <c r="C211" i="1"/>
  <c r="C218" i="1"/>
  <c r="C228" i="1"/>
  <c r="C100" i="1"/>
  <c r="C103" i="1"/>
  <c r="C155" i="1"/>
  <c r="C216" i="1"/>
  <c r="C249" i="1"/>
  <c r="C153" i="1"/>
  <c r="C113" i="1"/>
  <c r="C166" i="1"/>
  <c r="C48" i="1"/>
  <c r="C93" i="1"/>
  <c r="C185" i="1"/>
  <c r="C74" i="1"/>
  <c r="C168" i="1"/>
  <c r="C40" i="1"/>
  <c r="C248" i="1"/>
  <c r="C98" i="1"/>
  <c r="D97" i="3"/>
  <c r="B97" i="3"/>
  <c r="C166" i="3"/>
  <c r="B100" i="2"/>
  <c r="D100" i="2"/>
  <c r="C122" i="3"/>
  <c r="E218" i="3"/>
  <c r="B232" i="2"/>
  <c r="D232" i="2"/>
  <c r="E161" i="3"/>
  <c r="C14" i="3"/>
  <c r="E51" i="3"/>
  <c r="D237" i="2"/>
  <c r="B237" i="2"/>
  <c r="D81" i="2"/>
  <c r="B81" i="2"/>
  <c r="E43" i="3"/>
  <c r="C229" i="3"/>
  <c r="B188" i="2"/>
  <c r="D188" i="2"/>
  <c r="E235" i="3"/>
  <c r="E101" i="3"/>
  <c r="C58" i="3"/>
  <c r="C240" i="3"/>
  <c r="E65" i="3"/>
  <c r="E133" i="3"/>
  <c r="C126" i="3"/>
  <c r="D165" i="2"/>
  <c r="B165" i="2"/>
  <c r="B51" i="2"/>
  <c r="D51" i="2"/>
  <c r="B9" i="3"/>
  <c r="D9" i="3"/>
  <c r="E98" i="3"/>
  <c r="E116" i="3"/>
  <c r="E159" i="3"/>
  <c r="C231" i="3"/>
  <c r="E247" i="3"/>
  <c r="E238" i="3"/>
  <c r="C132" i="3"/>
  <c r="B130" i="2"/>
  <c r="D130" i="2"/>
  <c r="D45" i="2"/>
  <c r="B45" i="2"/>
  <c r="B11" i="2"/>
  <c r="D11" i="2"/>
  <c r="C236" i="3"/>
  <c r="C111" i="3"/>
  <c r="C74" i="3"/>
  <c r="C256" i="3"/>
  <c r="E80" i="3"/>
  <c r="B39" i="2"/>
  <c r="D39" i="2"/>
  <c r="B26" i="2"/>
  <c r="D26" i="2"/>
  <c r="E86" i="3"/>
  <c r="E15" i="3"/>
  <c r="E195" i="3"/>
  <c r="E201" i="3"/>
  <c r="C78" i="3"/>
  <c r="E154" i="3"/>
  <c r="B180" i="2"/>
  <c r="D180" i="2"/>
  <c r="E130" i="3"/>
  <c r="B198" i="2"/>
  <c r="D198" i="2"/>
  <c r="C235" i="3"/>
  <c r="C131" i="3"/>
  <c r="D37" i="2"/>
  <c r="B37" i="2"/>
  <c r="B220" i="2"/>
  <c r="D220" i="2"/>
  <c r="E143" i="3"/>
  <c r="C141" i="3"/>
  <c r="C8" i="3"/>
  <c r="B230" i="2"/>
  <c r="D230" i="2"/>
  <c r="E83" i="3"/>
  <c r="C98" i="3"/>
  <c r="E194" i="3"/>
  <c r="D57" i="2"/>
  <c r="B57" i="2"/>
  <c r="C65" i="3"/>
  <c r="E240" i="3"/>
  <c r="C158" i="3"/>
  <c r="E196" i="3"/>
  <c r="C224" i="3"/>
  <c r="C160" i="3"/>
  <c r="E250" i="3"/>
  <c r="C85" i="3"/>
  <c r="E135" i="3"/>
  <c r="C210" i="3"/>
  <c r="C228" i="3"/>
  <c r="E145" i="3"/>
  <c r="D73" i="2"/>
  <c r="B73" i="2"/>
  <c r="B175" i="2"/>
  <c r="D175" i="2"/>
  <c r="B195" i="2"/>
  <c r="D195" i="2"/>
  <c r="D4" i="2"/>
  <c r="B4" i="2"/>
  <c r="E18" i="3"/>
  <c r="C176" i="3"/>
  <c r="B72" i="2"/>
  <c r="D72" i="2"/>
  <c r="B178" i="2"/>
  <c r="D178" i="2"/>
  <c r="C115" i="3"/>
  <c r="D249" i="2"/>
  <c r="B249" i="2"/>
  <c r="C63" i="3"/>
  <c r="E132" i="3"/>
  <c r="E45" i="3"/>
  <c r="B135" i="2"/>
  <c r="D135" i="2"/>
  <c r="C92" i="3"/>
  <c r="C130" i="3"/>
  <c r="C53" i="3"/>
  <c r="E182" i="3"/>
  <c r="E249" i="3"/>
  <c r="B86" i="2"/>
  <c r="D86" i="2"/>
  <c r="B58" i="2"/>
  <c r="D58" i="2"/>
  <c r="C27" i="3"/>
  <c r="E68" i="3"/>
  <c r="C59" i="3"/>
  <c r="B203" i="2"/>
  <c r="D203" i="2"/>
  <c r="B27" i="2"/>
  <c r="D27" i="2"/>
  <c r="C192" i="3"/>
  <c r="B88" i="2"/>
  <c r="D88" i="2"/>
  <c r="B210" i="2"/>
  <c r="D210" i="2"/>
  <c r="C140" i="3"/>
  <c r="C55" i="3"/>
  <c r="C95" i="3"/>
  <c r="E149" i="3"/>
  <c r="E129" i="3"/>
  <c r="C139" i="3"/>
  <c r="C16" i="3"/>
  <c r="B179" i="2"/>
  <c r="D179" i="2"/>
  <c r="C217" i="3"/>
  <c r="C144" i="3"/>
  <c r="B40" i="2"/>
  <c r="D40" i="2"/>
  <c r="B114" i="2"/>
  <c r="D114" i="2"/>
  <c r="C51" i="3"/>
  <c r="D185" i="2"/>
  <c r="B185" i="2"/>
  <c r="B234" i="2"/>
  <c r="D234" i="2"/>
  <c r="E36" i="3"/>
  <c r="C39" i="3"/>
  <c r="C75" i="3"/>
  <c r="C108" i="3"/>
  <c r="B223" i="2"/>
  <c r="D223" i="2"/>
  <c r="E67" i="3"/>
  <c r="C216" i="3"/>
  <c r="E231" i="3"/>
  <c r="C174" i="3"/>
  <c r="E124" i="3"/>
  <c r="C157" i="3"/>
  <c r="E163" i="3"/>
  <c r="D89" i="2"/>
  <c r="B89" i="2"/>
  <c r="C47" i="3"/>
  <c r="D197" i="2"/>
  <c r="B197" i="2"/>
  <c r="B187" i="2"/>
  <c r="D187" i="2"/>
  <c r="C123" i="3"/>
  <c r="E166" i="3"/>
  <c r="C223" i="3"/>
  <c r="D133" i="2"/>
  <c r="B133" i="2"/>
  <c r="B155" i="2"/>
  <c r="D155" i="2"/>
  <c r="C84" i="3"/>
  <c r="D97" i="2"/>
  <c r="B97" i="2"/>
  <c r="E87" i="3"/>
  <c r="C31" i="3"/>
  <c r="D69" i="2"/>
  <c r="B69" i="2"/>
  <c r="D161" i="2"/>
  <c r="B161" i="2"/>
  <c r="C243" i="3"/>
  <c r="C33" i="3"/>
  <c r="D61" i="2"/>
  <c r="B61" i="2"/>
  <c r="B87" i="2"/>
  <c r="D87" i="2"/>
  <c r="C25" i="3"/>
  <c r="C120" i="3"/>
  <c r="B90" i="2"/>
  <c r="D90" i="2"/>
  <c r="C246" i="3"/>
  <c r="B172" i="2"/>
  <c r="D172" i="2"/>
  <c r="B143" i="2"/>
  <c r="D143" i="2"/>
  <c r="C19" i="3"/>
  <c r="B146" i="2"/>
  <c r="D146" i="2"/>
  <c r="B219" i="2"/>
  <c r="D219" i="2"/>
  <c r="E153" i="3"/>
  <c r="E203" i="3"/>
  <c r="C214" i="3"/>
  <c r="C151" i="3"/>
  <c r="C68" i="3"/>
  <c r="D14" i="2"/>
  <c r="B14" i="2"/>
  <c r="E251" i="3"/>
  <c r="E160" i="3"/>
  <c r="B111" i="2"/>
  <c r="D111" i="2"/>
  <c r="B12" i="2"/>
  <c r="D12" i="2"/>
  <c r="D181" i="3"/>
  <c r="B181" i="3"/>
  <c r="B231" i="2"/>
  <c r="D231" i="2"/>
  <c r="D10" i="2"/>
  <c r="B10" i="2"/>
  <c r="B35" i="2"/>
  <c r="D35" i="2"/>
  <c r="E90" i="3"/>
  <c r="E76" i="3"/>
  <c r="C124" i="3"/>
  <c r="C34" i="3"/>
  <c r="D53" i="2"/>
  <c r="B53" i="2"/>
  <c r="E66" i="3"/>
  <c r="C91" i="3"/>
  <c r="E209" i="3"/>
  <c r="B126" i="2"/>
  <c r="D126" i="2"/>
  <c r="C162" i="3"/>
  <c r="B248" i="2"/>
  <c r="D248" i="2"/>
  <c r="B122" i="2"/>
  <c r="D122" i="2"/>
  <c r="C147" i="3"/>
  <c r="E171" i="3"/>
  <c r="E216" i="3"/>
  <c r="C152" i="3"/>
  <c r="B112" i="2"/>
  <c r="D112" i="2"/>
  <c r="B110" i="2"/>
  <c r="D110" i="2"/>
  <c r="E190" i="3"/>
  <c r="B67" i="2"/>
  <c r="D67" i="2"/>
  <c r="C24" i="3"/>
  <c r="E114" i="3"/>
  <c r="E172" i="3"/>
  <c r="E253" i="3"/>
  <c r="AE8" i="1"/>
  <c r="AJ8" i="1" s="1"/>
  <c r="E38" i="1" s="1"/>
  <c r="AI8" i="1"/>
  <c r="D9" i="1" s="1"/>
  <c r="E54" i="3"/>
  <c r="D209" i="2"/>
  <c r="B209" i="2"/>
  <c r="D9" i="2"/>
  <c r="B9" i="2"/>
  <c r="B75" i="2"/>
  <c r="D75" i="2"/>
  <c r="E122" i="3"/>
  <c r="E93" i="3"/>
  <c r="E233" i="3"/>
  <c r="C50" i="3"/>
  <c r="C213" i="3"/>
  <c r="E193" i="3"/>
  <c r="B174" i="2"/>
  <c r="D174" i="2"/>
  <c r="B64" i="2"/>
  <c r="D64" i="2"/>
  <c r="C12" i="1"/>
  <c r="C205" i="3"/>
  <c r="C212" i="3"/>
  <c r="C10" i="3"/>
  <c r="C179" i="3"/>
  <c r="C17" i="3"/>
  <c r="E92" i="3"/>
  <c r="B207" i="2"/>
  <c r="D207" i="2"/>
  <c r="C104" i="3"/>
  <c r="B226" i="2"/>
  <c r="D226" i="2"/>
  <c r="C127" i="3"/>
  <c r="B60" i="2"/>
  <c r="D60" i="2"/>
  <c r="B246" i="2"/>
  <c r="D246" i="2"/>
  <c r="B212" i="2"/>
  <c r="D212" i="2"/>
  <c r="E146" i="3"/>
  <c r="B142" i="2"/>
  <c r="D142" i="2"/>
  <c r="B92" i="2"/>
  <c r="D92" i="2"/>
  <c r="C113" i="3"/>
  <c r="E151" i="3"/>
  <c r="B228" i="2"/>
  <c r="D228" i="2"/>
  <c r="E12" i="3"/>
  <c r="C202" i="3"/>
  <c r="E176" i="3"/>
  <c r="C237" i="3"/>
  <c r="E248" i="3"/>
  <c r="B162" i="2"/>
  <c r="D162" i="2"/>
  <c r="B34" i="2"/>
  <c r="D34" i="2"/>
  <c r="C112" i="3"/>
  <c r="B50" i="2"/>
  <c r="D50" i="2"/>
  <c r="B170" i="2"/>
  <c r="D170" i="2"/>
  <c r="D11" i="1"/>
  <c r="B103" i="2"/>
  <c r="D103" i="2"/>
  <c r="C76" i="3"/>
  <c r="E150" i="3"/>
  <c r="C128" i="3"/>
  <c r="D22" i="2"/>
  <c r="B22" i="2"/>
  <c r="D153" i="2"/>
  <c r="B153" i="2"/>
  <c r="E27" i="3"/>
  <c r="C77" i="3"/>
  <c r="B106" i="2"/>
  <c r="D106" i="2"/>
  <c r="C155" i="3"/>
  <c r="E136" i="3"/>
  <c r="E119" i="3"/>
  <c r="E189" i="3"/>
  <c r="E120" i="3"/>
  <c r="C38" i="3"/>
  <c r="B215" i="2"/>
  <c r="D215" i="2"/>
  <c r="E175" i="3"/>
  <c r="C222" i="3"/>
  <c r="B36" i="2"/>
  <c r="D36" i="2"/>
  <c r="D113" i="2"/>
  <c r="B113" i="2"/>
  <c r="E127" i="3"/>
  <c r="E226" i="3"/>
  <c r="E100" i="3"/>
  <c r="B239" i="2"/>
  <c r="D239" i="2"/>
  <c r="C29" i="3"/>
  <c r="E185" i="3"/>
  <c r="E241" i="3"/>
  <c r="B96" i="2"/>
  <c r="D96" i="2"/>
  <c r="B227" i="2"/>
  <c r="D227" i="2"/>
  <c r="C22" i="3"/>
  <c r="E11" i="3"/>
  <c r="B136" i="2"/>
  <c r="D136" i="2"/>
  <c r="C79" i="3"/>
  <c r="C204" i="3"/>
  <c r="E55" i="3"/>
  <c r="C159" i="3"/>
  <c r="E48" i="3"/>
  <c r="E256" i="3"/>
  <c r="C14" i="1"/>
  <c r="B4" i="3"/>
  <c r="D4" i="3"/>
  <c r="B167" i="2"/>
  <c r="D167" i="2"/>
  <c r="C194" i="3"/>
  <c r="C119" i="3"/>
  <c r="B66" i="2"/>
  <c r="D66" i="2"/>
  <c r="B214" i="2"/>
  <c r="D214" i="2"/>
  <c r="D137" i="2"/>
  <c r="B137" i="2"/>
  <c r="B186" i="2"/>
  <c r="D186" i="2"/>
  <c r="E25" i="3"/>
  <c r="E81" i="3"/>
  <c r="C203" i="3"/>
  <c r="B190" i="2"/>
  <c r="D190" i="2"/>
  <c r="B235" i="2"/>
  <c r="D235" i="2"/>
  <c r="E26" i="3"/>
  <c r="B19" i="2"/>
  <c r="D19" i="2"/>
  <c r="B152" i="2"/>
  <c r="D152" i="2"/>
  <c r="C100" i="3"/>
  <c r="C232" i="3"/>
  <c r="E73" i="3"/>
  <c r="C180" i="3"/>
  <c r="E224" i="3"/>
  <c r="E13" i="3"/>
  <c r="C99" i="3"/>
  <c r="B211" i="2"/>
  <c r="D211" i="2"/>
  <c r="C6" i="3"/>
  <c r="C208" i="3"/>
  <c r="B104" i="2"/>
  <c r="D104" i="2"/>
  <c r="B242" i="2"/>
  <c r="D242" i="2"/>
  <c r="C168" i="3"/>
  <c r="C87" i="3"/>
  <c r="C116" i="3"/>
  <c r="E225" i="3"/>
  <c r="E144" i="3"/>
  <c r="B238" i="2"/>
  <c r="D238" i="2"/>
  <c r="E59" i="3"/>
  <c r="D16" i="1"/>
  <c r="C15" i="1"/>
  <c r="E10" i="3"/>
  <c r="D233" i="2"/>
  <c r="B233" i="2"/>
  <c r="E115" i="3"/>
  <c r="C187" i="3"/>
  <c r="E112" i="3"/>
  <c r="C218" i="3"/>
  <c r="B91" i="2"/>
  <c r="D91" i="2"/>
  <c r="C215" i="3"/>
  <c r="D21" i="2"/>
  <c r="B21" i="2"/>
  <c r="B138" i="2"/>
  <c r="D138" i="2"/>
  <c r="E61" i="3"/>
  <c r="C169" i="3"/>
  <c r="C241" i="3"/>
  <c r="E70" i="3"/>
  <c r="B247" i="2"/>
  <c r="D247" i="2"/>
  <c r="D41" i="2"/>
  <c r="B41" i="2"/>
  <c r="E181" i="3"/>
  <c r="E126" i="3"/>
  <c r="E229" i="3"/>
  <c r="E257" i="3"/>
  <c r="C143" i="3"/>
  <c r="C105" i="3"/>
  <c r="C67" i="3"/>
  <c r="C226" i="3"/>
  <c r="C20" i="3"/>
  <c r="E117" i="3"/>
  <c r="E228" i="3"/>
  <c r="B47" i="2"/>
  <c r="D47" i="2"/>
  <c r="E157" i="3"/>
  <c r="E63" i="3"/>
  <c r="C154" i="3"/>
  <c r="C233" i="3"/>
  <c r="B123" i="2"/>
  <c r="D123" i="2"/>
  <c r="E156" i="3"/>
  <c r="C172" i="3"/>
  <c r="D189" i="2"/>
  <c r="B189" i="2"/>
  <c r="C36" i="3"/>
  <c r="E33" i="3"/>
  <c r="D169" i="2"/>
  <c r="B169" i="2"/>
  <c r="C206" i="3"/>
  <c r="B236" i="2"/>
  <c r="D236" i="2"/>
  <c r="D30" i="2"/>
  <c r="B30" i="2"/>
  <c r="D255" i="3"/>
  <c r="B255" i="3"/>
  <c r="B144" i="2"/>
  <c r="D144" i="2"/>
  <c r="B43" i="2"/>
  <c r="D43" i="2"/>
  <c r="C197" i="3"/>
  <c r="E188" i="3"/>
  <c r="C149" i="3"/>
  <c r="E52" i="3"/>
  <c r="E60" i="3"/>
  <c r="B98" i="2"/>
  <c r="D98" i="2"/>
  <c r="B184" i="2"/>
  <c r="D184" i="2"/>
  <c r="E62" i="3"/>
  <c r="B55" i="2"/>
  <c r="D55" i="2"/>
  <c r="E96" i="3"/>
  <c r="B148" i="2"/>
  <c r="D148" i="2"/>
  <c r="C170" i="3"/>
  <c r="C184" i="3"/>
  <c r="D177" i="2"/>
  <c r="B177" i="2"/>
  <c r="C175" i="3"/>
  <c r="E141" i="3"/>
  <c r="C219" i="3"/>
  <c r="E255" i="3"/>
  <c r="B164" i="2"/>
  <c r="D164" i="2"/>
  <c r="C186" i="3"/>
  <c r="E168" i="3"/>
  <c r="B116" i="2"/>
  <c r="D116" i="2"/>
  <c r="C138" i="3"/>
  <c r="B158" i="2"/>
  <c r="D158" i="2"/>
  <c r="D77" i="2"/>
  <c r="B77" i="2"/>
  <c r="B192" i="2"/>
  <c r="D192" i="2"/>
  <c r="E164" i="3"/>
  <c r="C193" i="3"/>
  <c r="C15" i="3"/>
  <c r="C135" i="3"/>
  <c r="E57" i="3"/>
  <c r="E94" i="3"/>
  <c r="B99" i="2"/>
  <c r="D99" i="2"/>
  <c r="D93" i="2"/>
  <c r="B93" i="2"/>
  <c r="B206" i="2"/>
  <c r="D206" i="2"/>
  <c r="D229" i="2"/>
  <c r="B229" i="2"/>
  <c r="E14" i="3"/>
  <c r="D65" i="2"/>
  <c r="B65" i="2"/>
  <c r="B254" i="2"/>
  <c r="D254" i="2"/>
  <c r="B83" i="2"/>
  <c r="D83" i="2"/>
  <c r="C66" i="3"/>
  <c r="C248" i="3"/>
  <c r="E97" i="3"/>
  <c r="C220" i="3"/>
  <c r="B163" i="2"/>
  <c r="D163" i="2"/>
  <c r="C185" i="3"/>
  <c r="D121" i="2"/>
  <c r="B121" i="2"/>
  <c r="D221" i="2"/>
  <c r="B221" i="2"/>
  <c r="E230" i="3"/>
  <c r="D32" i="2"/>
  <c r="B32" i="2"/>
  <c r="C11" i="1"/>
  <c r="B171" i="2"/>
  <c r="D171" i="2"/>
  <c r="C201" i="3"/>
  <c r="B82" i="2"/>
  <c r="D82" i="2"/>
  <c r="B202" i="2"/>
  <c r="D202" i="2"/>
  <c r="E21" i="3"/>
  <c r="B147" i="2"/>
  <c r="D147" i="2"/>
  <c r="C153" i="3"/>
  <c r="B134" i="2"/>
  <c r="D134" i="2"/>
  <c r="E208" i="3"/>
  <c r="E173" i="3"/>
  <c r="E71" i="3"/>
  <c r="E113" i="3"/>
  <c r="C9" i="1"/>
  <c r="E24" i="3"/>
  <c r="E111" i="3"/>
  <c r="C93" i="3"/>
  <c r="E16" i="3"/>
  <c r="B251" i="2"/>
  <c r="D251" i="2"/>
  <c r="B150" i="2"/>
  <c r="D150" i="2"/>
  <c r="E165" i="3"/>
  <c r="C142" i="3"/>
  <c r="B183" i="2"/>
  <c r="D183" i="2"/>
  <c r="C191" i="3"/>
  <c r="D31" i="2"/>
  <c r="B31" i="2"/>
  <c r="E17" i="3"/>
  <c r="C54" i="3"/>
  <c r="E102" i="3"/>
  <c r="D109" i="2"/>
  <c r="B109" i="2"/>
  <c r="C26" i="3"/>
  <c r="E50" i="3"/>
  <c r="C117" i="3"/>
  <c r="B200" i="2"/>
  <c r="D200" i="2"/>
  <c r="C164" i="3"/>
  <c r="E85" i="3"/>
  <c r="E140" i="3"/>
  <c r="C247" i="3"/>
  <c r="E215" i="3"/>
  <c r="B199" i="2"/>
  <c r="D199" i="2"/>
  <c r="B18" i="2"/>
  <c r="D18" i="2"/>
  <c r="C183" i="3"/>
  <c r="B80" i="2"/>
  <c r="D80" i="2"/>
  <c r="B194" i="2"/>
  <c r="D194" i="2"/>
  <c r="C136" i="3"/>
  <c r="C41" i="3"/>
  <c r="C81" i="3"/>
  <c r="E137" i="3"/>
  <c r="E219" i="3"/>
  <c r="E200" i="3"/>
  <c r="C30" i="3"/>
  <c r="B8" i="2"/>
  <c r="D8" i="2"/>
  <c r="E58" i="3"/>
  <c r="C133" i="3"/>
  <c r="B216" i="2"/>
  <c r="D216" i="2"/>
  <c r="C182" i="3"/>
  <c r="E99" i="3"/>
  <c r="E148" i="3"/>
  <c r="E23" i="3"/>
  <c r="B62" i="2"/>
  <c r="D62" i="2"/>
  <c r="C16" i="1"/>
  <c r="B243" i="2"/>
  <c r="D243" i="2"/>
  <c r="E34" i="3"/>
  <c r="C7" i="3"/>
  <c r="B168" i="2"/>
  <c r="D168" i="2"/>
  <c r="C118" i="3"/>
  <c r="C249" i="3"/>
  <c r="E103" i="3"/>
  <c r="C198" i="3"/>
  <c r="D49" i="2"/>
  <c r="B49" i="2"/>
  <c r="E237" i="3"/>
  <c r="C167" i="3"/>
  <c r="B154" i="2"/>
  <c r="D154" i="2"/>
  <c r="C40" i="3"/>
  <c r="E183" i="3"/>
  <c r="C18" i="3"/>
  <c r="C200" i="3"/>
  <c r="E210" i="3"/>
  <c r="E46" i="3"/>
  <c r="C148" i="3"/>
  <c r="C230" i="3"/>
  <c r="B166" i="2"/>
  <c r="D166" i="2"/>
  <c r="B120" i="2"/>
  <c r="D120" i="2"/>
  <c r="B132" i="2"/>
  <c r="D132" i="2"/>
  <c r="B59" i="2"/>
  <c r="D59" i="2"/>
  <c r="D125" i="2"/>
  <c r="B125" i="2"/>
  <c r="E53" i="3"/>
  <c r="E167" i="3"/>
  <c r="B68" i="2"/>
  <c r="D68" i="2"/>
  <c r="C107" i="3"/>
  <c r="E56" i="3"/>
  <c r="D253" i="2"/>
  <c r="B253" i="2"/>
  <c r="B119" i="2"/>
  <c r="D119" i="2"/>
  <c r="E77" i="3"/>
  <c r="C11" i="3"/>
  <c r="E192" i="3"/>
  <c r="C196" i="3"/>
  <c r="C199" i="3"/>
  <c r="D13" i="2"/>
  <c r="B13" i="2"/>
  <c r="D217" i="2"/>
  <c r="B217" i="2"/>
  <c r="E180" i="3"/>
  <c r="C83" i="3"/>
  <c r="B176" i="2"/>
  <c r="D176" i="2"/>
  <c r="B124" i="2"/>
  <c r="D124" i="2"/>
  <c r="C73" i="3"/>
  <c r="E158" i="3"/>
  <c r="B38" i="2"/>
  <c r="D38" i="2"/>
  <c r="B56" i="2"/>
  <c r="D56" i="2"/>
  <c r="B196" i="2"/>
  <c r="D196" i="2"/>
  <c r="B240" i="2"/>
  <c r="D240" i="2"/>
  <c r="B151" i="2"/>
  <c r="D151" i="2"/>
  <c r="E232" i="3"/>
  <c r="D28" i="2"/>
  <c r="B28" i="2"/>
  <c r="B44" i="2"/>
  <c r="D44" i="2"/>
  <c r="C12" i="3"/>
  <c r="D15" i="1" l="1"/>
  <c r="D14" i="1"/>
  <c r="D234" i="3"/>
  <c r="B170" i="3"/>
  <c r="D170" i="3"/>
  <c r="B67" i="3"/>
  <c r="D67" i="3"/>
  <c r="B91" i="3"/>
  <c r="D91" i="3"/>
  <c r="B140" i="3"/>
  <c r="D140" i="3"/>
  <c r="D65" i="3"/>
  <c r="B65" i="3"/>
  <c r="B126" i="3"/>
  <c r="D126" i="3"/>
  <c r="B52" i="3"/>
  <c r="D52" i="3"/>
  <c r="E40" i="1"/>
  <c r="E233" i="1"/>
  <c r="E122" i="1"/>
  <c r="B94" i="3"/>
  <c r="D94" i="3"/>
  <c r="B148" i="3"/>
  <c r="D148" i="3"/>
  <c r="B105" i="3"/>
  <c r="D105" i="3"/>
  <c r="B151" i="3"/>
  <c r="D151" i="3"/>
  <c r="B84" i="3"/>
  <c r="D84" i="3"/>
  <c r="B51" i="3"/>
  <c r="D51" i="3"/>
  <c r="B166" i="3"/>
  <c r="D166" i="3"/>
  <c r="E237" i="1"/>
  <c r="E142" i="1"/>
  <c r="E210" i="1"/>
  <c r="E208" i="1"/>
  <c r="E21" i="1"/>
  <c r="E172" i="1"/>
  <c r="E212" i="1"/>
  <c r="E216" i="1"/>
  <c r="E115" i="1"/>
  <c r="E120" i="1"/>
  <c r="B195" i="3"/>
  <c r="D195" i="3"/>
  <c r="B211" i="3"/>
  <c r="D211" i="3"/>
  <c r="B11" i="3"/>
  <c r="D11" i="3"/>
  <c r="D193" i="3"/>
  <c r="B193" i="3"/>
  <c r="D143" i="3"/>
  <c r="B143" i="3"/>
  <c r="B214" i="3"/>
  <c r="D214" i="3"/>
  <c r="B16" i="3"/>
  <c r="D16" i="3"/>
  <c r="B74" i="3"/>
  <c r="D74" i="3"/>
  <c r="E158" i="1"/>
  <c r="E151" i="1"/>
  <c r="E32" i="1"/>
  <c r="E175" i="1"/>
  <c r="E145" i="1"/>
  <c r="E96" i="1"/>
  <c r="E241" i="1"/>
  <c r="E253" i="1"/>
  <c r="E161" i="1"/>
  <c r="E173" i="1"/>
  <c r="E223" i="1"/>
  <c r="E141" i="1"/>
  <c r="E58" i="1"/>
  <c r="E246" i="1"/>
  <c r="E66" i="1"/>
  <c r="E90" i="1"/>
  <c r="E74" i="1"/>
  <c r="E98" i="1"/>
  <c r="E83" i="1"/>
  <c r="E252" i="1"/>
  <c r="E157" i="1"/>
  <c r="E211" i="1"/>
  <c r="E200" i="1"/>
  <c r="E219" i="1"/>
  <c r="E119" i="1"/>
  <c r="E93" i="1"/>
  <c r="E23" i="1"/>
  <c r="E148" i="1"/>
  <c r="E118" i="1"/>
  <c r="E70" i="1"/>
  <c r="D221" i="3"/>
  <c r="B221" i="3"/>
  <c r="B114" i="3"/>
  <c r="D114" i="3"/>
  <c r="D254" i="3"/>
  <c r="B254" i="3"/>
  <c r="D173" i="3"/>
  <c r="B173" i="3"/>
  <c r="B5" i="3"/>
  <c r="D5" i="3"/>
  <c r="B35" i="3"/>
  <c r="D35" i="3"/>
  <c r="B227" i="3"/>
  <c r="D227" i="3"/>
  <c r="B12" i="3"/>
  <c r="D12" i="3"/>
  <c r="B167" i="3"/>
  <c r="D167" i="3"/>
  <c r="B118" i="3"/>
  <c r="D118" i="3"/>
  <c r="D133" i="3"/>
  <c r="B133" i="3"/>
  <c r="D81" i="3"/>
  <c r="B81" i="3"/>
  <c r="B164" i="3"/>
  <c r="D164" i="3"/>
  <c r="B142" i="3"/>
  <c r="D142" i="3"/>
  <c r="B220" i="3"/>
  <c r="D220" i="3"/>
  <c r="B206" i="3"/>
  <c r="D206" i="3"/>
  <c r="B215" i="3"/>
  <c r="D215" i="3"/>
  <c r="B208" i="3"/>
  <c r="D208" i="3"/>
  <c r="B194" i="3"/>
  <c r="D194" i="3"/>
  <c r="D159" i="3"/>
  <c r="B159" i="3"/>
  <c r="B222" i="3"/>
  <c r="D222" i="3"/>
  <c r="B212" i="3"/>
  <c r="D212" i="3"/>
  <c r="D213" i="3"/>
  <c r="B213" i="3"/>
  <c r="B174" i="3"/>
  <c r="D174" i="3"/>
  <c r="B39" i="3"/>
  <c r="D39" i="3"/>
  <c r="B139" i="3"/>
  <c r="D139" i="3"/>
  <c r="D53" i="3"/>
  <c r="B53" i="3"/>
  <c r="B63" i="3"/>
  <c r="D63" i="3"/>
  <c r="B176" i="3"/>
  <c r="D176" i="3"/>
  <c r="B160" i="3"/>
  <c r="D160" i="3"/>
  <c r="D111" i="3"/>
  <c r="B111" i="3"/>
  <c r="B132" i="3"/>
  <c r="D132" i="3"/>
  <c r="B163" i="3"/>
  <c r="D163" i="3"/>
  <c r="D253" i="3"/>
  <c r="B253" i="3"/>
  <c r="D239" i="3"/>
  <c r="B239" i="3"/>
  <c r="E236" i="1"/>
  <c r="E29" i="1"/>
  <c r="E111" i="1"/>
  <c r="E257" i="1"/>
  <c r="E71" i="1"/>
  <c r="E55" i="1"/>
  <c r="E224" i="1"/>
  <c r="E164" i="1"/>
  <c r="E129" i="1"/>
  <c r="E176" i="1"/>
  <c r="E150" i="1"/>
  <c r="E192" i="1"/>
  <c r="E39" i="1"/>
  <c r="E54" i="1"/>
  <c r="E79" i="1"/>
  <c r="E50" i="1"/>
  <c r="E75" i="1"/>
  <c r="E67" i="1"/>
  <c r="E202" i="1"/>
  <c r="E234" i="1"/>
  <c r="E250" i="1"/>
  <c r="E198" i="1"/>
  <c r="E184" i="1"/>
  <c r="E166" i="1"/>
  <c r="E178" i="1"/>
  <c r="E87" i="1"/>
  <c r="E69" i="1"/>
  <c r="E146" i="1"/>
  <c r="E116" i="1"/>
  <c r="E56" i="1"/>
  <c r="D161" i="3"/>
  <c r="B161" i="3"/>
  <c r="B43" i="3"/>
  <c r="D43" i="3"/>
  <c r="E15" i="1"/>
  <c r="B80" i="3"/>
  <c r="D80" i="3"/>
  <c r="D145" i="3"/>
  <c r="B145" i="3"/>
  <c r="D57" i="3"/>
  <c r="B57" i="3"/>
  <c r="B252" i="3"/>
  <c r="D252" i="3"/>
  <c r="B28" i="3"/>
  <c r="D28" i="3"/>
  <c r="B64" i="3"/>
  <c r="D64" i="3"/>
  <c r="B40" i="3"/>
  <c r="D40" i="3"/>
  <c r="B182" i="3"/>
  <c r="D182" i="3"/>
  <c r="B26" i="3"/>
  <c r="D26" i="3"/>
  <c r="D197" i="3"/>
  <c r="B197" i="3"/>
  <c r="D243" i="3"/>
  <c r="B243" i="3"/>
  <c r="B235" i="3"/>
  <c r="D235" i="3"/>
  <c r="D69" i="3"/>
  <c r="B69" i="3"/>
  <c r="E183" i="1"/>
  <c r="E109" i="1"/>
  <c r="E53" i="1"/>
  <c r="B178" i="3"/>
  <c r="D178" i="3"/>
  <c r="D177" i="3"/>
  <c r="B177" i="3"/>
  <c r="B107" i="3"/>
  <c r="D107" i="3"/>
  <c r="B15" i="3"/>
  <c r="D15" i="3"/>
  <c r="D157" i="3"/>
  <c r="B157" i="3"/>
  <c r="D141" i="3"/>
  <c r="B141" i="3"/>
  <c r="B14" i="3"/>
  <c r="D14" i="3"/>
  <c r="E31" i="1"/>
  <c r="E81" i="1"/>
  <c r="E182" i="1"/>
  <c r="E169" i="1"/>
  <c r="E191" i="1"/>
  <c r="E108" i="1"/>
  <c r="E230" i="1"/>
  <c r="E139" i="1"/>
  <c r="E152" i="1"/>
  <c r="D257" i="3"/>
  <c r="B257" i="3"/>
  <c r="B183" i="3"/>
  <c r="D183" i="3"/>
  <c r="B219" i="3"/>
  <c r="D219" i="3"/>
  <c r="B180" i="3"/>
  <c r="D180" i="3"/>
  <c r="D10" i="3"/>
  <c r="B10" i="3"/>
  <c r="B75" i="3"/>
  <c r="D75" i="3"/>
  <c r="D229" i="3"/>
  <c r="B229" i="3"/>
  <c r="B153" i="3"/>
  <c r="D153" i="3"/>
  <c r="B116" i="3"/>
  <c r="D116" i="3"/>
  <c r="B104" i="3"/>
  <c r="D104" i="3"/>
  <c r="B152" i="3"/>
  <c r="D152" i="3"/>
  <c r="B27" i="3"/>
  <c r="D27" i="3"/>
  <c r="B98" i="3"/>
  <c r="D98" i="3"/>
  <c r="B240" i="3"/>
  <c r="D240" i="3"/>
  <c r="B48" i="3"/>
  <c r="D48" i="3"/>
  <c r="E225" i="1"/>
  <c r="E167" i="1"/>
  <c r="E231" i="1"/>
  <c r="E160" i="1"/>
  <c r="E105" i="1"/>
  <c r="E99" i="1"/>
  <c r="E101" i="1"/>
  <c r="E244" i="1"/>
  <c r="E218" i="1"/>
  <c r="E179" i="1"/>
  <c r="E107" i="1"/>
  <c r="E138" i="1"/>
  <c r="E52" i="1"/>
  <c r="B190" i="3"/>
  <c r="D190" i="3"/>
  <c r="B200" i="3"/>
  <c r="D200" i="3"/>
  <c r="B169" i="3"/>
  <c r="D169" i="3"/>
  <c r="B87" i="3"/>
  <c r="D87" i="3"/>
  <c r="B100" i="3"/>
  <c r="D100" i="3"/>
  <c r="B204" i="3"/>
  <c r="D204" i="3"/>
  <c r="B128" i="3"/>
  <c r="D128" i="3"/>
  <c r="D237" i="3"/>
  <c r="B237" i="3"/>
  <c r="B124" i="3"/>
  <c r="D124" i="3"/>
  <c r="B31" i="3"/>
  <c r="D31" i="3"/>
  <c r="B47" i="3"/>
  <c r="D47" i="3"/>
  <c r="B216" i="3"/>
  <c r="D216" i="3"/>
  <c r="B192" i="3"/>
  <c r="D192" i="3"/>
  <c r="B92" i="3"/>
  <c r="D92" i="3"/>
  <c r="B58" i="3"/>
  <c r="D58" i="3"/>
  <c r="E3" i="4"/>
  <c r="E7" i="4"/>
  <c r="C6" i="4"/>
  <c r="E4" i="4"/>
  <c r="C4" i="4"/>
  <c r="C3" i="4"/>
  <c r="E5" i="4"/>
  <c r="C144" i="4"/>
  <c r="E119" i="4"/>
  <c r="E112" i="4"/>
  <c r="C208" i="4"/>
  <c r="C91" i="4"/>
  <c r="E39" i="4"/>
  <c r="E160" i="4"/>
  <c r="E12" i="4"/>
  <c r="E240" i="4"/>
  <c r="E135" i="4"/>
  <c r="E128" i="4"/>
  <c r="C120" i="4"/>
  <c r="E151" i="4"/>
  <c r="E144" i="4"/>
  <c r="C184" i="4"/>
  <c r="C235" i="4"/>
  <c r="E23" i="4"/>
  <c r="E247" i="4"/>
  <c r="E256" i="4"/>
  <c r="C194" i="4"/>
  <c r="C11" i="4"/>
  <c r="C26" i="4"/>
  <c r="E167" i="4"/>
  <c r="C25" i="4"/>
  <c r="C53" i="4"/>
  <c r="C31" i="4"/>
  <c r="C185" i="4"/>
  <c r="C226" i="4"/>
  <c r="E32" i="4"/>
  <c r="E47" i="4"/>
  <c r="C89" i="4"/>
  <c r="E88" i="4"/>
  <c r="C49" i="4"/>
  <c r="C219" i="4"/>
  <c r="E60" i="4"/>
  <c r="C199" i="4"/>
  <c r="E78" i="4"/>
  <c r="C106" i="4"/>
  <c r="C152" i="4"/>
  <c r="E9" i="4"/>
  <c r="E200" i="4"/>
  <c r="E172" i="4"/>
  <c r="C245" i="4"/>
  <c r="C182" i="4"/>
  <c r="E168" i="4"/>
  <c r="E67" i="4"/>
  <c r="C205" i="4"/>
  <c r="C159" i="4"/>
  <c r="C59" i="4"/>
  <c r="C62" i="4"/>
  <c r="E115" i="4"/>
  <c r="C121" i="4"/>
  <c r="C24" i="4"/>
  <c r="C81" i="4"/>
  <c r="E15" i="4"/>
  <c r="E218" i="4"/>
  <c r="E90" i="4"/>
  <c r="E209" i="4"/>
  <c r="E81" i="4"/>
  <c r="C179" i="4"/>
  <c r="C29" i="4"/>
  <c r="C177" i="4"/>
  <c r="C183" i="4"/>
  <c r="C7" i="4"/>
  <c r="C240" i="4"/>
  <c r="E17" i="4"/>
  <c r="E230" i="4"/>
  <c r="E102" i="4"/>
  <c r="E221" i="4"/>
  <c r="E93" i="4"/>
  <c r="C250" i="4"/>
  <c r="C225" i="4"/>
  <c r="C236" i="4"/>
  <c r="C51" i="4"/>
  <c r="E196" i="4"/>
  <c r="E68" i="4"/>
  <c r="E187" i="4"/>
  <c r="E59" i="4"/>
  <c r="C175" i="4"/>
  <c r="C77" i="4"/>
  <c r="C90" i="4"/>
  <c r="C22" i="4"/>
  <c r="C187" i="4"/>
  <c r="E226" i="4"/>
  <c r="E98" i="4"/>
  <c r="E217" i="4"/>
  <c r="E89" i="4"/>
  <c r="C234" i="4"/>
  <c r="C174" i="4"/>
  <c r="C209" i="4"/>
  <c r="C215" i="4"/>
  <c r="C35" i="4"/>
  <c r="E159" i="4"/>
  <c r="E204" i="4"/>
  <c r="E117" i="4"/>
  <c r="C202" i="4"/>
  <c r="E42" i="4"/>
  <c r="C158" i="4"/>
  <c r="E45" i="4"/>
  <c r="E139" i="4"/>
  <c r="C160" i="4"/>
  <c r="E178" i="4"/>
  <c r="E169" i="4"/>
  <c r="C74" i="4"/>
  <c r="E27" i="4"/>
  <c r="C114" i="4"/>
  <c r="E35" i="4"/>
  <c r="E235" i="4"/>
  <c r="C19" i="4"/>
  <c r="E25" i="4"/>
  <c r="C256" i="4"/>
  <c r="C118" i="4"/>
  <c r="C56" i="4"/>
  <c r="C100" i="4"/>
  <c r="E104" i="4"/>
  <c r="E76" i="4"/>
  <c r="C46" i="4"/>
  <c r="E165" i="4"/>
  <c r="E250" i="4"/>
  <c r="E113" i="4"/>
  <c r="C13" i="4"/>
  <c r="C242" i="4"/>
  <c r="C218" i="4"/>
  <c r="E21" i="4"/>
  <c r="E121" i="4"/>
  <c r="C216" i="4"/>
  <c r="C58" i="4"/>
  <c r="E211" i="4"/>
  <c r="C110" i="4"/>
  <c r="E26" i="4"/>
  <c r="C188" i="4"/>
  <c r="C18" i="4"/>
  <c r="C214" i="4"/>
  <c r="C131" i="4"/>
  <c r="E97" i="4"/>
  <c r="C231" i="4"/>
  <c r="E84" i="4"/>
  <c r="E75" i="4"/>
  <c r="E105" i="4"/>
  <c r="C244" i="4"/>
  <c r="E79" i="4"/>
  <c r="E136" i="4"/>
  <c r="C153" i="4"/>
  <c r="E92" i="4"/>
  <c r="E126" i="4"/>
  <c r="C146" i="4"/>
  <c r="C203" i="4"/>
  <c r="E95" i="4"/>
  <c r="E248" i="4"/>
  <c r="E18" i="4"/>
  <c r="E220" i="4"/>
  <c r="C39" i="4"/>
  <c r="C228" i="4"/>
  <c r="E232" i="4"/>
  <c r="E147" i="4"/>
  <c r="E44" i="4"/>
  <c r="C135" i="4"/>
  <c r="C17" i="4"/>
  <c r="C192" i="4"/>
  <c r="E179" i="4"/>
  <c r="C54" i="4"/>
  <c r="E103" i="4"/>
  <c r="C220" i="4"/>
  <c r="E31" i="4"/>
  <c r="E199" i="4"/>
  <c r="C132" i="4"/>
  <c r="C72" i="4"/>
  <c r="C23" i="4"/>
  <c r="E202" i="4"/>
  <c r="E74" i="4"/>
  <c r="E193" i="4"/>
  <c r="E65" i="4"/>
  <c r="C207" i="4"/>
  <c r="C113" i="4"/>
  <c r="C119" i="4"/>
  <c r="C48" i="4"/>
  <c r="E214" i="4"/>
  <c r="E86" i="4"/>
  <c r="E205" i="4"/>
  <c r="E77" i="4"/>
  <c r="C147" i="4"/>
  <c r="C161" i="4"/>
  <c r="C167" i="4"/>
  <c r="E16" i="4"/>
  <c r="E180" i="4"/>
  <c r="E52" i="4"/>
  <c r="E171" i="4"/>
  <c r="E43" i="4"/>
  <c r="C251" i="4"/>
  <c r="C102" i="4"/>
  <c r="C200" i="4"/>
  <c r="E13" i="4"/>
  <c r="E210" i="4"/>
  <c r="E82" i="4"/>
  <c r="E201" i="4"/>
  <c r="E73" i="4"/>
  <c r="C254" i="4"/>
  <c r="C115" i="4"/>
  <c r="C145" i="4"/>
  <c r="C151" i="4"/>
  <c r="C80" i="4"/>
  <c r="C45" i="4"/>
  <c r="C87" i="4"/>
  <c r="C16" i="4"/>
  <c r="C116" i="4"/>
  <c r="E222" i="4"/>
  <c r="C140" i="4"/>
  <c r="C68" i="4"/>
  <c r="E111" i="4"/>
  <c r="E133" i="4"/>
  <c r="C75" i="4"/>
  <c r="E215" i="4"/>
  <c r="C196" i="4"/>
  <c r="E19" i="4"/>
  <c r="C123" i="4"/>
  <c r="C165" i="4"/>
  <c r="C249" i="4"/>
  <c r="E54" i="4"/>
  <c r="E173" i="4"/>
  <c r="C108" i="4"/>
  <c r="C130" i="4"/>
  <c r="C78" i="4"/>
  <c r="E34" i="4"/>
  <c r="E50" i="4"/>
  <c r="E41" i="4"/>
  <c r="C197" i="4"/>
  <c r="C125" i="4"/>
  <c r="C150" i="4"/>
  <c r="E141" i="4"/>
  <c r="E244" i="4"/>
  <c r="C79" i="4"/>
  <c r="E137" i="4"/>
  <c r="E195" i="4"/>
  <c r="C69" i="4"/>
  <c r="C15" i="4"/>
  <c r="C52" i="4"/>
  <c r="E91" i="4"/>
  <c r="C206" i="4"/>
  <c r="C44" i="4"/>
  <c r="E130" i="4"/>
  <c r="E249" i="4"/>
  <c r="C141" i="4"/>
  <c r="E14" i="4"/>
  <c r="C237" i="4"/>
  <c r="C217" i="4"/>
  <c r="E48" i="4"/>
  <c r="C166" i="4"/>
  <c r="E106" i="4"/>
  <c r="E225" i="4"/>
  <c r="C67" i="4"/>
  <c r="E246" i="4"/>
  <c r="E237" i="4"/>
  <c r="C30" i="4"/>
  <c r="E6" i="4"/>
  <c r="C204" i="4"/>
  <c r="E212" i="4"/>
  <c r="E203" i="4"/>
  <c r="C124" i="4"/>
  <c r="C191" i="4"/>
  <c r="E242" i="4"/>
  <c r="E233" i="4"/>
  <c r="C8" i="4"/>
  <c r="C126" i="4"/>
  <c r="E127" i="4"/>
  <c r="E184" i="4"/>
  <c r="E140" i="4"/>
  <c r="C211" i="4"/>
  <c r="E174" i="4"/>
  <c r="E143" i="4"/>
  <c r="C42" i="4"/>
  <c r="E37" i="4"/>
  <c r="C37" i="4"/>
  <c r="C88" i="4"/>
  <c r="C111" i="4"/>
  <c r="E63" i="4"/>
  <c r="C139" i="4"/>
  <c r="E227" i="4"/>
  <c r="E124" i="4"/>
  <c r="E69" i="4"/>
  <c r="C122" i="4"/>
  <c r="C142" i="4"/>
  <c r="E96" i="4"/>
  <c r="E71" i="4"/>
  <c r="E224" i="4"/>
  <c r="C253" i="4"/>
  <c r="E186" i="4"/>
  <c r="E58" i="4"/>
  <c r="E177" i="4"/>
  <c r="E49" i="4"/>
  <c r="C134" i="4"/>
  <c r="C229" i="4"/>
  <c r="C38" i="4"/>
  <c r="E30" i="4"/>
  <c r="E198" i="4"/>
  <c r="E70" i="4"/>
  <c r="E189" i="4"/>
  <c r="E61" i="4"/>
  <c r="C198" i="4"/>
  <c r="C97" i="4"/>
  <c r="C103" i="4"/>
  <c r="C32" i="4"/>
  <c r="C169" i="4"/>
  <c r="E164" i="4"/>
  <c r="E36" i="4"/>
  <c r="C248" i="4"/>
  <c r="E155" i="4"/>
  <c r="C65" i="4"/>
  <c r="C136" i="4"/>
  <c r="C224" i="4"/>
  <c r="C41" i="4"/>
  <c r="C98" i="4"/>
  <c r="C155" i="4"/>
  <c r="E194" i="4"/>
  <c r="E66" i="4"/>
  <c r="E185" i="4"/>
  <c r="E57" i="4"/>
  <c r="C171" i="4"/>
  <c r="E216" i="4"/>
  <c r="C21" i="4"/>
  <c r="E191" i="4"/>
  <c r="C241" i="4"/>
  <c r="C162" i="4"/>
  <c r="C180" i="4"/>
  <c r="E188" i="4"/>
  <c r="C73" i="4"/>
  <c r="E183" i="4"/>
  <c r="E170" i="4"/>
  <c r="E161" i="4"/>
  <c r="C66" i="4"/>
  <c r="C127" i="4"/>
  <c r="C223" i="4"/>
  <c r="E182" i="4"/>
  <c r="C107" i="4"/>
  <c r="C213" i="4"/>
  <c r="E148" i="4"/>
  <c r="C243" i="4"/>
  <c r="C163" i="4"/>
  <c r="E138" i="4"/>
  <c r="E129" i="4"/>
  <c r="E150" i="4"/>
  <c r="C178" i="4"/>
  <c r="C173" i="4"/>
  <c r="E146" i="4"/>
  <c r="C157" i="4"/>
  <c r="C186" i="4"/>
  <c r="E163" i="4"/>
  <c r="C117" i="4"/>
  <c r="E149" i="4"/>
  <c r="C164" i="4"/>
  <c r="E158" i="4"/>
  <c r="E40" i="4"/>
  <c r="E190" i="4"/>
  <c r="C12" i="4"/>
  <c r="E208" i="4"/>
  <c r="E176" i="4"/>
  <c r="C71" i="4"/>
  <c r="E241" i="4"/>
  <c r="E134" i="4"/>
  <c r="E253" i="4"/>
  <c r="E100" i="4"/>
  <c r="E219" i="4"/>
  <c r="C212" i="4"/>
  <c r="C93" i="4"/>
  <c r="C112" i="4"/>
  <c r="E152" i="4"/>
  <c r="E243" i="4"/>
  <c r="E254" i="4"/>
  <c r="E28" i="4"/>
  <c r="C70" i="4"/>
  <c r="E229" i="4"/>
  <c r="E80" i="4"/>
  <c r="E234" i="4"/>
  <c r="E118" i="4"/>
  <c r="C5" i="4"/>
  <c r="C148" i="4"/>
  <c r="E114" i="4"/>
  <c r="E207" i="4"/>
  <c r="C86" i="4"/>
  <c r="C14" i="4"/>
  <c r="E51" i="4"/>
  <c r="E236" i="4"/>
  <c r="C43" i="4"/>
  <c r="C156" i="4"/>
  <c r="E239" i="4"/>
  <c r="E83" i="4"/>
  <c r="C82" i="4"/>
  <c r="E181" i="4"/>
  <c r="E46" i="4"/>
  <c r="E22" i="4"/>
  <c r="C170" i="4"/>
  <c r="E175" i="4"/>
  <c r="C104" i="4"/>
  <c r="C190" i="4"/>
  <c r="E252" i="4"/>
  <c r="E197" i="4"/>
  <c r="E62" i="4"/>
  <c r="E53" i="4"/>
  <c r="E94" i="4"/>
  <c r="E87" i="4"/>
  <c r="E192" i="4"/>
  <c r="C28" i="4"/>
  <c r="E231" i="4"/>
  <c r="E55" i="4"/>
  <c r="C33" i="4"/>
  <c r="E154" i="4"/>
  <c r="C210" i="4"/>
  <c r="C95" i="4"/>
  <c r="C201" i="4"/>
  <c r="E145" i="4"/>
  <c r="E10" i="4"/>
  <c r="C101" i="4"/>
  <c r="C189" i="4"/>
  <c r="E166" i="4"/>
  <c r="E38" i="4"/>
  <c r="E157" i="4"/>
  <c r="C99" i="4"/>
  <c r="C94" i="4"/>
  <c r="C149" i="4"/>
  <c r="C233" i="4"/>
  <c r="C50" i="4"/>
  <c r="E132" i="4"/>
  <c r="E33" i="4"/>
  <c r="E11" i="4"/>
  <c r="E251" i="4"/>
  <c r="E123" i="4"/>
  <c r="C96" i="4"/>
  <c r="E162" i="4"/>
  <c r="E29" i="4"/>
  <c r="C232" i="4"/>
  <c r="E153" i="4"/>
  <c r="C133" i="4"/>
  <c r="C221" i="4"/>
  <c r="C34" i="4"/>
  <c r="C105" i="4"/>
  <c r="E255" i="4"/>
  <c r="C128" i="4"/>
  <c r="C168" i="4"/>
  <c r="C230" i="4"/>
  <c r="E99" i="4"/>
  <c r="C227" i="4"/>
  <c r="C10" i="4"/>
  <c r="C247" i="4"/>
  <c r="E85" i="4"/>
  <c r="C57" i="4"/>
  <c r="E56" i="4"/>
  <c r="E131" i="4"/>
  <c r="C83" i="4"/>
  <c r="C143" i="4"/>
  <c r="E245" i="4"/>
  <c r="E110" i="4"/>
  <c r="C9" i="4"/>
  <c r="E223" i="4"/>
  <c r="C63" i="4"/>
  <c r="C172" i="4"/>
  <c r="C129" i="4"/>
  <c r="E142" i="4"/>
  <c r="C61" i="4"/>
  <c r="C55" i="4"/>
  <c r="C239" i="4"/>
  <c r="C47" i="4"/>
  <c r="C64" i="4"/>
  <c r="C193" i="4"/>
  <c r="E101" i="4"/>
  <c r="E238" i="4"/>
  <c r="E64" i="4"/>
  <c r="C246" i="4"/>
  <c r="C138" i="4"/>
  <c r="E8" i="4"/>
  <c r="E257" i="4"/>
  <c r="C85" i="4"/>
  <c r="E116" i="4"/>
  <c r="E107" i="4"/>
  <c r="C27" i="4"/>
  <c r="C60" i="4"/>
  <c r="C238" i="4"/>
  <c r="C195" i="4"/>
  <c r="C222" i="4"/>
  <c r="C255" i="4"/>
  <c r="E122" i="4"/>
  <c r="C40" i="4"/>
  <c r="E20" i="4"/>
  <c r="E125" i="4"/>
  <c r="C109" i="4"/>
  <c r="E228" i="4"/>
  <c r="C84" i="4"/>
  <c r="C176" i="4"/>
  <c r="E72" i="4"/>
  <c r="E213" i="4"/>
  <c r="E108" i="4"/>
  <c r="E206" i="4"/>
  <c r="E120" i="4"/>
  <c r="C257" i="4"/>
  <c r="C181" i="4"/>
  <c r="C76" i="4"/>
  <c r="E156" i="4"/>
  <c r="C92" i="4"/>
  <c r="C252" i="4"/>
  <c r="E24" i="4"/>
  <c r="C137" i="4"/>
  <c r="E109" i="4"/>
  <c r="C36" i="4"/>
  <c r="C154" i="4"/>
  <c r="C20" i="4"/>
  <c r="D245" i="3"/>
  <c r="B245" i="3"/>
  <c r="E235" i="1"/>
  <c r="E128" i="1"/>
  <c r="E80" i="1"/>
  <c r="E217" i="1"/>
  <c r="E199" i="1"/>
  <c r="E121" i="1"/>
  <c r="E249" i="1"/>
  <c r="E77" i="1"/>
  <c r="E33" i="1"/>
  <c r="E49" i="1"/>
  <c r="E48" i="1"/>
  <c r="E193" i="1"/>
  <c r="E203" i="1"/>
  <c r="E168" i="1"/>
  <c r="E42" i="1"/>
  <c r="E82" i="1"/>
  <c r="E91" i="1"/>
  <c r="E51" i="1"/>
  <c r="E189" i="1"/>
  <c r="E165" i="1"/>
  <c r="E186" i="1"/>
  <c r="E242" i="1"/>
  <c r="E170" i="1"/>
  <c r="E163" i="1"/>
  <c r="E180" i="1"/>
  <c r="E35" i="1"/>
  <c r="E59" i="1"/>
  <c r="E136" i="1"/>
  <c r="E102" i="1"/>
  <c r="E46" i="1"/>
  <c r="D238" i="3"/>
  <c r="B238" i="3"/>
  <c r="B56" i="3"/>
  <c r="D56" i="3"/>
  <c r="B21" i="3"/>
  <c r="D21" i="3"/>
  <c r="D89" i="3"/>
  <c r="B89" i="3"/>
  <c r="B96" i="3"/>
  <c r="D96" i="3"/>
  <c r="B44" i="3"/>
  <c r="D44" i="3"/>
  <c r="B23" i="3"/>
  <c r="D23" i="3"/>
  <c r="D251" i="3"/>
  <c r="B251" i="3"/>
  <c r="D207" i="3"/>
  <c r="B207" i="3"/>
  <c r="B196" i="3"/>
  <c r="D196" i="3"/>
  <c r="B198" i="3"/>
  <c r="D198" i="3"/>
  <c r="D191" i="3"/>
  <c r="B191" i="3"/>
  <c r="B135" i="3"/>
  <c r="D135" i="3"/>
  <c r="B17" i="3"/>
  <c r="D17" i="3"/>
  <c r="B8" i="3"/>
  <c r="D8" i="3"/>
  <c r="E10" i="1"/>
  <c r="E215" i="1"/>
  <c r="E126" i="1"/>
  <c r="E144" i="1"/>
  <c r="E255" i="1"/>
  <c r="E68" i="1"/>
  <c r="E117" i="1"/>
  <c r="E92" i="1"/>
  <c r="E103" i="1"/>
  <c r="E228" i="1"/>
  <c r="E204" i="1"/>
  <c r="E229" i="1"/>
  <c r="E238" i="1"/>
  <c r="E147" i="1"/>
  <c r="E135" i="1"/>
  <c r="E149" i="1"/>
  <c r="E154" i="1"/>
  <c r="E124" i="1"/>
  <c r="E78" i="1"/>
  <c r="B72" i="3"/>
  <c r="D72" i="3"/>
  <c r="B3" i="3"/>
  <c r="D3" i="3"/>
  <c r="B90" i="3"/>
  <c r="D90" i="3"/>
  <c r="D189" i="3"/>
  <c r="B189" i="3"/>
  <c r="D29" i="3"/>
  <c r="B29" i="3"/>
  <c r="B179" i="3"/>
  <c r="D179" i="3"/>
  <c r="B120" i="3"/>
  <c r="D120" i="3"/>
  <c r="B108" i="3"/>
  <c r="D108" i="3"/>
  <c r="B256" i="3"/>
  <c r="D256" i="3"/>
  <c r="B102" i="3"/>
  <c r="D102" i="3"/>
  <c r="E17" i="1"/>
  <c r="E137" i="1"/>
  <c r="E239" i="1"/>
  <c r="E153" i="1"/>
  <c r="E206" i="1"/>
  <c r="E140" i="1"/>
  <c r="E62" i="1"/>
  <c r="E196" i="1"/>
  <c r="E222" i="1"/>
  <c r="E85" i="1"/>
  <c r="E76" i="1"/>
  <c r="B172" i="3"/>
  <c r="D172" i="3"/>
  <c r="B119" i="3"/>
  <c r="D119" i="3"/>
  <c r="B22" i="3"/>
  <c r="D22" i="3"/>
  <c r="D25" i="3"/>
  <c r="B25" i="3"/>
  <c r="D73" i="3"/>
  <c r="B73" i="3"/>
  <c r="E16" i="1"/>
  <c r="D175" i="3"/>
  <c r="B175" i="3"/>
  <c r="E14" i="1"/>
  <c r="D241" i="3"/>
  <c r="B241" i="3"/>
  <c r="B6" i="3"/>
  <c r="D6" i="3"/>
  <c r="D113" i="3"/>
  <c r="B113" i="3"/>
  <c r="B50" i="3"/>
  <c r="D50" i="3"/>
  <c r="B24" i="3"/>
  <c r="D24" i="3"/>
  <c r="B34" i="3"/>
  <c r="D34" i="3"/>
  <c r="B130" i="3"/>
  <c r="D130" i="3"/>
  <c r="E73" i="1"/>
  <c r="E159" i="1"/>
  <c r="E41" i="1"/>
  <c r="E248" i="1"/>
  <c r="E197" i="1"/>
  <c r="E36" i="1"/>
  <c r="E114" i="1"/>
  <c r="E188" i="1"/>
  <c r="E195" i="1"/>
  <c r="E181" i="1"/>
  <c r="E162" i="1"/>
  <c r="E61" i="1"/>
  <c r="E106" i="1"/>
  <c r="B82" i="3"/>
  <c r="D82" i="3"/>
  <c r="B134" i="3"/>
  <c r="D134" i="3"/>
  <c r="B136" i="3"/>
  <c r="D136" i="3"/>
  <c r="D248" i="3"/>
  <c r="B248" i="3"/>
  <c r="B18" i="3"/>
  <c r="D18" i="3"/>
  <c r="D7" i="3"/>
  <c r="B7" i="3"/>
  <c r="D117" i="3"/>
  <c r="B117" i="3"/>
  <c r="B66" i="3"/>
  <c r="D66" i="3"/>
  <c r="B186" i="3"/>
  <c r="D186" i="3"/>
  <c r="D149" i="3"/>
  <c r="B149" i="3"/>
  <c r="B233" i="3"/>
  <c r="D233" i="3"/>
  <c r="B20" i="3"/>
  <c r="D20" i="3"/>
  <c r="B218" i="3"/>
  <c r="D218" i="3"/>
  <c r="B168" i="3"/>
  <c r="D168" i="3"/>
  <c r="B79" i="3"/>
  <c r="D79" i="3"/>
  <c r="D246" i="3"/>
  <c r="B246" i="3"/>
  <c r="D223" i="3"/>
  <c r="B223" i="3"/>
  <c r="B144" i="3"/>
  <c r="D144" i="3"/>
  <c r="B95" i="3"/>
  <c r="D95" i="3"/>
  <c r="B115" i="3"/>
  <c r="D115" i="3"/>
  <c r="B228" i="3"/>
  <c r="D228" i="3"/>
  <c r="B158" i="3"/>
  <c r="D158" i="3"/>
  <c r="B231" i="3"/>
  <c r="D231" i="3"/>
  <c r="B122" i="3"/>
  <c r="D122" i="3"/>
  <c r="B70" i="3"/>
  <c r="D70" i="3"/>
  <c r="B86" i="3"/>
  <c r="D86" i="3"/>
  <c r="E22" i="1"/>
  <c r="E201" i="1"/>
  <c r="E143" i="1"/>
  <c r="E247" i="1"/>
  <c r="E112" i="1"/>
  <c r="E190" i="1"/>
  <c r="E205" i="1"/>
  <c r="E57" i="1"/>
  <c r="E174" i="1"/>
  <c r="E97" i="1"/>
  <c r="E25" i="1"/>
  <c r="E104" i="1"/>
  <c r="E207" i="1"/>
  <c r="E27" i="1"/>
  <c r="E213" i="1"/>
  <c r="E133" i="1"/>
  <c r="E227" i="1"/>
  <c r="E243" i="1"/>
  <c r="E34" i="1"/>
  <c r="E221" i="1"/>
  <c r="E256" i="1"/>
  <c r="E43" i="1"/>
  <c r="E226" i="1"/>
  <c r="E254" i="1"/>
  <c r="E156" i="1"/>
  <c r="E171" i="1"/>
  <c r="E127" i="1"/>
  <c r="E47" i="1"/>
  <c r="E134" i="1"/>
  <c r="E88" i="1"/>
  <c r="D37" i="3"/>
  <c r="B37" i="3"/>
  <c r="D225" i="3"/>
  <c r="B225" i="3"/>
  <c r="D61" i="3"/>
  <c r="B61" i="3"/>
  <c r="D45" i="3"/>
  <c r="B45" i="3"/>
  <c r="D101" i="3"/>
  <c r="B101" i="3"/>
  <c r="D12" i="1"/>
  <c r="D250" i="3"/>
  <c r="B250" i="3"/>
  <c r="D165" i="3"/>
  <c r="B165" i="3"/>
  <c r="B244" i="3"/>
  <c r="D244" i="3"/>
  <c r="B110" i="3"/>
  <c r="D110" i="3"/>
  <c r="B46" i="3"/>
  <c r="D46" i="3"/>
  <c r="B230" i="3"/>
  <c r="D230" i="3"/>
  <c r="D247" i="3"/>
  <c r="B247" i="3"/>
  <c r="B185" i="3"/>
  <c r="D185" i="3"/>
  <c r="B187" i="3"/>
  <c r="D187" i="3"/>
  <c r="E8" i="1"/>
  <c r="E20" i="1"/>
  <c r="E13" i="1"/>
  <c r="E18" i="1"/>
  <c r="E6" i="1"/>
  <c r="E4" i="1"/>
  <c r="E19" i="1"/>
  <c r="B68" i="3"/>
  <c r="D68" i="3"/>
  <c r="B123" i="3"/>
  <c r="D123" i="3"/>
  <c r="E11" i="1"/>
  <c r="D125" i="3"/>
  <c r="B125" i="3"/>
  <c r="E232" i="1"/>
  <c r="E28" i="1"/>
  <c r="E44" i="1"/>
  <c r="E7" i="1"/>
  <c r="E3" i="1"/>
  <c r="B83" i="3"/>
  <c r="D83" i="3"/>
  <c r="D127" i="3"/>
  <c r="B127" i="3"/>
  <c r="B19" i="3"/>
  <c r="D19" i="3"/>
  <c r="D85" i="3"/>
  <c r="B85" i="3"/>
  <c r="D129" i="3"/>
  <c r="B129" i="3"/>
  <c r="B242" i="3"/>
  <c r="D242" i="3"/>
  <c r="B150" i="3"/>
  <c r="D150" i="3"/>
  <c r="B13" i="3"/>
  <c r="D13" i="3"/>
  <c r="D249" i="3"/>
  <c r="B249" i="3"/>
  <c r="D93" i="3"/>
  <c r="B93" i="3"/>
  <c r="B138" i="3"/>
  <c r="D138" i="3"/>
  <c r="B59" i="3"/>
  <c r="D59" i="3"/>
  <c r="D41" i="3"/>
  <c r="B41" i="3"/>
  <c r="B54" i="3"/>
  <c r="D54" i="3"/>
  <c r="B201" i="3"/>
  <c r="D201" i="3"/>
  <c r="B232" i="3"/>
  <c r="D232" i="3"/>
  <c r="B155" i="3"/>
  <c r="D155" i="3"/>
  <c r="D205" i="3"/>
  <c r="B205" i="3"/>
  <c r="B162" i="3"/>
  <c r="D162" i="3"/>
  <c r="B224" i="3"/>
  <c r="D224" i="3"/>
  <c r="B236" i="3"/>
  <c r="D236" i="3"/>
  <c r="E89" i="1"/>
  <c r="E187" i="1"/>
  <c r="E245" i="1"/>
  <c r="E60" i="1"/>
  <c r="B156" i="3"/>
  <c r="D156" i="3"/>
  <c r="B199" i="3"/>
  <c r="D199" i="3"/>
  <c r="B30" i="3"/>
  <c r="D30" i="3"/>
  <c r="B184" i="3"/>
  <c r="D184" i="3"/>
  <c r="B36" i="3"/>
  <c r="D36" i="3"/>
  <c r="B154" i="3"/>
  <c r="D154" i="3"/>
  <c r="B226" i="3"/>
  <c r="D226" i="3"/>
  <c r="B99" i="3"/>
  <c r="D99" i="3"/>
  <c r="B203" i="3"/>
  <c r="D203" i="3"/>
  <c r="B38" i="3"/>
  <c r="D38" i="3"/>
  <c r="D77" i="3"/>
  <c r="B77" i="3"/>
  <c r="B76" i="3"/>
  <c r="D76" i="3"/>
  <c r="B112" i="3"/>
  <c r="D112" i="3"/>
  <c r="B202" i="3"/>
  <c r="D202" i="3"/>
  <c r="E9" i="1"/>
  <c r="D8" i="1"/>
  <c r="D10" i="1"/>
  <c r="D5" i="1"/>
  <c r="D20" i="1"/>
  <c r="D46" i="1"/>
  <c r="D62" i="1"/>
  <c r="D194" i="1"/>
  <c r="D93" i="1"/>
  <c r="D179" i="1"/>
  <c r="D135" i="1"/>
  <c r="D180" i="1"/>
  <c r="D256" i="1"/>
  <c r="D134" i="1"/>
  <c r="D98" i="1"/>
  <c r="D181" i="1"/>
  <c r="D108" i="1"/>
  <c r="D149" i="1"/>
  <c r="D168" i="1"/>
  <c r="D227" i="1"/>
  <c r="D195" i="1"/>
  <c r="D59" i="1"/>
  <c r="D21" i="1"/>
  <c r="D205" i="1"/>
  <c r="D129" i="1"/>
  <c r="D167" i="1"/>
  <c r="D144" i="1"/>
  <c r="D176" i="1"/>
  <c r="D217" i="1"/>
  <c r="D100" i="1"/>
  <c r="D71" i="1"/>
  <c r="D151" i="1"/>
  <c r="D245" i="1"/>
  <c r="D109" i="1"/>
  <c r="D236" i="1"/>
  <c r="D13" i="1"/>
  <c r="D37" i="1"/>
  <c r="D74" i="1"/>
  <c r="D226" i="1"/>
  <c r="D138" i="1"/>
  <c r="D67" i="1"/>
  <c r="D213" i="1"/>
  <c r="D120" i="1"/>
  <c r="D139" i="1"/>
  <c r="D61" i="1"/>
  <c r="D127" i="1"/>
  <c r="D155" i="1"/>
  <c r="D27" i="1"/>
  <c r="D231" i="1"/>
  <c r="D177" i="1"/>
  <c r="D32" i="1"/>
  <c r="D239" i="1"/>
  <c r="D115" i="1"/>
  <c r="D36" i="1"/>
  <c r="D47" i="1"/>
  <c r="D131" i="1"/>
  <c r="D70" i="1"/>
  <c r="D166" i="1"/>
  <c r="D116" i="1"/>
  <c r="D94" i="1"/>
  <c r="D252" i="1"/>
  <c r="D156" i="1"/>
  <c r="D43" i="1"/>
  <c r="D250" i="1"/>
  <c r="D82" i="1"/>
  <c r="D86" i="1"/>
  <c r="D186" i="1"/>
  <c r="D72" i="1"/>
  <c r="D201" i="1"/>
  <c r="D182" i="1"/>
  <c r="D185" i="1"/>
  <c r="D79" i="1"/>
  <c r="D133" i="1"/>
  <c r="D49" i="1"/>
  <c r="D65" i="1"/>
  <c r="D52" i="1"/>
  <c r="D69" i="1"/>
  <c r="D203" i="1"/>
  <c r="D122" i="1"/>
  <c r="D240" i="1"/>
  <c r="D148" i="1"/>
  <c r="D188" i="1"/>
  <c r="D88" i="1"/>
  <c r="D196" i="1"/>
  <c r="D107" i="1"/>
  <c r="D189" i="1"/>
  <c r="D136" i="1"/>
  <c r="D91" i="1"/>
  <c r="D184" i="1"/>
  <c r="D95" i="1"/>
  <c r="D39" i="1"/>
  <c r="D106" i="1"/>
  <c r="D66" i="1"/>
  <c r="D208" i="1"/>
  <c r="D232" i="1"/>
  <c r="D104" i="1"/>
  <c r="D132" i="1"/>
  <c r="D255" i="1"/>
  <c r="D223" i="1"/>
  <c r="D28" i="1"/>
  <c r="D128" i="1"/>
  <c r="D110" i="1"/>
  <c r="D183" i="1"/>
  <c r="D174" i="1"/>
  <c r="D169" i="1"/>
  <c r="D18" i="1"/>
  <c r="D19" i="1"/>
  <c r="D222" i="1"/>
  <c r="D214" i="1"/>
  <c r="D218" i="1"/>
  <c r="D244" i="1"/>
  <c r="D103" i="1"/>
  <c r="D249" i="1"/>
  <c r="D121" i="1"/>
  <c r="D126" i="1"/>
  <c r="D40" i="1"/>
  <c r="D17" i="1"/>
  <c r="D30" i="1"/>
  <c r="D111" i="1"/>
  <c r="D170" i="1"/>
  <c r="D117" i="1"/>
  <c r="D225" i="1"/>
  <c r="D247" i="1"/>
  <c r="D193" i="1"/>
  <c r="D254" i="1"/>
  <c r="D85" i="1"/>
  <c r="D63" i="1"/>
  <c r="D112" i="1"/>
  <c r="D73" i="1"/>
  <c r="D161" i="1"/>
  <c r="D6" i="1"/>
  <c r="D54" i="1"/>
  <c r="D60" i="1"/>
  <c r="D219" i="1"/>
  <c r="D125" i="1"/>
  <c r="D51" i="1"/>
  <c r="D206" i="1"/>
  <c r="D204" i="1"/>
  <c r="D92" i="1"/>
  <c r="D200" i="1"/>
  <c r="D130" i="1"/>
  <c r="D211" i="1"/>
  <c r="D140" i="1"/>
  <c r="D202" i="1"/>
  <c r="D212" i="1"/>
  <c r="D101" i="1"/>
  <c r="D50" i="1"/>
  <c r="D23" i="1"/>
  <c r="D197" i="1"/>
  <c r="D33" i="1"/>
  <c r="D253" i="1"/>
  <c r="D241" i="1"/>
  <c r="D80" i="1"/>
  <c r="D142" i="1"/>
  <c r="D143" i="1"/>
  <c r="D96" i="1"/>
  <c r="D105" i="1"/>
  <c r="D175" i="1"/>
  <c r="D248" i="1"/>
  <c r="D45" i="1"/>
  <c r="D55" i="1"/>
  <c r="D216" i="1"/>
  <c r="D7" i="1"/>
  <c r="D190" i="1"/>
  <c r="D257" i="1"/>
  <c r="D56" i="1"/>
  <c r="D68" i="1"/>
  <c r="D64" i="1"/>
  <c r="D25" i="1"/>
  <c r="D235" i="1"/>
  <c r="D159" i="1"/>
  <c r="D119" i="1"/>
  <c r="D178" i="1"/>
  <c r="D118" i="1"/>
  <c r="D57" i="1"/>
  <c r="D141" i="1"/>
  <c r="D145" i="1"/>
  <c r="D199" i="1"/>
  <c r="D53" i="1"/>
  <c r="D99" i="1"/>
  <c r="D242" i="1"/>
  <c r="D157" i="1"/>
  <c r="D84" i="1"/>
  <c r="D238" i="1"/>
  <c r="D220" i="1"/>
  <c r="D124" i="1"/>
  <c r="D228" i="1"/>
  <c r="D162" i="1"/>
  <c r="D221" i="1"/>
  <c r="D114" i="1"/>
  <c r="D234" i="1"/>
  <c r="D123" i="1"/>
  <c r="D191" i="1"/>
  <c r="D154" i="1"/>
  <c r="D34" i="1"/>
  <c r="D31" i="1"/>
  <c r="D210" i="1"/>
  <c r="D153" i="1"/>
  <c r="D207" i="1"/>
  <c r="D137" i="1"/>
  <c r="D233" i="1"/>
  <c r="D160" i="1"/>
  <c r="D158" i="1"/>
  <c r="D89" i="1"/>
  <c r="D187" i="1"/>
  <c r="D24" i="1"/>
  <c r="D164" i="1"/>
  <c r="D22" i="1"/>
  <c r="D251" i="1"/>
  <c r="D163" i="1"/>
  <c r="D87" i="1"/>
  <c r="D78" i="1"/>
  <c r="D229" i="1"/>
  <c r="D152" i="1"/>
  <c r="D246" i="1"/>
  <c r="D165" i="1"/>
  <c r="D243" i="1"/>
  <c r="D35" i="1"/>
  <c r="D58" i="1"/>
  <c r="D198" i="1"/>
  <c r="D230" i="1"/>
  <c r="D75" i="1"/>
  <c r="D83" i="1"/>
  <c r="D215" i="1"/>
  <c r="D81" i="1"/>
  <c r="D97" i="1"/>
  <c r="D173" i="1"/>
  <c r="D48" i="1"/>
  <c r="D113" i="1"/>
  <c r="D41" i="1"/>
  <c r="D29" i="1"/>
  <c r="D192" i="1"/>
  <c r="D237" i="1"/>
  <c r="D150" i="1"/>
  <c r="D42" i="1"/>
  <c r="D224" i="1"/>
  <c r="D4" i="1"/>
  <c r="D38" i="1"/>
  <c r="D3" i="1"/>
  <c r="D147" i="1"/>
  <c r="D90" i="1"/>
  <c r="D171" i="1"/>
  <c r="D172" i="1"/>
  <c r="D102" i="1"/>
  <c r="D76" i="1"/>
  <c r="D146" i="1"/>
  <c r="D26" i="1"/>
  <c r="D77" i="1"/>
  <c r="D209" i="1"/>
  <c r="D44" i="1"/>
  <c r="B147" i="3"/>
  <c r="D147" i="3"/>
  <c r="D33" i="3"/>
  <c r="B33" i="3"/>
  <c r="B217" i="3"/>
  <c r="D217" i="3"/>
  <c r="B55" i="3"/>
  <c r="D55" i="3"/>
  <c r="B210" i="3"/>
  <c r="D210" i="3"/>
  <c r="B131" i="3"/>
  <c r="D131" i="3"/>
  <c r="B78" i="3"/>
  <c r="D78" i="3"/>
  <c r="B32" i="3"/>
  <c r="D32" i="3"/>
  <c r="E5" i="1"/>
  <c r="E113" i="1"/>
  <c r="E209" i="1"/>
  <c r="E72" i="1"/>
  <c r="E64" i="1"/>
  <c r="E177" i="1"/>
  <c r="E24" i="1"/>
  <c r="E185" i="1"/>
  <c r="E65" i="1"/>
  <c r="E110" i="1"/>
  <c r="E132" i="1"/>
  <c r="E100" i="1"/>
  <c r="E45" i="1"/>
  <c r="E214" i="1"/>
  <c r="E94" i="1"/>
  <c r="E123" i="1"/>
  <c r="E84" i="1"/>
  <c r="E63" i="1"/>
  <c r="E26" i="1"/>
  <c r="E220" i="1"/>
  <c r="E125" i="1"/>
  <c r="E240" i="1"/>
  <c r="E194" i="1"/>
  <c r="E251" i="1"/>
  <c r="E131" i="1"/>
  <c r="E155" i="1"/>
  <c r="E95" i="1"/>
  <c r="E37" i="1"/>
  <c r="E130" i="1"/>
  <c r="E86" i="1"/>
  <c r="E30" i="1"/>
  <c r="B88" i="3"/>
  <c r="D88" i="3"/>
  <c r="B103" i="3"/>
  <c r="D103" i="3"/>
  <c r="B137" i="3"/>
  <c r="D137" i="3"/>
  <c r="B60" i="3"/>
  <c r="D60" i="3"/>
  <c r="B121" i="3"/>
  <c r="D121" i="3"/>
  <c r="B146" i="3"/>
  <c r="D146" i="3"/>
  <c r="D209" i="3"/>
  <c r="B209" i="3"/>
  <c r="E12" i="1"/>
  <c r="D49" i="3"/>
  <c r="B49" i="3"/>
  <c r="B62" i="3"/>
  <c r="D62" i="3"/>
  <c r="B171" i="3"/>
  <c r="D171" i="3"/>
  <c r="D109" i="3"/>
  <c r="B109" i="3"/>
  <c r="D50" i="4" l="1"/>
  <c r="B50" i="4"/>
  <c r="D199" i="4"/>
  <c r="B199" i="4"/>
  <c r="D120" i="4"/>
  <c r="B120" i="4"/>
  <c r="D137" i="4"/>
  <c r="B137" i="4"/>
  <c r="B109" i="4"/>
  <c r="D109" i="4"/>
  <c r="B14" i="4"/>
  <c r="D14" i="4"/>
  <c r="B117" i="4"/>
  <c r="D117" i="4"/>
  <c r="B229" i="4"/>
  <c r="D229" i="4"/>
  <c r="D191" i="4"/>
  <c r="B191" i="4"/>
  <c r="D188" i="4"/>
  <c r="B188" i="4"/>
  <c r="D187" i="4"/>
  <c r="B187" i="4"/>
  <c r="D185" i="4"/>
  <c r="B185" i="4"/>
  <c r="E3" i="6"/>
  <c r="E7" i="6"/>
  <c r="C3" i="6"/>
  <c r="E5" i="6"/>
  <c r="C6" i="6"/>
  <c r="C5" i="6"/>
  <c r="C7" i="6"/>
  <c r="C178" i="6"/>
  <c r="C159" i="6"/>
  <c r="E216" i="6"/>
  <c r="C224" i="6"/>
  <c r="E146" i="6"/>
  <c r="E148" i="6"/>
  <c r="E66" i="6"/>
  <c r="C157" i="6"/>
  <c r="E184" i="6"/>
  <c r="E49" i="6"/>
  <c r="C15" i="6"/>
  <c r="C42" i="6"/>
  <c r="C43" i="6"/>
  <c r="C94" i="6"/>
  <c r="E151" i="6"/>
  <c r="E242" i="6"/>
  <c r="E256" i="6"/>
  <c r="E247" i="6"/>
  <c r="E164" i="6"/>
  <c r="E250" i="6"/>
  <c r="C192" i="6"/>
  <c r="C208" i="6"/>
  <c r="C27" i="6"/>
  <c r="E226" i="6"/>
  <c r="C92" i="6"/>
  <c r="E167" i="6"/>
  <c r="E109" i="6"/>
  <c r="C64" i="6"/>
  <c r="E52" i="6"/>
  <c r="E47" i="6"/>
  <c r="C69" i="6"/>
  <c r="E86" i="6"/>
  <c r="E128" i="6"/>
  <c r="C158" i="6"/>
  <c r="E96" i="6"/>
  <c r="C11" i="6"/>
  <c r="C191" i="6"/>
  <c r="E55" i="6"/>
  <c r="C114" i="6"/>
  <c r="E125" i="6"/>
  <c r="E97" i="6"/>
  <c r="C149" i="6"/>
  <c r="C126" i="6"/>
  <c r="C101" i="6"/>
  <c r="E34" i="6"/>
  <c r="C254" i="6"/>
  <c r="E159" i="6"/>
  <c r="C221" i="6"/>
  <c r="E48" i="6"/>
  <c r="C77" i="6"/>
  <c r="C204" i="6"/>
  <c r="C187" i="6"/>
  <c r="C79" i="6"/>
  <c r="E40" i="6"/>
  <c r="E248" i="6"/>
  <c r="E123" i="6"/>
  <c r="C29" i="6"/>
  <c r="E76" i="6"/>
  <c r="E145" i="6"/>
  <c r="E44" i="6"/>
  <c r="C217" i="6"/>
  <c r="C250" i="6"/>
  <c r="C136" i="6"/>
  <c r="E141" i="6"/>
  <c r="E65" i="6"/>
  <c r="E104" i="6"/>
  <c r="C102" i="6"/>
  <c r="C229" i="6"/>
  <c r="C93" i="6"/>
  <c r="C12" i="6"/>
  <c r="E206" i="6"/>
  <c r="E251" i="6"/>
  <c r="E89" i="6"/>
  <c r="C89" i="6"/>
  <c r="C55" i="6"/>
  <c r="C196" i="6"/>
  <c r="C40" i="6"/>
  <c r="E198" i="6"/>
  <c r="E249" i="6"/>
  <c r="E60" i="6"/>
  <c r="E83" i="6"/>
  <c r="C24" i="6"/>
  <c r="C225" i="6"/>
  <c r="C63" i="6"/>
  <c r="C226" i="6"/>
  <c r="C189" i="6"/>
  <c r="E138" i="6"/>
  <c r="E29" i="6"/>
  <c r="C46" i="6"/>
  <c r="E45" i="6"/>
  <c r="C145" i="6"/>
  <c r="E108" i="6"/>
  <c r="C207" i="6"/>
  <c r="E124" i="6"/>
  <c r="E225" i="6"/>
  <c r="C202" i="6"/>
  <c r="E77" i="6"/>
  <c r="C181" i="6"/>
  <c r="E134" i="6"/>
  <c r="C35" i="6"/>
  <c r="C41" i="6"/>
  <c r="E210" i="6"/>
  <c r="C210" i="6"/>
  <c r="C176" i="6"/>
  <c r="C58" i="6"/>
  <c r="E16" i="6"/>
  <c r="C95" i="6"/>
  <c r="C182" i="6"/>
  <c r="C71" i="6"/>
  <c r="C244" i="6"/>
  <c r="E74" i="6"/>
  <c r="E156" i="6"/>
  <c r="E112" i="6"/>
  <c r="E64" i="6"/>
  <c r="E122" i="6"/>
  <c r="E194" i="6"/>
  <c r="C172" i="6"/>
  <c r="E178" i="6"/>
  <c r="E81" i="6"/>
  <c r="C60" i="6"/>
  <c r="C139" i="6"/>
  <c r="C146" i="6"/>
  <c r="E177" i="6"/>
  <c r="E130" i="6"/>
  <c r="C249" i="6"/>
  <c r="E90" i="6"/>
  <c r="E173" i="6"/>
  <c r="E22" i="6"/>
  <c r="C118" i="6"/>
  <c r="C228" i="6"/>
  <c r="C86" i="6"/>
  <c r="C91" i="6"/>
  <c r="C151" i="6"/>
  <c r="C155" i="6"/>
  <c r="E168" i="6"/>
  <c r="C128" i="6"/>
  <c r="E215" i="6"/>
  <c r="E231" i="6"/>
  <c r="E161" i="6"/>
  <c r="C109" i="6"/>
  <c r="C16" i="6"/>
  <c r="C108" i="6"/>
  <c r="C132" i="6"/>
  <c r="C212" i="6"/>
  <c r="C241" i="6"/>
  <c r="C161" i="6"/>
  <c r="E175" i="6"/>
  <c r="E37" i="6"/>
  <c r="E196" i="6"/>
  <c r="E232" i="6"/>
  <c r="C238" i="6"/>
  <c r="C59" i="6"/>
  <c r="C215" i="6"/>
  <c r="E150" i="6"/>
  <c r="E27" i="6"/>
  <c r="E11" i="6"/>
  <c r="E179" i="6"/>
  <c r="C169" i="6"/>
  <c r="C23" i="6"/>
  <c r="C100" i="6"/>
  <c r="E223" i="6"/>
  <c r="E79" i="6"/>
  <c r="E100" i="6"/>
  <c r="C142" i="6"/>
  <c r="C220" i="6"/>
  <c r="C203" i="6"/>
  <c r="C167" i="6"/>
  <c r="E54" i="6"/>
  <c r="E129" i="6"/>
  <c r="C152" i="6"/>
  <c r="C170" i="6"/>
  <c r="E140" i="6"/>
  <c r="E176" i="6"/>
  <c r="C223" i="6"/>
  <c r="E131" i="6"/>
  <c r="E33" i="6"/>
  <c r="E102" i="6"/>
  <c r="C31" i="6"/>
  <c r="C160" i="6"/>
  <c r="C201" i="6"/>
  <c r="C234" i="6"/>
  <c r="C75" i="6"/>
  <c r="E214" i="6"/>
  <c r="E253" i="6"/>
  <c r="E94" i="6"/>
  <c r="E25" i="6"/>
  <c r="C179" i="6"/>
  <c r="C213" i="6"/>
  <c r="C246" i="6"/>
  <c r="C120" i="6"/>
  <c r="E133" i="6"/>
  <c r="E136" i="6"/>
  <c r="E235" i="6"/>
  <c r="C123" i="6"/>
  <c r="C173" i="6"/>
  <c r="C68" i="6"/>
  <c r="E88" i="6"/>
  <c r="E172" i="6"/>
  <c r="E126" i="6"/>
  <c r="E98" i="6"/>
  <c r="E233" i="6"/>
  <c r="C209" i="6"/>
  <c r="C242" i="6"/>
  <c r="C104" i="6"/>
  <c r="C193" i="6"/>
  <c r="C53" i="6"/>
  <c r="E36" i="6"/>
  <c r="E15" i="6"/>
  <c r="E144" i="6"/>
  <c r="E39" i="6"/>
  <c r="C252" i="6"/>
  <c r="C57" i="6"/>
  <c r="E165" i="6"/>
  <c r="C48" i="6"/>
  <c r="C47" i="6"/>
  <c r="C163" i="6"/>
  <c r="C61" i="6"/>
  <c r="C214" i="6"/>
  <c r="E69" i="6"/>
  <c r="E203" i="6"/>
  <c r="C127" i="6"/>
  <c r="E201" i="6"/>
  <c r="C103" i="6"/>
  <c r="E171" i="6"/>
  <c r="E23" i="6"/>
  <c r="C183" i="6"/>
  <c r="E111" i="6"/>
  <c r="C232" i="6"/>
  <c r="E229" i="6"/>
  <c r="E192" i="6"/>
  <c r="C4" i="6"/>
  <c r="E121" i="6"/>
  <c r="C164" i="6"/>
  <c r="E170" i="6"/>
  <c r="C133" i="6"/>
  <c r="C34" i="6"/>
  <c r="E6" i="6"/>
  <c r="C50" i="6"/>
  <c r="C154" i="6"/>
  <c r="E224" i="6"/>
  <c r="C19" i="6"/>
  <c r="C177" i="6"/>
  <c r="C175" i="6"/>
  <c r="C44" i="6"/>
  <c r="E157" i="6"/>
  <c r="C38" i="6"/>
  <c r="C9" i="6"/>
  <c r="E9" i="6"/>
  <c r="E137" i="6"/>
  <c r="E57" i="6"/>
  <c r="E207" i="6"/>
  <c r="C180" i="6"/>
  <c r="E19" i="6"/>
  <c r="C129" i="6"/>
  <c r="E174" i="6"/>
  <c r="E78" i="6"/>
  <c r="E227" i="6"/>
  <c r="E35" i="6"/>
  <c r="C22" i="6"/>
  <c r="C205" i="6"/>
  <c r="E113" i="6"/>
  <c r="C216" i="6"/>
  <c r="C148" i="6"/>
  <c r="E119" i="6"/>
  <c r="E163" i="6"/>
  <c r="E204" i="6"/>
  <c r="C78" i="6"/>
  <c r="C236" i="6"/>
  <c r="C219" i="6"/>
  <c r="E10" i="6"/>
  <c r="E110" i="6"/>
  <c r="C206" i="6"/>
  <c r="C239" i="6"/>
  <c r="C256" i="6"/>
  <c r="E202" i="6"/>
  <c r="E252" i="6"/>
  <c r="E200" i="6"/>
  <c r="E160" i="6"/>
  <c r="E241" i="6"/>
  <c r="E31" i="6"/>
  <c r="C185" i="6"/>
  <c r="C218" i="6"/>
  <c r="C135" i="6"/>
  <c r="E188" i="6"/>
  <c r="E142" i="6"/>
  <c r="E237" i="6"/>
  <c r="C140" i="6"/>
  <c r="C197" i="6"/>
  <c r="C230" i="6"/>
  <c r="C37" i="6"/>
  <c r="E244" i="6"/>
  <c r="E254" i="6"/>
  <c r="E180" i="6"/>
  <c r="E63" i="6"/>
  <c r="E219" i="6"/>
  <c r="C111" i="6"/>
  <c r="C82" i="6"/>
  <c r="C122" i="6"/>
  <c r="C112" i="6"/>
  <c r="C52" i="6"/>
  <c r="E101" i="6"/>
  <c r="E127" i="6"/>
  <c r="E43" i="6"/>
  <c r="E58" i="6"/>
  <c r="E217" i="6"/>
  <c r="C96" i="6"/>
  <c r="C28" i="6"/>
  <c r="C121" i="6"/>
  <c r="E12" i="6"/>
  <c r="E239" i="6"/>
  <c r="E8" i="6"/>
  <c r="E147" i="6"/>
  <c r="E115" i="6"/>
  <c r="E243" i="6"/>
  <c r="C83" i="6"/>
  <c r="E116" i="6"/>
  <c r="C235" i="6"/>
  <c r="E211" i="6"/>
  <c r="C106" i="6"/>
  <c r="C255" i="6"/>
  <c r="E87" i="6"/>
  <c r="C125" i="6"/>
  <c r="E71" i="6"/>
  <c r="E221" i="6"/>
  <c r="C119" i="6"/>
  <c r="E17" i="6"/>
  <c r="E218" i="6"/>
  <c r="C243" i="6"/>
  <c r="E59" i="6"/>
  <c r="C85" i="6"/>
  <c r="C165" i="6"/>
  <c r="E230" i="6"/>
  <c r="C97" i="6"/>
  <c r="E106" i="6"/>
  <c r="C144" i="6"/>
  <c r="E135" i="6"/>
  <c r="C70" i="6"/>
  <c r="E162" i="6"/>
  <c r="C211" i="6"/>
  <c r="E169" i="6"/>
  <c r="C66" i="6"/>
  <c r="E228" i="6"/>
  <c r="E38" i="6"/>
  <c r="E257" i="6"/>
  <c r="C72" i="6"/>
  <c r="C14" i="6"/>
  <c r="C222" i="6"/>
  <c r="C162" i="6"/>
  <c r="C30" i="6"/>
  <c r="E246" i="6"/>
  <c r="E56" i="6"/>
  <c r="C150" i="6"/>
  <c r="C54" i="6"/>
  <c r="E82" i="6"/>
  <c r="E153" i="6"/>
  <c r="E99" i="6"/>
  <c r="C99" i="6"/>
  <c r="C231" i="6"/>
  <c r="E208" i="6"/>
  <c r="C45" i="6"/>
  <c r="E93" i="6"/>
  <c r="E28" i="6"/>
  <c r="C76" i="6"/>
  <c r="E75" i="6"/>
  <c r="E212" i="6"/>
  <c r="E73" i="6"/>
  <c r="E117" i="6"/>
  <c r="C20" i="6"/>
  <c r="E238" i="6"/>
  <c r="E51" i="6"/>
  <c r="E120" i="6"/>
  <c r="C130" i="6"/>
  <c r="C174" i="6"/>
  <c r="C115" i="6"/>
  <c r="C32" i="6"/>
  <c r="C248" i="6"/>
  <c r="E190" i="6"/>
  <c r="E195" i="6"/>
  <c r="C253" i="6"/>
  <c r="E181" i="6"/>
  <c r="C184" i="6"/>
  <c r="E70" i="6"/>
  <c r="E143" i="6"/>
  <c r="E234" i="6"/>
  <c r="C62" i="6"/>
  <c r="E50" i="6"/>
  <c r="C87" i="6"/>
  <c r="E197" i="6"/>
  <c r="C13" i="6"/>
  <c r="C116" i="6"/>
  <c r="C49" i="6"/>
  <c r="C251" i="6"/>
  <c r="C137" i="6"/>
  <c r="E236" i="6"/>
  <c r="C153" i="6"/>
  <c r="E213" i="6"/>
  <c r="E154" i="6"/>
  <c r="E53" i="6"/>
  <c r="C21" i="6"/>
  <c r="E199" i="6"/>
  <c r="C90" i="6"/>
  <c r="C240" i="6"/>
  <c r="E114" i="6"/>
  <c r="E32" i="6"/>
  <c r="E209" i="6"/>
  <c r="E68" i="6"/>
  <c r="E182" i="6"/>
  <c r="C168" i="6"/>
  <c r="C131" i="6"/>
  <c r="C186" i="6"/>
  <c r="C74" i="6"/>
  <c r="E26" i="6"/>
  <c r="E205" i="6"/>
  <c r="E222" i="6"/>
  <c r="C117" i="6"/>
  <c r="C143" i="6"/>
  <c r="C98" i="6"/>
  <c r="C198" i="6"/>
  <c r="C36" i="6"/>
  <c r="E255" i="6"/>
  <c r="E187" i="6"/>
  <c r="E158" i="6"/>
  <c r="E92" i="6"/>
  <c r="E14" i="6"/>
  <c r="C134" i="6"/>
  <c r="C227" i="6"/>
  <c r="C84" i="6"/>
  <c r="C8" i="6"/>
  <c r="E240" i="6"/>
  <c r="E185" i="6"/>
  <c r="E220" i="6"/>
  <c r="E152" i="6"/>
  <c r="E84" i="6"/>
  <c r="C81" i="6"/>
  <c r="C105" i="6"/>
  <c r="C51" i="6"/>
  <c r="C194" i="6"/>
  <c r="C33" i="6"/>
  <c r="C141" i="6"/>
  <c r="C107" i="6"/>
  <c r="E80" i="6"/>
  <c r="E13" i="6"/>
  <c r="E67" i="6"/>
  <c r="E245" i="6"/>
  <c r="E61" i="6"/>
  <c r="C200" i="6"/>
  <c r="C156" i="6"/>
  <c r="E191" i="6"/>
  <c r="E105" i="6"/>
  <c r="E118" i="6"/>
  <c r="E24" i="6"/>
  <c r="C88" i="6"/>
  <c r="C17" i="6"/>
  <c r="E149" i="6"/>
  <c r="C199" i="6"/>
  <c r="E95" i="6"/>
  <c r="C80" i="6"/>
  <c r="E18" i="6"/>
  <c r="C39" i="6"/>
  <c r="C73" i="6"/>
  <c r="C171" i="6"/>
  <c r="C237" i="6"/>
  <c r="E72" i="6"/>
  <c r="C25" i="6"/>
  <c r="E41" i="6"/>
  <c r="E30" i="6"/>
  <c r="E193" i="6"/>
  <c r="E20" i="6"/>
  <c r="C124" i="6"/>
  <c r="E189" i="6"/>
  <c r="E166" i="6"/>
  <c r="C56" i="6"/>
  <c r="C113" i="6"/>
  <c r="C10" i="6"/>
  <c r="C166" i="6"/>
  <c r="C247" i="6"/>
  <c r="C138" i="6"/>
  <c r="C147" i="6"/>
  <c r="E183" i="6"/>
  <c r="E103" i="6"/>
  <c r="E186" i="6"/>
  <c r="C65" i="6"/>
  <c r="E4" i="6"/>
  <c r="C18" i="6"/>
  <c r="E46" i="6"/>
  <c r="E155" i="6"/>
  <c r="E107" i="6"/>
  <c r="E91" i="6"/>
  <c r="C195" i="6"/>
  <c r="C257" i="6"/>
  <c r="E42" i="6"/>
  <c r="C190" i="6"/>
  <c r="C188" i="6"/>
  <c r="E132" i="6"/>
  <c r="E21" i="6"/>
  <c r="E85" i="6"/>
  <c r="C233" i="6"/>
  <c r="C245" i="6"/>
  <c r="E139" i="6"/>
  <c r="E62" i="6"/>
  <c r="C67" i="6"/>
  <c r="C110" i="6"/>
  <c r="C26" i="6"/>
  <c r="D60" i="4"/>
  <c r="B60" i="4"/>
  <c r="D55" i="4"/>
  <c r="B55" i="4"/>
  <c r="D127" i="4"/>
  <c r="B127" i="4"/>
  <c r="D134" i="4"/>
  <c r="B134" i="4"/>
  <c r="D111" i="4"/>
  <c r="B111" i="4"/>
  <c r="D124" i="4"/>
  <c r="B124" i="4"/>
  <c r="B67" i="4"/>
  <c r="D67" i="4"/>
  <c r="B141" i="4"/>
  <c r="D141" i="4"/>
  <c r="B69" i="4"/>
  <c r="D69" i="4"/>
  <c r="B197" i="4"/>
  <c r="D197" i="4"/>
  <c r="D45" i="4"/>
  <c r="B45" i="4"/>
  <c r="D146" i="4"/>
  <c r="B146" i="4"/>
  <c r="D242" i="4"/>
  <c r="B242" i="4"/>
  <c r="D100" i="4"/>
  <c r="B100" i="4"/>
  <c r="D114" i="4"/>
  <c r="B114" i="4"/>
  <c r="D158" i="4"/>
  <c r="B158" i="4"/>
  <c r="D209" i="4"/>
  <c r="B209" i="4"/>
  <c r="B22" i="4"/>
  <c r="D22" i="4"/>
  <c r="D51" i="4"/>
  <c r="B51" i="4"/>
  <c r="D62" i="4"/>
  <c r="B62" i="4"/>
  <c r="D219" i="4"/>
  <c r="B219" i="4"/>
  <c r="D31" i="4"/>
  <c r="B31" i="4"/>
  <c r="D252" i="4"/>
  <c r="B252" i="4"/>
  <c r="D27" i="4"/>
  <c r="B27" i="4"/>
  <c r="D61" i="4"/>
  <c r="B61" i="4"/>
  <c r="D10" i="4"/>
  <c r="B10" i="4"/>
  <c r="D34" i="4"/>
  <c r="B34" i="4"/>
  <c r="D94" i="4"/>
  <c r="B94" i="4"/>
  <c r="D28" i="4"/>
  <c r="B28" i="4"/>
  <c r="D190" i="4"/>
  <c r="B190" i="4"/>
  <c r="D70" i="4"/>
  <c r="B70" i="4"/>
  <c r="B12" i="4"/>
  <c r="D12" i="4"/>
  <c r="D186" i="4"/>
  <c r="B186" i="4"/>
  <c r="D163" i="4"/>
  <c r="B163" i="4"/>
  <c r="D66" i="4"/>
  <c r="B66" i="4"/>
  <c r="D241" i="4"/>
  <c r="B241" i="4"/>
  <c r="D248" i="4"/>
  <c r="B248" i="4"/>
  <c r="D142" i="4"/>
  <c r="B142" i="4"/>
  <c r="D88" i="4"/>
  <c r="B88" i="4"/>
  <c r="D249" i="4"/>
  <c r="B249" i="4"/>
  <c r="D80" i="4"/>
  <c r="B80" i="4"/>
  <c r="D54" i="4"/>
  <c r="B54" i="4"/>
  <c r="D228" i="4"/>
  <c r="B228" i="4"/>
  <c r="D110" i="4"/>
  <c r="B110" i="4"/>
  <c r="D13" i="4"/>
  <c r="B13" i="4"/>
  <c r="D56" i="4"/>
  <c r="B56" i="4"/>
  <c r="D174" i="4"/>
  <c r="B174" i="4"/>
  <c r="D90" i="4"/>
  <c r="B90" i="4"/>
  <c r="D236" i="4"/>
  <c r="B236" i="4"/>
  <c r="D240" i="4"/>
  <c r="B240" i="4"/>
  <c r="D59" i="4"/>
  <c r="B59" i="4"/>
  <c r="B49" i="4"/>
  <c r="D49" i="4"/>
  <c r="B53" i="4"/>
  <c r="D53" i="4"/>
  <c r="D144" i="4"/>
  <c r="B144" i="4"/>
  <c r="D257" i="4"/>
  <c r="B257" i="4"/>
  <c r="D128" i="4"/>
  <c r="B128" i="4"/>
  <c r="D136" i="4"/>
  <c r="B136" i="4"/>
  <c r="D38" i="4"/>
  <c r="B38" i="4"/>
  <c r="D108" i="4"/>
  <c r="B108" i="4"/>
  <c r="D244" i="4"/>
  <c r="B244" i="4"/>
  <c r="D179" i="4"/>
  <c r="B179" i="4"/>
  <c r="D226" i="4"/>
  <c r="B226" i="4"/>
  <c r="C3" i="5"/>
  <c r="E4" i="5"/>
  <c r="E7" i="5"/>
  <c r="C6" i="5"/>
  <c r="E5" i="5"/>
  <c r="E46" i="5"/>
  <c r="C39" i="5"/>
  <c r="E110" i="5"/>
  <c r="E233" i="5"/>
  <c r="C79" i="5"/>
  <c r="C70" i="5"/>
  <c r="E19" i="5"/>
  <c r="C229" i="5"/>
  <c r="E49" i="5"/>
  <c r="C100" i="5"/>
  <c r="E71" i="5"/>
  <c r="E104" i="5"/>
  <c r="C116" i="5"/>
  <c r="C37" i="5"/>
  <c r="C132" i="5"/>
  <c r="E130" i="5"/>
  <c r="E192" i="5"/>
  <c r="C95" i="5"/>
  <c r="C217" i="5"/>
  <c r="E164" i="5"/>
  <c r="C24" i="5"/>
  <c r="C203" i="5"/>
  <c r="C170" i="5"/>
  <c r="E36" i="5"/>
  <c r="E24" i="5"/>
  <c r="C223" i="5"/>
  <c r="E100" i="5"/>
  <c r="E152" i="5"/>
  <c r="E194" i="5"/>
  <c r="E83" i="5"/>
  <c r="E238" i="5"/>
  <c r="C175" i="5"/>
  <c r="E3" i="5"/>
  <c r="E66" i="5"/>
  <c r="E160" i="5"/>
  <c r="C236" i="5"/>
  <c r="E29" i="5"/>
  <c r="E174" i="5"/>
  <c r="C148" i="5"/>
  <c r="C62" i="5"/>
  <c r="E253" i="5"/>
  <c r="E137" i="5"/>
  <c r="C228" i="5"/>
  <c r="E23" i="5"/>
  <c r="E185" i="5"/>
  <c r="C64" i="5"/>
  <c r="E165" i="5"/>
  <c r="C124" i="5"/>
  <c r="E207" i="5"/>
  <c r="E79" i="5"/>
  <c r="C112" i="5"/>
  <c r="E158" i="5"/>
  <c r="C253" i="5"/>
  <c r="C202" i="5"/>
  <c r="E139" i="5"/>
  <c r="C119" i="5"/>
  <c r="C211" i="5"/>
  <c r="C91" i="5"/>
  <c r="C244" i="5"/>
  <c r="E149" i="5"/>
  <c r="E240" i="5"/>
  <c r="C173" i="5"/>
  <c r="E250" i="5"/>
  <c r="E55" i="5"/>
  <c r="E183" i="5"/>
  <c r="E248" i="5"/>
  <c r="C48" i="5"/>
  <c r="C127" i="5"/>
  <c r="E120" i="5"/>
  <c r="E41" i="5"/>
  <c r="E153" i="5"/>
  <c r="E150" i="5"/>
  <c r="E76" i="5"/>
  <c r="E239" i="5"/>
  <c r="C190" i="5"/>
  <c r="C176" i="5"/>
  <c r="C47" i="5"/>
  <c r="C121" i="5"/>
  <c r="E89" i="5"/>
  <c r="E134" i="5"/>
  <c r="E60" i="5"/>
  <c r="C238" i="5"/>
  <c r="C221" i="5"/>
  <c r="C133" i="5"/>
  <c r="C15" i="5"/>
  <c r="E57" i="5"/>
  <c r="E62" i="5"/>
  <c r="E135" i="5"/>
  <c r="E159" i="5"/>
  <c r="C233" i="5"/>
  <c r="C136" i="5"/>
  <c r="C53" i="5"/>
  <c r="C83" i="5"/>
  <c r="E209" i="5"/>
  <c r="E54" i="5"/>
  <c r="E103" i="5"/>
  <c r="E143" i="5"/>
  <c r="C222" i="5"/>
  <c r="C205" i="5"/>
  <c r="C129" i="5"/>
  <c r="C7" i="5"/>
  <c r="C150" i="5"/>
  <c r="C97" i="5"/>
  <c r="C183" i="5"/>
  <c r="C249" i="5"/>
  <c r="E195" i="5"/>
  <c r="C139" i="5"/>
  <c r="C251" i="5"/>
  <c r="E53" i="5"/>
  <c r="E247" i="5"/>
  <c r="E187" i="5"/>
  <c r="E234" i="5"/>
  <c r="C68" i="5"/>
  <c r="C56" i="5"/>
  <c r="E45" i="5"/>
  <c r="E133" i="5"/>
  <c r="C163" i="5"/>
  <c r="E225" i="5"/>
  <c r="E13" i="5"/>
  <c r="C50" i="5"/>
  <c r="E215" i="5"/>
  <c r="E59" i="5"/>
  <c r="E107" i="5"/>
  <c r="C250" i="5"/>
  <c r="C25" i="5"/>
  <c r="E254" i="5"/>
  <c r="C210" i="5"/>
  <c r="E220" i="5"/>
  <c r="E16" i="5"/>
  <c r="C80" i="5"/>
  <c r="E151" i="5"/>
  <c r="C194" i="5"/>
  <c r="E205" i="5"/>
  <c r="E189" i="5"/>
  <c r="E43" i="5"/>
  <c r="C90" i="5"/>
  <c r="E85" i="5"/>
  <c r="E136" i="5"/>
  <c r="E113" i="5"/>
  <c r="E162" i="5"/>
  <c r="E181" i="5"/>
  <c r="E216" i="5"/>
  <c r="C60" i="5"/>
  <c r="E21" i="5"/>
  <c r="E121" i="5"/>
  <c r="C199" i="5"/>
  <c r="C195" i="5"/>
  <c r="E8" i="5"/>
  <c r="E214" i="5"/>
  <c r="C237" i="5"/>
  <c r="E124" i="5"/>
  <c r="C149" i="5"/>
  <c r="E126" i="5"/>
  <c r="E52" i="5"/>
  <c r="E118" i="5"/>
  <c r="E44" i="5"/>
  <c r="C87" i="5"/>
  <c r="E179" i="5"/>
  <c r="E175" i="5"/>
  <c r="C114" i="5"/>
  <c r="E237" i="5"/>
  <c r="C168" i="5"/>
  <c r="C248" i="5"/>
  <c r="E9" i="5"/>
  <c r="E229" i="5"/>
  <c r="C167" i="5"/>
  <c r="E51" i="5"/>
  <c r="E64" i="5"/>
  <c r="E63" i="5"/>
  <c r="C93" i="5"/>
  <c r="E58" i="5"/>
  <c r="E166" i="5"/>
  <c r="C107" i="5"/>
  <c r="E222" i="5"/>
  <c r="E249" i="5"/>
  <c r="C143" i="5"/>
  <c r="C159" i="5"/>
  <c r="E111" i="5"/>
  <c r="E147" i="5"/>
  <c r="C10" i="5"/>
  <c r="E86" i="5"/>
  <c r="E12" i="5"/>
  <c r="E231" i="5"/>
  <c r="E39" i="5"/>
  <c r="C209" i="5"/>
  <c r="C158" i="5"/>
  <c r="C105" i="5"/>
  <c r="E208" i="5"/>
  <c r="E70" i="5"/>
  <c r="E167" i="5"/>
  <c r="E191" i="5"/>
  <c r="C180" i="5"/>
  <c r="C42" i="5"/>
  <c r="C58" i="5"/>
  <c r="C31" i="5"/>
  <c r="C117" i="5"/>
  <c r="E80" i="5"/>
  <c r="E256" i="5"/>
  <c r="C188" i="5"/>
  <c r="C49" i="5"/>
  <c r="C166" i="5"/>
  <c r="C120" i="5"/>
  <c r="C40" i="5"/>
  <c r="C8" i="5"/>
  <c r="E224" i="5"/>
  <c r="C33" i="5"/>
  <c r="C36" i="5"/>
  <c r="C18" i="5"/>
  <c r="C113" i="5"/>
  <c r="C224" i="5"/>
  <c r="C247" i="5"/>
  <c r="E65" i="5"/>
  <c r="C96" i="5"/>
  <c r="E101" i="5"/>
  <c r="C252" i="5"/>
  <c r="C213" i="5"/>
  <c r="E235" i="5"/>
  <c r="C193" i="5"/>
  <c r="C174" i="5"/>
  <c r="C85" i="5"/>
  <c r="E163" i="5"/>
  <c r="E146" i="5"/>
  <c r="C219" i="5"/>
  <c r="E155" i="5"/>
  <c r="C74" i="5"/>
  <c r="C81" i="5"/>
  <c r="C230" i="5"/>
  <c r="C169" i="5"/>
  <c r="E252" i="5"/>
  <c r="E154" i="5"/>
  <c r="C181" i="5"/>
  <c r="C212" i="5"/>
  <c r="E48" i="5"/>
  <c r="E246" i="5"/>
  <c r="C177" i="5"/>
  <c r="C256" i="5"/>
  <c r="E186" i="5"/>
  <c r="E169" i="5"/>
  <c r="E50" i="5"/>
  <c r="C187" i="5"/>
  <c r="E193" i="5"/>
  <c r="E217" i="5"/>
  <c r="C196" i="5"/>
  <c r="E201" i="5"/>
  <c r="E204" i="5"/>
  <c r="C52" i="5"/>
  <c r="C5" i="5"/>
  <c r="C28" i="5"/>
  <c r="C115" i="5"/>
  <c r="C161" i="5"/>
  <c r="C156" i="5"/>
  <c r="E178" i="5"/>
  <c r="C34" i="5"/>
  <c r="C92" i="5"/>
  <c r="C198" i="5"/>
  <c r="C130" i="5"/>
  <c r="C71" i="5"/>
  <c r="E140" i="5"/>
  <c r="E198" i="5"/>
  <c r="C67" i="5"/>
  <c r="E25" i="5"/>
  <c r="E10" i="5"/>
  <c r="C257" i="5"/>
  <c r="C135" i="5"/>
  <c r="C182" i="5"/>
  <c r="C204" i="5"/>
  <c r="E232" i="5"/>
  <c r="E221" i="5"/>
  <c r="E30" i="5"/>
  <c r="C189" i="5"/>
  <c r="E38" i="5"/>
  <c r="C9" i="5"/>
  <c r="C235" i="5"/>
  <c r="C206" i="5"/>
  <c r="E122" i="5"/>
  <c r="E243" i="5"/>
  <c r="E68" i="5"/>
  <c r="E206" i="5"/>
  <c r="E112" i="5"/>
  <c r="E94" i="5"/>
  <c r="E40" i="5"/>
  <c r="C157" i="5"/>
  <c r="C123" i="5"/>
  <c r="C59" i="5"/>
  <c r="C41" i="5"/>
  <c r="C65" i="5"/>
  <c r="E242" i="5"/>
  <c r="C98" i="5"/>
  <c r="C23" i="5"/>
  <c r="E223" i="5"/>
  <c r="C84" i="5"/>
  <c r="C111" i="5"/>
  <c r="E96" i="5"/>
  <c r="E22" i="5"/>
  <c r="E251" i="5"/>
  <c r="C220" i="5"/>
  <c r="C232" i="5"/>
  <c r="C192" i="5"/>
  <c r="C142" i="5"/>
  <c r="C73" i="5"/>
  <c r="C89" i="5"/>
  <c r="E88" i="5"/>
  <c r="E32" i="5"/>
  <c r="E6" i="5"/>
  <c r="C162" i="5"/>
  <c r="C240" i="5"/>
  <c r="C154" i="5"/>
  <c r="C101" i="5"/>
  <c r="E245" i="5"/>
  <c r="E227" i="5"/>
  <c r="E210" i="5"/>
  <c r="C245" i="5"/>
  <c r="C104" i="5"/>
  <c r="C179" i="5"/>
  <c r="E213" i="5"/>
  <c r="E219" i="5"/>
  <c r="E145" i="5"/>
  <c r="C103" i="5"/>
  <c r="E148" i="5"/>
  <c r="C21" i="5"/>
  <c r="C19" i="5"/>
  <c r="C76" i="5"/>
  <c r="E196" i="5"/>
  <c r="C208" i="5"/>
  <c r="E161" i="5"/>
  <c r="E125" i="5"/>
  <c r="E197" i="5"/>
  <c r="C46" i="5"/>
  <c r="C126" i="5"/>
  <c r="E17" i="5"/>
  <c r="C200" i="5"/>
  <c r="C138" i="5"/>
  <c r="E257" i="5"/>
  <c r="C191" i="5"/>
  <c r="C88" i="5"/>
  <c r="E117" i="5"/>
  <c r="C172" i="5"/>
  <c r="C134" i="5"/>
  <c r="E119" i="5"/>
  <c r="C94" i="5"/>
  <c r="E47" i="5"/>
  <c r="C207" i="5"/>
  <c r="C106" i="5"/>
  <c r="C12" i="5"/>
  <c r="E176" i="5"/>
  <c r="C178" i="5"/>
  <c r="C102" i="5"/>
  <c r="C4" i="5"/>
  <c r="C108" i="5"/>
  <c r="C44" i="5"/>
  <c r="C153" i="5"/>
  <c r="E188" i="5"/>
  <c r="E168" i="5"/>
  <c r="E116" i="5"/>
  <c r="C231" i="5"/>
  <c r="E182" i="5"/>
  <c r="E74" i="5"/>
  <c r="C86" i="5"/>
  <c r="C243" i="5"/>
  <c r="E156" i="5"/>
  <c r="E128" i="5"/>
  <c r="C75" i="5"/>
  <c r="C184" i="5"/>
  <c r="C125" i="5"/>
  <c r="C255" i="5"/>
  <c r="E211" i="5"/>
  <c r="C69" i="5"/>
  <c r="C137" i="5"/>
  <c r="E109" i="5"/>
  <c r="E26" i="5"/>
  <c r="C38" i="5"/>
  <c r="C99" i="5"/>
  <c r="C51" i="5"/>
  <c r="C66" i="5"/>
  <c r="C30" i="5"/>
  <c r="E93" i="5"/>
  <c r="E132" i="5"/>
  <c r="E14" i="5"/>
  <c r="E73" i="5"/>
  <c r="C32" i="5"/>
  <c r="E105" i="5"/>
  <c r="C63" i="5"/>
  <c r="C29" i="5"/>
  <c r="C239" i="5"/>
  <c r="C151" i="5"/>
  <c r="E98" i="5"/>
  <c r="E78" i="5"/>
  <c r="E114" i="5"/>
  <c r="C109" i="5"/>
  <c r="E77" i="5"/>
  <c r="C16" i="5"/>
  <c r="C140" i="5"/>
  <c r="E34" i="5"/>
  <c r="E131" i="5"/>
  <c r="E212" i="5"/>
  <c r="C82" i="5"/>
  <c r="E95" i="5"/>
  <c r="C155" i="5"/>
  <c r="C128" i="5"/>
  <c r="C55" i="5"/>
  <c r="C246" i="5"/>
  <c r="E84" i="5"/>
  <c r="E230" i="5"/>
  <c r="E72" i="5"/>
  <c r="E81" i="5"/>
  <c r="E144" i="5"/>
  <c r="E97" i="5"/>
  <c r="E123" i="5"/>
  <c r="E37" i="5"/>
  <c r="E170" i="5"/>
  <c r="C54" i="5"/>
  <c r="C242" i="5"/>
  <c r="C110" i="5"/>
  <c r="C185" i="5"/>
  <c r="C20" i="5"/>
  <c r="E33" i="5"/>
  <c r="E69" i="5"/>
  <c r="E171" i="5"/>
  <c r="E157" i="5"/>
  <c r="E218" i="5"/>
  <c r="C122" i="5"/>
  <c r="C43" i="5"/>
  <c r="E15" i="5"/>
  <c r="E244" i="5"/>
  <c r="C186" i="5"/>
  <c r="E99" i="5"/>
  <c r="E82" i="5"/>
  <c r="C14" i="5"/>
  <c r="C57" i="5"/>
  <c r="C147" i="5"/>
  <c r="C11" i="5"/>
  <c r="E241" i="5"/>
  <c r="E31" i="5"/>
  <c r="E236" i="5"/>
  <c r="E91" i="5"/>
  <c r="E202" i="5"/>
  <c r="C241" i="5"/>
  <c r="C234" i="5"/>
  <c r="C118" i="5"/>
  <c r="C27" i="5"/>
  <c r="C214" i="5"/>
  <c r="E142" i="5"/>
  <c r="E20" i="5"/>
  <c r="C77" i="5"/>
  <c r="E75" i="5"/>
  <c r="E115" i="5"/>
  <c r="C225" i="5"/>
  <c r="C216" i="5"/>
  <c r="E102" i="5"/>
  <c r="E226" i="5"/>
  <c r="E199" i="5"/>
  <c r="E141" i="5"/>
  <c r="C146" i="5"/>
  <c r="E28" i="5"/>
  <c r="C17" i="5"/>
  <c r="C171" i="5"/>
  <c r="C144" i="5"/>
  <c r="C201" i="5"/>
  <c r="C26" i="5"/>
  <c r="E56" i="5"/>
  <c r="C227" i="5"/>
  <c r="E11" i="5"/>
  <c r="E92" i="5"/>
  <c r="C218" i="5"/>
  <c r="C72" i="5"/>
  <c r="E184" i="5"/>
  <c r="C215" i="5"/>
  <c r="E228" i="5"/>
  <c r="E106" i="5"/>
  <c r="C13" i="5"/>
  <c r="E127" i="5"/>
  <c r="C226" i="5"/>
  <c r="E87" i="5"/>
  <c r="E180" i="5"/>
  <c r="E35" i="5"/>
  <c r="E18" i="5"/>
  <c r="C131" i="5"/>
  <c r="E172" i="5"/>
  <c r="E27" i="5"/>
  <c r="E138" i="5"/>
  <c r="C141" i="5"/>
  <c r="C254" i="5"/>
  <c r="E255" i="5"/>
  <c r="C35" i="5"/>
  <c r="C160" i="5"/>
  <c r="E67" i="5"/>
  <c r="E42" i="5"/>
  <c r="C78" i="5"/>
  <c r="E200" i="5"/>
  <c r="E90" i="5"/>
  <c r="C165" i="5"/>
  <c r="E190" i="5"/>
  <c r="C45" i="5"/>
  <c r="E61" i="5"/>
  <c r="E108" i="5"/>
  <c r="C164" i="5"/>
  <c r="E129" i="5"/>
  <c r="C61" i="5"/>
  <c r="E203" i="5"/>
  <c r="C197" i="5"/>
  <c r="E177" i="5"/>
  <c r="C22" i="5"/>
  <c r="E173" i="5"/>
  <c r="C152" i="5"/>
  <c r="C145" i="5"/>
  <c r="D239" i="4"/>
  <c r="B239" i="4"/>
  <c r="B101" i="4"/>
  <c r="D101" i="4"/>
  <c r="D180" i="4"/>
  <c r="B180" i="4"/>
  <c r="B65" i="4"/>
  <c r="D65" i="4"/>
  <c r="D15" i="4"/>
  <c r="B15" i="4"/>
  <c r="D75" i="4"/>
  <c r="B75" i="4"/>
  <c r="D203" i="4"/>
  <c r="B203" i="4"/>
  <c r="D247" i="4"/>
  <c r="B247" i="4"/>
  <c r="B149" i="4"/>
  <c r="D149" i="4"/>
  <c r="D86" i="4"/>
  <c r="B86" i="4"/>
  <c r="D143" i="4"/>
  <c r="B143" i="4"/>
  <c r="B157" i="4"/>
  <c r="D157" i="4"/>
  <c r="B165" i="4"/>
  <c r="D165" i="4"/>
  <c r="D231" i="4"/>
  <c r="B231" i="4"/>
  <c r="D74" i="4"/>
  <c r="B74" i="4"/>
  <c r="D225" i="4"/>
  <c r="B225" i="4"/>
  <c r="D159" i="4"/>
  <c r="B159" i="4"/>
  <c r="D25" i="4"/>
  <c r="B25" i="4"/>
  <c r="D20" i="4"/>
  <c r="B20" i="4"/>
  <c r="D129" i="4"/>
  <c r="B129" i="4"/>
  <c r="D83" i="4"/>
  <c r="B83" i="4"/>
  <c r="B133" i="4"/>
  <c r="D133" i="4"/>
  <c r="D95" i="4"/>
  <c r="B95" i="4"/>
  <c r="D156" i="4"/>
  <c r="B156" i="4"/>
  <c r="D148" i="4"/>
  <c r="B148" i="4"/>
  <c r="D21" i="4"/>
  <c r="B21" i="4"/>
  <c r="D98" i="4"/>
  <c r="B98" i="4"/>
  <c r="D126" i="4"/>
  <c r="B126" i="4"/>
  <c r="D204" i="4"/>
  <c r="B204" i="4"/>
  <c r="D166" i="4"/>
  <c r="B166" i="4"/>
  <c r="D44" i="4"/>
  <c r="B44" i="4"/>
  <c r="D79" i="4"/>
  <c r="B79" i="4"/>
  <c r="D123" i="4"/>
  <c r="B123" i="4"/>
  <c r="D140" i="4"/>
  <c r="B140" i="4"/>
  <c r="D145" i="4"/>
  <c r="B145" i="4"/>
  <c r="D200" i="4"/>
  <c r="B200" i="4"/>
  <c r="D167" i="4"/>
  <c r="B167" i="4"/>
  <c r="D119" i="4"/>
  <c r="B119" i="4"/>
  <c r="D72" i="4"/>
  <c r="B72" i="4"/>
  <c r="D192" i="4"/>
  <c r="B192" i="4"/>
  <c r="D153" i="4"/>
  <c r="B153" i="4"/>
  <c r="D58" i="4"/>
  <c r="B58" i="4"/>
  <c r="D256" i="4"/>
  <c r="B256" i="4"/>
  <c r="D175" i="4"/>
  <c r="B175" i="4"/>
  <c r="D250" i="4"/>
  <c r="B250" i="4"/>
  <c r="D183" i="4"/>
  <c r="B183" i="4"/>
  <c r="B205" i="4"/>
  <c r="D205" i="4"/>
  <c r="D152" i="4"/>
  <c r="B152" i="4"/>
  <c r="D89" i="4"/>
  <c r="B89" i="4"/>
  <c r="D184" i="4"/>
  <c r="B184" i="4"/>
  <c r="D3" i="4"/>
  <c r="B3" i="4"/>
  <c r="D195" i="4"/>
  <c r="B195" i="4"/>
  <c r="B189" i="4"/>
  <c r="D189" i="4"/>
  <c r="B71" i="4"/>
  <c r="D71" i="4"/>
  <c r="D103" i="4"/>
  <c r="B103" i="4"/>
  <c r="D150" i="4"/>
  <c r="B150" i="4"/>
  <c r="B16" i="4"/>
  <c r="D16" i="4"/>
  <c r="B35" i="4"/>
  <c r="D35" i="4"/>
  <c r="D121" i="4"/>
  <c r="B121" i="4"/>
  <c r="D194" i="4"/>
  <c r="B194" i="4"/>
  <c r="B6" i="4"/>
  <c r="D6" i="4"/>
  <c r="D238" i="4"/>
  <c r="B238" i="4"/>
  <c r="D9" i="4"/>
  <c r="B9" i="4"/>
  <c r="B93" i="4"/>
  <c r="D93" i="4"/>
  <c r="D223" i="4"/>
  <c r="B223" i="4"/>
  <c r="D97" i="4"/>
  <c r="B97" i="4"/>
  <c r="D215" i="4"/>
  <c r="B215" i="4"/>
  <c r="B245" i="4"/>
  <c r="D245" i="4"/>
  <c r="D212" i="4"/>
  <c r="B212" i="4"/>
  <c r="D162" i="4"/>
  <c r="B162" i="4"/>
  <c r="D40" i="4"/>
  <c r="B40" i="4"/>
  <c r="B221" i="4"/>
  <c r="D221" i="4"/>
  <c r="D201" i="4"/>
  <c r="B201" i="4"/>
  <c r="D104" i="4"/>
  <c r="B104" i="4"/>
  <c r="D243" i="4"/>
  <c r="B243" i="4"/>
  <c r="D155" i="4"/>
  <c r="B155" i="4"/>
  <c r="D151" i="4"/>
  <c r="B151" i="4"/>
  <c r="D48" i="4"/>
  <c r="B48" i="4"/>
  <c r="B23" i="4"/>
  <c r="D23" i="4"/>
  <c r="D39" i="4"/>
  <c r="B39" i="4"/>
  <c r="D118" i="4"/>
  <c r="B118" i="4"/>
  <c r="D202" i="4"/>
  <c r="B202" i="4"/>
  <c r="D77" i="4"/>
  <c r="B77" i="4"/>
  <c r="B7" i="4"/>
  <c r="D7" i="4"/>
  <c r="D235" i="4"/>
  <c r="B235" i="4"/>
  <c r="D154" i="4"/>
  <c r="B154" i="4"/>
  <c r="D76" i="4"/>
  <c r="B76" i="4"/>
  <c r="D176" i="4"/>
  <c r="B176" i="4"/>
  <c r="D255" i="4"/>
  <c r="B255" i="4"/>
  <c r="B85" i="4"/>
  <c r="D85" i="4"/>
  <c r="D193" i="4"/>
  <c r="B193" i="4"/>
  <c r="D172" i="4"/>
  <c r="B172" i="4"/>
  <c r="D230" i="4"/>
  <c r="B230" i="4"/>
  <c r="D210" i="4"/>
  <c r="B210" i="4"/>
  <c r="D170" i="4"/>
  <c r="B170" i="4"/>
  <c r="D43" i="4"/>
  <c r="B43" i="4"/>
  <c r="D5" i="4"/>
  <c r="B5" i="4"/>
  <c r="B173" i="4"/>
  <c r="D173" i="4"/>
  <c r="B213" i="4"/>
  <c r="D213" i="4"/>
  <c r="D41" i="4"/>
  <c r="B41" i="4"/>
  <c r="D169" i="4"/>
  <c r="B169" i="4"/>
  <c r="D42" i="4"/>
  <c r="B42" i="4"/>
  <c r="D8" i="4"/>
  <c r="B8" i="4"/>
  <c r="D206" i="4"/>
  <c r="B206" i="4"/>
  <c r="D78" i="4"/>
  <c r="B78" i="4"/>
  <c r="D115" i="4"/>
  <c r="B115" i="4"/>
  <c r="D102" i="4"/>
  <c r="B102" i="4"/>
  <c r="D161" i="4"/>
  <c r="B161" i="4"/>
  <c r="D113" i="4"/>
  <c r="B113" i="4"/>
  <c r="D132" i="4"/>
  <c r="B132" i="4"/>
  <c r="D17" i="4"/>
  <c r="B17" i="4"/>
  <c r="D131" i="4"/>
  <c r="B131" i="4"/>
  <c r="D216" i="4"/>
  <c r="B216" i="4"/>
  <c r="D177" i="4"/>
  <c r="B177" i="4"/>
  <c r="B81" i="4"/>
  <c r="D81" i="4"/>
  <c r="D106" i="4"/>
  <c r="B106" i="4"/>
  <c r="D26" i="4"/>
  <c r="B26" i="4"/>
  <c r="D4" i="4"/>
  <c r="B4" i="4"/>
  <c r="D47" i="4"/>
  <c r="B47" i="4"/>
  <c r="D57" i="4"/>
  <c r="B57" i="4"/>
  <c r="B33" i="4"/>
  <c r="D33" i="4"/>
  <c r="D112" i="4"/>
  <c r="B112" i="4"/>
  <c r="D139" i="4"/>
  <c r="B139" i="4"/>
  <c r="B237" i="4"/>
  <c r="D237" i="4"/>
  <c r="D52" i="4"/>
  <c r="B52" i="4"/>
  <c r="D18" i="4"/>
  <c r="B18" i="4"/>
  <c r="D182" i="4"/>
  <c r="B182" i="4"/>
  <c r="D208" i="4"/>
  <c r="B208" i="4"/>
  <c r="D138" i="4"/>
  <c r="B138" i="4"/>
  <c r="D233" i="4"/>
  <c r="B233" i="4"/>
  <c r="D211" i="4"/>
  <c r="B211" i="4"/>
  <c r="B125" i="4"/>
  <c r="D125" i="4"/>
  <c r="D87" i="4"/>
  <c r="B87" i="4"/>
  <c r="D220" i="4"/>
  <c r="B220" i="4"/>
  <c r="D218" i="4"/>
  <c r="B218" i="4"/>
  <c r="D246" i="4"/>
  <c r="B246" i="4"/>
  <c r="D105" i="4"/>
  <c r="B105" i="4"/>
  <c r="D96" i="4"/>
  <c r="B96" i="4"/>
  <c r="D82" i="4"/>
  <c r="B82" i="4"/>
  <c r="D198" i="4"/>
  <c r="B198" i="4"/>
  <c r="D92" i="4"/>
  <c r="B92" i="4"/>
  <c r="D227" i="4"/>
  <c r="B227" i="4"/>
  <c r="D99" i="4"/>
  <c r="B99" i="4"/>
  <c r="D122" i="4"/>
  <c r="B122" i="4"/>
  <c r="B37" i="4"/>
  <c r="D37" i="4"/>
  <c r="D68" i="4"/>
  <c r="B68" i="4"/>
  <c r="D234" i="4"/>
  <c r="B234" i="4"/>
  <c r="D36" i="4"/>
  <c r="B36" i="4"/>
  <c r="B181" i="4"/>
  <c r="D181" i="4"/>
  <c r="D84" i="4"/>
  <c r="B84" i="4"/>
  <c r="D222" i="4"/>
  <c r="B222" i="4"/>
  <c r="D64" i="4"/>
  <c r="B64" i="4"/>
  <c r="D63" i="4"/>
  <c r="B63" i="4"/>
  <c r="D168" i="4"/>
  <c r="B168" i="4"/>
  <c r="D232" i="4"/>
  <c r="B232" i="4"/>
  <c r="D164" i="4"/>
  <c r="B164" i="4"/>
  <c r="D178" i="4"/>
  <c r="B178" i="4"/>
  <c r="D107" i="4"/>
  <c r="B107" i="4"/>
  <c r="D73" i="4"/>
  <c r="B73" i="4"/>
  <c r="D171" i="4"/>
  <c r="B171" i="4"/>
  <c r="D224" i="4"/>
  <c r="B224" i="4"/>
  <c r="D32" i="4"/>
  <c r="B32" i="4"/>
  <c r="B253" i="4"/>
  <c r="D253" i="4"/>
  <c r="D30" i="4"/>
  <c r="B30" i="4"/>
  <c r="D217" i="4"/>
  <c r="B217" i="4"/>
  <c r="D130" i="4"/>
  <c r="B130" i="4"/>
  <c r="D196" i="4"/>
  <c r="B196" i="4"/>
  <c r="D116" i="4"/>
  <c r="B116" i="4"/>
  <c r="D254" i="4"/>
  <c r="B254" i="4"/>
  <c r="D251" i="4"/>
  <c r="B251" i="4"/>
  <c r="D147" i="4"/>
  <c r="B147" i="4"/>
  <c r="D207" i="4"/>
  <c r="B207" i="4"/>
  <c r="D135" i="4"/>
  <c r="B135" i="4"/>
  <c r="D214" i="4"/>
  <c r="B214" i="4"/>
  <c r="D46" i="4"/>
  <c r="B46" i="4"/>
  <c r="D19" i="4"/>
  <c r="B19" i="4"/>
  <c r="D160" i="4"/>
  <c r="B160" i="4"/>
  <c r="D29" i="4"/>
  <c r="B29" i="4"/>
  <c r="D24" i="4"/>
  <c r="B24" i="4"/>
  <c r="B11" i="4"/>
  <c r="D11" i="4"/>
  <c r="D91" i="4"/>
  <c r="B91" i="4"/>
  <c r="B145" i="5" l="1"/>
  <c r="D145" i="5"/>
  <c r="B144" i="5"/>
  <c r="D144" i="5"/>
  <c r="B246" i="5"/>
  <c r="D246" i="5"/>
  <c r="D172" i="5"/>
  <c r="B172" i="5"/>
  <c r="D162" i="5"/>
  <c r="B162" i="5"/>
  <c r="B23" i="5"/>
  <c r="D23" i="5"/>
  <c r="B166" i="5"/>
  <c r="D166" i="5"/>
  <c r="B42" i="5"/>
  <c r="D42" i="5"/>
  <c r="B249" i="5"/>
  <c r="D249" i="5"/>
  <c r="B211" i="5"/>
  <c r="D211" i="5"/>
  <c r="B195" i="6"/>
  <c r="D195" i="6"/>
  <c r="D80" i="6"/>
  <c r="B80" i="6"/>
  <c r="D131" i="6"/>
  <c r="B131" i="6"/>
  <c r="B54" i="6"/>
  <c r="D54" i="6"/>
  <c r="B230" i="6"/>
  <c r="D230" i="6"/>
  <c r="D19" i="6"/>
  <c r="B19" i="6"/>
  <c r="D241" i="6"/>
  <c r="B241" i="6"/>
  <c r="D46" i="6"/>
  <c r="B46" i="6"/>
  <c r="B152" i="5"/>
  <c r="D152" i="5"/>
  <c r="B171" i="5"/>
  <c r="D171" i="5"/>
  <c r="B239" i="5"/>
  <c r="D239" i="5"/>
  <c r="B12" i="5"/>
  <c r="D12" i="5"/>
  <c r="B46" i="5"/>
  <c r="D46" i="5"/>
  <c r="D98" i="5"/>
  <c r="B98" i="5"/>
  <c r="B187" i="5"/>
  <c r="D187" i="5"/>
  <c r="D180" i="5"/>
  <c r="B180" i="5"/>
  <c r="D114" i="5"/>
  <c r="B114" i="5"/>
  <c r="B183" i="5"/>
  <c r="D183" i="5"/>
  <c r="B229" i="5"/>
  <c r="D229" i="5"/>
  <c r="D168" i="6"/>
  <c r="B168" i="6"/>
  <c r="D248" i="6"/>
  <c r="B248" i="6"/>
  <c r="D20" i="6"/>
  <c r="B20" i="6"/>
  <c r="B243" i="6"/>
  <c r="D243" i="6"/>
  <c r="D111" i="6"/>
  <c r="B111" i="6"/>
  <c r="D128" i="6"/>
  <c r="B128" i="6"/>
  <c r="D202" i="6"/>
  <c r="B202" i="6"/>
  <c r="B11" i="5"/>
  <c r="D11" i="5"/>
  <c r="B20" i="5"/>
  <c r="D20" i="5"/>
  <c r="B29" i="5"/>
  <c r="D29" i="5"/>
  <c r="B153" i="5"/>
  <c r="D153" i="5"/>
  <c r="B257" i="5"/>
  <c r="D257" i="5"/>
  <c r="B181" i="5"/>
  <c r="D181" i="5"/>
  <c r="B36" i="5"/>
  <c r="D36" i="5"/>
  <c r="B60" i="5"/>
  <c r="D60" i="5"/>
  <c r="B97" i="5"/>
  <c r="D97" i="5"/>
  <c r="D170" i="5"/>
  <c r="B170" i="5"/>
  <c r="B199" i="6"/>
  <c r="D199" i="6"/>
  <c r="D49" i="6"/>
  <c r="B49" i="6"/>
  <c r="D32" i="6"/>
  <c r="B32" i="6"/>
  <c r="B140" i="6"/>
  <c r="D140" i="6"/>
  <c r="B148" i="6"/>
  <c r="D148" i="6"/>
  <c r="D9" i="6"/>
  <c r="B9" i="6"/>
  <c r="D154" i="6"/>
  <c r="B154" i="6"/>
  <c r="D4" i="6"/>
  <c r="B4" i="6"/>
  <c r="B103" i="6"/>
  <c r="D103" i="6"/>
  <c r="D47" i="6"/>
  <c r="B47" i="6"/>
  <c r="B167" i="6"/>
  <c r="D167" i="6"/>
  <c r="D23" i="6"/>
  <c r="B23" i="6"/>
  <c r="B238" i="6"/>
  <c r="D238" i="6"/>
  <c r="D132" i="6"/>
  <c r="B132" i="6"/>
  <c r="D210" i="6"/>
  <c r="B210" i="6"/>
  <c r="B136" i="6"/>
  <c r="D136" i="6"/>
  <c r="B114" i="6"/>
  <c r="D114" i="6"/>
  <c r="D69" i="6"/>
  <c r="B69" i="6"/>
  <c r="D27" i="6"/>
  <c r="B27" i="6"/>
  <c r="D5" i="6"/>
  <c r="B5" i="6"/>
  <c r="B22" i="5"/>
  <c r="D22" i="5"/>
  <c r="D13" i="5"/>
  <c r="B13" i="5"/>
  <c r="D234" i="5"/>
  <c r="B234" i="5"/>
  <c r="B147" i="5"/>
  <c r="D147" i="5"/>
  <c r="B43" i="5"/>
  <c r="D43" i="5"/>
  <c r="B185" i="5"/>
  <c r="D185" i="5"/>
  <c r="B155" i="5"/>
  <c r="D155" i="5"/>
  <c r="B63" i="5"/>
  <c r="D63" i="5"/>
  <c r="B66" i="5"/>
  <c r="D66" i="5"/>
  <c r="B86" i="5"/>
  <c r="D86" i="5"/>
  <c r="B44" i="5"/>
  <c r="D44" i="5"/>
  <c r="B207" i="5"/>
  <c r="D207" i="5"/>
  <c r="B191" i="5"/>
  <c r="D191" i="5"/>
  <c r="B103" i="5"/>
  <c r="D103" i="5"/>
  <c r="B65" i="5"/>
  <c r="D65" i="5"/>
  <c r="B189" i="5"/>
  <c r="D189" i="5"/>
  <c r="D92" i="5"/>
  <c r="B92" i="5"/>
  <c r="B52" i="5"/>
  <c r="D52" i="5"/>
  <c r="B33" i="5"/>
  <c r="D33" i="5"/>
  <c r="B167" i="5"/>
  <c r="D167" i="5"/>
  <c r="B237" i="5"/>
  <c r="D237" i="5"/>
  <c r="B150" i="5"/>
  <c r="D150" i="5"/>
  <c r="B121" i="5"/>
  <c r="D121" i="5"/>
  <c r="B173" i="5"/>
  <c r="D173" i="5"/>
  <c r="D202" i="5"/>
  <c r="B202" i="5"/>
  <c r="B64" i="5"/>
  <c r="D64" i="5"/>
  <c r="B203" i="5"/>
  <c r="D203" i="5"/>
  <c r="B37" i="5"/>
  <c r="D37" i="5"/>
  <c r="B70" i="5"/>
  <c r="D70" i="5"/>
  <c r="B110" i="6"/>
  <c r="D110" i="6"/>
  <c r="D147" i="6"/>
  <c r="B147" i="6"/>
  <c r="B237" i="6"/>
  <c r="D237" i="6"/>
  <c r="D200" i="6"/>
  <c r="B200" i="6"/>
  <c r="D33" i="6"/>
  <c r="B33" i="6"/>
  <c r="B116" i="6"/>
  <c r="D116" i="6"/>
  <c r="D115" i="6"/>
  <c r="B115" i="6"/>
  <c r="B231" i="6"/>
  <c r="D231" i="6"/>
  <c r="D216" i="6"/>
  <c r="B216" i="6"/>
  <c r="D129" i="6"/>
  <c r="B129" i="6"/>
  <c r="B38" i="6"/>
  <c r="D38" i="6"/>
  <c r="D50" i="6"/>
  <c r="B50" i="6"/>
  <c r="D48" i="6"/>
  <c r="B48" i="6"/>
  <c r="D53" i="6"/>
  <c r="B53" i="6"/>
  <c r="B120" i="6"/>
  <c r="D120" i="6"/>
  <c r="B75" i="6"/>
  <c r="D75" i="6"/>
  <c r="B223" i="6"/>
  <c r="D223" i="6"/>
  <c r="D203" i="6"/>
  <c r="B203" i="6"/>
  <c r="B169" i="6"/>
  <c r="D169" i="6"/>
  <c r="B108" i="6"/>
  <c r="D108" i="6"/>
  <c r="D155" i="6"/>
  <c r="B155" i="6"/>
  <c r="D244" i="6"/>
  <c r="B244" i="6"/>
  <c r="B189" i="6"/>
  <c r="D189" i="6"/>
  <c r="D12" i="6"/>
  <c r="B12" i="6"/>
  <c r="D250" i="6"/>
  <c r="B250" i="6"/>
  <c r="B254" i="6"/>
  <c r="D254" i="6"/>
  <c r="D208" i="6"/>
  <c r="B208" i="6"/>
  <c r="B94" i="6"/>
  <c r="D94" i="6"/>
  <c r="D6" i="6"/>
  <c r="B6" i="6"/>
  <c r="B141" i="5"/>
  <c r="D141" i="5"/>
  <c r="B214" i="5"/>
  <c r="D214" i="5"/>
  <c r="D126" i="5"/>
  <c r="B126" i="5"/>
  <c r="D104" i="5"/>
  <c r="B104" i="5"/>
  <c r="B182" i="5"/>
  <c r="D182" i="5"/>
  <c r="B159" i="5"/>
  <c r="D159" i="5"/>
  <c r="B68" i="5"/>
  <c r="D68" i="5"/>
  <c r="B113" i="6"/>
  <c r="D113" i="6"/>
  <c r="B98" i="6"/>
  <c r="D98" i="6"/>
  <c r="D90" i="6"/>
  <c r="B90" i="6"/>
  <c r="D62" i="6"/>
  <c r="B62" i="6"/>
  <c r="B72" i="6"/>
  <c r="D72" i="6"/>
  <c r="B239" i="6"/>
  <c r="D239" i="6"/>
  <c r="D164" i="6"/>
  <c r="B164" i="6"/>
  <c r="D61" i="6"/>
  <c r="B61" i="6"/>
  <c r="B215" i="6"/>
  <c r="D215" i="6"/>
  <c r="D139" i="6"/>
  <c r="B139" i="6"/>
  <c r="D29" i="6"/>
  <c r="B29" i="6"/>
  <c r="D92" i="6"/>
  <c r="B92" i="6"/>
  <c r="D164" i="5"/>
  <c r="B164" i="5"/>
  <c r="B78" i="5"/>
  <c r="D78" i="5"/>
  <c r="D216" i="5"/>
  <c r="B216" i="5"/>
  <c r="B27" i="5"/>
  <c r="D27" i="5"/>
  <c r="D220" i="5"/>
  <c r="B220" i="5"/>
  <c r="D130" i="5"/>
  <c r="B130" i="5"/>
  <c r="B213" i="5"/>
  <c r="D213" i="5"/>
  <c r="B143" i="5"/>
  <c r="D143" i="5"/>
  <c r="D124" i="5"/>
  <c r="B124" i="5"/>
  <c r="D143" i="6"/>
  <c r="B143" i="6"/>
  <c r="D45" i="6"/>
  <c r="B45" i="6"/>
  <c r="B255" i="6"/>
  <c r="D255" i="6"/>
  <c r="D100" i="6"/>
  <c r="B100" i="6"/>
  <c r="D60" i="6"/>
  <c r="B60" i="6"/>
  <c r="D7" i="6"/>
  <c r="B7" i="6"/>
  <c r="B225" i="5"/>
  <c r="D225" i="5"/>
  <c r="B128" i="5"/>
  <c r="D128" i="5"/>
  <c r="B69" i="5"/>
  <c r="D69" i="5"/>
  <c r="B219" i="5"/>
  <c r="D219" i="5"/>
  <c r="D210" i="5"/>
  <c r="B210" i="5"/>
  <c r="D148" i="5"/>
  <c r="B148" i="5"/>
  <c r="B141" i="6"/>
  <c r="D141" i="6"/>
  <c r="B117" i="6"/>
  <c r="D117" i="6"/>
  <c r="D21" i="6"/>
  <c r="B21" i="6"/>
  <c r="D106" i="6"/>
  <c r="B106" i="6"/>
  <c r="B160" i="5"/>
  <c r="D160" i="5"/>
  <c r="B227" i="5"/>
  <c r="D227" i="5"/>
  <c r="B57" i="5"/>
  <c r="D57" i="5"/>
  <c r="B109" i="5"/>
  <c r="D109" i="5"/>
  <c r="B51" i="5"/>
  <c r="D51" i="5"/>
  <c r="B34" i="5"/>
  <c r="D34" i="5"/>
  <c r="B25" i="5"/>
  <c r="D25" i="5"/>
  <c r="B83" i="5"/>
  <c r="D83" i="5"/>
  <c r="B47" i="5"/>
  <c r="D47" i="5"/>
  <c r="B253" i="5"/>
  <c r="D253" i="5"/>
  <c r="B79" i="5"/>
  <c r="D79" i="5"/>
  <c r="D67" i="6"/>
  <c r="B67" i="6"/>
  <c r="D138" i="6"/>
  <c r="B138" i="6"/>
  <c r="D13" i="6"/>
  <c r="B13" i="6"/>
  <c r="D174" i="6"/>
  <c r="B174" i="6"/>
  <c r="B30" i="6"/>
  <c r="D30" i="6"/>
  <c r="D193" i="6"/>
  <c r="B193" i="6"/>
  <c r="D234" i="6"/>
  <c r="B234" i="6"/>
  <c r="D16" i="6"/>
  <c r="B16" i="6"/>
  <c r="D172" i="6"/>
  <c r="B172" i="6"/>
  <c r="B207" i="6"/>
  <c r="D207" i="6"/>
  <c r="D93" i="6"/>
  <c r="B93" i="6"/>
  <c r="B191" i="6"/>
  <c r="D191" i="6"/>
  <c r="D43" i="6"/>
  <c r="B43" i="6"/>
  <c r="B197" i="5"/>
  <c r="D197" i="5"/>
  <c r="B35" i="5"/>
  <c r="D35" i="5"/>
  <c r="B77" i="5"/>
  <c r="D77" i="5"/>
  <c r="B14" i="5"/>
  <c r="D14" i="5"/>
  <c r="D242" i="5"/>
  <c r="B242" i="5"/>
  <c r="D82" i="5"/>
  <c r="B82" i="5"/>
  <c r="B32" i="5"/>
  <c r="D32" i="5"/>
  <c r="B99" i="5"/>
  <c r="D99" i="5"/>
  <c r="B125" i="5"/>
  <c r="D125" i="5"/>
  <c r="B4" i="5"/>
  <c r="D4" i="5"/>
  <c r="D94" i="5"/>
  <c r="B94" i="5"/>
  <c r="D138" i="5"/>
  <c r="B138" i="5"/>
  <c r="B208" i="5"/>
  <c r="D208" i="5"/>
  <c r="B101" i="5"/>
  <c r="D101" i="5"/>
  <c r="B73" i="5"/>
  <c r="D73" i="5"/>
  <c r="B111" i="5"/>
  <c r="D111" i="5"/>
  <c r="B59" i="5"/>
  <c r="D59" i="5"/>
  <c r="D67" i="5"/>
  <c r="B67" i="5"/>
  <c r="B256" i="5"/>
  <c r="D256" i="5"/>
  <c r="B169" i="5"/>
  <c r="D169" i="5"/>
  <c r="B85" i="5"/>
  <c r="D85" i="5"/>
  <c r="B8" i="5"/>
  <c r="D8" i="5"/>
  <c r="B117" i="5"/>
  <c r="D117" i="5"/>
  <c r="D10" i="5"/>
  <c r="B10" i="5"/>
  <c r="D194" i="5"/>
  <c r="B194" i="5"/>
  <c r="D250" i="5"/>
  <c r="B250" i="5"/>
  <c r="B251" i="5"/>
  <c r="D251" i="5"/>
  <c r="B129" i="5"/>
  <c r="D129" i="5"/>
  <c r="B53" i="5"/>
  <c r="D53" i="5"/>
  <c r="B133" i="5"/>
  <c r="D133" i="5"/>
  <c r="B176" i="5"/>
  <c r="D176" i="5"/>
  <c r="B127" i="5"/>
  <c r="D127" i="5"/>
  <c r="D236" i="5"/>
  <c r="B236" i="5"/>
  <c r="D3" i="5"/>
  <c r="B3" i="5"/>
  <c r="B190" i="6"/>
  <c r="D190" i="6"/>
  <c r="D18" i="6"/>
  <c r="B18" i="6"/>
  <c r="B247" i="6"/>
  <c r="D247" i="6"/>
  <c r="D73" i="6"/>
  <c r="B73" i="6"/>
  <c r="B88" i="6"/>
  <c r="D88" i="6"/>
  <c r="D51" i="6"/>
  <c r="B51" i="6"/>
  <c r="D8" i="6"/>
  <c r="B8" i="6"/>
  <c r="D130" i="6"/>
  <c r="B130" i="6"/>
  <c r="D162" i="6"/>
  <c r="B162" i="6"/>
  <c r="D121" i="6"/>
  <c r="B121" i="6"/>
  <c r="D52" i="6"/>
  <c r="B52" i="6"/>
  <c r="D236" i="6"/>
  <c r="B236" i="6"/>
  <c r="B205" i="6"/>
  <c r="D205" i="6"/>
  <c r="D180" i="6"/>
  <c r="B180" i="6"/>
  <c r="D44" i="6"/>
  <c r="B44" i="6"/>
  <c r="D34" i="6"/>
  <c r="B34" i="6"/>
  <c r="D232" i="6"/>
  <c r="B232" i="6"/>
  <c r="D57" i="6"/>
  <c r="B57" i="6"/>
  <c r="B104" i="6"/>
  <c r="D104" i="6"/>
  <c r="B68" i="6"/>
  <c r="D68" i="6"/>
  <c r="D213" i="6"/>
  <c r="B213" i="6"/>
  <c r="D201" i="6"/>
  <c r="B201" i="6"/>
  <c r="B142" i="6"/>
  <c r="D142" i="6"/>
  <c r="D109" i="6"/>
  <c r="B109" i="6"/>
  <c r="D91" i="6"/>
  <c r="B91" i="6"/>
  <c r="B182" i="6"/>
  <c r="D182" i="6"/>
  <c r="D35" i="6"/>
  <c r="B35" i="6"/>
  <c r="B63" i="6"/>
  <c r="D63" i="6"/>
  <c r="D196" i="6"/>
  <c r="B196" i="6"/>
  <c r="D229" i="6"/>
  <c r="B229" i="6"/>
  <c r="D187" i="6"/>
  <c r="B187" i="6"/>
  <c r="D101" i="6"/>
  <c r="B101" i="6"/>
  <c r="D11" i="6"/>
  <c r="B11" i="6"/>
  <c r="D64" i="6"/>
  <c r="B64" i="6"/>
  <c r="D42" i="6"/>
  <c r="B42" i="6"/>
  <c r="D224" i="6"/>
  <c r="B224" i="6"/>
  <c r="D3" i="6"/>
  <c r="B3" i="6"/>
  <c r="D186" i="5"/>
  <c r="B186" i="5"/>
  <c r="B151" i="5"/>
  <c r="D151" i="5"/>
  <c r="D232" i="5"/>
  <c r="B232" i="5"/>
  <c r="B115" i="5"/>
  <c r="D115" i="5"/>
  <c r="B74" i="5"/>
  <c r="D74" i="5"/>
  <c r="B209" i="5"/>
  <c r="D209" i="5"/>
  <c r="B134" i="6"/>
  <c r="D134" i="6"/>
  <c r="B70" i="6"/>
  <c r="D70" i="6"/>
  <c r="D185" i="6"/>
  <c r="B185" i="6"/>
  <c r="D118" i="6"/>
  <c r="B118" i="6"/>
  <c r="D226" i="5"/>
  <c r="B226" i="5"/>
  <c r="D140" i="5"/>
  <c r="B140" i="5"/>
  <c r="B137" i="5"/>
  <c r="D137" i="5"/>
  <c r="B21" i="5"/>
  <c r="D21" i="5"/>
  <c r="B135" i="5"/>
  <c r="D135" i="5"/>
  <c r="B212" i="5"/>
  <c r="D212" i="5"/>
  <c r="D18" i="5"/>
  <c r="B18" i="5"/>
  <c r="B175" i="5"/>
  <c r="D175" i="5"/>
  <c r="B56" i="6"/>
  <c r="D56" i="6"/>
  <c r="B150" i="6"/>
  <c r="D150" i="6"/>
  <c r="D197" i="6"/>
  <c r="B197" i="6"/>
  <c r="B163" i="6"/>
  <c r="D163" i="6"/>
  <c r="D212" i="6"/>
  <c r="B212" i="6"/>
  <c r="B17" i="5"/>
  <c r="D17" i="5"/>
  <c r="B16" i="5"/>
  <c r="D16" i="5"/>
  <c r="B30" i="5"/>
  <c r="D30" i="5"/>
  <c r="D106" i="5"/>
  <c r="B106" i="5"/>
  <c r="D252" i="5"/>
  <c r="B252" i="5"/>
  <c r="D132" i="5"/>
  <c r="B132" i="5"/>
  <c r="D26" i="6"/>
  <c r="B26" i="6"/>
  <c r="D144" i="6"/>
  <c r="B144" i="6"/>
  <c r="B131" i="5"/>
  <c r="D131" i="5"/>
  <c r="B241" i="5"/>
  <c r="D241" i="5"/>
  <c r="B110" i="5"/>
  <c r="D110" i="5"/>
  <c r="B255" i="5"/>
  <c r="D255" i="5"/>
  <c r="D108" i="5"/>
  <c r="B108" i="5"/>
  <c r="B89" i="5"/>
  <c r="D89" i="5"/>
  <c r="B41" i="5"/>
  <c r="D41" i="5"/>
  <c r="B96" i="5"/>
  <c r="D96" i="5"/>
  <c r="B163" i="5"/>
  <c r="D163" i="5"/>
  <c r="B7" i="5"/>
  <c r="D7" i="5"/>
  <c r="B15" i="5"/>
  <c r="D15" i="5"/>
  <c r="D116" i="5"/>
  <c r="B116" i="5"/>
  <c r="D124" i="6"/>
  <c r="B124" i="6"/>
  <c r="D194" i="6"/>
  <c r="B194" i="6"/>
  <c r="D184" i="6"/>
  <c r="B184" i="6"/>
  <c r="D99" i="6"/>
  <c r="B99" i="6"/>
  <c r="D97" i="6"/>
  <c r="B97" i="6"/>
  <c r="B119" i="6"/>
  <c r="D119" i="6"/>
  <c r="D219" i="6"/>
  <c r="B219" i="6"/>
  <c r="B151" i="6"/>
  <c r="D151" i="6"/>
  <c r="B71" i="6"/>
  <c r="D71" i="6"/>
  <c r="D41" i="6"/>
  <c r="B41" i="6"/>
  <c r="D217" i="6"/>
  <c r="B217" i="6"/>
  <c r="D192" i="6"/>
  <c r="B192" i="6"/>
  <c r="B165" i="5"/>
  <c r="D165" i="5"/>
  <c r="B215" i="5"/>
  <c r="D215" i="5"/>
  <c r="B26" i="5"/>
  <c r="D26" i="5"/>
  <c r="B54" i="5"/>
  <c r="D54" i="5"/>
  <c r="B38" i="5"/>
  <c r="D38" i="5"/>
  <c r="B184" i="5"/>
  <c r="D184" i="5"/>
  <c r="B231" i="5"/>
  <c r="D231" i="5"/>
  <c r="B102" i="5"/>
  <c r="D102" i="5"/>
  <c r="D200" i="5"/>
  <c r="B200" i="5"/>
  <c r="D154" i="5"/>
  <c r="B154" i="5"/>
  <c r="B142" i="5"/>
  <c r="D142" i="5"/>
  <c r="D84" i="5"/>
  <c r="B84" i="5"/>
  <c r="B123" i="5"/>
  <c r="D123" i="5"/>
  <c r="D156" i="5"/>
  <c r="B156" i="5"/>
  <c r="B196" i="5"/>
  <c r="D196" i="5"/>
  <c r="B177" i="5"/>
  <c r="D177" i="5"/>
  <c r="B230" i="5"/>
  <c r="D230" i="5"/>
  <c r="B174" i="5"/>
  <c r="D174" i="5"/>
  <c r="B247" i="5"/>
  <c r="D247" i="5"/>
  <c r="B40" i="5"/>
  <c r="D40" i="5"/>
  <c r="B31" i="5"/>
  <c r="D31" i="5"/>
  <c r="B105" i="5"/>
  <c r="D105" i="5"/>
  <c r="D248" i="5"/>
  <c r="B248" i="5"/>
  <c r="B195" i="5"/>
  <c r="D195" i="5"/>
  <c r="B139" i="5"/>
  <c r="D139" i="5"/>
  <c r="B205" i="5"/>
  <c r="D205" i="5"/>
  <c r="D136" i="5"/>
  <c r="B136" i="5"/>
  <c r="B221" i="5"/>
  <c r="D221" i="5"/>
  <c r="D190" i="5"/>
  <c r="B190" i="5"/>
  <c r="B48" i="5"/>
  <c r="D48" i="5"/>
  <c r="B244" i="5"/>
  <c r="D244" i="5"/>
  <c r="B112" i="5"/>
  <c r="D112" i="5"/>
  <c r="B228" i="5"/>
  <c r="D228" i="5"/>
  <c r="B217" i="5"/>
  <c r="D217" i="5"/>
  <c r="D166" i="6"/>
  <c r="B166" i="6"/>
  <c r="D39" i="6"/>
  <c r="B39" i="6"/>
  <c r="D105" i="6"/>
  <c r="B105" i="6"/>
  <c r="D84" i="6"/>
  <c r="B84" i="6"/>
  <c r="D36" i="6"/>
  <c r="B36" i="6"/>
  <c r="B74" i="6"/>
  <c r="D74" i="6"/>
  <c r="D153" i="6"/>
  <c r="B153" i="6"/>
  <c r="D87" i="6"/>
  <c r="B87" i="6"/>
  <c r="B253" i="6"/>
  <c r="D253" i="6"/>
  <c r="B76" i="6"/>
  <c r="D76" i="6"/>
  <c r="B222" i="6"/>
  <c r="D222" i="6"/>
  <c r="B211" i="6"/>
  <c r="D211" i="6"/>
  <c r="B165" i="6"/>
  <c r="D165" i="6"/>
  <c r="D83" i="6"/>
  <c r="B83" i="6"/>
  <c r="D28" i="6"/>
  <c r="B28" i="6"/>
  <c r="D112" i="6"/>
  <c r="B112" i="6"/>
  <c r="D135" i="6"/>
  <c r="B135" i="6"/>
  <c r="B78" i="6"/>
  <c r="D78" i="6"/>
  <c r="D22" i="6"/>
  <c r="B22" i="6"/>
  <c r="D175" i="6"/>
  <c r="B175" i="6"/>
  <c r="B133" i="6"/>
  <c r="D133" i="6"/>
  <c r="D252" i="6"/>
  <c r="B252" i="6"/>
  <c r="D242" i="6"/>
  <c r="B242" i="6"/>
  <c r="D173" i="6"/>
  <c r="B173" i="6"/>
  <c r="B179" i="6"/>
  <c r="D179" i="6"/>
  <c r="D160" i="6"/>
  <c r="B160" i="6"/>
  <c r="D170" i="6"/>
  <c r="B170" i="6"/>
  <c r="D86" i="6"/>
  <c r="B86" i="6"/>
  <c r="D95" i="6"/>
  <c r="B95" i="6"/>
  <c r="D145" i="6"/>
  <c r="B145" i="6"/>
  <c r="D225" i="6"/>
  <c r="B225" i="6"/>
  <c r="B55" i="6"/>
  <c r="D55" i="6"/>
  <c r="D102" i="6"/>
  <c r="B102" i="6"/>
  <c r="D204" i="6"/>
  <c r="B204" i="6"/>
  <c r="B126" i="6"/>
  <c r="D126" i="6"/>
  <c r="D15" i="6"/>
  <c r="B15" i="6"/>
  <c r="B72" i="5"/>
  <c r="D72" i="5"/>
  <c r="B19" i="5"/>
  <c r="D19" i="5"/>
  <c r="B235" i="5"/>
  <c r="D235" i="5"/>
  <c r="B71" i="5"/>
  <c r="D71" i="5"/>
  <c r="B113" i="5"/>
  <c r="D113" i="5"/>
  <c r="D233" i="6"/>
  <c r="B233" i="6"/>
  <c r="D137" i="6"/>
  <c r="B137" i="6"/>
  <c r="D82" i="6"/>
  <c r="B82" i="6"/>
  <c r="D58" i="6"/>
  <c r="B58" i="6"/>
  <c r="D178" i="6"/>
  <c r="B178" i="6"/>
  <c r="D218" i="5"/>
  <c r="B218" i="5"/>
  <c r="B55" i="5"/>
  <c r="D55" i="5"/>
  <c r="B245" i="5"/>
  <c r="D245" i="5"/>
  <c r="B9" i="5"/>
  <c r="D9" i="5"/>
  <c r="B28" i="5"/>
  <c r="D28" i="5"/>
  <c r="B49" i="5"/>
  <c r="D49" i="5"/>
  <c r="B149" i="5"/>
  <c r="D149" i="5"/>
  <c r="D90" i="5"/>
  <c r="B90" i="5"/>
  <c r="B50" i="5"/>
  <c r="D50" i="5"/>
  <c r="B119" i="5"/>
  <c r="D119" i="5"/>
  <c r="B62" i="5"/>
  <c r="D62" i="5"/>
  <c r="D25" i="6"/>
  <c r="B25" i="6"/>
  <c r="D107" i="6"/>
  <c r="B107" i="6"/>
  <c r="D251" i="6"/>
  <c r="B251" i="6"/>
  <c r="B206" i="6"/>
  <c r="D206" i="6"/>
  <c r="B59" i="6"/>
  <c r="D59" i="6"/>
  <c r="D176" i="6"/>
  <c r="B176" i="6"/>
  <c r="D221" i="6"/>
  <c r="B221" i="6"/>
  <c r="D157" i="6"/>
  <c r="B157" i="6"/>
  <c r="B118" i="5"/>
  <c r="D118" i="5"/>
  <c r="B243" i="5"/>
  <c r="D243" i="5"/>
  <c r="B88" i="5"/>
  <c r="D88" i="5"/>
  <c r="B198" i="5"/>
  <c r="D198" i="5"/>
  <c r="B5" i="5"/>
  <c r="D5" i="5"/>
  <c r="D188" i="5"/>
  <c r="B188" i="5"/>
  <c r="B6" i="5"/>
  <c r="D6" i="5"/>
  <c r="D156" i="6"/>
  <c r="B156" i="6"/>
  <c r="B45" i="5"/>
  <c r="D45" i="5"/>
  <c r="D146" i="5"/>
  <c r="B146" i="5"/>
  <c r="D122" i="5"/>
  <c r="B122" i="5"/>
  <c r="B107" i="5"/>
  <c r="D107" i="5"/>
  <c r="B87" i="5"/>
  <c r="D87" i="5"/>
  <c r="B24" i="5"/>
  <c r="D24" i="5"/>
  <c r="D188" i="6"/>
  <c r="B188" i="6"/>
  <c r="D171" i="6"/>
  <c r="B171" i="6"/>
  <c r="D17" i="6"/>
  <c r="B17" i="6"/>
  <c r="D66" i="6"/>
  <c r="B66" i="6"/>
  <c r="D235" i="6"/>
  <c r="B235" i="6"/>
  <c r="B127" i="6"/>
  <c r="D127" i="6"/>
  <c r="B246" i="6"/>
  <c r="D246" i="6"/>
  <c r="D220" i="6"/>
  <c r="B220" i="6"/>
  <c r="D249" i="6"/>
  <c r="B249" i="6"/>
  <c r="D226" i="6"/>
  <c r="B226" i="6"/>
  <c r="D40" i="6"/>
  <c r="B40" i="6"/>
  <c r="B79" i="6"/>
  <c r="D79" i="6"/>
  <c r="B61" i="5"/>
  <c r="D61" i="5"/>
  <c r="D254" i="5"/>
  <c r="B254" i="5"/>
  <c r="B201" i="5"/>
  <c r="D201" i="5"/>
  <c r="B75" i="5"/>
  <c r="D75" i="5"/>
  <c r="D178" i="5"/>
  <c r="B178" i="5"/>
  <c r="B134" i="5"/>
  <c r="D134" i="5"/>
  <c r="D76" i="5"/>
  <c r="B76" i="5"/>
  <c r="B179" i="5"/>
  <c r="D179" i="5"/>
  <c r="B240" i="5"/>
  <c r="D240" i="5"/>
  <c r="B192" i="5"/>
  <c r="D192" i="5"/>
  <c r="B157" i="5"/>
  <c r="D157" i="5"/>
  <c r="B206" i="5"/>
  <c r="D206" i="5"/>
  <c r="D204" i="5"/>
  <c r="B204" i="5"/>
  <c r="B161" i="5"/>
  <c r="D161" i="5"/>
  <c r="B81" i="5"/>
  <c r="D81" i="5"/>
  <c r="B193" i="5"/>
  <c r="D193" i="5"/>
  <c r="B224" i="5"/>
  <c r="D224" i="5"/>
  <c r="B120" i="5"/>
  <c r="D120" i="5"/>
  <c r="B58" i="5"/>
  <c r="D58" i="5"/>
  <c r="D158" i="5"/>
  <c r="B158" i="5"/>
  <c r="B93" i="5"/>
  <c r="D93" i="5"/>
  <c r="B168" i="5"/>
  <c r="D168" i="5"/>
  <c r="B199" i="5"/>
  <c r="D199" i="5"/>
  <c r="B80" i="5"/>
  <c r="D80" i="5"/>
  <c r="B56" i="5"/>
  <c r="D56" i="5"/>
  <c r="D222" i="5"/>
  <c r="B222" i="5"/>
  <c r="B233" i="5"/>
  <c r="D233" i="5"/>
  <c r="B238" i="5"/>
  <c r="D238" i="5"/>
  <c r="B91" i="5"/>
  <c r="D91" i="5"/>
  <c r="B223" i="5"/>
  <c r="D223" i="5"/>
  <c r="B95" i="5"/>
  <c r="D95" i="5"/>
  <c r="D100" i="5"/>
  <c r="B100" i="5"/>
  <c r="B39" i="5"/>
  <c r="D39" i="5"/>
  <c r="D245" i="6"/>
  <c r="B245" i="6"/>
  <c r="D257" i="6"/>
  <c r="B257" i="6"/>
  <c r="D65" i="6"/>
  <c r="B65" i="6"/>
  <c r="D10" i="6"/>
  <c r="B10" i="6"/>
  <c r="D81" i="6"/>
  <c r="B81" i="6"/>
  <c r="B227" i="6"/>
  <c r="D227" i="6"/>
  <c r="B198" i="6"/>
  <c r="D198" i="6"/>
  <c r="D186" i="6"/>
  <c r="B186" i="6"/>
  <c r="D240" i="6"/>
  <c r="B240" i="6"/>
  <c r="B14" i="6"/>
  <c r="D14" i="6"/>
  <c r="D85" i="6"/>
  <c r="B85" i="6"/>
  <c r="D125" i="6"/>
  <c r="B125" i="6"/>
  <c r="D96" i="6"/>
  <c r="B96" i="6"/>
  <c r="D122" i="6"/>
  <c r="B122" i="6"/>
  <c r="D37" i="6"/>
  <c r="B37" i="6"/>
  <c r="D218" i="6"/>
  <c r="B218" i="6"/>
  <c r="D256" i="6"/>
  <c r="B256" i="6"/>
  <c r="D177" i="6"/>
  <c r="B177" i="6"/>
  <c r="B183" i="6"/>
  <c r="D183" i="6"/>
  <c r="B214" i="6"/>
  <c r="D214" i="6"/>
  <c r="D209" i="6"/>
  <c r="B209" i="6"/>
  <c r="D123" i="6"/>
  <c r="B123" i="6"/>
  <c r="D31" i="6"/>
  <c r="B31" i="6"/>
  <c r="D152" i="6"/>
  <c r="B152" i="6"/>
  <c r="D161" i="6"/>
  <c r="B161" i="6"/>
  <c r="D228" i="6"/>
  <c r="B228" i="6"/>
  <c r="D146" i="6"/>
  <c r="B146" i="6"/>
  <c r="D181" i="6"/>
  <c r="B181" i="6"/>
  <c r="D24" i="6"/>
  <c r="B24" i="6"/>
  <c r="D89" i="6"/>
  <c r="B89" i="6"/>
  <c r="D77" i="6"/>
  <c r="B77" i="6"/>
  <c r="D149" i="6"/>
  <c r="B149" i="6"/>
  <c r="D158" i="6"/>
  <c r="B158" i="6"/>
  <c r="D159" i="6"/>
  <c r="B159" i="6"/>
</calcChain>
</file>

<file path=xl/sharedStrings.xml><?xml version="1.0" encoding="utf-8"?>
<sst xmlns="http://schemas.openxmlformats.org/spreadsheetml/2006/main" count="455" uniqueCount="208">
  <si>
    <t>N°</t>
  </si>
  <si>
    <t>Average</t>
  </si>
  <si>
    <t>Victoires</t>
  </si>
  <si>
    <t>Tour 1</t>
  </si>
  <si>
    <t>Tour 2</t>
  </si>
  <si>
    <t>Tour 3</t>
  </si>
  <si>
    <t>Tour 4</t>
  </si>
  <si>
    <t>Tour 5</t>
  </si>
  <si>
    <t>Noms Equipes</t>
  </si>
  <si>
    <t>P</t>
  </si>
  <si>
    <t>C</t>
  </si>
  <si>
    <t>Classement</t>
  </si>
  <si>
    <t>Nom Prénom</t>
  </si>
  <si>
    <t>V1</t>
  </si>
  <si>
    <t>V2</t>
  </si>
  <si>
    <t>V3</t>
  </si>
  <si>
    <t>V4</t>
  </si>
  <si>
    <t>V5</t>
  </si>
  <si>
    <t>A1</t>
  </si>
  <si>
    <t>A2</t>
  </si>
  <si>
    <t>A3</t>
  </si>
  <si>
    <t>A4</t>
  </si>
  <si>
    <t>A5</t>
  </si>
  <si>
    <t>Equipe</t>
  </si>
  <si>
    <t>Tours</t>
  </si>
  <si>
    <t>Match N°</t>
  </si>
  <si>
    <t>Nom</t>
  </si>
  <si>
    <t>Equipe A</t>
  </si>
  <si>
    <t>Equipe B</t>
  </si>
  <si>
    <t>Résultat</t>
  </si>
  <si>
    <t>A</t>
  </si>
  <si>
    <t>B</t>
  </si>
  <si>
    <t>Tour</t>
  </si>
  <si>
    <t>Terrain</t>
  </si>
  <si>
    <t>Total</t>
  </si>
  <si>
    <t>Ter</t>
  </si>
  <si>
    <t>MATCH</t>
  </si>
  <si>
    <t>Responsable du tournoi :</t>
  </si>
  <si>
    <t>Frais d'inscription par joueur :</t>
  </si>
  <si>
    <t>Joueurs 1</t>
  </si>
  <si>
    <t>Joueurs 2</t>
  </si>
  <si>
    <t>&amp;</t>
  </si>
  <si>
    <t>Payé</t>
  </si>
  <si>
    <t>Nombre d'inscrits</t>
  </si>
  <si>
    <t>Date du Tournoi :</t>
  </si>
  <si>
    <t>Montant total des Inscriptions</t>
  </si>
  <si>
    <t xml:space="preserve">Nombre de Participants : </t>
  </si>
  <si>
    <t xml:space="preserve">      Frais d'inscription par Joueur : </t>
  </si>
  <si>
    <t>Nom du Responsable :</t>
  </si>
  <si>
    <t>Signature :</t>
  </si>
  <si>
    <t>Remarque :</t>
  </si>
  <si>
    <t>Réception de la somme de :</t>
  </si>
  <si>
    <t>.</t>
  </si>
  <si>
    <t>Total :</t>
  </si>
  <si>
    <t>Noms</t>
  </si>
  <si>
    <t>Alain</t>
  </si>
  <si>
    <t>Alfred</t>
  </si>
  <si>
    <t>Arnaud</t>
  </si>
  <si>
    <t>Arthur</t>
  </si>
  <si>
    <t>Aubline</t>
  </si>
  <si>
    <t>Axel</t>
  </si>
  <si>
    <t>Christopher</t>
  </si>
  <si>
    <t>Claude</t>
  </si>
  <si>
    <t>Denis</t>
  </si>
  <si>
    <t>Florent</t>
  </si>
  <si>
    <t>François</t>
  </si>
  <si>
    <t>Gérard</t>
  </si>
  <si>
    <t>Greg</t>
  </si>
  <si>
    <t>Grégory</t>
  </si>
  <si>
    <t>Isabelle</t>
  </si>
  <si>
    <t>Jacques</t>
  </si>
  <si>
    <t>Jean-Claude</t>
  </si>
  <si>
    <t>Jean-Luc</t>
  </si>
  <si>
    <t>Jean-Marie</t>
  </si>
  <si>
    <t>Jean-Michel</t>
  </si>
  <si>
    <t>Jérémy</t>
  </si>
  <si>
    <t>Joseph</t>
  </si>
  <si>
    <t>Louis</t>
  </si>
  <si>
    <t>Manu</t>
  </si>
  <si>
    <t>Maurice</t>
  </si>
  <si>
    <t>Michel</t>
  </si>
  <si>
    <t>Michel B.</t>
  </si>
  <si>
    <t>Mitchi</t>
  </si>
  <si>
    <t>Momo</t>
  </si>
  <si>
    <t>Nadine</t>
  </si>
  <si>
    <t>Nathalie</t>
  </si>
  <si>
    <t>Odette</t>
  </si>
  <si>
    <t>Piètro</t>
  </si>
  <si>
    <t>Serge</t>
  </si>
  <si>
    <t>Yves</t>
  </si>
  <si>
    <t>Membres</t>
  </si>
  <si>
    <t>ListeDispo</t>
  </si>
  <si>
    <t>José</t>
  </si>
  <si>
    <t>Responsables</t>
  </si>
  <si>
    <t>Sommes</t>
  </si>
  <si>
    <t>'</t>
  </si>
  <si>
    <t>Equipes :</t>
  </si>
  <si>
    <t>Joueurs :</t>
  </si>
  <si>
    <t>x</t>
  </si>
  <si>
    <t>Aubline &amp; Christopher</t>
  </si>
  <si>
    <t>Alfred &amp; Alain</t>
  </si>
  <si>
    <t>Jean-Marie &amp; Jean-Michel</t>
  </si>
  <si>
    <t>Arnaud &amp; paul</t>
  </si>
  <si>
    <t>Tournoi</t>
  </si>
  <si>
    <t>Individuel</t>
  </si>
  <si>
    <t>Doublette formée</t>
  </si>
  <si>
    <t>Triplette formée</t>
  </si>
  <si>
    <t>Du</t>
  </si>
  <si>
    <t>Joueurs 3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</si>
  <si>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</si>
  <si>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</si>
  <si>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</si>
  <si>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</si>
  <si>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</si>
  <si>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</si>
  <si>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</si>
  <si>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</si>
  <si>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</si>
  <si>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</si>
  <si>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</si>
  <si>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</si>
  <si>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</si>
  <si>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</si>
  <si>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</si>
  <si>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</si>
  <si>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</si>
  <si>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</si>
  <si>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</si>
  <si>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</si>
  <si>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</si>
  <si>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</si>
  <si>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</si>
  <si>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</si>
  <si>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</si>
  <si>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</si>
  <si>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</si>
  <si>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</si>
  <si>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</si>
  <si>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</si>
  <si>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</si>
  <si>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</si>
  <si>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</si>
  <si>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</si>
  <si>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</si>
  <si>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</si>
  <si>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</si>
  <si>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</si>
  <si>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</si>
  <si>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</si>
  <si>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</si>
  <si>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</si>
  <si>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</si>
  <si>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</si>
  <si>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</si>
  <si>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</si>
  <si>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</si>
  <si>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</si>
  <si>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</si>
  <si>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</si>
  <si>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</si>
  <si>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</si>
  <si>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</si>
  <si>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</si>
  <si>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</si>
  <si>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</si>
  <si>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</si>
  <si>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A20</t>
  </si>
  <si>
    <t>B20</t>
  </si>
  <si>
    <t>Adrianne</t>
  </si>
  <si>
    <t>Alex</t>
  </si>
  <si>
    <t>Alex K.</t>
  </si>
  <si>
    <t>Anthony</t>
  </si>
  <si>
    <t>Brice</t>
  </si>
  <si>
    <t>Brigitte</t>
  </si>
  <si>
    <t>Chantal</t>
  </si>
  <si>
    <t>Christian</t>
  </si>
  <si>
    <t>Christophe</t>
  </si>
  <si>
    <t>Corine</t>
  </si>
  <si>
    <t>Eric</t>
  </si>
  <si>
    <t>Félicien</t>
  </si>
  <si>
    <t>Georges</t>
  </si>
  <si>
    <t>Georgette</t>
  </si>
  <si>
    <t>Jaka</t>
  </si>
  <si>
    <t>Jean</t>
  </si>
  <si>
    <t>Jean D.</t>
  </si>
  <si>
    <t>Jean-Marc</t>
  </si>
  <si>
    <t>Jean-Pierre</t>
  </si>
  <si>
    <t>Jérome</t>
  </si>
  <si>
    <t>Jo</t>
  </si>
  <si>
    <t>Jordy</t>
  </si>
  <si>
    <t>José B.</t>
  </si>
  <si>
    <t>Marcel</t>
  </si>
  <si>
    <t>Michel T.</t>
  </si>
  <si>
    <t>Olivia</t>
  </si>
  <si>
    <t>Paul Z.</t>
  </si>
  <si>
    <t>Raphael</t>
  </si>
  <si>
    <t>Robert</t>
  </si>
  <si>
    <t>Salva</t>
  </si>
  <si>
    <t>Stéphane</t>
  </si>
  <si>
    <t>Steve</t>
  </si>
  <si>
    <t>Thierry</t>
  </si>
  <si>
    <t>Véronique</t>
  </si>
  <si>
    <t>Willy</t>
  </si>
  <si>
    <t>Xavier</t>
  </si>
  <si>
    <t>Yvonnes</t>
  </si>
  <si>
    <t>Yvons</t>
  </si>
  <si>
    <t>Tournoi du :</t>
  </si>
  <si>
    <t>Fédération Travailliste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</si>
</sst>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68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u/>
      <sz val="12"/>
      <name val="Arial"/>
      <family val="2"/>
    </font>
    <font>
      <sz val="10"/>
      <color indexed="8"/>
      <name val="Arial"/>
      <family val="2"/>
    </font>
    <font>
      <b/>
      <sz val="12"/>
      <color indexed="10"/>
      <name val="Arial"/>
      <family val="2"/>
    </font>
    <font>
      <sz val="10"/>
      <name val="Arial"/>
      <family val="2"/>
    </font>
    <font>
      <b/>
      <u/>
      <sz val="12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u/>
      <sz val="14"/>
      <name val="Arial"/>
      <family val="2"/>
    </font>
    <font>
      <b/>
      <i/>
      <sz val="15"/>
      <name val="Arial"/>
      <family val="2"/>
    </font>
    <font>
      <b/>
      <sz val="15"/>
      <name val="Arial"/>
      <family val="2"/>
    </font>
    <font>
      <sz val="15"/>
      <name val="Arial"/>
      <family val="2"/>
    </font>
    <font>
      <b/>
      <i/>
      <u/>
      <sz val="15"/>
      <name val="Arial"/>
      <family val="2"/>
    </font>
    <font>
      <b/>
      <u/>
      <sz val="15"/>
      <name val="Arial"/>
      <family val="2"/>
    </font>
    <font>
      <b/>
      <i/>
      <u/>
      <sz val="16"/>
      <name val="Arial"/>
      <family val="2"/>
    </font>
    <font>
      <u/>
      <sz val="20"/>
      <name val="Arial"/>
      <family val="2"/>
    </font>
    <font>
      <b/>
      <sz val="20"/>
      <name val="Arial"/>
      <family val="2"/>
    </font>
    <font>
      <u/>
      <sz val="25"/>
      <name val="Arial"/>
      <family val="2"/>
    </font>
    <font>
      <b/>
      <sz val="40"/>
      <name val="Arial"/>
      <family val="2"/>
    </font>
    <font>
      <u/>
      <sz val="15"/>
      <name val="Arial"/>
      <family val="2"/>
    </font>
    <font>
      <u/>
      <sz val="12"/>
      <name val="Arial"/>
      <family val="2"/>
    </font>
    <font>
      <sz val="15"/>
      <name val="Arial"/>
      <family val="2"/>
    </font>
    <font>
      <b/>
      <sz val="20"/>
      <color indexed="10"/>
      <name val="Arial"/>
      <family val="2"/>
    </font>
    <font>
      <b/>
      <i/>
      <sz val="15"/>
      <color indexed="23"/>
      <name val="Arial"/>
      <family val="2"/>
    </font>
    <font>
      <b/>
      <sz val="15"/>
      <color indexed="23"/>
      <name val="Arial"/>
      <family val="2"/>
    </font>
    <font>
      <b/>
      <u/>
      <sz val="10"/>
      <color indexed="2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6"/>
      <color indexed="9"/>
      <name val="Arial"/>
      <family val="2"/>
    </font>
    <font>
      <sz val="16"/>
      <name val="Arial"/>
      <family val="2"/>
    </font>
    <font>
      <sz val="10"/>
      <color indexed="22"/>
      <name val="Arial"/>
      <family val="2"/>
    </font>
    <font>
      <b/>
      <sz val="15"/>
      <color indexed="22"/>
      <name val="Arial"/>
      <family val="2"/>
    </font>
    <font>
      <b/>
      <u/>
      <sz val="15"/>
      <color indexed="22"/>
      <name val="Arial"/>
      <family val="2"/>
    </font>
    <font>
      <sz val="15"/>
      <color indexed="22"/>
      <name val="Arial"/>
      <family val="2"/>
    </font>
    <font>
      <sz val="15"/>
      <color indexed="23"/>
      <name val="Arial"/>
      <family val="2"/>
    </font>
    <font>
      <b/>
      <sz val="10"/>
      <color indexed="22"/>
      <name val="Arial"/>
      <family val="2"/>
    </font>
    <font>
      <b/>
      <sz val="12"/>
      <color indexed="12"/>
      <name val="Arial"/>
      <family val="2"/>
    </font>
    <font>
      <b/>
      <sz val="12"/>
      <color rgb="FF0000FF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8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5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42" fillId="16" borderId="0" applyNumberFormat="0" applyBorder="0" applyAlignment="0" applyProtection="0"/>
    <xf numFmtId="0" fontId="42" fillId="17" borderId="0" applyNumberFormat="0" applyBorder="0" applyAlignment="0" applyProtection="0"/>
    <xf numFmtId="0" fontId="42" fillId="18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9" borderId="0" applyNumberFormat="0" applyBorder="0" applyAlignment="0" applyProtection="0"/>
    <xf numFmtId="0" fontId="45" fillId="20" borderId="1" applyNumberFormat="0" applyAlignment="0" applyProtection="0"/>
    <xf numFmtId="0" fontId="48" fillId="7" borderId="1" applyNumberFormat="0" applyAlignment="0" applyProtection="0"/>
    <xf numFmtId="0" fontId="44" fillId="3" borderId="0" applyNumberFormat="0" applyBorder="0" applyAlignment="0" applyProtection="0"/>
    <xf numFmtId="0" fontId="46" fillId="0" borderId="2" applyNumberFormat="0" applyFill="0" applyAlignment="0" applyProtection="0"/>
    <xf numFmtId="0" fontId="54" fillId="23" borderId="0" applyNumberFormat="0" applyBorder="0" applyAlignment="0" applyProtection="0"/>
    <xf numFmtId="0" fontId="41" fillId="22" borderId="4" applyNumberFormat="0" applyFont="0" applyAlignment="0" applyProtection="0"/>
    <xf numFmtId="0" fontId="50" fillId="4" borderId="0" applyNumberFormat="0" applyBorder="0" applyAlignment="0" applyProtection="0"/>
    <xf numFmtId="0" fontId="55" fillId="20" borderId="8" applyNumberFormat="0" applyAlignment="0" applyProtection="0"/>
    <xf numFmtId="0" fontId="4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1" fillId="0" borderId="5" applyNumberFormat="0" applyFill="0" applyAlignment="0" applyProtection="0"/>
    <xf numFmtId="0" fontId="52" fillId="0" borderId="6" applyNumberFormat="0" applyFill="0" applyAlignment="0" applyProtection="0"/>
    <xf numFmtId="0" fontId="53" fillId="0" borderId="7" applyNumberFormat="0" applyFill="0" applyAlignment="0" applyProtection="0"/>
    <xf numFmtId="0" fontId="53" fillId="0" borderId="0" applyNumberFormat="0" applyFill="0" applyBorder="0" applyAlignment="0" applyProtection="0"/>
    <xf numFmtId="0" fontId="57" fillId="0" borderId="9" applyNumberFormat="0" applyFill="0" applyAlignment="0" applyProtection="0"/>
    <xf numFmtId="0" fontId="47" fillId="21" borderId="3" applyNumberFormat="0" applyAlignment="0" applyProtection="0"/>
    <xf numFmtId="0" fontId="43" fillId="0" borderId="0" applyNumberFormat="0" applyFill="0" applyBorder="0" applyAlignment="0" applyProtection="0"/>
  </cellStyleXfs>
  <cellXfs count="301">
    <xf numFmtId="0" fontId="0" fillId="0" borderId="0" xfId="0"/>
    <xf numFmtId="0" fontId="0" fillId="0" borderId="0" xfId="0" applyBorder="1"/>
    <xf numFmtId="0" fontId="8" fillId="0" borderId="1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8" fillId="0" borderId="13" xfId="0" applyFon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8" fillId="0" borderId="16" xfId="0" applyFont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8" fillId="0" borderId="20" xfId="0" applyFont="1" applyFill="1" applyBorder="1" applyAlignment="1" applyProtection="1">
      <alignment horizontal="center"/>
      <protection locked="0"/>
    </xf>
    <xf numFmtId="0" fontId="0" fillId="0" borderId="0" xfId="0" applyFill="1" applyProtection="1"/>
    <xf numFmtId="0" fontId="0" fillId="0" borderId="0" xfId="0" applyFill="1" applyBorder="1" applyProtection="1"/>
    <xf numFmtId="0" fontId="18" fillId="0" borderId="21" xfId="0" applyFont="1" applyFill="1" applyBorder="1" applyAlignment="1" applyProtection="1">
      <alignment horizontal="center"/>
      <protection locked="0"/>
    </xf>
    <xf numFmtId="2" fontId="0" fillId="0" borderId="0" xfId="0" applyNumberFormat="1" applyFill="1" applyProtection="1"/>
    <xf numFmtId="0" fontId="58" fillId="24" borderId="0" xfId="0" applyFont="1" applyFill="1" applyAlignment="1">
      <alignment horizontal="center"/>
    </xf>
    <xf numFmtId="0" fontId="58" fillId="25" borderId="0" xfId="0" applyFont="1" applyFill="1" applyAlignment="1">
      <alignment horizontal="center"/>
    </xf>
    <xf numFmtId="0" fontId="59" fillId="0" borderId="0" xfId="0" applyFont="1"/>
    <xf numFmtId="0" fontId="0" fillId="0" borderId="0" xfId="0" applyFill="1" applyBorder="1"/>
    <xf numFmtId="0" fontId="0" fillId="0" borderId="0" xfId="0" applyFill="1" applyProtection="1">
      <protection locked="0"/>
    </xf>
    <xf numFmtId="6" fontId="0" fillId="0" borderId="0" xfId="0" applyNumberFormat="1" applyFill="1" applyProtection="1"/>
    <xf numFmtId="0" fontId="0" fillId="0" borderId="0" xfId="0" applyFill="1"/>
    <xf numFmtId="0" fontId="4" fillId="0" borderId="0" xfId="0" applyFont="1" applyFill="1"/>
    <xf numFmtId="0" fontId="0" fillId="26" borderId="0" xfId="0" applyFill="1" applyProtection="1"/>
    <xf numFmtId="44" fontId="6" fillId="27" borderId="10" xfId="0" applyNumberFormat="1" applyFont="1" applyFill="1" applyBorder="1" applyAlignment="1" applyProtection="1">
      <alignment horizontal="center"/>
      <protection locked="0"/>
    </xf>
    <xf numFmtId="14" fontId="8" fillId="26" borderId="0" xfId="0" applyNumberFormat="1" applyFont="1" applyFill="1" applyBorder="1" applyAlignment="1" applyProtection="1"/>
    <xf numFmtId="0" fontId="0" fillId="26" borderId="0" xfId="0" applyFill="1" applyBorder="1" applyAlignment="1" applyProtection="1">
      <alignment horizontal="left"/>
    </xf>
    <xf numFmtId="0" fontId="0" fillId="26" borderId="0" xfId="0" applyFill="1" applyBorder="1" applyProtection="1"/>
    <xf numFmtId="0" fontId="6" fillId="26" borderId="0" xfId="0" applyFont="1" applyFill="1" applyBorder="1" applyAlignment="1" applyProtection="1"/>
    <xf numFmtId="0" fontId="0" fillId="26" borderId="22" xfId="0" applyFill="1" applyBorder="1" applyProtection="1"/>
    <xf numFmtId="0" fontId="0" fillId="26" borderId="23" xfId="0" applyFill="1" applyBorder="1" applyProtection="1"/>
    <xf numFmtId="0" fontId="0" fillId="26" borderId="24" xfId="0" applyFill="1" applyBorder="1" applyProtection="1"/>
    <xf numFmtId="0" fontId="0" fillId="26" borderId="25" xfId="0" applyFill="1" applyBorder="1" applyProtection="1"/>
    <xf numFmtId="0" fontId="0" fillId="26" borderId="26" xfId="0" applyFill="1" applyBorder="1" applyAlignment="1" applyProtection="1">
      <alignment horizontal="left"/>
    </xf>
    <xf numFmtId="0" fontId="0" fillId="26" borderId="26" xfId="0" applyFill="1" applyBorder="1" applyProtection="1"/>
    <xf numFmtId="0" fontId="0" fillId="26" borderId="27" xfId="0" applyFill="1" applyBorder="1" applyProtection="1"/>
    <xf numFmtId="0" fontId="0" fillId="26" borderId="28" xfId="0" applyFill="1" applyBorder="1" applyProtection="1"/>
    <xf numFmtId="0" fontId="0" fillId="26" borderId="29" xfId="0" applyFill="1" applyBorder="1" applyProtection="1"/>
    <xf numFmtId="0" fontId="59" fillId="0" borderId="0" xfId="0" applyNumberFormat="1" applyFont="1"/>
    <xf numFmtId="0" fontId="0" fillId="0" borderId="0" xfId="0" applyFill="1" applyProtection="1">
      <protection hidden="1"/>
    </xf>
    <xf numFmtId="0" fontId="0" fillId="26" borderId="0" xfId="0" applyFill="1" applyProtection="1">
      <protection hidden="1"/>
    </xf>
    <xf numFmtId="0" fontId="30" fillId="0" borderId="0" xfId="0" applyFont="1" applyFill="1" applyAlignment="1" applyProtection="1">
      <protection hidden="1"/>
    </xf>
    <xf numFmtId="0" fontId="30" fillId="0" borderId="0" xfId="0" applyFont="1" applyFill="1" applyAlignment="1" applyProtection="1">
      <alignment horizontal="right"/>
      <protection hidden="1"/>
    </xf>
    <xf numFmtId="0" fontId="0" fillId="0" borderId="30" xfId="0" applyFill="1" applyBorder="1" applyProtection="1">
      <protection hidden="1"/>
    </xf>
    <xf numFmtId="0" fontId="0" fillId="0" borderId="12" xfId="0" applyFill="1" applyBorder="1" applyProtection="1">
      <protection hidden="1"/>
    </xf>
    <xf numFmtId="0" fontId="0" fillId="0" borderId="31" xfId="0" applyFill="1" applyBorder="1" applyProtection="1">
      <protection hidden="1"/>
    </xf>
    <xf numFmtId="0" fontId="0" fillId="0" borderId="15" xfId="0" applyFill="1" applyBorder="1" applyProtection="1">
      <protection hidden="1"/>
    </xf>
    <xf numFmtId="0" fontId="0" fillId="0" borderId="0" xfId="0" applyFill="1" applyBorder="1" applyProtection="1">
      <protection hidden="1"/>
    </xf>
    <xf numFmtId="0" fontId="0" fillId="0" borderId="14" xfId="0" applyFill="1" applyBorder="1" applyProtection="1">
      <protection hidden="1"/>
    </xf>
    <xf numFmtId="0" fontId="0" fillId="0" borderId="19" xfId="0" applyFill="1" applyBorder="1" applyProtection="1">
      <protection hidden="1"/>
    </xf>
    <xf numFmtId="0" fontId="0" fillId="0" borderId="17" xfId="0" applyFill="1" applyBorder="1" applyProtection="1">
      <protection hidden="1"/>
    </xf>
    <xf numFmtId="0" fontId="0" fillId="0" borderId="18" xfId="0" applyFill="1" applyBorder="1" applyProtection="1">
      <protection hidden="1"/>
    </xf>
    <xf numFmtId="0" fontId="34" fillId="0" borderId="0" xfId="0" applyFont="1" applyFill="1" applyAlignment="1" applyProtection="1">
      <alignment horizontal="right"/>
      <protection hidden="1"/>
    </xf>
    <xf numFmtId="0" fontId="26" fillId="0" borderId="0" xfId="0" applyFont="1" applyFill="1" applyAlignment="1" applyProtection="1">
      <alignment horizontal="center"/>
      <protection hidden="1"/>
    </xf>
    <xf numFmtId="0" fontId="31" fillId="0" borderId="0" xfId="0" applyNumberFormat="1" applyFont="1" applyFill="1" applyBorder="1" applyAlignment="1" applyProtection="1">
      <alignment horizontal="center"/>
      <protection hidden="1"/>
    </xf>
    <xf numFmtId="0" fontId="25" fillId="0" borderId="0" xfId="0" applyFont="1" applyFill="1" applyAlignment="1" applyProtection="1">
      <protection hidden="1"/>
    </xf>
    <xf numFmtId="0" fontId="0" fillId="0" borderId="32" xfId="0" applyFill="1" applyBorder="1" applyProtection="1">
      <protection hidden="1"/>
    </xf>
    <xf numFmtId="0" fontId="0" fillId="26" borderId="0" xfId="0" applyFill="1" applyBorder="1" applyProtection="1">
      <protection hidden="1"/>
    </xf>
    <xf numFmtId="0" fontId="36" fillId="0" borderId="0" xfId="0" applyFont="1" applyFill="1" applyAlignment="1" applyProtection="1">
      <alignment horizontal="right"/>
      <protection hidden="1"/>
    </xf>
    <xf numFmtId="44" fontId="25" fillId="0" borderId="0" xfId="0" applyNumberFormat="1" applyFont="1" applyFill="1" applyAlignment="1" applyProtection="1">
      <alignment horizontal="left"/>
      <protection hidden="1"/>
    </xf>
    <xf numFmtId="0" fontId="22" fillId="0" borderId="0" xfId="0" applyFont="1" applyFill="1" applyBorder="1" applyAlignment="1" applyProtection="1">
      <alignment horizontal="center"/>
      <protection hidden="1"/>
    </xf>
    <xf numFmtId="0" fontId="19" fillId="0" borderId="20" xfId="0" applyFont="1" applyFill="1" applyBorder="1" applyAlignment="1" applyProtection="1">
      <alignment horizontal="center"/>
      <protection locked="0"/>
    </xf>
    <xf numFmtId="0" fontId="19" fillId="28" borderId="20" xfId="0" applyFont="1" applyFill="1" applyBorder="1" applyAlignment="1" applyProtection="1">
      <alignment horizontal="center"/>
      <protection locked="0"/>
    </xf>
    <xf numFmtId="0" fontId="61" fillId="26" borderId="0" xfId="0" applyFont="1" applyFill="1" applyProtection="1">
      <protection hidden="1"/>
    </xf>
    <xf numFmtId="0" fontId="25" fillId="0" borderId="0" xfId="0" applyFont="1" applyFill="1" applyProtection="1">
      <protection hidden="1"/>
    </xf>
    <xf numFmtId="0" fontId="38" fillId="28" borderId="30" xfId="0" applyFont="1" applyFill="1" applyBorder="1" applyAlignment="1" applyProtection="1">
      <alignment horizontal="right"/>
      <protection hidden="1"/>
    </xf>
    <xf numFmtId="0" fontId="38" fillId="28" borderId="0" xfId="0" applyFont="1" applyFill="1" applyBorder="1" applyAlignment="1" applyProtection="1">
      <alignment horizontal="right"/>
      <protection hidden="1"/>
    </xf>
    <xf numFmtId="0" fontId="24" fillId="28" borderId="0" xfId="0" applyFont="1" applyFill="1" applyBorder="1" applyAlignment="1" applyProtection="1">
      <alignment horizontal="right"/>
      <protection hidden="1"/>
    </xf>
    <xf numFmtId="14" fontId="25" fillId="28" borderId="0" xfId="0" applyNumberFormat="1" applyFont="1" applyFill="1" applyBorder="1" applyAlignment="1" applyProtection="1">
      <alignment horizontal="center"/>
      <protection hidden="1"/>
    </xf>
    <xf numFmtId="0" fontId="26" fillId="28" borderId="0" xfId="0" applyFont="1" applyFill="1" applyBorder="1" applyProtection="1">
      <protection hidden="1"/>
    </xf>
    <xf numFmtId="0" fontId="24" fillId="28" borderId="0" xfId="0" applyFont="1" applyFill="1" applyBorder="1" applyAlignment="1" applyProtection="1">
      <alignment horizontal="center"/>
      <protection hidden="1"/>
    </xf>
    <xf numFmtId="0" fontId="25" fillId="28" borderId="0" xfId="0" applyFont="1" applyFill="1" applyProtection="1">
      <protection hidden="1"/>
    </xf>
    <xf numFmtId="0" fontId="27" fillId="28" borderId="33" xfId="0" applyFont="1" applyFill="1" applyBorder="1" applyAlignment="1" applyProtection="1">
      <alignment horizontal="center"/>
      <protection hidden="1"/>
    </xf>
    <xf numFmtId="0" fontId="27" fillId="28" borderId="0" xfId="0" applyFont="1" applyFill="1" applyBorder="1" applyAlignment="1" applyProtection="1">
      <alignment horizontal="center"/>
      <protection hidden="1"/>
    </xf>
    <xf numFmtId="0" fontId="25" fillId="28" borderId="0" xfId="0" applyFont="1" applyFill="1" applyAlignment="1" applyProtection="1">
      <alignment horizontal="center"/>
      <protection hidden="1"/>
    </xf>
    <xf numFmtId="0" fontId="27" fillId="28" borderId="0" xfId="0" applyFont="1" applyFill="1" applyAlignment="1" applyProtection="1">
      <alignment horizontal="center"/>
      <protection hidden="1"/>
    </xf>
    <xf numFmtId="0" fontId="28" fillId="28" borderId="0" xfId="0" applyFont="1" applyFill="1" applyAlignment="1" applyProtection="1">
      <alignment horizontal="center"/>
      <protection hidden="1"/>
    </xf>
    <xf numFmtId="0" fontId="62" fillId="26" borderId="0" xfId="0" applyFont="1" applyFill="1" applyAlignment="1" applyProtection="1">
      <alignment horizontal="center"/>
      <protection hidden="1"/>
    </xf>
    <xf numFmtId="0" fontId="28" fillId="0" borderId="0" xfId="0" applyFont="1" applyFill="1" applyAlignment="1" applyProtection="1">
      <alignment horizontal="center"/>
      <protection hidden="1"/>
    </xf>
    <xf numFmtId="0" fontId="4" fillId="28" borderId="20" xfId="0" applyFont="1" applyFill="1" applyBorder="1" applyAlignment="1" applyProtection="1">
      <alignment horizontal="center"/>
      <protection hidden="1"/>
    </xf>
    <xf numFmtId="44" fontId="4" fillId="0" borderId="20" xfId="0" applyNumberFormat="1" applyFont="1" applyFill="1" applyBorder="1" applyAlignment="1" applyProtection="1">
      <alignment horizontal="center"/>
      <protection hidden="1"/>
    </xf>
    <xf numFmtId="0" fontId="60" fillId="26" borderId="30" xfId="0" applyFont="1" applyFill="1" applyBorder="1" applyProtection="1">
      <protection hidden="1"/>
    </xf>
    <xf numFmtId="0" fontId="60" fillId="26" borderId="12" xfId="0" applyFont="1" applyFill="1" applyBorder="1" applyProtection="1">
      <protection hidden="1"/>
    </xf>
    <xf numFmtId="0" fontId="60" fillId="26" borderId="31" xfId="0" applyFont="1" applyFill="1" applyBorder="1" applyProtection="1">
      <protection hidden="1"/>
    </xf>
    <xf numFmtId="0" fontId="60" fillId="26" borderId="15" xfId="0" applyFont="1" applyFill="1" applyBorder="1" applyProtection="1">
      <protection hidden="1"/>
    </xf>
    <xf numFmtId="0" fontId="60" fillId="26" borderId="0" xfId="0" applyFont="1" applyFill="1" applyBorder="1" applyProtection="1">
      <protection hidden="1"/>
    </xf>
    <xf numFmtId="0" fontId="60" fillId="26" borderId="14" xfId="0" applyFont="1" applyFill="1" applyBorder="1" applyProtection="1">
      <protection hidden="1"/>
    </xf>
    <xf numFmtId="0" fontId="25" fillId="26" borderId="15" xfId="0" applyFont="1" applyFill="1" applyBorder="1" applyAlignment="1" applyProtection="1">
      <alignment horizontal="right"/>
      <protection hidden="1"/>
    </xf>
    <xf numFmtId="1" fontId="25" fillId="26" borderId="0" xfId="0" applyNumberFormat="1" applyFont="1" applyFill="1" applyBorder="1" applyAlignment="1" applyProtection="1">
      <alignment horizontal="center"/>
      <protection hidden="1"/>
    </xf>
    <xf numFmtId="0" fontId="63" fillId="26" borderId="14" xfId="0" applyFont="1" applyFill="1" applyBorder="1" applyProtection="1">
      <protection hidden="1"/>
    </xf>
    <xf numFmtId="0" fontId="61" fillId="26" borderId="15" xfId="0" applyFont="1" applyFill="1" applyBorder="1" applyAlignment="1" applyProtection="1">
      <alignment horizontal="right"/>
      <protection hidden="1"/>
    </xf>
    <xf numFmtId="0" fontId="61" fillId="26" borderId="0" xfId="0" applyFont="1" applyFill="1" applyBorder="1" applyAlignment="1" applyProtection="1">
      <alignment horizontal="center"/>
      <protection hidden="1"/>
    </xf>
    <xf numFmtId="0" fontId="61" fillId="26" borderId="19" xfId="0" applyFont="1" applyFill="1" applyBorder="1" applyAlignment="1" applyProtection="1">
      <alignment horizontal="right"/>
      <protection hidden="1"/>
    </xf>
    <xf numFmtId="0" fontId="61" fillId="26" borderId="17" xfId="0" applyFont="1" applyFill="1" applyBorder="1" applyAlignment="1" applyProtection="1">
      <alignment horizontal="center"/>
      <protection hidden="1"/>
    </xf>
    <xf numFmtId="0" fontId="63" fillId="26" borderId="18" xfId="0" applyFont="1" applyFill="1" applyBorder="1" applyProtection="1">
      <protection hidden="1"/>
    </xf>
    <xf numFmtId="0" fontId="39" fillId="28" borderId="34" xfId="0" applyFont="1" applyFill="1" applyBorder="1" applyAlignment="1" applyProtection="1">
      <alignment horizontal="center"/>
      <protection hidden="1"/>
    </xf>
    <xf numFmtId="0" fontId="39" fillId="28" borderId="0" xfId="0" quotePrefix="1" applyFont="1" applyFill="1" applyAlignment="1" applyProtection="1">
      <alignment horizontal="center"/>
      <protection hidden="1"/>
    </xf>
    <xf numFmtId="0" fontId="39" fillId="28" borderId="0" xfId="0" applyFont="1" applyFill="1" applyProtection="1">
      <protection hidden="1"/>
    </xf>
    <xf numFmtId="0" fontId="64" fillId="28" borderId="0" xfId="0" applyFont="1" applyFill="1" applyAlignment="1" applyProtection="1">
      <alignment horizontal="center"/>
      <protection hidden="1"/>
    </xf>
    <xf numFmtId="0" fontId="64" fillId="28" borderId="0" xfId="0" applyFont="1" applyFill="1" applyProtection="1">
      <protection hidden="1"/>
    </xf>
    <xf numFmtId="0" fontId="39" fillId="28" borderId="0" xfId="0" applyFont="1" applyFill="1" applyAlignment="1" applyProtection="1">
      <alignment horizontal="center"/>
      <protection hidden="1"/>
    </xf>
    <xf numFmtId="0" fontId="25" fillId="28" borderId="15" xfId="0" applyFont="1" applyFill="1" applyBorder="1" applyAlignment="1" applyProtection="1">
      <alignment horizontal="center"/>
      <protection hidden="1"/>
    </xf>
    <xf numFmtId="0" fontId="25" fillId="0" borderId="0" xfId="0" applyFont="1" applyFill="1" applyAlignment="1" applyProtection="1">
      <alignment horizontal="center"/>
      <protection hidden="1"/>
    </xf>
    <xf numFmtId="0" fontId="26" fillId="0" borderId="0" xfId="0" applyFont="1" applyFill="1" applyProtection="1">
      <protection hidden="1"/>
    </xf>
    <xf numFmtId="0" fontId="3" fillId="26" borderId="35" xfId="0" applyFont="1" applyFill="1" applyBorder="1" applyAlignment="1" applyProtection="1">
      <alignment horizontal="center" vertical="center"/>
      <protection hidden="1"/>
    </xf>
    <xf numFmtId="0" fontId="3" fillId="26" borderId="36" xfId="0" applyFont="1" applyFill="1" applyBorder="1" applyAlignment="1" applyProtection="1">
      <alignment horizontal="center" vertical="center"/>
      <protection hidden="1"/>
    </xf>
    <xf numFmtId="0" fontId="3" fillId="26" borderId="37" xfId="0" applyFont="1" applyFill="1" applyBorder="1" applyAlignment="1" applyProtection="1">
      <alignment horizontal="center" vertical="center"/>
      <protection hidden="1"/>
    </xf>
    <xf numFmtId="0" fontId="3" fillId="26" borderId="38" xfId="0" applyFont="1" applyFill="1" applyBorder="1" applyAlignment="1" applyProtection="1">
      <alignment horizontal="center" vertical="center"/>
      <protection hidden="1"/>
    </xf>
    <xf numFmtId="0" fontId="40" fillId="26" borderId="39" xfId="0" applyFont="1" applyFill="1" applyBorder="1" applyAlignment="1" applyProtection="1">
      <alignment horizontal="center" vertical="center"/>
      <protection hidden="1"/>
    </xf>
    <xf numFmtId="0" fontId="3" fillId="26" borderId="40" xfId="0" applyFont="1" applyFill="1" applyBorder="1" applyAlignment="1" applyProtection="1">
      <alignment horizontal="center" vertical="center"/>
      <protection hidden="1"/>
    </xf>
    <xf numFmtId="15" fontId="3" fillId="26" borderId="41" xfId="0" applyNumberFormat="1" applyFont="1" applyFill="1" applyBorder="1" applyAlignment="1" applyProtection="1">
      <alignment horizontal="center" vertical="center"/>
      <protection hidden="1"/>
    </xf>
    <xf numFmtId="0" fontId="3" fillId="26" borderId="41" xfId="0" applyFont="1" applyFill="1" applyBorder="1" applyAlignment="1" applyProtection="1">
      <alignment horizontal="center" vertical="center"/>
      <protection hidden="1"/>
    </xf>
    <xf numFmtId="0" fontId="3" fillId="26" borderId="42" xfId="0" applyFont="1" applyFill="1" applyBorder="1" applyAlignment="1" applyProtection="1">
      <alignment horizontal="center" vertical="center"/>
      <protection hidden="1"/>
    </xf>
    <xf numFmtId="1" fontId="0" fillId="0" borderId="0" xfId="0" applyNumberFormat="1" applyFill="1" applyProtection="1">
      <protection hidden="1"/>
    </xf>
    <xf numFmtId="1" fontId="2" fillId="26" borderId="21" xfId="0" applyNumberFormat="1" applyFont="1" applyFill="1" applyBorder="1" applyAlignment="1" applyProtection="1">
      <alignment horizontal="center"/>
      <protection hidden="1"/>
    </xf>
    <xf numFmtId="1" fontId="0" fillId="0" borderId="43" xfId="0" applyNumberFormat="1" applyFill="1" applyBorder="1" applyAlignment="1" applyProtection="1">
      <alignment horizontal="center" vertical="center"/>
      <protection hidden="1"/>
    </xf>
    <xf numFmtId="1" fontId="0" fillId="0" borderId="21" xfId="0" applyNumberFormat="1" applyFill="1" applyBorder="1" applyAlignment="1" applyProtection="1">
      <alignment horizontal="center" vertical="center"/>
      <protection hidden="1"/>
    </xf>
    <xf numFmtId="1" fontId="0" fillId="0" borderId="44" xfId="0" applyNumberFormat="1" applyFill="1" applyBorder="1" applyAlignment="1" applyProtection="1">
      <alignment horizontal="center" vertical="center"/>
      <protection hidden="1"/>
    </xf>
    <xf numFmtId="0" fontId="17" fillId="0" borderId="21" xfId="0" applyFont="1" applyFill="1" applyBorder="1" applyAlignment="1" applyProtection="1">
      <alignment horizontal="center" vertical="center"/>
      <protection hidden="1"/>
    </xf>
    <xf numFmtId="0" fontId="0" fillId="0" borderId="20" xfId="0" applyFill="1" applyBorder="1" applyProtection="1">
      <protection hidden="1"/>
    </xf>
    <xf numFmtId="1" fontId="0" fillId="0" borderId="20" xfId="0" applyNumberFormat="1" applyFill="1" applyBorder="1" applyProtection="1">
      <protection hidden="1"/>
    </xf>
    <xf numFmtId="1" fontId="0" fillId="0" borderId="20" xfId="0" applyNumberFormat="1" applyFill="1" applyBorder="1" applyAlignment="1" applyProtection="1">
      <alignment horizontal="center" vertical="center"/>
      <protection hidden="1"/>
    </xf>
    <xf numFmtId="0" fontId="0" fillId="0" borderId="21" xfId="0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19" fillId="26" borderId="0" xfId="0" applyFont="1" applyFill="1" applyAlignment="1" applyProtection="1">
      <alignment horizontal="center"/>
      <protection hidden="1"/>
    </xf>
    <xf numFmtId="0" fontId="19" fillId="0" borderId="0" xfId="0" applyFont="1" applyFill="1" applyAlignment="1" applyProtection="1">
      <alignment horizontal="center"/>
      <protection hidden="1"/>
    </xf>
    <xf numFmtId="0" fontId="7" fillId="26" borderId="20" xfId="0" applyFont="1" applyFill="1" applyBorder="1" applyAlignment="1" applyProtection="1">
      <alignment horizontal="center" vertical="center"/>
      <protection hidden="1"/>
    </xf>
    <xf numFmtId="0" fontId="7" fillId="0" borderId="20" xfId="0" applyFont="1" applyFill="1" applyBorder="1" applyAlignment="1" applyProtection="1">
      <alignment horizontal="center" vertical="center"/>
      <protection hidden="1"/>
    </xf>
    <xf numFmtId="0" fontId="14" fillId="0" borderId="20" xfId="0" applyFont="1" applyFill="1" applyBorder="1" applyAlignment="1" applyProtection="1">
      <alignment horizontal="center" vertical="center"/>
      <protection hidden="1"/>
    </xf>
    <xf numFmtId="0" fontId="21" fillId="26" borderId="0" xfId="0" applyFont="1" applyFill="1" applyAlignment="1" applyProtection="1">
      <alignment horizontal="center"/>
      <protection hidden="1"/>
    </xf>
    <xf numFmtId="0" fontId="21" fillId="0" borderId="0" xfId="0" applyFont="1" applyFill="1" applyAlignment="1" applyProtection="1">
      <alignment horizontal="center"/>
      <protection hidden="1"/>
    </xf>
    <xf numFmtId="0" fontId="15" fillId="26" borderId="20" xfId="0" applyFont="1" applyFill="1" applyBorder="1" applyAlignment="1" applyProtection="1">
      <alignment horizontal="center"/>
      <protection hidden="1"/>
    </xf>
    <xf numFmtId="0" fontId="15" fillId="0" borderId="20" xfId="0" applyFont="1" applyFill="1" applyBorder="1" applyAlignment="1" applyProtection="1">
      <alignment horizontal="center"/>
      <protection hidden="1"/>
    </xf>
    <xf numFmtId="0" fontId="13" fillId="0" borderId="20" xfId="0" applyFont="1" applyFill="1" applyBorder="1" applyAlignment="1" applyProtection="1">
      <alignment horizontal="center"/>
      <protection hidden="1"/>
    </xf>
    <xf numFmtId="0" fontId="13" fillId="26" borderId="0" xfId="0" applyFont="1" applyFill="1" applyAlignment="1" applyProtection="1">
      <alignment horizontal="center"/>
      <protection hidden="1"/>
    </xf>
    <xf numFmtId="0" fontId="13" fillId="0" borderId="0" xfId="0" applyFont="1" applyFill="1" applyAlignment="1" applyProtection="1">
      <alignment horizontal="center"/>
      <protection hidden="1"/>
    </xf>
    <xf numFmtId="0" fontId="19" fillId="26" borderId="0" xfId="0" applyFont="1" applyFill="1" applyAlignment="1" applyProtection="1">
      <alignment horizontal="center" vertical="center"/>
      <protection hidden="1"/>
    </xf>
    <xf numFmtId="0" fontId="19" fillId="0" borderId="0" xfId="0" applyFont="1" applyFill="1" applyAlignment="1" applyProtection="1">
      <alignment horizontal="center" vertical="center"/>
      <protection hidden="1"/>
    </xf>
    <xf numFmtId="0" fontId="16" fillId="26" borderId="0" xfId="0" applyFont="1" applyFill="1" applyAlignment="1" applyProtection="1">
      <alignment horizontal="center" vertical="center"/>
      <protection hidden="1"/>
    </xf>
    <xf numFmtId="0" fontId="16" fillId="0" borderId="0" xfId="0" applyFont="1" applyFill="1" applyAlignment="1" applyProtection="1">
      <alignment horizontal="center" vertical="center"/>
      <protection hidden="1"/>
    </xf>
    <xf numFmtId="0" fontId="7" fillId="26" borderId="20" xfId="0" applyFont="1" applyFill="1" applyBorder="1" applyAlignment="1" applyProtection="1">
      <alignment horizontal="center"/>
      <protection hidden="1"/>
    </xf>
    <xf numFmtId="0" fontId="7" fillId="0" borderId="20" xfId="0" applyFont="1" applyFill="1" applyBorder="1" applyAlignment="1" applyProtection="1">
      <alignment horizontal="center"/>
      <protection hidden="1"/>
    </xf>
    <xf numFmtId="0" fontId="14" fillId="0" borderId="20" xfId="0" applyFont="1" applyFill="1" applyBorder="1" applyAlignment="1" applyProtection="1">
      <alignment horizontal="center"/>
      <protection hidden="1"/>
    </xf>
    <xf numFmtId="0" fontId="11" fillId="0" borderId="0" xfId="0" applyFont="1" applyFill="1" applyProtection="1">
      <protection locked="0"/>
    </xf>
    <xf numFmtId="0" fontId="11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4" fillId="0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10" fillId="29" borderId="11" xfId="0" applyFont="1" applyFill="1" applyBorder="1" applyAlignment="1" applyProtection="1">
      <alignment horizontal="center"/>
      <protection hidden="1"/>
    </xf>
    <xf numFmtId="0" fontId="12" fillId="29" borderId="16" xfId="0" applyFont="1" applyFill="1" applyBorder="1" applyAlignment="1" applyProtection="1">
      <alignment horizontal="center"/>
      <protection hidden="1"/>
    </xf>
    <xf numFmtId="0" fontId="12" fillId="29" borderId="38" xfId="0" applyFont="1" applyFill="1" applyBorder="1" applyAlignment="1" applyProtection="1">
      <alignment horizontal="center"/>
      <protection hidden="1"/>
    </xf>
    <xf numFmtId="0" fontId="12" fillId="29" borderId="45" xfId="0" applyFont="1" applyFill="1" applyBorder="1" applyAlignment="1" applyProtection="1">
      <alignment horizontal="center"/>
      <protection hidden="1"/>
    </xf>
    <xf numFmtId="0" fontId="6" fillId="0" borderId="21" xfId="0" applyFont="1" applyFill="1" applyBorder="1" applyAlignment="1" applyProtection="1">
      <alignment horizontal="center"/>
      <protection hidden="1"/>
    </xf>
    <xf numFmtId="0" fontId="9" fillId="0" borderId="21" xfId="0" applyFont="1" applyFill="1" applyBorder="1" applyAlignment="1" applyProtection="1">
      <alignment horizontal="center"/>
      <protection hidden="1"/>
    </xf>
    <xf numFmtId="0" fontId="6" fillId="0" borderId="20" xfId="0" applyFont="1" applyFill="1" applyBorder="1" applyAlignment="1" applyProtection="1">
      <alignment horizontal="center"/>
      <protection hidden="1"/>
    </xf>
    <xf numFmtId="0" fontId="9" fillId="0" borderId="20" xfId="0" applyFont="1" applyFill="1" applyBorder="1" applyAlignment="1" applyProtection="1">
      <alignment horizontal="center"/>
      <protection hidden="1"/>
    </xf>
    <xf numFmtId="0" fontId="4" fillId="0" borderId="0" xfId="0" applyFon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65" fillId="26" borderId="0" xfId="0" applyFont="1" applyFill="1" applyAlignment="1" applyProtection="1">
      <alignment horizontal="center"/>
      <protection hidden="1"/>
    </xf>
    <xf numFmtId="0" fontId="60" fillId="26" borderId="0" xfId="0" applyFont="1" applyFill="1" applyAlignment="1" applyProtection="1">
      <alignment horizontal="center"/>
      <protection hidden="1"/>
    </xf>
    <xf numFmtId="0" fontId="60" fillId="26" borderId="0" xfId="0" applyFont="1" applyFill="1" applyAlignment="1" applyProtection="1">
      <alignment horizontal="right"/>
      <protection hidden="1"/>
    </xf>
    <xf numFmtId="0" fontId="60" fillId="26" borderId="0" xfId="0" applyFont="1" applyFill="1" applyProtection="1">
      <protection hidden="1"/>
    </xf>
    <xf numFmtId="0" fontId="11" fillId="26" borderId="0" xfId="0" applyFont="1" applyFill="1" applyProtection="1">
      <protection hidden="1"/>
    </xf>
    <xf numFmtId="0" fontId="11" fillId="26" borderId="0" xfId="0" applyFont="1" applyFill="1" applyBorder="1" applyProtection="1">
      <protection hidden="1"/>
    </xf>
    <xf numFmtId="0" fontId="19" fillId="26" borderId="0" xfId="0" applyFont="1" applyFill="1" applyProtection="1">
      <protection hidden="1"/>
    </xf>
    <xf numFmtId="0" fontId="19" fillId="26" borderId="0" xfId="0" applyFont="1" applyFill="1" applyBorder="1" applyProtection="1">
      <protection hidden="1"/>
    </xf>
    <xf numFmtId="0" fontId="23" fillId="26" borderId="26" xfId="0" applyFont="1" applyFill="1" applyBorder="1" applyAlignment="1" applyProtection="1"/>
    <xf numFmtId="0" fontId="23" fillId="26" borderId="0" xfId="0" applyFont="1" applyFill="1" applyBorder="1" applyAlignment="1" applyProtection="1"/>
    <xf numFmtId="0" fontId="19" fillId="0" borderId="0" xfId="0" applyFont="1" applyBorder="1" applyAlignment="1"/>
    <xf numFmtId="0" fontId="0" fillId="0" borderId="0" xfId="0" applyFill="1" applyAlignment="1" applyProtection="1"/>
    <xf numFmtId="0" fontId="0" fillId="26" borderId="0" xfId="0" applyFill="1" applyAlignment="1" applyProtection="1"/>
    <xf numFmtId="2" fontId="0" fillId="26" borderId="0" xfId="0" applyNumberFormat="1" applyFill="1" applyProtection="1"/>
    <xf numFmtId="0" fontId="66" fillId="0" borderId="21" xfId="0" applyFont="1" applyFill="1" applyBorder="1" applyAlignment="1" applyProtection="1">
      <alignment horizontal="center"/>
      <protection locked="0"/>
    </xf>
    <xf numFmtId="0" fontId="66" fillId="0" borderId="20" xfId="0" applyFont="1" applyFill="1" applyBorder="1" applyAlignment="1" applyProtection="1">
      <alignment horizontal="center"/>
      <protection locked="0"/>
    </xf>
    <xf numFmtId="0" fontId="7" fillId="26" borderId="21" xfId="0" applyFont="1" applyFill="1" applyBorder="1" applyAlignment="1" applyProtection="1">
      <alignment horizontal="center" vertical="center"/>
      <protection hidden="1"/>
    </xf>
    <xf numFmtId="0" fontId="7" fillId="0" borderId="21" xfId="0" applyFont="1" applyFill="1" applyBorder="1" applyAlignment="1" applyProtection="1">
      <alignment horizontal="center" vertical="center"/>
      <protection hidden="1"/>
    </xf>
    <xf numFmtId="0" fontId="14" fillId="0" borderId="21" xfId="0" applyFont="1" applyFill="1" applyBorder="1" applyAlignment="1" applyProtection="1">
      <alignment horizontal="center" vertical="center"/>
      <protection hidden="1"/>
    </xf>
    <xf numFmtId="0" fontId="16" fillId="26" borderId="35" xfId="0" applyFont="1" applyFill="1" applyBorder="1" applyAlignment="1" applyProtection="1">
      <alignment horizontal="center" vertical="center"/>
      <protection hidden="1"/>
    </xf>
    <xf numFmtId="0" fontId="16" fillId="26" borderId="36" xfId="0" applyFont="1" applyFill="1" applyBorder="1" applyAlignment="1" applyProtection="1">
      <alignment horizontal="center" vertical="center"/>
      <protection hidden="1"/>
    </xf>
    <xf numFmtId="0" fontId="16" fillId="26" borderId="31" xfId="0" applyFont="1" applyFill="1" applyBorder="1" applyAlignment="1" applyProtection="1">
      <alignment horizontal="center" vertical="center"/>
      <protection hidden="1"/>
    </xf>
    <xf numFmtId="0" fontId="16" fillId="26" borderId="46" xfId="0" applyFont="1" applyFill="1" applyBorder="1" applyAlignment="1" applyProtection="1">
      <alignment horizontal="center" vertical="center"/>
      <protection hidden="1"/>
    </xf>
    <xf numFmtId="0" fontId="16" fillId="26" borderId="47" xfId="0" applyFont="1" applyFill="1" applyBorder="1" applyAlignment="1" applyProtection="1">
      <alignment horizontal="center" vertical="center"/>
      <protection hidden="1"/>
    </xf>
    <xf numFmtId="0" fontId="16" fillId="26" borderId="18" xfId="0" applyFont="1" applyFill="1" applyBorder="1" applyAlignment="1" applyProtection="1">
      <alignment horizontal="center" vertical="center"/>
      <protection hidden="1"/>
    </xf>
    <xf numFmtId="0" fontId="7" fillId="26" borderId="21" xfId="0" applyFont="1" applyFill="1" applyBorder="1" applyAlignment="1" applyProtection="1">
      <alignment horizontal="center"/>
      <protection hidden="1"/>
    </xf>
    <xf numFmtId="0" fontId="7" fillId="0" borderId="21" xfId="0" applyFont="1" applyFill="1" applyBorder="1" applyAlignment="1" applyProtection="1">
      <alignment horizontal="center"/>
      <protection hidden="1"/>
    </xf>
    <xf numFmtId="0" fontId="14" fillId="0" borderId="21" xfId="0" applyFont="1" applyFill="1" applyBorder="1" applyAlignment="1" applyProtection="1">
      <alignment horizontal="center"/>
      <protection hidden="1"/>
    </xf>
    <xf numFmtId="0" fontId="19" fillId="26" borderId="46" xfId="0" applyFont="1" applyFill="1" applyBorder="1" applyAlignment="1" applyProtection="1">
      <alignment horizontal="center"/>
      <protection hidden="1"/>
    </xf>
    <xf numFmtId="0" fontId="19" fillId="26" borderId="47" xfId="0" applyFont="1" applyFill="1" applyBorder="1" applyAlignment="1" applyProtection="1">
      <alignment horizontal="center"/>
      <protection hidden="1"/>
    </xf>
    <xf numFmtId="0" fontId="19" fillId="26" borderId="18" xfId="0" applyFont="1" applyFill="1" applyBorder="1" applyAlignment="1" applyProtection="1">
      <alignment horizontal="center"/>
      <protection hidden="1"/>
    </xf>
    <xf numFmtId="0" fontId="4" fillId="26" borderId="46" xfId="0" applyFont="1" applyFill="1" applyBorder="1" applyAlignment="1" applyProtection="1">
      <alignment horizontal="center" vertical="center"/>
      <protection hidden="1"/>
    </xf>
    <xf numFmtId="0" fontId="19" fillId="26" borderId="47" xfId="0" applyFont="1" applyFill="1" applyBorder="1" applyAlignment="1" applyProtection="1">
      <alignment horizontal="center" vertical="center"/>
      <protection hidden="1"/>
    </xf>
    <xf numFmtId="0" fontId="19" fillId="26" borderId="18" xfId="0" applyFont="1" applyFill="1" applyBorder="1" applyAlignment="1" applyProtection="1">
      <alignment horizontal="center" vertical="center"/>
      <protection hidden="1"/>
    </xf>
    <xf numFmtId="0" fontId="15" fillId="26" borderId="21" xfId="0" applyFont="1" applyFill="1" applyBorder="1" applyAlignment="1" applyProtection="1">
      <alignment horizontal="center"/>
      <protection hidden="1"/>
    </xf>
    <xf numFmtId="0" fontId="15" fillId="0" borderId="21" xfId="0" applyFont="1" applyFill="1" applyBorder="1" applyAlignment="1" applyProtection="1">
      <alignment horizontal="center"/>
      <protection hidden="1"/>
    </xf>
    <xf numFmtId="0" fontId="13" fillId="0" borderId="21" xfId="0" applyFont="1" applyFill="1" applyBorder="1" applyAlignment="1" applyProtection="1">
      <alignment horizontal="center"/>
      <protection hidden="1"/>
    </xf>
    <xf numFmtId="0" fontId="20" fillId="26" borderId="35" xfId="0" applyFont="1" applyFill="1" applyBorder="1" applyAlignment="1" applyProtection="1">
      <alignment horizontal="center" vertical="center"/>
      <protection hidden="1"/>
    </xf>
    <xf numFmtId="0" fontId="20" fillId="26" borderId="36" xfId="0" applyFont="1" applyFill="1" applyBorder="1" applyAlignment="1" applyProtection="1">
      <alignment horizontal="center" vertical="center"/>
      <protection hidden="1"/>
    </xf>
    <xf numFmtId="0" fontId="20" fillId="26" borderId="31" xfId="0" applyFont="1" applyFill="1" applyBorder="1" applyAlignment="1" applyProtection="1">
      <alignment horizontal="center" vertical="center"/>
      <protection hidden="1"/>
    </xf>
    <xf numFmtId="0" fontId="21" fillId="26" borderId="46" xfId="0" applyFont="1" applyFill="1" applyBorder="1" applyAlignment="1" applyProtection="1">
      <alignment horizontal="center"/>
      <protection hidden="1"/>
    </xf>
    <xf numFmtId="0" fontId="21" fillId="26" borderId="47" xfId="0" applyFont="1" applyFill="1" applyBorder="1" applyAlignment="1" applyProtection="1">
      <alignment horizontal="center"/>
      <protection hidden="1"/>
    </xf>
    <xf numFmtId="0" fontId="21" fillId="26" borderId="18" xfId="0" applyFont="1" applyFill="1" applyBorder="1" applyAlignment="1" applyProtection="1">
      <alignment horizontal="center"/>
      <protection hidden="1"/>
    </xf>
    <xf numFmtId="0" fontId="6" fillId="28" borderId="48" xfId="0" applyFont="1" applyFill="1" applyBorder="1" applyAlignment="1" applyProtection="1">
      <protection hidden="1"/>
    </xf>
    <xf numFmtId="0" fontId="6" fillId="28" borderId="49" xfId="0" applyFont="1" applyFill="1" applyBorder="1" applyAlignment="1" applyProtection="1">
      <protection hidden="1"/>
    </xf>
    <xf numFmtId="14" fontId="25" fillId="28" borderId="0" xfId="0" applyNumberFormat="1" applyFont="1" applyFill="1" applyBorder="1" applyAlignment="1" applyProtection="1">
      <alignment horizontal="left"/>
      <protection hidden="1"/>
    </xf>
    <xf numFmtId="14" fontId="6" fillId="28" borderId="48" xfId="0" applyNumberFormat="1" applyFont="1" applyFill="1" applyBorder="1" applyAlignment="1" applyProtection="1">
      <alignment horizontal="left"/>
      <protection hidden="1"/>
    </xf>
    <xf numFmtId="0" fontId="5" fillId="0" borderId="10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14" fontId="8" fillId="26" borderId="0" xfId="0" applyNumberFormat="1" applyFont="1" applyFill="1" applyBorder="1" applyAlignment="1" applyProtection="1">
      <alignment horizontal="center"/>
    </xf>
    <xf numFmtId="0" fontId="8" fillId="26" borderId="26" xfId="0" applyFont="1" applyFill="1" applyBorder="1" applyAlignment="1" applyProtection="1">
      <alignment horizontal="left"/>
    </xf>
    <xf numFmtId="0" fontId="8" fillId="26" borderId="0" xfId="0" applyFont="1" applyFill="1" applyBorder="1" applyAlignment="1" applyProtection="1">
      <alignment horizontal="left"/>
    </xf>
    <xf numFmtId="0" fontId="6" fillId="27" borderId="50" xfId="0" applyFont="1" applyFill="1" applyBorder="1" applyAlignment="1" applyProtection="1">
      <alignment horizontal="left"/>
      <protection locked="0"/>
    </xf>
    <xf numFmtId="0" fontId="6" fillId="27" borderId="48" xfId="0" applyFont="1" applyFill="1" applyBorder="1" applyAlignment="1" applyProtection="1">
      <alignment horizontal="left"/>
      <protection locked="0"/>
    </xf>
    <xf numFmtId="0" fontId="6" fillId="27" borderId="49" xfId="0" applyFont="1" applyFill="1" applyBorder="1" applyAlignment="1" applyProtection="1">
      <alignment horizontal="left"/>
      <protection locked="0"/>
    </xf>
    <xf numFmtId="0" fontId="23" fillId="27" borderId="0" xfId="0" applyFont="1" applyFill="1" applyBorder="1" applyAlignment="1" applyProtection="1">
      <alignment horizontal="center"/>
      <protection locked="0"/>
    </xf>
    <xf numFmtId="0" fontId="29" fillId="26" borderId="15" xfId="0" applyFont="1" applyFill="1" applyBorder="1" applyAlignment="1" applyProtection="1">
      <alignment horizontal="center"/>
      <protection hidden="1"/>
    </xf>
    <xf numFmtId="0" fontId="29" fillId="26" borderId="0" xfId="0" applyFont="1" applyFill="1" applyBorder="1" applyAlignment="1" applyProtection="1">
      <alignment horizontal="center"/>
      <protection hidden="1"/>
    </xf>
    <xf numFmtId="0" fontId="29" fillId="26" borderId="14" xfId="0" applyFont="1" applyFill="1" applyBorder="1" applyAlignment="1" applyProtection="1">
      <alignment horizontal="center"/>
      <protection hidden="1"/>
    </xf>
    <xf numFmtId="44" fontId="4" fillId="28" borderId="50" xfId="0" applyNumberFormat="1" applyFont="1" applyFill="1" applyBorder="1" applyAlignment="1" applyProtection="1">
      <alignment horizontal="center"/>
      <protection hidden="1"/>
    </xf>
    <xf numFmtId="44" fontId="4" fillId="28" borderId="49" xfId="0" applyNumberFormat="1" applyFont="1" applyFill="1" applyBorder="1" applyAlignment="1" applyProtection="1">
      <alignment horizontal="center"/>
      <protection hidden="1"/>
    </xf>
    <xf numFmtId="0" fontId="6" fillId="28" borderId="50" xfId="0" applyFont="1" applyFill="1" applyBorder="1" applyAlignment="1" applyProtection="1">
      <alignment horizontal="right"/>
      <protection hidden="1"/>
    </xf>
    <xf numFmtId="0" fontId="6" fillId="28" borderId="48" xfId="0" applyFont="1" applyFill="1" applyBorder="1" applyAlignment="1" applyProtection="1">
      <alignment horizontal="right"/>
      <protection hidden="1"/>
    </xf>
    <xf numFmtId="0" fontId="35" fillId="0" borderId="0" xfId="0" applyFont="1" applyFill="1" applyAlignment="1" applyProtection="1">
      <alignment horizontal="right"/>
      <protection hidden="1"/>
    </xf>
    <xf numFmtId="0" fontId="34" fillId="0" borderId="0" xfId="0" applyFont="1" applyFill="1" applyAlignment="1" applyProtection="1">
      <alignment horizontal="right"/>
      <protection hidden="1"/>
    </xf>
    <xf numFmtId="0" fontId="25" fillId="0" borderId="0" xfId="0" applyFont="1" applyFill="1" applyAlignment="1" applyProtection="1">
      <alignment horizontal="left"/>
      <protection hidden="1"/>
    </xf>
    <xf numFmtId="14" fontId="31" fillId="0" borderId="0" xfId="0" applyNumberFormat="1" applyFont="1" applyFill="1" applyAlignment="1" applyProtection="1">
      <alignment horizontal="center"/>
      <protection hidden="1"/>
    </xf>
    <xf numFmtId="0" fontId="30" fillId="0" borderId="0" xfId="0" applyFont="1" applyFill="1" applyAlignment="1" applyProtection="1">
      <alignment horizontal="right"/>
      <protection hidden="1"/>
    </xf>
    <xf numFmtId="0" fontId="26" fillId="0" borderId="0" xfId="0" applyFont="1" applyFill="1" applyAlignment="1" applyProtection="1">
      <alignment horizontal="right"/>
      <protection hidden="1"/>
    </xf>
    <xf numFmtId="1" fontId="31" fillId="0" borderId="30" xfId="0" applyNumberFormat="1" applyFont="1" applyFill="1" applyBorder="1" applyAlignment="1" applyProtection="1">
      <alignment horizontal="center"/>
      <protection hidden="1"/>
    </xf>
    <xf numFmtId="0" fontId="31" fillId="0" borderId="31" xfId="0" applyNumberFormat="1" applyFont="1" applyFill="1" applyBorder="1" applyAlignment="1" applyProtection="1">
      <alignment horizontal="center"/>
      <protection hidden="1"/>
    </xf>
    <xf numFmtId="0" fontId="31" fillId="0" borderId="19" xfId="0" applyNumberFormat="1" applyFont="1" applyFill="1" applyBorder="1" applyAlignment="1" applyProtection="1">
      <alignment horizontal="center"/>
      <protection hidden="1"/>
    </xf>
    <xf numFmtId="0" fontId="31" fillId="0" borderId="18" xfId="0" applyNumberFormat="1" applyFont="1" applyFill="1" applyBorder="1" applyAlignment="1" applyProtection="1">
      <alignment horizontal="center"/>
      <protection hidden="1"/>
    </xf>
    <xf numFmtId="0" fontId="32" fillId="0" borderId="15" xfId="0" applyFont="1" applyFill="1" applyBorder="1" applyAlignment="1" applyProtection="1">
      <alignment horizontal="center"/>
      <protection hidden="1"/>
    </xf>
    <xf numFmtId="0" fontId="32" fillId="0" borderId="0" xfId="0" applyFont="1" applyFill="1" applyBorder="1" applyAlignment="1" applyProtection="1">
      <alignment horizontal="center"/>
      <protection hidden="1"/>
    </xf>
    <xf numFmtId="0" fontId="32" fillId="0" borderId="14" xfId="0" applyFont="1" applyFill="1" applyBorder="1" applyAlignment="1" applyProtection="1">
      <alignment horizontal="center"/>
      <protection hidden="1"/>
    </xf>
    <xf numFmtId="44" fontId="33" fillId="26" borderId="0" xfId="0" applyNumberFormat="1" applyFont="1" applyFill="1" applyBorder="1" applyAlignment="1" applyProtection="1">
      <alignment horizontal="center" vertical="center"/>
      <protection hidden="1"/>
    </xf>
    <xf numFmtId="0" fontId="37" fillId="26" borderId="0" xfId="0" applyFont="1" applyFill="1" applyBorder="1" applyAlignment="1" applyProtection="1">
      <alignment horizontal="center"/>
      <protection hidden="1"/>
    </xf>
    <xf numFmtId="0" fontId="26" fillId="0" borderId="0" xfId="0" applyFont="1" applyFill="1" applyAlignment="1" applyProtection="1">
      <alignment horizontal="center"/>
      <protection hidden="1"/>
    </xf>
    <xf numFmtId="44" fontId="31" fillId="0" borderId="30" xfId="0" applyNumberFormat="1" applyFont="1" applyFill="1" applyBorder="1" applyAlignment="1" applyProtection="1">
      <alignment horizontal="center"/>
      <protection hidden="1"/>
    </xf>
    <xf numFmtId="0" fontId="31" fillId="0" borderId="30" xfId="0" applyFont="1" applyFill="1" applyBorder="1" applyAlignment="1" applyProtection="1">
      <alignment horizontal="center"/>
      <protection hidden="1"/>
    </xf>
    <xf numFmtId="0" fontId="31" fillId="0" borderId="31" xfId="0" applyFont="1" applyFill="1" applyBorder="1" applyAlignment="1" applyProtection="1">
      <alignment horizontal="center"/>
      <protection hidden="1"/>
    </xf>
    <xf numFmtId="0" fontId="31" fillId="0" borderId="19" xfId="0" applyFont="1" applyFill="1" applyBorder="1" applyAlignment="1" applyProtection="1">
      <alignment horizontal="center"/>
      <protection hidden="1"/>
    </xf>
    <xf numFmtId="0" fontId="31" fillId="0" borderId="18" xfId="0" applyFont="1" applyFill="1" applyBorder="1" applyAlignment="1" applyProtection="1">
      <alignment horizontal="center"/>
      <protection hidden="1"/>
    </xf>
    <xf numFmtId="44" fontId="31" fillId="0" borderId="0" xfId="0" applyNumberFormat="1" applyFont="1" applyFill="1" applyAlignment="1" applyProtection="1">
      <alignment horizontal="left"/>
      <protection hidden="1"/>
    </xf>
    <xf numFmtId="0" fontId="36" fillId="0" borderId="0" xfId="0" applyFont="1" applyFill="1" applyAlignment="1" applyProtection="1">
      <alignment horizontal="right"/>
      <protection hidden="1"/>
    </xf>
    <xf numFmtId="0" fontId="2" fillId="0" borderId="51" xfId="0" applyFont="1" applyFill="1" applyBorder="1" applyAlignment="1" applyProtection="1">
      <alignment horizontal="center" vertical="center"/>
      <protection hidden="1"/>
    </xf>
    <xf numFmtId="0" fontId="2" fillId="0" borderId="52" xfId="0" applyFont="1" applyFill="1" applyBorder="1" applyAlignment="1" applyProtection="1">
      <alignment horizontal="center" vertical="center"/>
      <protection hidden="1"/>
    </xf>
    <xf numFmtId="15" fontId="3" fillId="26" borderId="53" xfId="0" applyNumberFormat="1" applyFont="1" applyFill="1" applyBorder="1" applyAlignment="1" applyProtection="1">
      <alignment horizontal="center" vertical="center" textRotation="1"/>
      <protection hidden="1"/>
    </xf>
    <xf numFmtId="15" fontId="3" fillId="26" borderId="54" xfId="0" applyNumberFormat="1" applyFont="1" applyFill="1" applyBorder="1" applyAlignment="1" applyProtection="1">
      <alignment horizontal="center" vertical="center" textRotation="1"/>
      <protection hidden="1"/>
    </xf>
    <xf numFmtId="0" fontId="3" fillId="26" borderId="53" xfId="0" applyFont="1" applyFill="1" applyBorder="1" applyAlignment="1" applyProtection="1">
      <alignment horizontal="center" vertical="center"/>
      <protection hidden="1"/>
    </xf>
    <xf numFmtId="0" fontId="3" fillId="26" borderId="54" xfId="0" applyFont="1" applyFill="1" applyBorder="1" applyAlignment="1" applyProtection="1">
      <alignment horizontal="center" vertical="center"/>
      <protection hidden="1"/>
    </xf>
    <xf numFmtId="0" fontId="4" fillId="30" borderId="50" xfId="0" applyFont="1" applyFill="1" applyBorder="1" applyAlignment="1" applyProtection="1">
      <alignment horizontal="center" vertical="center"/>
      <protection hidden="1"/>
    </xf>
    <xf numFmtId="0" fontId="4" fillId="30" borderId="49" xfId="0" applyFont="1" applyFill="1" applyBorder="1" applyAlignment="1" applyProtection="1">
      <alignment horizontal="center" vertical="center"/>
      <protection hidden="1"/>
    </xf>
    <xf numFmtId="0" fontId="10" fillId="29" borderId="55" xfId="0" applyFont="1" applyFill="1" applyBorder="1" applyAlignment="1" applyProtection="1">
      <alignment horizontal="center"/>
      <protection hidden="1"/>
    </xf>
    <xf numFmtId="0" fontId="10" fillId="29" borderId="56" xfId="0" applyFont="1" applyFill="1" applyBorder="1" applyAlignment="1" applyProtection="1">
      <alignment horizontal="center"/>
      <protection hidden="1"/>
    </xf>
    <xf numFmtId="0" fontId="10" fillId="29" borderId="57" xfId="0" applyFont="1" applyFill="1" applyBorder="1" applyAlignment="1" applyProtection="1">
      <alignment horizontal="center" vertical="center"/>
      <protection hidden="1"/>
    </xf>
    <xf numFmtId="0" fontId="10" fillId="29" borderId="58" xfId="0" applyFont="1" applyFill="1" applyBorder="1" applyAlignment="1" applyProtection="1">
      <alignment horizontal="center" vertical="center"/>
      <protection hidden="1"/>
    </xf>
    <xf numFmtId="0" fontId="11" fillId="29" borderId="55" xfId="0" applyFont="1" applyFill="1" applyBorder="1" applyAlignment="1" applyProtection="1">
      <alignment horizontal="center"/>
      <protection hidden="1"/>
    </xf>
    <xf numFmtId="0" fontId="11" fillId="29" borderId="56" xfId="0" applyFont="1" applyFill="1" applyBorder="1" applyAlignment="1" applyProtection="1">
      <alignment horizontal="center"/>
      <protection hidden="1"/>
    </xf>
    <xf numFmtId="0" fontId="4" fillId="31" borderId="15" xfId="0" applyFont="1" applyFill="1" applyBorder="1" applyAlignment="1">
      <alignment horizontal="center" vertical="center"/>
    </xf>
    <xf numFmtId="0" fontId="4" fillId="31" borderId="17" xfId="0" applyFont="1" applyFill="1" applyBorder="1" applyAlignment="1">
      <alignment horizontal="center" vertical="center"/>
    </xf>
    <xf numFmtId="0" fontId="4" fillId="31" borderId="18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8" fillId="31" borderId="50" xfId="0" applyFont="1" applyFill="1" applyBorder="1" applyAlignment="1">
      <alignment horizontal="center" vertical="center"/>
    </xf>
    <xf numFmtId="0" fontId="8" fillId="31" borderId="48" xfId="0" applyFont="1" applyFill="1" applyBorder="1" applyAlignment="1">
      <alignment horizontal="center" vertical="center"/>
    </xf>
    <xf numFmtId="0" fontId="8" fillId="31" borderId="49" xfId="0" applyFont="1" applyFill="1" applyBorder="1" applyAlignment="1">
      <alignment horizontal="center" vertical="center"/>
    </xf>
    <xf numFmtId="0" fontId="8" fillId="0" borderId="50" xfId="0" applyFont="1" applyBorder="1" applyAlignment="1">
      <alignment horizontal="center" vertical="center"/>
    </xf>
    <xf numFmtId="0" fontId="8" fillId="0" borderId="48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0" fontId="5" fillId="31" borderId="50" xfId="0" applyFont="1" applyFill="1" applyBorder="1" applyAlignment="1">
      <alignment horizontal="center" vertical="center"/>
    </xf>
    <xf numFmtId="0" fontId="5" fillId="31" borderId="48" xfId="0" applyFont="1" applyFill="1" applyBorder="1" applyAlignment="1">
      <alignment horizontal="center" vertical="center"/>
    </xf>
    <xf numFmtId="0" fontId="5" fillId="31" borderId="49" xfId="0" applyFont="1" applyFill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31" borderId="19" xfId="0" applyFont="1" applyFill="1" applyBorder="1" applyAlignment="1">
      <alignment horizontal="center" vertical="center"/>
    </xf>
    <xf numFmtId="0" fontId="4" fillId="31" borderId="14" xfId="0" applyFont="1" applyFill="1" applyBorder="1" applyAlignment="1">
      <alignment horizontal="center" vertical="center"/>
    </xf>
    <xf numFmtId="0" fontId="8" fillId="0" borderId="50" xfId="0" applyFont="1" applyFill="1" applyBorder="1" applyAlignment="1">
      <alignment horizontal="center" vertical="center"/>
    </xf>
    <xf numFmtId="0" fontId="8" fillId="0" borderId="48" xfId="0" applyFont="1" applyFill="1" applyBorder="1" applyAlignment="1">
      <alignment horizontal="center" vertical="center"/>
    </xf>
    <xf numFmtId="0" fontId="8" fillId="0" borderId="49" xfId="0" applyFont="1" applyFill="1" applyBorder="1" applyAlignment="1">
      <alignment horizontal="center" vertical="center"/>
    </xf>
    <xf numFmtId="0" fontId="5" fillId="0" borderId="50" xfId="0" applyFont="1" applyFill="1" applyBorder="1" applyAlignment="1">
      <alignment horizontal="center" vertical="center"/>
    </xf>
    <xf numFmtId="0" fontId="5" fillId="0" borderId="48" xfId="0" applyFont="1" applyFill="1" applyBorder="1" applyAlignment="1">
      <alignment horizontal="center" vertical="center"/>
    </xf>
    <xf numFmtId="0" fontId="5" fillId="0" borderId="49" xfId="0" applyFont="1" applyFill="1" applyBorder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41" builtinId="11" customBuiltin="1"/>
    <cellStyle name="Bad" xfId="27" xr:uid="{00000000-0005-0000-0000-000019000000}"/>
    <cellStyle name="Calcul" xfId="25" builtinId="22" customBuiltin="1"/>
    <cellStyle name="Cellule liée" xfId="28" builtinId="24" customBuiltin="1"/>
    <cellStyle name="Check Cell" xfId="40" xr:uid="{00000000-0005-0000-0000-00001C000000}"/>
    <cellStyle name="Entrée" xfId="26" builtinId="20" customBuiltin="1"/>
    <cellStyle name="Explanatory Text" xfId="33" xr:uid="{00000000-0005-0000-0000-00001F000000}"/>
    <cellStyle name="Good" xfId="31" xr:uid="{00000000-0005-0000-0000-000020000000}"/>
    <cellStyle name="Heading 1" xfId="35" xr:uid="{00000000-0005-0000-0000-000021000000}"/>
    <cellStyle name="Heading 2" xfId="36" xr:uid="{00000000-0005-0000-0000-000022000000}"/>
    <cellStyle name="Heading 3" xfId="37" xr:uid="{00000000-0005-0000-0000-000023000000}"/>
    <cellStyle name="Heading 4" xfId="38" xr:uid="{00000000-0005-0000-0000-000024000000}"/>
    <cellStyle name="Neutral" xfId="29" xr:uid="{00000000-0005-0000-0000-000025000000}"/>
    <cellStyle name="Normal" xfId="0" builtinId="0"/>
    <cellStyle name="Note" xfId="30" builtinId="10" customBuiltin="1"/>
    <cellStyle name="Output" xfId="32" xr:uid="{00000000-0005-0000-0000-000027000000}"/>
    <cellStyle name="Title" xfId="34" xr:uid="{00000000-0005-0000-0000-000028000000}"/>
    <cellStyle name="Total" xfId="39" builtinId="25" customBuiltin="1"/>
  </cellStyles>
  <dxfs count="7"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10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wmf"/><Relationship Id="rId1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146050</xdr:colOff>
      <xdr:row>12</xdr:row>
      <xdr:rowOff>25400</xdr:rowOff>
    </xdr:from>
    <xdr:to>
      <xdr:col>9</xdr:col>
      <xdr:colOff>250825</xdr:colOff>
      <xdr:row>14</xdr:row>
      <xdr:rowOff>114300</xdr:rowOff>
    </xdr:to>
    <xdr:sp macro="[0]!QuestionNouveau" textlink="">
      <xdr:nvSpPr>
        <xdr:cNvPr id="9227" name="AutoShape 11">
          <a:extLst>
            <a:ext uri="{FF2B5EF4-FFF2-40B4-BE49-F238E27FC236}">
              <a16:creationId xmlns:a16="http://schemas.microsoft.com/office/drawing/2014/main" id="{00000000-0008-0000-0000-00000B240000}"/>
            </a:ext>
          </a:extLst>
        </xdr:cNvPr>
        <xdr:cNvSpPr>
          <a:spLocks noChangeArrowheads="1"/>
        </xdr:cNvSpPr>
      </xdr:nvSpPr>
      <xdr:spPr bwMode="auto">
        <a:xfrm>
          <a:off x="908050" y="2222500"/>
          <a:ext cx="5216525" cy="419100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Nouveau concours</a:t>
          </a:r>
          <a:endParaRPr lang="fr-FR"/>
        </a:p>
      </xdr:txBody>
    </xdr:sp>
    <xdr:clientData/>
  </xdr:twoCellAnchor>
  <xdr:twoCellAnchor>
    <xdr:from>
      <xdr:col>10</xdr:col>
      <xdr:colOff>95250</xdr:colOff>
      <xdr:row>13</xdr:row>
      <xdr:rowOff>88900</xdr:rowOff>
    </xdr:from>
    <xdr:to>
      <xdr:col>11</xdr:col>
      <xdr:colOff>400050</xdr:colOff>
      <xdr:row>16</xdr:row>
      <xdr:rowOff>146050</xdr:rowOff>
    </xdr:to>
    <xdr:sp macro="[0]!Sauvegard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445250" y="2451100"/>
          <a:ext cx="914400" cy="552450"/>
        </a:xfrm>
        <a:prstGeom prst="roundRect">
          <a:avLst/>
        </a:prstGeom>
        <a:solidFill>
          <a:srgbClr val="FF0000"/>
        </a:solidFill>
        <a:ln w="317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b="1">
              <a:solidFill>
                <a:sysClr val="windowText" lastClr="000000"/>
              </a:solidFill>
            </a:rPr>
            <a:t>Go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0</xdr:rowOff>
    </xdr:from>
    <xdr:to>
      <xdr:col>12</xdr:col>
      <xdr:colOff>0</xdr:colOff>
      <xdr:row>12</xdr:row>
      <xdr:rowOff>0</xdr:rowOff>
    </xdr:to>
    <xdr:grpSp>
      <xdr:nvGrpSpPr>
        <xdr:cNvPr id="10278" name="Group 38">
          <a:extLst>
            <a:ext uri="{FF2B5EF4-FFF2-40B4-BE49-F238E27FC236}">
              <a16:creationId xmlns:a16="http://schemas.microsoft.com/office/drawing/2014/main" id="{00000000-0008-0000-0100-000026280000}"/>
            </a:ext>
          </a:extLst>
        </xdr:cNvPr>
        <xdr:cNvGrpSpPr>
          <a:grpSpLocks/>
        </xdr:cNvGrpSpPr>
      </xdr:nvGrpSpPr>
      <xdr:grpSpPr bwMode="auto">
        <a:xfrm>
          <a:off x="6858000" y="2270760"/>
          <a:ext cx="2491740" cy="754380"/>
          <a:chOff x="541" y="235"/>
          <a:chExt cx="261" cy="78"/>
        </a:xfrm>
      </xdr:grpSpPr>
      <xdr:sp macro="[0]!Impression_Inscriptions" textlink="">
        <xdr:nvSpPr>
          <xdr:cNvPr id="10242" name="Rectangle 2">
            <a:extLst>
              <a:ext uri="{FF2B5EF4-FFF2-40B4-BE49-F238E27FC236}">
                <a16:creationId xmlns:a16="http://schemas.microsoft.com/office/drawing/2014/main" id="{00000000-0008-0000-0100-000002280000}"/>
              </a:ext>
            </a:extLst>
          </xdr:cNvPr>
          <xdr:cNvSpPr>
            <a:spLocks noChangeArrowheads="1"/>
          </xdr:cNvSpPr>
        </xdr:nvSpPr>
        <xdr:spPr bwMode="auto">
          <a:xfrm>
            <a:off x="541" y="235"/>
            <a:ext cx="261" cy="78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Inscriptions</a:t>
            </a:r>
            <a:endParaRPr lang="fr-FR"/>
          </a:p>
        </xdr:txBody>
      </xdr:sp>
      <xdr:pic macro="[0]!Impression_Inscriptions">
        <xdr:nvPicPr>
          <xdr:cNvPr id="10243" name="Picture 1">
            <a:extLst>
              <a:ext uri="{FF2B5EF4-FFF2-40B4-BE49-F238E27FC236}">
                <a16:creationId xmlns:a16="http://schemas.microsoft.com/office/drawing/2014/main" id="{00000000-0008-0000-0100-00000328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42" y="236"/>
            <a:ext cx="79" cy="77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9</xdr:col>
      <xdr:colOff>9525</xdr:colOff>
      <xdr:row>21</xdr:row>
      <xdr:rowOff>0</xdr:rowOff>
    </xdr:from>
    <xdr:to>
      <xdr:col>12</xdr:col>
      <xdr:colOff>0</xdr:colOff>
      <xdr:row>24</xdr:row>
      <xdr:rowOff>171450</xdr:rowOff>
    </xdr:to>
    <xdr:grpSp>
      <xdr:nvGrpSpPr>
        <xdr:cNvPr id="10276" name="Group 36">
          <a:extLst>
            <a:ext uri="{FF2B5EF4-FFF2-40B4-BE49-F238E27FC236}">
              <a16:creationId xmlns:a16="http://schemas.microsoft.com/office/drawing/2014/main" id="{00000000-0008-0000-0100-000024280000}"/>
            </a:ext>
          </a:extLst>
        </xdr:cNvPr>
        <xdr:cNvGrpSpPr>
          <a:grpSpLocks/>
        </xdr:cNvGrpSpPr>
      </xdr:nvGrpSpPr>
      <xdr:grpSpPr bwMode="auto">
        <a:xfrm>
          <a:off x="6867525" y="5311140"/>
          <a:ext cx="2482215" cy="925830"/>
          <a:chOff x="541" y="558"/>
          <a:chExt cx="260" cy="96"/>
        </a:xfrm>
      </xdr:grpSpPr>
      <xdr:sp macro="[0]!Sauvegarde" textlink="">
        <xdr:nvSpPr>
          <xdr:cNvPr id="10275" name="Text Box 35">
            <a:extLst>
              <a:ext uri="{FF2B5EF4-FFF2-40B4-BE49-F238E27FC236}">
                <a16:creationId xmlns:a16="http://schemas.microsoft.com/office/drawing/2014/main" id="{00000000-0008-0000-0100-00002328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541" y="558"/>
            <a:ext cx="260" cy="96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FF00" mc:Ignorable="a14" a14:legacySpreadsheetColorIndex="11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0" tIns="41148" rIns="45720" bIns="41148" anchor="ctr" upright="1"/>
          <a:lstStyle/>
          <a:p>
            <a:pPr algn="r" rtl="0">
              <a:defRPr sz="1000"/>
            </a:pPr>
            <a:r>
              <a:rPr lang="fr-FR" sz="2200" b="1" i="0" u="none" strike="noStrike" baseline="0">
                <a:solidFill>
                  <a:srgbClr val="FF0000"/>
                </a:solidFill>
                <a:latin typeface="Arial"/>
                <a:cs typeface="Arial"/>
              </a:rPr>
              <a:t>Clôture des            inscriptions</a:t>
            </a:r>
            <a:endParaRPr lang="fr-FR"/>
          </a:p>
        </xdr:txBody>
      </xdr:sp>
      <xdr:pic macro="[0]!Sauvegarde">
        <xdr:nvPicPr>
          <xdr:cNvPr id="10246" name="Picture 6" descr="sauvegarde">
            <a:extLst>
              <a:ext uri="{FF2B5EF4-FFF2-40B4-BE49-F238E27FC236}">
                <a16:creationId xmlns:a16="http://schemas.microsoft.com/office/drawing/2014/main" id="{00000000-0008-0000-0100-00000628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51" y="571"/>
            <a:ext cx="67" cy="6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209550</xdr:colOff>
      <xdr:row>0</xdr:row>
      <xdr:rowOff>95250</xdr:rowOff>
    </xdr:from>
    <xdr:to>
      <xdr:col>2</xdr:col>
      <xdr:colOff>381000</xdr:colOff>
      <xdr:row>4</xdr:row>
      <xdr:rowOff>133350</xdr:rowOff>
    </xdr:to>
    <xdr:pic>
      <xdr:nvPicPr>
        <xdr:cNvPr id="11265" name="Picture 1" descr="PETANQUE2">
          <a:extLst>
            <a:ext uri="{FF2B5EF4-FFF2-40B4-BE49-F238E27FC236}">
              <a16:creationId xmlns:a16="http://schemas.microsoft.com/office/drawing/2014/main" id="{00000000-0008-0000-0200-00000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95250"/>
          <a:ext cx="781050" cy="1057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409575</xdr:colOff>
      <xdr:row>1</xdr:row>
      <xdr:rowOff>152400</xdr:rowOff>
    </xdr:from>
    <xdr:to>
      <xdr:col>14</xdr:col>
      <xdr:colOff>238125</xdr:colOff>
      <xdr:row>4</xdr:row>
      <xdr:rowOff>95250</xdr:rowOff>
    </xdr:to>
    <xdr:grpSp>
      <xdr:nvGrpSpPr>
        <xdr:cNvPr id="11269" name="Group 5">
          <a:extLst>
            <a:ext uri="{FF2B5EF4-FFF2-40B4-BE49-F238E27FC236}">
              <a16:creationId xmlns:a16="http://schemas.microsoft.com/office/drawing/2014/main" id="{00000000-0008-0000-0200-0000052C0000}"/>
            </a:ext>
          </a:extLst>
        </xdr:cNvPr>
        <xdr:cNvGrpSpPr>
          <a:grpSpLocks/>
        </xdr:cNvGrpSpPr>
      </xdr:nvGrpSpPr>
      <xdr:grpSpPr bwMode="auto">
        <a:xfrm>
          <a:off x="6719888" y="319088"/>
          <a:ext cx="2257425" cy="812006"/>
          <a:chOff x="708" y="33"/>
          <a:chExt cx="238" cy="84"/>
        </a:xfrm>
      </xdr:grpSpPr>
      <xdr:sp macro="[0]!Impression_Recette" textlink="">
        <xdr:nvSpPr>
          <xdr:cNvPr id="11267" name="Rectangle 3">
            <a:extLst>
              <a:ext uri="{FF2B5EF4-FFF2-40B4-BE49-F238E27FC236}">
                <a16:creationId xmlns:a16="http://schemas.microsoft.com/office/drawing/2014/main" id="{00000000-0008-0000-0200-0000032C0000}"/>
              </a:ext>
            </a:extLst>
          </xdr:cNvPr>
          <xdr:cNvSpPr>
            <a:spLocks noChangeArrowheads="1"/>
          </xdr:cNvSpPr>
        </xdr:nvSpPr>
        <xdr:spPr bwMode="auto">
          <a:xfrm>
            <a:off x="708" y="33"/>
            <a:ext cx="238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</a:t>
            </a:r>
            <a:r>
              <a:rPr lang="fr-FR" sz="16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Recette</a:t>
            </a:r>
            <a:endParaRPr lang="fr-FR"/>
          </a:p>
        </xdr:txBody>
      </xdr:sp>
      <xdr:pic macro="[0]!Impression_Recette">
        <xdr:nvPicPr>
          <xdr:cNvPr id="11268" name="Picture 1">
            <a:extLst>
              <a:ext uri="{FF2B5EF4-FFF2-40B4-BE49-F238E27FC236}">
                <a16:creationId xmlns:a16="http://schemas.microsoft.com/office/drawing/2014/main" id="{00000000-0008-0000-0200-0000042C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42" y="59"/>
            <a:ext cx="37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209550</xdr:colOff>
      <xdr:row>2</xdr:row>
      <xdr:rowOff>114300</xdr:rowOff>
    </xdr:from>
    <xdr:to>
      <xdr:col>37</xdr:col>
      <xdr:colOff>790575</xdr:colOff>
      <xdr:row>6</xdr:row>
      <xdr:rowOff>19050</xdr:rowOff>
    </xdr:to>
    <xdr:grpSp>
      <xdr:nvGrpSpPr>
        <xdr:cNvPr id="3109" name="Group 37">
          <a:extLst>
            <a:ext uri="{FF2B5EF4-FFF2-40B4-BE49-F238E27FC236}">
              <a16:creationId xmlns:a16="http://schemas.microsoft.com/office/drawing/2014/main" id="{00000000-0008-0000-0300-0000250C0000}"/>
            </a:ext>
          </a:extLst>
        </xdr:cNvPr>
        <xdr:cNvGrpSpPr>
          <a:grpSpLocks/>
        </xdr:cNvGrpSpPr>
      </xdr:nvGrpSpPr>
      <xdr:grpSpPr bwMode="auto">
        <a:xfrm>
          <a:off x="6534150" y="762000"/>
          <a:ext cx="1655445" cy="544830"/>
          <a:chOff x="677" y="76"/>
          <a:chExt cx="174" cy="58"/>
        </a:xfrm>
      </xdr:grpSpPr>
      <xdr:sp macro="[0]!Impression_Tour_Complet" textlink="">
        <xdr:nvSpPr>
          <xdr:cNvPr id="3074" name="Rectangle 2">
            <a:extLst>
              <a:ext uri="{FF2B5EF4-FFF2-40B4-BE49-F238E27FC236}">
                <a16:creationId xmlns:a16="http://schemas.microsoft.com/office/drawing/2014/main" id="{00000000-0008-0000-0300-0000020C0000}"/>
              </a:ext>
            </a:extLst>
          </xdr:cNvPr>
          <xdr:cNvSpPr>
            <a:spLocks noChangeArrowheads="1"/>
          </xdr:cNvSpPr>
        </xdr:nvSpPr>
        <xdr:spPr bwMode="auto">
          <a:xfrm>
            <a:off x="677" y="76"/>
            <a:ext cx="174" cy="58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 </a:t>
            </a:r>
            <a:r>
              <a:rPr lang="fr-FR" sz="16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Impression</a:t>
            </a:r>
            <a:endParaRPr lang="fr-FR"/>
          </a:p>
        </xdr:txBody>
      </xdr:sp>
      <xdr:pic macro="[0]!Impression_Tour_Complet">
        <xdr:nvPicPr>
          <xdr:cNvPr id="3075" name="Picture 1">
            <a:extLst>
              <a:ext uri="{FF2B5EF4-FFF2-40B4-BE49-F238E27FC236}">
                <a16:creationId xmlns:a16="http://schemas.microsoft.com/office/drawing/2014/main" id="{00000000-0008-0000-0300-0000030C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84" y="89"/>
            <a:ext cx="30" cy="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97921</xdr:colOff>
      <xdr:row>10</xdr:row>
      <xdr:rowOff>8903</xdr:rowOff>
    </xdr:from>
    <xdr:to>
      <xdr:col>13</xdr:col>
      <xdr:colOff>436191</xdr:colOff>
      <xdr:row>12</xdr:row>
      <xdr:rowOff>151334</xdr:rowOff>
    </xdr:to>
    <xdr:grpSp>
      <xdr:nvGrpSpPr>
        <xdr:cNvPr id="8" name="Groupe 2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GrpSpPr/>
      </xdr:nvGrpSpPr>
      <xdr:grpSpPr>
        <a:xfrm>
          <a:off x="8385561" y="1967314"/>
          <a:ext cx="1869392" cy="534113"/>
          <a:chOff x="8287640" y="2350093"/>
          <a:chExt cx="1869392" cy="534113"/>
        </a:xfrm>
      </xdr:grpSpPr>
      <xdr:sp macro="[0]!Impression_Resultats_Match" textlink="">
        <xdr:nvSpPr>
          <xdr:cNvPr id="34" name="Rectangle à coins arrondis 33">
            <a:extLst>
              <a:ext uri="{FF2B5EF4-FFF2-40B4-BE49-F238E27FC236}">
                <a16:creationId xmlns:a16="http://schemas.microsoft.com/office/drawing/2014/main" id="{00000000-0008-0000-0400-000022000000}"/>
              </a:ext>
            </a:extLst>
          </xdr:cNvPr>
          <xdr:cNvSpPr/>
        </xdr:nvSpPr>
        <xdr:spPr>
          <a:xfrm>
            <a:off x="8287640" y="2350093"/>
            <a:ext cx="1869392" cy="534113"/>
          </a:xfrm>
          <a:prstGeom prst="roundRect">
            <a:avLst/>
          </a:prstGeom>
          <a:solidFill>
            <a:srgbClr val="00B0F0"/>
          </a:solidFill>
          <a:ln w="12700" cap="flat" cmpd="sng" algn="ctr">
            <a:noFill/>
            <a:prstDash val="solid"/>
          </a:ln>
          <a:effectLst>
            <a:outerShdw blurRad="50800" dist="63500" dir="2700000" algn="tl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txBody>
          <a:bodyPr vertOverflow="clip" horzOverflow="clip" rtlCol="0" anchor="ctr"/>
          <a:lstStyle/>
          <a:p>
            <a:pPr marL="0" marR="0" lvl="0" indent="0" algn="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" pitchFamily="34" charset="0"/>
                <a:ea typeface="+mn-ea"/>
                <a:cs typeface="Arial" pitchFamily="34" charset="0"/>
              </a:rPr>
              <a:t>        Scores Tour 1</a:t>
            </a:r>
            <a:endPara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endParaRPr>
          </a:p>
        </xdr:txBody>
      </xdr:sp>
      <xdr:pic macro="[0]!Impression_Resultats_Match">
        <xdr:nvPicPr>
          <xdr:cNvPr id="35" name="Image 34">
            <a:extLst>
              <a:ext uri="{FF2B5EF4-FFF2-40B4-BE49-F238E27FC236}">
                <a16:creationId xmlns:a16="http://schemas.microsoft.com/office/drawing/2014/main" id="{00000000-0008-0000-04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403365" y="2448013"/>
            <a:ext cx="347174" cy="347174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97921</xdr:colOff>
      <xdr:row>6</xdr:row>
      <xdr:rowOff>160234</xdr:rowOff>
    </xdr:from>
    <xdr:to>
      <xdr:col>13</xdr:col>
      <xdr:colOff>436191</xdr:colOff>
      <xdr:row>9</xdr:row>
      <xdr:rowOff>106824</xdr:rowOff>
    </xdr:to>
    <xdr:grpSp>
      <xdr:nvGrpSpPr>
        <xdr:cNvPr id="6" name="Groupe 1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GrpSpPr/>
      </xdr:nvGrpSpPr>
      <xdr:grpSpPr>
        <a:xfrm>
          <a:off x="8385561" y="1335281"/>
          <a:ext cx="1869392" cy="534113"/>
          <a:chOff x="8403365" y="1237359"/>
          <a:chExt cx="1869392" cy="534113"/>
        </a:xfrm>
      </xdr:grpSpPr>
      <xdr:sp macro="[0]!Impression_Matchs" textlink="">
        <xdr:nvSpPr>
          <xdr:cNvPr id="4" name="Rectangle à coins arrondis 3">
            <a:extLst>
              <a:ext uri="{FF2B5EF4-FFF2-40B4-BE49-F238E27FC236}">
                <a16:creationId xmlns:a16="http://schemas.microsoft.com/office/drawing/2014/main" id="{00000000-0008-0000-0400-000004000000}"/>
              </a:ext>
            </a:extLst>
          </xdr:cNvPr>
          <xdr:cNvSpPr/>
        </xdr:nvSpPr>
        <xdr:spPr>
          <a:xfrm>
            <a:off x="8403365" y="1237359"/>
            <a:ext cx="1869392" cy="534113"/>
          </a:xfrm>
          <a:prstGeom prst="roundRect">
            <a:avLst/>
          </a:prstGeom>
          <a:solidFill>
            <a:srgbClr val="FFFF00"/>
          </a:solidFill>
          <a:ln w="12700">
            <a:noFill/>
          </a:ln>
          <a:effectLst>
            <a:outerShdw blurRad="50800" dist="63500" dir="2700000" algn="tl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400" b="1" i="0" baseline="0">
                <a:solidFill>
                  <a:sysClr val="windowText" lastClr="000000"/>
                </a:solidFill>
                <a:effectLst/>
                <a:latin typeface="Arial" pitchFamily="34" charset="0"/>
                <a:ea typeface="+mn-ea"/>
                <a:cs typeface="Arial" pitchFamily="34" charset="0"/>
              </a:rPr>
              <a:t>        Matchs Tour 1</a:t>
            </a:r>
            <a:endParaRPr lang="fr-FR" sz="1400">
              <a:solidFill>
                <a:sysClr val="windowText" lastClr="000000"/>
              </a:solidFill>
              <a:effectLst/>
              <a:latin typeface="Arial" pitchFamily="34" charset="0"/>
              <a:cs typeface="Arial" pitchFamily="34" charset="0"/>
            </a:endParaRPr>
          </a:p>
        </xdr:txBody>
      </xdr:sp>
      <xdr:pic macro="[0]!Impression_Matchs"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4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519090" y="1335279"/>
            <a:ext cx="347174" cy="347174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66675</xdr:rowOff>
        </xdr:from>
        <xdr:to>
          <xdr:col>2</xdr:col>
          <xdr:colOff>933450</xdr:colOff>
          <xdr:row>2</xdr:row>
          <xdr:rowOff>9525</xdr:rowOff>
        </xdr:to>
        <xdr:sp macro="" textlink="">
          <xdr:nvSpPr>
            <xdr:cNvPr id="1025" name="btn_TirageMatch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4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0</xdr:row>
          <xdr:rowOff>66675</xdr:rowOff>
        </xdr:from>
        <xdr:to>
          <xdr:col>4</xdr:col>
          <xdr:colOff>2085975</xdr:colOff>
          <xdr:row>2</xdr:row>
          <xdr:rowOff>0</xdr:rowOff>
        </xdr:to>
        <xdr:sp macro="" textlink="">
          <xdr:nvSpPr>
            <xdr:cNvPr id="1026" name="Btn_Print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4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1200150</xdr:colOff>
          <xdr:row>0</xdr:row>
          <xdr:rowOff>57150</xdr:rowOff>
        </xdr:from>
        <xdr:to>
          <xdr:col>3</xdr:col>
          <xdr:colOff>0</xdr:colOff>
          <xdr:row>1</xdr:row>
          <xdr:rowOff>190500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4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295275</xdr:colOff>
      <xdr:row>6</xdr:row>
      <xdr:rowOff>171450</xdr:rowOff>
    </xdr:from>
    <xdr:to>
      <xdr:col>14</xdr:col>
      <xdr:colOff>600075</xdr:colOff>
      <xdr:row>15</xdr:row>
      <xdr:rowOff>57150</xdr:rowOff>
    </xdr:to>
    <xdr:sp macro="[0]!Changementtour" textlink="">
      <xdr:nvSpPr>
        <xdr:cNvPr id="1700" name="Forme automatique 2">
          <a:extLst>
            <a:ext uri="{FF2B5EF4-FFF2-40B4-BE49-F238E27FC236}">
              <a16:creationId xmlns:a16="http://schemas.microsoft.com/office/drawing/2014/main" id="{00000000-0008-0000-0400-0000A4060000}"/>
            </a:ext>
          </a:extLst>
        </xdr:cNvPr>
        <xdr:cNvSpPr>
          <a:spLocks noChangeArrowheads="1"/>
        </xdr:cNvSpPr>
      </xdr:nvSpPr>
      <xdr:spPr bwMode="auto">
        <a:xfrm>
          <a:off x="10096500" y="1371600"/>
          <a:ext cx="1066800" cy="1685925"/>
        </a:xfrm>
        <a:prstGeom prst="downArrow">
          <a:avLst>
            <a:gd name="adj1" fmla="val 50000"/>
            <a:gd name="adj2" fmla="val 39509"/>
          </a:avLst>
        </a:prstGeom>
        <a:solidFill>
          <a:srgbClr xmlns:mc="http://schemas.openxmlformats.org/markup-compatibility/2006" xmlns:a14="http://schemas.microsoft.com/office/drawing/2010/main" val="339966" mc:Ignorable="a14" a14:legacySpreadsheetColorIndex="5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vert="wordArtVert" wrap="square" lIns="45720" tIns="0" rIns="45720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Tour 2</a:t>
          </a:r>
          <a:endParaRPr lang="fr-FR"/>
        </a:p>
      </xdr:txBody>
    </xdr:sp>
    <xdr:clientData/>
  </xdr:twoCellAnchor>
  <xdr:twoCellAnchor>
    <xdr:from>
      <xdr:col>8</xdr:col>
      <xdr:colOff>228600</xdr:colOff>
      <xdr:row>4</xdr:row>
      <xdr:rowOff>76200</xdr:rowOff>
    </xdr:from>
    <xdr:to>
      <xdr:col>11</xdr:col>
      <xdr:colOff>247650</xdr:colOff>
      <xdr:row>12</xdr:row>
      <xdr:rowOff>161925</xdr:rowOff>
    </xdr:to>
    <xdr:sp macro="[0]!Changementtour" textlink="">
      <xdr:nvSpPr>
        <xdr:cNvPr id="1701" name="Forme automatique 1" hidden="1">
          <a:extLst>
            <a:ext uri="{FF2B5EF4-FFF2-40B4-BE49-F238E27FC236}">
              <a16:creationId xmlns:a16="http://schemas.microsoft.com/office/drawing/2014/main" id="{00000000-0008-0000-0400-0000A5060000}"/>
            </a:ext>
          </a:extLst>
        </xdr:cNvPr>
        <xdr:cNvSpPr>
          <a:spLocks noChangeArrowheads="1"/>
        </xdr:cNvSpPr>
      </xdr:nvSpPr>
      <xdr:spPr bwMode="auto">
        <a:xfrm rot="10800000">
          <a:off x="7458075" y="876300"/>
          <a:ext cx="1066800" cy="1685925"/>
        </a:xfrm>
        <a:prstGeom prst="downArrow">
          <a:avLst>
            <a:gd name="adj1" fmla="val 50000"/>
            <a:gd name="adj2" fmla="val 39509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vert="wordArtVert" wrap="square" lIns="45720" tIns="0" rIns="45720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Tour 0</a:t>
          </a:r>
          <a:endParaRPr lang="fr-FR"/>
        </a:p>
      </xdr:txBody>
    </xdr:sp>
    <xdr:clientData/>
  </xdr:twoCellAnchor>
  <xdr:twoCellAnchor>
    <xdr:from>
      <xdr:col>9</xdr:col>
      <xdr:colOff>171450</xdr:colOff>
      <xdr:row>13</xdr:row>
      <xdr:rowOff>190500</xdr:rowOff>
    </xdr:from>
    <xdr:to>
      <xdr:col>13</xdr:col>
      <xdr:colOff>476250</xdr:colOff>
      <xdr:row>16</xdr:row>
      <xdr:rowOff>161925</xdr:rowOff>
    </xdr:to>
    <xdr:sp macro="[0]!Changementtour" textlink="">
      <xdr:nvSpPr>
        <xdr:cNvPr id="21961" name="Rectangle 1" hidden="1">
          <a:extLst>
            <a:ext uri="{FF2B5EF4-FFF2-40B4-BE49-F238E27FC236}">
              <a16:creationId xmlns:a16="http://schemas.microsoft.com/office/drawing/2014/main" id="{00000000-0008-0000-0400-0000C9550000}"/>
            </a:ext>
          </a:extLst>
        </xdr:cNvPr>
        <xdr:cNvSpPr>
          <a:spLocks noChangeArrowheads="1"/>
        </xdr:cNvSpPr>
      </xdr:nvSpPr>
      <xdr:spPr bwMode="auto">
        <a:xfrm>
          <a:off x="7743825" y="2790825"/>
          <a:ext cx="2533650" cy="571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45720" tIns="32004" rIns="45720" bIns="32004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Fin du concours</a:t>
          </a:r>
          <a:endParaRPr lang="fr-FR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14</xdr:col>
      <xdr:colOff>628650</xdr:colOff>
      <xdr:row>29</xdr:row>
      <xdr:rowOff>28575</xdr:rowOff>
    </xdr:to>
    <xdr:grpSp>
      <xdr:nvGrpSpPr>
        <xdr:cNvPr id="22045" name="Groupe 1000" hidden="1">
          <a:extLst>
            <a:ext uri="{FF2B5EF4-FFF2-40B4-BE49-F238E27FC236}">
              <a16:creationId xmlns:a16="http://schemas.microsoft.com/office/drawing/2014/main" id="{00000000-0008-0000-0400-00001D560000}"/>
            </a:ext>
          </a:extLst>
        </xdr:cNvPr>
        <xdr:cNvGrpSpPr>
          <a:grpSpLocks/>
        </xdr:cNvGrpSpPr>
      </xdr:nvGrpSpPr>
      <xdr:grpSpPr bwMode="auto">
        <a:xfrm>
          <a:off x="0" y="0"/>
          <a:ext cx="11212972" cy="5707968"/>
          <a:chOff x="0" y="0"/>
          <a:chExt cx="1175" cy="612"/>
        </a:xfrm>
      </xdr:grpSpPr>
      <xdr:sp macro="[0]!MasqueTirageMatchs" textlink="">
        <xdr:nvSpPr>
          <xdr:cNvPr id="1315" name="AutoShape 291" hidden="1">
            <a:extLst>
              <a:ext uri="{FF2B5EF4-FFF2-40B4-BE49-F238E27FC236}">
                <a16:creationId xmlns:a16="http://schemas.microsoft.com/office/drawing/2014/main" id="{00000000-0008-0000-0400-000023050000}"/>
              </a:ext>
            </a:extLst>
          </xdr:cNvPr>
          <xdr:cNvSpPr>
            <a:spLocks noChangeArrowheads="1"/>
          </xdr:cNvSpPr>
        </xdr:nvSpPr>
        <xdr:spPr bwMode="auto">
          <a:xfrm>
            <a:off x="0" y="0"/>
            <a:ext cx="1175" cy="612"/>
          </a:xfrm>
          <a:prstGeom prst="flowChartAlternateProcess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38100">
            <a:solidFill>
              <a:srgbClr xmlns:mc="http://schemas.openxmlformats.org/markup-compatibility/2006" xmlns:a14="http://schemas.microsoft.com/office/drawing/2010/main" val="FF0000" mc:Ignorable="a14" a14:legacySpreadsheetColorIndex="10"/>
            </a:solidFill>
            <a:miter lim="800000"/>
            <a:headEnd/>
            <a:tailEnd/>
          </a:ln>
        </xdr:spPr>
        <xdr:txBody>
          <a:bodyPr vertOverflow="clip" wrap="square" lIns="64008" tIns="50292" rIns="64008" bIns="0" anchor="t" upright="1"/>
          <a:lstStyle/>
          <a:p>
            <a:pPr algn="ctr" rtl="0">
              <a:defRPr sz="1000"/>
            </a:pPr>
            <a:r>
              <a:rPr lang="fr-FR" sz="2800" b="1" i="0" u="none" strike="noStrike" baseline="0">
                <a:solidFill>
                  <a:srgbClr val="FFFFFF"/>
                </a:solidFill>
                <a:latin typeface="Arial"/>
                <a:cs typeface="Arial"/>
              </a:rPr>
              <a:t>                Bouton " Tirage Match "</a:t>
            </a:r>
          </a:p>
          <a:p>
            <a:pPr algn="ctr" rtl="0">
              <a:defRPr sz="1000"/>
            </a:pPr>
            <a:endParaRPr lang="fr-FR" sz="2800" b="1" i="0" u="none" strike="noStrike" baseline="0">
              <a:solidFill>
                <a:srgbClr val="FFFF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r>
              <a:rPr lang="fr-FR" sz="2800" b="1" i="0" u="none" strike="noStrike" baseline="0">
                <a:solidFill>
                  <a:srgbClr val="FFFFFF"/>
                </a:solidFill>
                <a:latin typeface="Arial"/>
                <a:cs typeface="Arial"/>
              </a:rPr>
              <a:t>               Veuillez au départ sélectionner,</a:t>
            </a:r>
          </a:p>
          <a:p>
            <a:pPr algn="ctr" rtl="0">
              <a:defRPr sz="1000"/>
            </a:pPr>
            <a:endParaRPr lang="fr-FR" sz="2800" b="1" i="0" u="none" strike="noStrike" baseline="0">
              <a:solidFill>
                <a:srgbClr val="FFFF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r>
              <a:rPr lang="fr-FR" sz="2800" b="1" i="0" u="none" strike="noStrike" baseline="0">
                <a:solidFill>
                  <a:srgbClr val="FFFFFF"/>
                </a:solidFill>
                <a:latin typeface="Arial"/>
                <a:cs typeface="Arial"/>
              </a:rPr>
              <a:t>              le Type de Tournoi à jouer :</a:t>
            </a:r>
          </a:p>
          <a:p>
            <a:pPr algn="ctr" rtl="0">
              <a:defRPr sz="1000"/>
            </a:pPr>
            <a:endParaRPr lang="fr-FR" sz="2800" b="1" i="0" u="none" strike="noStrike" baseline="0">
              <a:solidFill>
                <a:srgbClr val="FFFF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r>
              <a:rPr lang="fr-FR" sz="2800" b="1" i="0" u="none" strike="noStrike" baseline="0">
                <a:solidFill>
                  <a:srgbClr val="FFFFFF"/>
                </a:solidFill>
                <a:latin typeface="Arial"/>
                <a:cs typeface="Arial"/>
              </a:rPr>
              <a:t>                  Tirage intégral, sélectif au 1er ou 2eme Tour</a:t>
            </a:r>
          </a:p>
          <a:p>
            <a:pPr algn="ctr" rtl="0">
              <a:defRPr sz="1000"/>
            </a:pPr>
            <a:endParaRPr lang="fr-FR" sz="2800" b="1" i="0" u="none" strike="noStrike" baseline="0">
              <a:solidFill>
                <a:srgbClr val="FFFF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r>
              <a:rPr lang="fr-FR" sz="2800" b="1" i="0" u="none" strike="noStrike" baseline="0">
                <a:solidFill>
                  <a:srgbClr val="FFFFFF"/>
                </a:solidFill>
                <a:latin typeface="Arial"/>
                <a:cs typeface="Arial"/>
              </a:rPr>
              <a:t>             et 3, 4 ou 5 Tours, gestion ou pas des terrains !!!</a:t>
            </a:r>
            <a:endParaRPr lang="fr-FR" sz="2800" b="1" i="0" u="none" strike="noStrike" baseline="0">
              <a:solidFill>
                <a:srgbClr val="000000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endParaRPr lang="fr-FR"/>
          </a:p>
        </xdr:txBody>
      </xdr:sp>
      <xdr:sp macro="[0]!MasqueTirageMatchs" textlink="">
        <xdr:nvSpPr>
          <xdr:cNvPr id="1316" name="AutoShape 292" hidden="1">
            <a:extLst>
              <a:ext uri="{FF2B5EF4-FFF2-40B4-BE49-F238E27FC236}">
                <a16:creationId xmlns:a16="http://schemas.microsoft.com/office/drawing/2014/main" id="{00000000-0008-0000-0400-000024050000}"/>
              </a:ext>
            </a:extLst>
          </xdr:cNvPr>
          <xdr:cNvSpPr>
            <a:spLocks noChangeArrowheads="1"/>
          </xdr:cNvSpPr>
        </xdr:nvSpPr>
        <xdr:spPr bwMode="auto">
          <a:xfrm>
            <a:off x="531" y="487"/>
            <a:ext cx="182" cy="84"/>
          </a:xfrm>
          <a:prstGeom prst="flowChartProcess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13"/>
          </a:solidFill>
          <a:ln w="9525">
            <a:solidFill>
              <a:srgbClr xmlns:mc="http://schemas.openxmlformats.org/markup-compatibility/2006" xmlns:a14="http://schemas.microsoft.com/office/drawing/2010/main" val="FF0000" mc:Ignorable="a14" a14:legacySpreadsheetColorIndex="10"/>
            </a:solidFill>
            <a:miter lim="800000"/>
            <a:headEnd/>
            <a:tailEnd/>
          </a:ln>
        </xdr:spPr>
        <xdr:txBody>
          <a:bodyPr vertOverflow="clip" wrap="square" lIns="73152" tIns="59436" rIns="73152" bIns="59436" anchor="ctr" upright="1"/>
          <a:lstStyle/>
          <a:p>
            <a:pPr algn="ctr" rtl="0">
              <a:defRPr sz="1000"/>
            </a:pPr>
            <a:r>
              <a:rPr lang="fr-FR" sz="3600" b="1" i="0" u="none" strike="noStrike" baseline="0">
                <a:solidFill>
                  <a:srgbClr val="FF0000"/>
                </a:solidFill>
                <a:latin typeface="Arial"/>
                <a:cs typeface="Arial"/>
              </a:rPr>
              <a:t>OK</a:t>
            </a:r>
            <a:endParaRPr lang="fr-FR" sz="2600" b="0" i="0" u="none" strike="noStrike" baseline="0">
              <a:solidFill>
                <a:srgbClr val="FFFF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endParaRPr lang="fr-FR"/>
          </a:p>
        </xdr:txBody>
      </xdr:sp>
      <xdr:pic macro="[0]!MasqueTirageMatchs">
        <xdr:nvPicPr>
          <xdr:cNvPr id="1317" name="Picture 293" descr="MCj03463170000[1]" hidden="1">
            <a:extLst>
              <a:ext uri="{FF2B5EF4-FFF2-40B4-BE49-F238E27FC236}">
                <a16:creationId xmlns:a16="http://schemas.microsoft.com/office/drawing/2014/main" id="{00000000-0008-0000-0400-00002505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1" y="93"/>
            <a:ext cx="270" cy="18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9</xdr:col>
      <xdr:colOff>204741</xdr:colOff>
      <xdr:row>0</xdr:row>
      <xdr:rowOff>62313</xdr:rowOff>
    </xdr:from>
    <xdr:to>
      <xdr:col>13</xdr:col>
      <xdr:colOff>97919</xdr:colOff>
      <xdr:row>2</xdr:row>
      <xdr:rowOff>17803</xdr:rowOff>
    </xdr:to>
    <xdr:sp macro="[0]!feuillesdematchs2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7789134" y="62313"/>
          <a:ext cx="2127547" cy="347172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BE" sz="1100">
              <a:solidFill>
                <a:sysClr val="windowText" lastClr="000000"/>
              </a:solidFill>
            </a:rPr>
            <a:t>Print</a:t>
          </a:r>
          <a:r>
            <a:rPr lang="fr-BE" sz="1100" baseline="0">
              <a:solidFill>
                <a:sysClr val="windowText" lastClr="000000"/>
              </a:solidFill>
            </a:rPr>
            <a:t> 2ème Feuilles de Matchs</a:t>
          </a:r>
          <a:endParaRPr lang="fr-BE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3</xdr:row>
      <xdr:rowOff>0</xdr:rowOff>
    </xdr:from>
    <xdr:to>
      <xdr:col>8</xdr:col>
      <xdr:colOff>0</xdr:colOff>
      <xdr:row>7</xdr:row>
      <xdr:rowOff>0</xdr:rowOff>
    </xdr:to>
    <xdr:grpSp>
      <xdr:nvGrpSpPr>
        <xdr:cNvPr id="4130" name="Group 34">
          <a:extLst>
            <a:ext uri="{FF2B5EF4-FFF2-40B4-BE49-F238E27FC236}">
              <a16:creationId xmlns:a16="http://schemas.microsoft.com/office/drawing/2014/main" id="{00000000-0008-0000-0500-000022100000}"/>
            </a:ext>
          </a:extLst>
        </xdr:cNvPr>
        <xdr:cNvGrpSpPr>
          <a:grpSpLocks/>
        </xdr:cNvGrpSpPr>
      </xdr:nvGrpSpPr>
      <xdr:grpSpPr bwMode="auto">
        <a:xfrm>
          <a:off x="6526530" y="571500"/>
          <a:ext cx="2000250" cy="762000"/>
          <a:chOff x="682" y="83"/>
          <a:chExt cx="238" cy="84"/>
        </a:xfrm>
      </xdr:grpSpPr>
      <xdr:sp macro="[0]!Impression_Classement_Tour" textlink="">
        <xdr:nvSpPr>
          <xdr:cNvPr id="4098" name="Rectangle 2">
            <a:extLst>
              <a:ext uri="{FF2B5EF4-FFF2-40B4-BE49-F238E27FC236}">
                <a16:creationId xmlns:a16="http://schemas.microsoft.com/office/drawing/2014/main" id="{00000000-0008-0000-0500-000002100000}"/>
              </a:ext>
            </a:extLst>
          </xdr:cNvPr>
          <xdr:cNvSpPr>
            <a:spLocks noChangeArrowheads="1"/>
          </xdr:cNvSpPr>
        </xdr:nvSpPr>
        <xdr:spPr bwMode="auto">
          <a:xfrm>
            <a:off x="682" y="83"/>
            <a:ext cx="238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36576" tIns="27432" rIns="36576" bIns="27432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Classement Tour 1</a:t>
            </a:r>
            <a:endParaRPr lang="fr-FR"/>
          </a:p>
        </xdr:txBody>
      </xdr:sp>
      <xdr:pic macro="[0]!Impression_Classement_Tour">
        <xdr:nvPicPr>
          <xdr:cNvPr id="4099" name="Picture 1">
            <a:extLst>
              <a:ext uri="{FF2B5EF4-FFF2-40B4-BE49-F238E27FC236}">
                <a16:creationId xmlns:a16="http://schemas.microsoft.com/office/drawing/2014/main" id="{00000000-0008-0000-0500-0000031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89" y="108"/>
            <a:ext cx="37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3</xdr:row>
      <xdr:rowOff>0</xdr:rowOff>
    </xdr:from>
    <xdr:to>
      <xdr:col>8</xdr:col>
      <xdr:colOff>0</xdr:colOff>
      <xdr:row>7</xdr:row>
      <xdr:rowOff>0</xdr:rowOff>
    </xdr:to>
    <xdr:grpSp>
      <xdr:nvGrpSpPr>
        <xdr:cNvPr id="5148" name="Group 28">
          <a:extLst>
            <a:ext uri="{FF2B5EF4-FFF2-40B4-BE49-F238E27FC236}">
              <a16:creationId xmlns:a16="http://schemas.microsoft.com/office/drawing/2014/main" id="{00000000-0008-0000-0600-00001C140000}"/>
            </a:ext>
          </a:extLst>
        </xdr:cNvPr>
        <xdr:cNvGrpSpPr>
          <a:grpSpLocks/>
        </xdr:cNvGrpSpPr>
      </xdr:nvGrpSpPr>
      <xdr:grpSpPr bwMode="auto">
        <a:xfrm>
          <a:off x="6526530" y="571500"/>
          <a:ext cx="2000250" cy="762000"/>
          <a:chOff x="673" y="63"/>
          <a:chExt cx="238" cy="84"/>
        </a:xfrm>
      </xdr:grpSpPr>
      <xdr:sp macro="[0]!Impression_Classement_Tour" textlink="">
        <xdr:nvSpPr>
          <xdr:cNvPr id="5149" name="Rectangle 29">
            <a:extLst>
              <a:ext uri="{FF2B5EF4-FFF2-40B4-BE49-F238E27FC236}">
                <a16:creationId xmlns:a16="http://schemas.microsoft.com/office/drawing/2014/main" id="{00000000-0008-0000-0600-00001D140000}"/>
              </a:ext>
            </a:extLst>
          </xdr:cNvPr>
          <xdr:cNvSpPr>
            <a:spLocks noChangeArrowheads="1"/>
          </xdr:cNvSpPr>
        </xdr:nvSpPr>
        <xdr:spPr bwMode="auto">
          <a:xfrm>
            <a:off x="673" y="63"/>
            <a:ext cx="238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Classement Tour 2</a:t>
            </a:r>
            <a:endParaRPr lang="fr-FR"/>
          </a:p>
        </xdr:txBody>
      </xdr:sp>
      <xdr:pic macro="[0]!Impression_Classement_Tour">
        <xdr:nvPicPr>
          <xdr:cNvPr id="5150" name="Picture 1">
            <a:extLst>
              <a:ext uri="{FF2B5EF4-FFF2-40B4-BE49-F238E27FC236}">
                <a16:creationId xmlns:a16="http://schemas.microsoft.com/office/drawing/2014/main" id="{00000000-0008-0000-0600-00001E14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80" y="88"/>
            <a:ext cx="37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3</xdr:row>
      <xdr:rowOff>0</xdr:rowOff>
    </xdr:from>
    <xdr:to>
      <xdr:col>8</xdr:col>
      <xdr:colOff>0</xdr:colOff>
      <xdr:row>7</xdr:row>
      <xdr:rowOff>0</xdr:rowOff>
    </xdr:to>
    <xdr:grpSp>
      <xdr:nvGrpSpPr>
        <xdr:cNvPr id="6169" name="Group 25">
          <a:extLst>
            <a:ext uri="{FF2B5EF4-FFF2-40B4-BE49-F238E27FC236}">
              <a16:creationId xmlns:a16="http://schemas.microsoft.com/office/drawing/2014/main" id="{00000000-0008-0000-0700-000019180000}"/>
            </a:ext>
          </a:extLst>
        </xdr:cNvPr>
        <xdr:cNvGrpSpPr>
          <a:grpSpLocks/>
        </xdr:cNvGrpSpPr>
      </xdr:nvGrpSpPr>
      <xdr:grpSpPr bwMode="auto">
        <a:xfrm>
          <a:off x="6526530" y="571500"/>
          <a:ext cx="2000250" cy="762000"/>
          <a:chOff x="669" y="62"/>
          <a:chExt cx="238" cy="84"/>
        </a:xfrm>
      </xdr:grpSpPr>
      <xdr:sp macro="[0]!Impression_Classement_Tour" textlink="">
        <xdr:nvSpPr>
          <xdr:cNvPr id="6170" name="Rectangle 26">
            <a:extLst>
              <a:ext uri="{FF2B5EF4-FFF2-40B4-BE49-F238E27FC236}">
                <a16:creationId xmlns:a16="http://schemas.microsoft.com/office/drawing/2014/main" id="{00000000-0008-0000-0700-00001A180000}"/>
              </a:ext>
            </a:extLst>
          </xdr:cNvPr>
          <xdr:cNvSpPr>
            <a:spLocks noChangeArrowheads="1"/>
          </xdr:cNvSpPr>
        </xdr:nvSpPr>
        <xdr:spPr bwMode="auto">
          <a:xfrm>
            <a:off x="669" y="62"/>
            <a:ext cx="238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Classement Tour 3</a:t>
            </a:r>
            <a:endParaRPr lang="fr-FR"/>
          </a:p>
        </xdr:txBody>
      </xdr:sp>
      <xdr:pic macro="[0]!Impression_Classement_Tour">
        <xdr:nvPicPr>
          <xdr:cNvPr id="6171" name="Picture 1">
            <a:extLst>
              <a:ext uri="{FF2B5EF4-FFF2-40B4-BE49-F238E27FC236}">
                <a16:creationId xmlns:a16="http://schemas.microsoft.com/office/drawing/2014/main" id="{00000000-0008-0000-0700-00001B18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76" y="87"/>
            <a:ext cx="37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3</xdr:row>
      <xdr:rowOff>0</xdr:rowOff>
    </xdr:from>
    <xdr:to>
      <xdr:col>8</xdr:col>
      <xdr:colOff>0</xdr:colOff>
      <xdr:row>7</xdr:row>
      <xdr:rowOff>0</xdr:rowOff>
    </xdr:to>
    <xdr:grpSp>
      <xdr:nvGrpSpPr>
        <xdr:cNvPr id="7189" name="Group 21">
          <a:extLst>
            <a:ext uri="{FF2B5EF4-FFF2-40B4-BE49-F238E27FC236}">
              <a16:creationId xmlns:a16="http://schemas.microsoft.com/office/drawing/2014/main" id="{00000000-0008-0000-0800-0000151C0000}"/>
            </a:ext>
          </a:extLst>
        </xdr:cNvPr>
        <xdr:cNvGrpSpPr>
          <a:grpSpLocks/>
        </xdr:cNvGrpSpPr>
      </xdr:nvGrpSpPr>
      <xdr:grpSpPr bwMode="auto">
        <a:xfrm>
          <a:off x="6526530" y="571500"/>
          <a:ext cx="2000250" cy="762000"/>
          <a:chOff x="670" y="64"/>
          <a:chExt cx="211" cy="84"/>
        </a:xfrm>
      </xdr:grpSpPr>
      <xdr:sp macro="[0]!Impression_Classement_Tour" textlink="">
        <xdr:nvSpPr>
          <xdr:cNvPr id="7190" name="Rectangle 22">
            <a:extLst>
              <a:ext uri="{FF2B5EF4-FFF2-40B4-BE49-F238E27FC236}">
                <a16:creationId xmlns:a16="http://schemas.microsoft.com/office/drawing/2014/main" id="{00000000-0008-0000-0800-0000161C0000}"/>
              </a:ext>
            </a:extLst>
          </xdr:cNvPr>
          <xdr:cNvSpPr>
            <a:spLocks noChangeArrowheads="1"/>
          </xdr:cNvSpPr>
        </xdr:nvSpPr>
        <xdr:spPr bwMode="auto">
          <a:xfrm>
            <a:off x="670" y="64"/>
            <a:ext cx="211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Classement Tour 4</a:t>
            </a:r>
            <a:endParaRPr lang="fr-FR"/>
          </a:p>
        </xdr:txBody>
      </xdr:sp>
      <xdr:pic macro="[0]!Impression_Classement_Tour">
        <xdr:nvPicPr>
          <xdr:cNvPr id="7191" name="Picture 1">
            <a:extLst>
              <a:ext uri="{FF2B5EF4-FFF2-40B4-BE49-F238E27FC236}">
                <a16:creationId xmlns:a16="http://schemas.microsoft.com/office/drawing/2014/main" id="{00000000-0008-0000-0800-0000171C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77" y="89"/>
            <a:ext cx="33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3</xdr:row>
      <xdr:rowOff>0</xdr:rowOff>
    </xdr:from>
    <xdr:to>
      <xdr:col>8</xdr:col>
      <xdr:colOff>0</xdr:colOff>
      <xdr:row>7</xdr:row>
      <xdr:rowOff>0</xdr:rowOff>
    </xdr:to>
    <xdr:grpSp>
      <xdr:nvGrpSpPr>
        <xdr:cNvPr id="8213" name="Group 21">
          <a:extLst>
            <a:ext uri="{FF2B5EF4-FFF2-40B4-BE49-F238E27FC236}">
              <a16:creationId xmlns:a16="http://schemas.microsoft.com/office/drawing/2014/main" id="{00000000-0008-0000-0900-000015200000}"/>
            </a:ext>
          </a:extLst>
        </xdr:cNvPr>
        <xdr:cNvGrpSpPr>
          <a:grpSpLocks/>
        </xdr:cNvGrpSpPr>
      </xdr:nvGrpSpPr>
      <xdr:grpSpPr bwMode="auto">
        <a:xfrm>
          <a:off x="6526530" y="571500"/>
          <a:ext cx="2000250" cy="762000"/>
          <a:chOff x="670" y="62"/>
          <a:chExt cx="238" cy="84"/>
        </a:xfrm>
      </xdr:grpSpPr>
      <xdr:sp macro="[0]!Impression_Classement_Tour" textlink="">
        <xdr:nvSpPr>
          <xdr:cNvPr id="8214" name="Rectangle 22">
            <a:extLst>
              <a:ext uri="{FF2B5EF4-FFF2-40B4-BE49-F238E27FC236}">
                <a16:creationId xmlns:a16="http://schemas.microsoft.com/office/drawing/2014/main" id="{00000000-0008-0000-0900-000016200000}"/>
              </a:ext>
            </a:extLst>
          </xdr:cNvPr>
          <xdr:cNvSpPr>
            <a:spLocks noChangeArrowheads="1"/>
          </xdr:cNvSpPr>
        </xdr:nvSpPr>
        <xdr:spPr bwMode="auto">
          <a:xfrm>
            <a:off x="670" y="62"/>
            <a:ext cx="238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Classement Tour 5</a:t>
            </a:r>
            <a:endParaRPr lang="fr-FR"/>
          </a:p>
        </xdr:txBody>
      </xdr:sp>
      <xdr:pic macro="[0]!Impression_Classement_Tour">
        <xdr:nvPicPr>
          <xdr:cNvPr id="8215" name="Picture 1">
            <a:extLst>
              <a:ext uri="{FF2B5EF4-FFF2-40B4-BE49-F238E27FC236}">
                <a16:creationId xmlns:a16="http://schemas.microsoft.com/office/drawing/2014/main" id="{00000000-0008-0000-0900-0000172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77" y="87"/>
            <a:ext cx="37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238125</xdr:colOff>
      <xdr:row>6</xdr:row>
      <xdr:rowOff>0</xdr:rowOff>
    </xdr:from>
    <xdr:to>
      <xdr:col>4</xdr:col>
      <xdr:colOff>1552575</xdr:colOff>
      <xdr:row>16</xdr:row>
      <xdr:rowOff>180975</xdr:rowOff>
    </xdr:to>
    <xdr:pic>
      <xdr:nvPicPr>
        <xdr:cNvPr id="2136" name="Picture 88" descr="Image soft">
          <a:extLst>
            <a:ext uri="{FF2B5EF4-FFF2-40B4-BE49-F238E27FC236}">
              <a16:creationId xmlns:a16="http://schemas.microsoft.com/office/drawing/2014/main" id="{00000000-0008-0000-0A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" y="1581150"/>
          <a:ext cx="3028950" cy="2476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238125</xdr:colOff>
      <xdr:row>6</xdr:row>
      <xdr:rowOff>0</xdr:rowOff>
    </xdr:from>
    <xdr:to>
      <xdr:col>13</xdr:col>
      <xdr:colOff>1552575</xdr:colOff>
      <xdr:row>16</xdr:row>
      <xdr:rowOff>180975</xdr:rowOff>
    </xdr:to>
    <xdr:pic>
      <xdr:nvPicPr>
        <xdr:cNvPr id="2137" name="Picture 89" descr="Image soft">
          <a:extLst>
            <a:ext uri="{FF2B5EF4-FFF2-40B4-BE49-F238E27FC236}">
              <a16:creationId xmlns:a16="http://schemas.microsoft.com/office/drawing/2014/main" id="{00000000-0008-0000-0A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1581150"/>
          <a:ext cx="3028950" cy="2476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190500</xdr:colOff>
      <xdr:row>25</xdr:row>
      <xdr:rowOff>19050</xdr:rowOff>
    </xdr:from>
    <xdr:to>
      <xdr:col>4</xdr:col>
      <xdr:colOff>1495425</xdr:colOff>
      <xdr:row>35</xdr:row>
      <xdr:rowOff>190500</xdr:rowOff>
    </xdr:to>
    <xdr:pic>
      <xdr:nvPicPr>
        <xdr:cNvPr id="2138" name="Picture 90" descr="Image soft">
          <a:extLst>
            <a:ext uri="{FF2B5EF4-FFF2-40B4-BE49-F238E27FC236}">
              <a16:creationId xmlns:a16="http://schemas.microsoft.com/office/drawing/2014/main" id="{00000000-0008-0000-0A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150" y="6134100"/>
          <a:ext cx="3019425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219075</xdr:colOff>
      <xdr:row>25</xdr:row>
      <xdr:rowOff>19050</xdr:rowOff>
    </xdr:from>
    <xdr:to>
      <xdr:col>13</xdr:col>
      <xdr:colOff>1524000</xdr:colOff>
      <xdr:row>35</xdr:row>
      <xdr:rowOff>190500</xdr:rowOff>
    </xdr:to>
    <xdr:pic>
      <xdr:nvPicPr>
        <xdr:cNvPr id="2139" name="Picture 91" descr="Image soft">
          <a:extLst>
            <a:ext uri="{FF2B5EF4-FFF2-40B4-BE49-F238E27FC236}">
              <a16:creationId xmlns:a16="http://schemas.microsoft.com/office/drawing/2014/main" id="{00000000-0008-0000-0A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6134100"/>
          <a:ext cx="3019425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238125</xdr:colOff>
      <xdr:row>6</xdr:row>
      <xdr:rowOff>0</xdr:rowOff>
    </xdr:from>
    <xdr:to>
      <xdr:col>4</xdr:col>
      <xdr:colOff>1552575</xdr:colOff>
      <xdr:row>16</xdr:row>
      <xdr:rowOff>180975</xdr:rowOff>
    </xdr:to>
    <xdr:pic>
      <xdr:nvPicPr>
        <xdr:cNvPr id="2" name="Picture 88" descr="Image soft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" y="1581150"/>
          <a:ext cx="3028950" cy="2476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238125</xdr:colOff>
      <xdr:row>6</xdr:row>
      <xdr:rowOff>0</xdr:rowOff>
    </xdr:from>
    <xdr:to>
      <xdr:col>13</xdr:col>
      <xdr:colOff>1552575</xdr:colOff>
      <xdr:row>16</xdr:row>
      <xdr:rowOff>180975</xdr:rowOff>
    </xdr:to>
    <xdr:pic>
      <xdr:nvPicPr>
        <xdr:cNvPr id="3" name="Picture 89" descr="Image soft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1581150"/>
          <a:ext cx="3028950" cy="2476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190500</xdr:colOff>
      <xdr:row>25</xdr:row>
      <xdr:rowOff>19050</xdr:rowOff>
    </xdr:from>
    <xdr:to>
      <xdr:col>4</xdr:col>
      <xdr:colOff>1495425</xdr:colOff>
      <xdr:row>35</xdr:row>
      <xdr:rowOff>190500</xdr:rowOff>
    </xdr:to>
    <xdr:pic>
      <xdr:nvPicPr>
        <xdr:cNvPr id="4" name="Picture 90" descr="Image soft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150" y="6134100"/>
          <a:ext cx="3019425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219075</xdr:colOff>
      <xdr:row>25</xdr:row>
      <xdr:rowOff>19050</xdr:rowOff>
    </xdr:from>
    <xdr:to>
      <xdr:col>13</xdr:col>
      <xdr:colOff>1524000</xdr:colOff>
      <xdr:row>35</xdr:row>
      <xdr:rowOff>190500</xdr:rowOff>
    </xdr:to>
    <xdr:pic>
      <xdr:nvPicPr>
        <xdr:cNvPr id="5" name="Picture 91" descr="Image soft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6134100"/>
          <a:ext cx="3019425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10</xdr:row>
      <xdr:rowOff>47625</xdr:rowOff>
    </xdr:from>
    <xdr:to>
      <xdr:col>13</xdr:col>
      <xdr:colOff>76200</xdr:colOff>
      <xdr:row>23</xdr:row>
      <xdr:rowOff>114300</xdr:rowOff>
    </xdr:to>
    <xdr:sp macro="" textlink="">
      <xdr:nvSpPr>
        <xdr:cNvPr id="13313" name="AutoShape 1">
          <a:extLst>
            <a:ext uri="{FF2B5EF4-FFF2-40B4-BE49-F238E27FC236}">
              <a16:creationId xmlns:a16="http://schemas.microsoft.com/office/drawing/2014/main" id="{00000000-0008-0000-0C00-000001340000}"/>
            </a:ext>
          </a:extLst>
        </xdr:cNvPr>
        <xdr:cNvSpPr>
          <a:spLocks noChangeArrowheads="1"/>
        </xdr:cNvSpPr>
      </xdr:nvSpPr>
      <xdr:spPr bwMode="auto">
        <a:xfrm>
          <a:off x="4619625" y="2619375"/>
          <a:ext cx="6276975" cy="340995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254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600" b="1" i="0" u="sng" strike="noStrike" baseline="0">
              <a:solidFill>
                <a:srgbClr val="000000"/>
              </a:solidFill>
              <a:latin typeface="Arial"/>
              <a:cs typeface="Arial"/>
            </a:rPr>
            <a:t>Ajouter des Membres</a:t>
          </a:r>
        </a:p>
        <a:p>
          <a:pPr algn="l" rtl="0">
            <a:defRPr sz="1000"/>
          </a:pPr>
          <a:endParaRPr lang="fr-FR" sz="1600" b="1" i="0" u="sng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* A faire en dehors d'un tournoi et sauver ensuite (Enlever la protection du Fichier "En lecture seulement"),</a:t>
          </a:r>
          <a:endParaRPr lang="fr-FR" sz="1600" b="1" i="0" u="sng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600" b="1" i="0" u="sng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* Mettre le Nom à la fin des autres Noms dans la colonne "A" et également dans la colonne "B".</a:t>
          </a:r>
        </a:p>
        <a:p>
          <a:pPr algn="l" rtl="0">
            <a:defRPr sz="1000"/>
          </a:pPr>
          <a:endParaRPr lang="fr-FR" sz="16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* Sélectionner tout les Noms des colonnes "A" et "B" et ensuite Trier par l'icône de tri.</a:t>
          </a:r>
          <a:endParaRPr lang="fr-FR"/>
        </a:p>
      </xdr:txBody>
    </xdr:sp>
    <xdr:clientData/>
  </xdr:twoCellAnchor>
  <xdr:twoCellAnchor>
    <xdr:from>
      <xdr:col>3</xdr:col>
      <xdr:colOff>0</xdr:colOff>
      <xdr:row>2</xdr:row>
      <xdr:rowOff>0</xdr:rowOff>
    </xdr:from>
    <xdr:to>
      <xdr:col>6</xdr:col>
      <xdr:colOff>95250</xdr:colOff>
      <xdr:row>5</xdr:row>
      <xdr:rowOff>28575</xdr:rowOff>
    </xdr:to>
    <xdr:grpSp>
      <xdr:nvGrpSpPr>
        <xdr:cNvPr id="13317" name="Group 5">
          <a:extLst>
            <a:ext uri="{FF2B5EF4-FFF2-40B4-BE49-F238E27FC236}">
              <a16:creationId xmlns:a16="http://schemas.microsoft.com/office/drawing/2014/main" id="{00000000-0008-0000-0C00-000005340000}"/>
            </a:ext>
          </a:extLst>
        </xdr:cNvPr>
        <xdr:cNvGrpSpPr>
          <a:grpSpLocks/>
        </xdr:cNvGrpSpPr>
      </xdr:nvGrpSpPr>
      <xdr:grpSpPr bwMode="auto">
        <a:xfrm>
          <a:off x="4724400" y="514350"/>
          <a:ext cx="1924050" cy="800100"/>
          <a:chOff x="496" y="54"/>
          <a:chExt cx="202" cy="84"/>
        </a:xfrm>
      </xdr:grpSpPr>
      <xdr:sp macro="[0]!Impression_liste_membres" textlink="">
        <xdr:nvSpPr>
          <xdr:cNvPr id="8194" name="Rectangle 2">
            <a:extLst>
              <a:ext uri="{FF2B5EF4-FFF2-40B4-BE49-F238E27FC236}">
                <a16:creationId xmlns:a16="http://schemas.microsoft.com/office/drawing/2014/main" id="{00000000-0008-0000-0C00-000002200000}"/>
              </a:ext>
            </a:extLst>
          </xdr:cNvPr>
          <xdr:cNvSpPr>
            <a:spLocks noChangeArrowheads="1"/>
          </xdr:cNvSpPr>
        </xdr:nvSpPr>
        <xdr:spPr bwMode="auto">
          <a:xfrm>
            <a:off x="496" y="54"/>
            <a:ext cx="202" cy="84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36576" tIns="27432" rIns="36576" bIns="27432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 Liste des</a:t>
            </a:r>
          </a:p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 Membres</a:t>
            </a:r>
            <a:endParaRPr lang="fr-FR"/>
          </a:p>
        </xdr:txBody>
      </xdr:sp>
      <xdr:pic macro="[0]!Impression_liste_membres">
        <xdr:nvPicPr>
          <xdr:cNvPr id="13316" name="Picture 1">
            <a:extLst>
              <a:ext uri="{FF2B5EF4-FFF2-40B4-BE49-F238E27FC236}">
                <a16:creationId xmlns:a16="http://schemas.microsoft.com/office/drawing/2014/main" id="{00000000-0008-0000-0C00-00000434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09" y="78"/>
            <a:ext cx="34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5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5" Type="http://schemas.openxmlformats.org/officeDocument/2006/relationships/image" Target="../media/image4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0">
    <tabColor indexed="33"/>
  </sheetPr>
  <dimension ref="A1:AD402"/>
  <sheetViews>
    <sheetView showGridLines="0" showRowColHeaders="0" showZeros="0" tabSelected="1" showOutlineSymbols="0" zoomScale="150" workbookViewId="0">
      <selection activeCell="C3" sqref="C3:E3"/>
    </sheetView>
  </sheetViews>
  <sheetFormatPr baseColWidth="10" defaultColWidth="0" defaultRowHeight="0" customHeight="1" zeroHeight="1" x14ac:dyDescent="0.2"/>
  <cols>
    <col min="1" max="1" width="11.42578125" style="19" customWidth="1"/>
    <col min="2" max="2" width="12.140625" style="20" customWidth="1"/>
    <col min="3" max="3" width="9.140625" style="20" customWidth="1"/>
    <col min="4" max="4" width="10.28515625" style="20" customWidth="1"/>
    <col min="5" max="5" width="9.140625" style="20" customWidth="1"/>
    <col min="6" max="6" width="5.7109375" style="20" customWidth="1"/>
    <col min="7" max="7" width="11.85546875" style="20" customWidth="1"/>
    <col min="8" max="9" width="9.140625" style="20" customWidth="1"/>
    <col min="10" max="10" width="7.140625" style="20" customWidth="1"/>
    <col min="11" max="12" width="9.140625" style="20" customWidth="1"/>
    <col min="13" max="13" width="8.7109375" style="19" customWidth="1"/>
    <col min="14" max="25" width="9.140625" style="19" hidden="1" customWidth="1"/>
    <col min="26" max="26" width="15" style="180" hidden="1" customWidth="1"/>
    <col min="27" max="27" width="9.140625" style="19" hidden="1" customWidth="1"/>
    <col min="28" max="28" width="45.7109375" style="19" hidden="1" customWidth="1"/>
    <col min="29" max="29" width="3.7109375" style="19" hidden="1" customWidth="1"/>
    <col min="30" max="30" width="11.85546875" style="22" hidden="1" customWidth="1"/>
    <col min="31" max="16384" width="9.140625" style="19" hidden="1"/>
  </cols>
  <sheetData>
    <row r="1" spans="1:30" ht="12.75" customHeight="1" thickBot="1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Z1" s="179" t="s">
        <v>103</v>
      </c>
      <c r="AB1" s="19" t="s">
        <v>93</v>
      </c>
      <c r="AC1" s="28"/>
      <c r="AD1" s="22" t="s">
        <v>94</v>
      </c>
    </row>
    <row r="2" spans="1:30" ht="12.75" customHeight="1" thickTop="1" x14ac:dyDescent="0.2">
      <c r="A2" s="31"/>
      <c r="B2" s="38"/>
      <c r="C2" s="39"/>
      <c r="D2" s="39"/>
      <c r="E2" s="39"/>
      <c r="F2" s="39"/>
      <c r="G2" s="39"/>
      <c r="H2" s="39"/>
      <c r="I2" s="39"/>
      <c r="J2" s="39"/>
      <c r="K2" s="39"/>
      <c r="L2" s="40"/>
      <c r="M2" s="31"/>
      <c r="Z2" s="179" t="s">
        <v>104</v>
      </c>
      <c r="AB2" s="19" t="s">
        <v>64</v>
      </c>
      <c r="AD2" s="22">
        <v>1</v>
      </c>
    </row>
    <row r="3" spans="1:30" ht="18" x14ac:dyDescent="0.25">
      <c r="A3" s="31"/>
      <c r="B3" s="177" t="s">
        <v>103</v>
      </c>
      <c r="C3" s="224" t="s">
        <v>105</v>
      </c>
      <c r="D3" s="224"/>
      <c r="E3" s="224"/>
      <c r="F3" s="178" t="s">
        <v>107</v>
      </c>
      <c r="G3" s="218">
        <f ca="1">TODAY()</f>
        <v>43587</v>
      </c>
      <c r="H3" s="218"/>
      <c r="I3" s="33"/>
      <c r="J3" s="33"/>
      <c r="K3" s="33"/>
      <c r="L3" s="37"/>
      <c r="M3" s="31"/>
      <c r="Z3" s="179" t="s">
        <v>105</v>
      </c>
      <c r="AB3" s="19" t="s">
        <v>65</v>
      </c>
      <c r="AD3" s="22">
        <v>1.5</v>
      </c>
    </row>
    <row r="4" spans="1:30" ht="12.75" customHeight="1" x14ac:dyDescent="0.2">
      <c r="A4" s="31"/>
      <c r="B4" s="41"/>
      <c r="C4" s="34"/>
      <c r="D4" s="34"/>
      <c r="E4" s="34"/>
      <c r="F4" s="34"/>
      <c r="G4" s="35"/>
      <c r="H4" s="35"/>
      <c r="I4" s="35"/>
      <c r="J4" s="35"/>
      <c r="K4" s="35"/>
      <c r="L4" s="37"/>
      <c r="M4" s="31"/>
      <c r="Z4" s="179" t="s">
        <v>106</v>
      </c>
      <c r="AB4" s="19" t="s">
        <v>74</v>
      </c>
      <c r="AD4" s="22">
        <v>2</v>
      </c>
    </row>
    <row r="5" spans="1:30" ht="12.75" customHeight="1" thickBot="1" x14ac:dyDescent="0.25">
      <c r="A5" s="31"/>
      <c r="B5" s="41"/>
      <c r="C5" s="34"/>
      <c r="D5" s="34"/>
      <c r="E5" s="34"/>
      <c r="F5" s="34"/>
      <c r="G5" s="35"/>
      <c r="H5" s="35"/>
      <c r="I5" s="35"/>
      <c r="J5" s="35"/>
      <c r="K5" s="35"/>
      <c r="L5" s="37"/>
      <c r="M5" s="31"/>
      <c r="Z5" s="179"/>
      <c r="AB5" s="19" t="s">
        <v>75</v>
      </c>
      <c r="AD5" s="22">
        <v>2.5</v>
      </c>
    </row>
    <row r="6" spans="1:30" ht="18.75" thickBot="1" x14ac:dyDescent="0.3">
      <c r="A6" s="31"/>
      <c r="B6" s="219" t="s">
        <v>37</v>
      </c>
      <c r="C6" s="220"/>
      <c r="D6" s="220"/>
      <c r="E6" s="220"/>
      <c r="F6" s="221"/>
      <c r="G6" s="222"/>
      <c r="H6" s="222"/>
      <c r="I6" s="222"/>
      <c r="J6" s="222"/>
      <c r="K6" s="223"/>
      <c r="L6" s="37"/>
      <c r="M6" s="31"/>
      <c r="Z6" s="179"/>
      <c r="AB6" s="19" t="s">
        <v>87</v>
      </c>
      <c r="AD6" s="22">
        <v>3</v>
      </c>
    </row>
    <row r="7" spans="1:30" ht="12.75" customHeight="1" x14ac:dyDescent="0.2">
      <c r="A7" s="31"/>
      <c r="B7" s="41"/>
      <c r="C7" s="34"/>
      <c r="D7" s="34"/>
      <c r="E7" s="34"/>
      <c r="F7" s="34"/>
      <c r="G7" s="35"/>
      <c r="H7" s="35"/>
      <c r="I7" s="35"/>
      <c r="J7" s="35"/>
      <c r="K7" s="35"/>
      <c r="L7" s="37"/>
      <c r="M7" s="31"/>
      <c r="AB7" s="19" t="s">
        <v>82</v>
      </c>
      <c r="AD7" s="22">
        <v>5</v>
      </c>
    </row>
    <row r="8" spans="1:30" ht="12.75" customHeight="1" x14ac:dyDescent="0.2">
      <c r="A8" s="31"/>
      <c r="B8" s="41"/>
      <c r="C8" s="34"/>
      <c r="D8" s="34"/>
      <c r="E8" s="34"/>
      <c r="F8" s="34"/>
      <c r="G8" s="35"/>
      <c r="H8" s="35"/>
      <c r="I8" s="35"/>
      <c r="J8" s="35"/>
      <c r="K8" s="35"/>
      <c r="L8" s="37"/>
      <c r="M8" s="31"/>
      <c r="AB8" s="19" t="s">
        <v>89</v>
      </c>
      <c r="AD8" s="22">
        <v>6</v>
      </c>
    </row>
    <row r="9" spans="1:30" ht="12.75" customHeight="1" thickBot="1" x14ac:dyDescent="0.25">
      <c r="A9" s="31"/>
      <c r="B9" s="41"/>
      <c r="C9" s="34"/>
      <c r="D9" s="34"/>
      <c r="E9" s="34"/>
      <c r="F9" s="34"/>
      <c r="G9" s="35"/>
      <c r="H9" s="35"/>
      <c r="I9" s="35"/>
      <c r="J9" s="35"/>
      <c r="K9" s="35"/>
      <c r="L9" s="37"/>
      <c r="M9" s="31"/>
      <c r="AB9" s="19" t="s">
        <v>207</v>
      </c>
      <c r="AD9" s="22">
        <v>7</v>
      </c>
    </row>
    <row r="10" spans="1:30" ht="18.75" thickBot="1" x14ac:dyDescent="0.3">
      <c r="A10" s="31"/>
      <c r="B10" s="219" t="s">
        <v>38</v>
      </c>
      <c r="C10" s="220"/>
      <c r="D10" s="220"/>
      <c r="E10" s="220"/>
      <c r="F10" s="220"/>
      <c r="G10" s="32"/>
      <c r="H10" s="36"/>
      <c r="I10" s="36"/>
      <c r="J10" s="36"/>
      <c r="K10" s="36"/>
      <c r="L10" s="37"/>
      <c r="M10" s="31"/>
      <c r="AB10" s="19" t="s">
        <v>76</v>
      </c>
      <c r="AD10" s="22">
        <v>8</v>
      </c>
    </row>
    <row r="11" spans="1:30" ht="12.75" customHeight="1" x14ac:dyDescent="0.2">
      <c r="A11" s="31"/>
      <c r="B11" s="41"/>
      <c r="C11" s="34"/>
      <c r="D11" s="34"/>
      <c r="E11" s="34"/>
      <c r="F11" s="34"/>
      <c r="G11" s="35"/>
      <c r="H11" s="35"/>
      <c r="I11" s="35"/>
      <c r="J11" s="35"/>
      <c r="K11" s="35"/>
      <c r="L11" s="37"/>
      <c r="M11" s="31"/>
      <c r="AD11" s="22">
        <v>10</v>
      </c>
    </row>
    <row r="12" spans="1:30" ht="12.75" customHeight="1" x14ac:dyDescent="0.2">
      <c r="A12" s="31"/>
      <c r="B12" s="41"/>
      <c r="C12" s="34"/>
      <c r="D12" s="34"/>
      <c r="E12" s="34"/>
      <c r="F12" s="34"/>
      <c r="G12" s="35"/>
      <c r="H12" s="35"/>
      <c r="I12" s="35"/>
      <c r="J12" s="35"/>
      <c r="K12" s="35"/>
      <c r="L12" s="37"/>
      <c r="M12" s="31"/>
    </row>
    <row r="13" spans="1:30" ht="12.75" customHeight="1" x14ac:dyDescent="0.2">
      <c r="A13" s="31"/>
      <c r="B13" s="41"/>
      <c r="C13" s="34"/>
      <c r="D13" s="34"/>
      <c r="E13" s="34"/>
      <c r="F13" s="34"/>
      <c r="G13" s="35"/>
      <c r="H13" s="35"/>
      <c r="I13" s="35"/>
      <c r="J13" s="35"/>
      <c r="K13" s="35"/>
      <c r="L13" s="37"/>
      <c r="M13" s="31"/>
    </row>
    <row r="14" spans="1:30" ht="12.75" customHeight="1" x14ac:dyDescent="0.2">
      <c r="A14" s="31"/>
      <c r="B14" s="42"/>
      <c r="C14" s="35"/>
      <c r="D14" s="35"/>
      <c r="E14" s="35"/>
      <c r="F14" s="35"/>
      <c r="G14" s="35"/>
      <c r="H14" s="35"/>
      <c r="I14" s="35"/>
      <c r="J14" s="35"/>
      <c r="K14" s="35"/>
      <c r="L14" s="37"/>
      <c r="M14" s="31"/>
    </row>
    <row r="15" spans="1:30" ht="12.75" customHeight="1" x14ac:dyDescent="0.2">
      <c r="A15" s="31"/>
      <c r="B15" s="42"/>
      <c r="C15" s="35"/>
      <c r="D15" s="35"/>
      <c r="E15" s="35"/>
      <c r="F15" s="35"/>
      <c r="G15" s="35"/>
      <c r="H15" s="35"/>
      <c r="I15" s="35"/>
      <c r="J15" s="35"/>
      <c r="K15" s="35"/>
      <c r="L15" s="37"/>
      <c r="M15" s="31"/>
    </row>
    <row r="16" spans="1:30" ht="12.75" customHeight="1" x14ac:dyDescent="0.2">
      <c r="A16" s="31"/>
      <c r="B16" s="42"/>
      <c r="C16" s="35"/>
      <c r="D16" s="35"/>
      <c r="E16" s="35"/>
      <c r="F16" s="35"/>
      <c r="G16" s="35"/>
      <c r="H16" s="35"/>
      <c r="I16" s="35"/>
      <c r="J16" s="35"/>
      <c r="K16" s="35"/>
      <c r="L16" s="37"/>
      <c r="M16" s="31"/>
    </row>
    <row r="17" spans="1:30" ht="12.75" customHeight="1" x14ac:dyDescent="0.2">
      <c r="A17" s="31"/>
      <c r="B17" s="42"/>
      <c r="C17" s="35"/>
      <c r="D17" s="35"/>
      <c r="E17" s="35"/>
      <c r="F17" s="35"/>
      <c r="G17" s="35"/>
      <c r="H17" s="35"/>
      <c r="I17" s="35"/>
      <c r="J17" s="35"/>
      <c r="K17" s="35"/>
      <c r="L17" s="37"/>
      <c r="M17" s="31"/>
    </row>
    <row r="18" spans="1:30" ht="12.75" customHeight="1" x14ac:dyDescent="0.2">
      <c r="A18" s="31"/>
      <c r="B18" s="42"/>
      <c r="C18" s="35"/>
      <c r="D18" s="35"/>
      <c r="E18" s="35"/>
      <c r="F18" s="35"/>
      <c r="G18" s="35"/>
      <c r="H18" s="35"/>
      <c r="I18" s="35"/>
      <c r="J18" s="35"/>
      <c r="K18" s="35"/>
      <c r="L18" s="37"/>
      <c r="M18" s="31"/>
    </row>
    <row r="19" spans="1:30" ht="12.75" customHeight="1" thickBot="1" x14ac:dyDescent="0.25">
      <c r="A19" s="31"/>
      <c r="B19" s="43"/>
      <c r="C19" s="44"/>
      <c r="D19" s="44"/>
      <c r="E19" s="44"/>
      <c r="F19" s="44"/>
      <c r="G19" s="44"/>
      <c r="H19" s="44"/>
      <c r="I19" s="44"/>
      <c r="J19" s="44"/>
      <c r="K19" s="44"/>
      <c r="L19" s="45"/>
      <c r="M19" s="31"/>
    </row>
    <row r="20" spans="1:30" s="31" customFormat="1" ht="12.75" customHeight="1" thickTop="1" x14ac:dyDescent="0.2"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Z20" s="181"/>
      <c r="AD20" s="182"/>
    </row>
    <row r="270" ht="0" hidden="1" customHeight="1" x14ac:dyDescent="0.2"/>
    <row r="271" ht="0" hidden="1" customHeight="1" x14ac:dyDescent="0.2"/>
    <row r="272" ht="0" hidden="1" customHeight="1" x14ac:dyDescent="0.2"/>
    <row r="273" ht="0" hidden="1" customHeight="1" x14ac:dyDescent="0.2"/>
    <row r="274" ht="0" hidden="1" customHeight="1" x14ac:dyDescent="0.2"/>
    <row r="275" ht="0" hidden="1" customHeight="1" x14ac:dyDescent="0.2"/>
    <row r="276" ht="0" hidden="1" customHeight="1" x14ac:dyDescent="0.2"/>
    <row r="277" ht="0" hidden="1" customHeight="1" x14ac:dyDescent="0.2"/>
    <row r="278" ht="0" hidden="1" customHeight="1" x14ac:dyDescent="0.2"/>
    <row r="279" ht="0" hidden="1" customHeight="1" x14ac:dyDescent="0.2"/>
    <row r="280" ht="0" hidden="1" customHeight="1" x14ac:dyDescent="0.2"/>
    <row r="281" ht="0" hidden="1" customHeight="1" x14ac:dyDescent="0.2"/>
    <row r="282" ht="0" hidden="1" customHeight="1" x14ac:dyDescent="0.2"/>
    <row r="283" ht="0" hidden="1" customHeight="1" x14ac:dyDescent="0.2"/>
    <row r="284" ht="0" hidden="1" customHeight="1" x14ac:dyDescent="0.2"/>
    <row r="285" ht="0" hidden="1" customHeight="1" x14ac:dyDescent="0.2"/>
    <row r="286" ht="0" hidden="1" customHeight="1" x14ac:dyDescent="0.2"/>
    <row r="287" ht="0" hidden="1" customHeight="1" x14ac:dyDescent="0.2"/>
    <row r="288" ht="0" hidden="1" customHeight="1" x14ac:dyDescent="0.2"/>
    <row r="289" ht="0" hidden="1" customHeight="1" x14ac:dyDescent="0.2"/>
    <row r="290" ht="0" hidden="1" customHeight="1" x14ac:dyDescent="0.2"/>
    <row r="291" ht="0" hidden="1" customHeight="1" x14ac:dyDescent="0.2"/>
    <row r="292" ht="0" hidden="1" customHeight="1" x14ac:dyDescent="0.2"/>
    <row r="293" ht="0" hidden="1" customHeight="1" x14ac:dyDescent="0.2"/>
    <row r="294" ht="0" hidden="1" customHeight="1" x14ac:dyDescent="0.2"/>
    <row r="295" ht="0" hidden="1" customHeight="1" x14ac:dyDescent="0.2"/>
    <row r="296" ht="0" hidden="1" customHeight="1" x14ac:dyDescent="0.2"/>
    <row r="297" ht="0" hidden="1" customHeight="1" x14ac:dyDescent="0.2"/>
    <row r="298" ht="0" hidden="1" customHeight="1" x14ac:dyDescent="0.2"/>
    <row r="299" ht="0" hidden="1" customHeight="1" x14ac:dyDescent="0.2"/>
    <row r="300" ht="0" hidden="1" customHeight="1" x14ac:dyDescent="0.2"/>
    <row r="301" ht="0" hidden="1" customHeight="1" x14ac:dyDescent="0.2"/>
    <row r="302" ht="0" hidden="1" customHeight="1" x14ac:dyDescent="0.2"/>
    <row r="303" ht="0" hidden="1" customHeight="1" x14ac:dyDescent="0.2"/>
    <row r="304" ht="0" hidden="1" customHeight="1" x14ac:dyDescent="0.2"/>
    <row r="305" ht="0" hidden="1" customHeight="1" x14ac:dyDescent="0.2"/>
    <row r="306" ht="0" hidden="1" customHeight="1" x14ac:dyDescent="0.2"/>
    <row r="307" ht="0" hidden="1" customHeight="1" x14ac:dyDescent="0.2"/>
    <row r="308" ht="0" hidden="1" customHeight="1" x14ac:dyDescent="0.2"/>
    <row r="309" ht="0" hidden="1" customHeight="1" x14ac:dyDescent="0.2"/>
    <row r="310" ht="0" hidden="1" customHeight="1" x14ac:dyDescent="0.2"/>
    <row r="311" ht="0" hidden="1" customHeight="1" x14ac:dyDescent="0.2"/>
    <row r="312" ht="0" hidden="1" customHeight="1" x14ac:dyDescent="0.2"/>
    <row r="313" ht="0" hidden="1" customHeight="1" x14ac:dyDescent="0.2"/>
    <row r="314" ht="0" hidden="1" customHeight="1" x14ac:dyDescent="0.2"/>
    <row r="315" ht="0" hidden="1" customHeight="1" x14ac:dyDescent="0.2"/>
    <row r="316" ht="0" hidden="1" customHeight="1" x14ac:dyDescent="0.2"/>
    <row r="317" ht="0" hidden="1" customHeight="1" x14ac:dyDescent="0.2"/>
    <row r="318" ht="0" hidden="1" customHeight="1" x14ac:dyDescent="0.2"/>
    <row r="319" ht="0" hidden="1" customHeight="1" x14ac:dyDescent="0.2"/>
    <row r="320" ht="0" hidden="1" customHeight="1" x14ac:dyDescent="0.2"/>
    <row r="321" ht="0" hidden="1" customHeight="1" x14ac:dyDescent="0.2"/>
    <row r="322" ht="0" hidden="1" customHeight="1" x14ac:dyDescent="0.2"/>
    <row r="323" ht="0" hidden="1" customHeight="1" x14ac:dyDescent="0.2"/>
    <row r="324" ht="0" hidden="1" customHeight="1" x14ac:dyDescent="0.2"/>
    <row r="325" ht="0" hidden="1" customHeight="1" x14ac:dyDescent="0.2"/>
    <row r="326" ht="0" hidden="1" customHeight="1" x14ac:dyDescent="0.2"/>
    <row r="327" ht="0" hidden="1" customHeight="1" x14ac:dyDescent="0.2"/>
    <row r="328" ht="0" hidden="1" customHeight="1" x14ac:dyDescent="0.2"/>
    <row r="329" ht="0" hidden="1" customHeight="1" x14ac:dyDescent="0.2"/>
    <row r="330" ht="0" hidden="1" customHeight="1" x14ac:dyDescent="0.2"/>
    <row r="331" ht="0" hidden="1" customHeight="1" x14ac:dyDescent="0.2"/>
    <row r="332" ht="0" hidden="1" customHeight="1" x14ac:dyDescent="0.2"/>
    <row r="333" ht="0" hidden="1" customHeight="1" x14ac:dyDescent="0.2"/>
    <row r="334" ht="0" hidden="1" customHeight="1" x14ac:dyDescent="0.2"/>
    <row r="335" ht="0" hidden="1" customHeight="1" x14ac:dyDescent="0.2"/>
    <row r="336" ht="0" hidden="1" customHeight="1" x14ac:dyDescent="0.2"/>
    <row r="337" ht="0" hidden="1" customHeight="1" x14ac:dyDescent="0.2"/>
    <row r="338" ht="0" hidden="1" customHeight="1" x14ac:dyDescent="0.2"/>
    <row r="339" ht="0" hidden="1" customHeight="1" x14ac:dyDescent="0.2"/>
    <row r="340" ht="0" hidden="1" customHeight="1" x14ac:dyDescent="0.2"/>
    <row r="341" ht="0" hidden="1" customHeight="1" x14ac:dyDescent="0.2"/>
    <row r="342" ht="0" hidden="1" customHeight="1" x14ac:dyDescent="0.2"/>
    <row r="343" ht="0" hidden="1" customHeight="1" x14ac:dyDescent="0.2"/>
    <row r="344" ht="0" hidden="1" customHeight="1" x14ac:dyDescent="0.2"/>
    <row r="345" ht="0" hidden="1" customHeight="1" x14ac:dyDescent="0.2"/>
    <row r="346" ht="0" hidden="1" customHeight="1" x14ac:dyDescent="0.2"/>
    <row r="347" ht="0" hidden="1" customHeight="1" x14ac:dyDescent="0.2"/>
    <row r="348" ht="0" hidden="1" customHeight="1" x14ac:dyDescent="0.2"/>
    <row r="349" ht="0" hidden="1" customHeight="1" x14ac:dyDescent="0.2"/>
    <row r="350" ht="0" hidden="1" customHeight="1" x14ac:dyDescent="0.2"/>
    <row r="351" ht="0" hidden="1" customHeight="1" x14ac:dyDescent="0.2"/>
    <row r="352" ht="0" hidden="1" customHeight="1" x14ac:dyDescent="0.2"/>
    <row r="353" ht="0" hidden="1" customHeight="1" x14ac:dyDescent="0.2"/>
    <row r="354" ht="0" hidden="1" customHeight="1" x14ac:dyDescent="0.2"/>
    <row r="355" ht="0" hidden="1" customHeight="1" x14ac:dyDescent="0.2"/>
    <row r="356" ht="0" hidden="1" customHeight="1" x14ac:dyDescent="0.2"/>
    <row r="357" ht="0" hidden="1" customHeight="1" x14ac:dyDescent="0.2"/>
    <row r="358" ht="0" hidden="1" customHeight="1" x14ac:dyDescent="0.2"/>
    <row r="359" ht="0" hidden="1" customHeight="1" x14ac:dyDescent="0.2"/>
    <row r="360" ht="0" hidden="1" customHeight="1" x14ac:dyDescent="0.2"/>
    <row r="361" ht="0" hidden="1" customHeight="1" x14ac:dyDescent="0.2"/>
    <row r="362" ht="0" hidden="1" customHeight="1" x14ac:dyDescent="0.2"/>
    <row r="363" ht="0" hidden="1" customHeight="1" x14ac:dyDescent="0.2"/>
    <row r="364" ht="0" hidden="1" customHeight="1" x14ac:dyDescent="0.2"/>
    <row r="365" ht="0" hidden="1" customHeight="1" x14ac:dyDescent="0.2"/>
    <row r="366" ht="0" hidden="1" customHeight="1" x14ac:dyDescent="0.2"/>
    <row r="367" ht="0" hidden="1" customHeight="1" x14ac:dyDescent="0.2"/>
    <row r="368" ht="0" hidden="1" customHeight="1" x14ac:dyDescent="0.2"/>
    <row r="369" ht="0" hidden="1" customHeight="1" x14ac:dyDescent="0.2"/>
    <row r="370" ht="0" hidden="1" customHeight="1" x14ac:dyDescent="0.2"/>
    <row r="371" ht="0" hidden="1" customHeight="1" x14ac:dyDescent="0.2"/>
    <row r="372" ht="0" hidden="1" customHeight="1" x14ac:dyDescent="0.2"/>
    <row r="373" ht="0" hidden="1" customHeight="1" x14ac:dyDescent="0.2"/>
    <row r="374" ht="0" hidden="1" customHeight="1" x14ac:dyDescent="0.2"/>
    <row r="375" ht="0" hidden="1" customHeight="1" x14ac:dyDescent="0.2"/>
    <row r="376" ht="0" hidden="1" customHeight="1" x14ac:dyDescent="0.2"/>
    <row r="377" ht="0" hidden="1" customHeight="1" x14ac:dyDescent="0.2"/>
    <row r="378" ht="0" hidden="1" customHeight="1" x14ac:dyDescent="0.2"/>
    <row r="379" ht="0" hidden="1" customHeight="1" x14ac:dyDescent="0.2"/>
    <row r="380" ht="0" hidden="1" customHeight="1" x14ac:dyDescent="0.2"/>
    <row r="381" ht="0" hidden="1" customHeight="1" x14ac:dyDescent="0.2"/>
    <row r="382" ht="0" hidden="1" customHeight="1" x14ac:dyDescent="0.2"/>
    <row r="383" ht="0" hidden="1" customHeight="1" x14ac:dyDescent="0.2"/>
    <row r="384" ht="0" hidden="1" customHeight="1" x14ac:dyDescent="0.2"/>
    <row r="385" ht="0" hidden="1" customHeight="1" x14ac:dyDescent="0.2"/>
    <row r="386" ht="0" hidden="1" customHeight="1" x14ac:dyDescent="0.2"/>
    <row r="387" ht="0" hidden="1" customHeight="1" x14ac:dyDescent="0.2"/>
    <row r="388" ht="0" hidden="1" customHeight="1" x14ac:dyDescent="0.2"/>
    <row r="389" ht="0" hidden="1" customHeight="1" x14ac:dyDescent="0.2"/>
    <row r="390" ht="0" hidden="1" customHeight="1" x14ac:dyDescent="0.2"/>
    <row r="391" ht="0" hidden="1" customHeight="1" x14ac:dyDescent="0.2"/>
    <row r="392" ht="0" hidden="1" customHeight="1" x14ac:dyDescent="0.2"/>
    <row r="393" ht="0" hidden="1" customHeight="1" x14ac:dyDescent="0.2"/>
    <row r="394" ht="0" hidden="1" customHeight="1" x14ac:dyDescent="0.2"/>
    <row r="395" ht="0" hidden="1" customHeight="1" x14ac:dyDescent="0.2"/>
    <row r="396" ht="0" hidden="1" customHeight="1" x14ac:dyDescent="0.2"/>
    <row r="397" ht="0" hidden="1" customHeight="1" x14ac:dyDescent="0.2"/>
    <row r="398" ht="0" hidden="1" customHeight="1" x14ac:dyDescent="0.2"/>
    <row r="399" ht="0" hidden="1" customHeight="1" x14ac:dyDescent="0.2"/>
    <row r="400" ht="0" hidden="1" customHeight="1" x14ac:dyDescent="0.2"/>
    <row r="401" ht="0" hidden="1" customHeight="1" x14ac:dyDescent="0.2"/>
    <row r="402" ht="0" hidden="1" customHeight="1" x14ac:dyDescent="0.2"/>
  </sheetData>
  <sheetProtection sheet="1" objects="1" scenarios="1" selectLockedCells="1"/>
  <mergeCells count="5">
    <mergeCell ref="G3:H3"/>
    <mergeCell ref="B10:F10"/>
    <mergeCell ref="B6:E6"/>
    <mergeCell ref="F6:K6"/>
    <mergeCell ref="C3:E3"/>
  </mergeCells>
  <phoneticPr fontId="1" type="noConversion"/>
  <dataValidations count="3">
    <dataValidation type="list" allowBlank="1" showInputMessage="1" showErrorMessage="1" sqref="F6:K6" xr:uid="{00000000-0002-0000-0000-000000000000}">
      <formula1>Responsables</formula1>
    </dataValidation>
    <dataValidation type="list" allowBlank="1" showInputMessage="1" showErrorMessage="1" sqref="G10" xr:uid="{00000000-0002-0000-0000-000001000000}">
      <formula1>Sommes</formula1>
    </dataValidation>
    <dataValidation type="list" allowBlank="1" showInputMessage="1" showErrorMessage="1" sqref="C3:E3" xr:uid="{00000000-0002-0000-0000-000002000000}">
      <formula1>Tournoi</formula1>
    </dataValidation>
  </dataValidations>
  <pageMargins left="0.31" right="0.26" top="0.984251969" bottom="0.984251969" header="0.5" footer="0.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1">
    <tabColor indexed="15"/>
    <pageSetUpPr autoPageBreaks="0"/>
  </sheetPr>
  <dimension ref="A1:O260"/>
  <sheetViews>
    <sheetView showGridLines="0" showRowColHeaders="0" showOutlineSymbols="0" zoomScale="125" workbookViewId="0">
      <selection activeCell="B4" sqref="B4"/>
    </sheetView>
  </sheetViews>
  <sheetFormatPr baseColWidth="10" defaultColWidth="0" defaultRowHeight="19.5" zeroHeight="1" x14ac:dyDescent="0.3"/>
  <cols>
    <col min="1" max="1" width="10" style="110" bestFit="1" customWidth="1"/>
    <col min="2" max="2" width="22" style="110" customWidth="1"/>
    <col min="3" max="3" width="3.140625" style="72" customWidth="1"/>
    <col min="4" max="4" width="22" style="61" customWidth="1"/>
    <col min="5" max="5" width="3.140625" style="72" customWidth="1"/>
    <col min="6" max="6" width="22" style="61" customWidth="1"/>
    <col min="7" max="7" width="3.140625" style="111" customWidth="1"/>
    <col min="8" max="8" width="10.7109375" style="110" customWidth="1"/>
    <col min="9" max="9" width="6.28515625" style="72" customWidth="1"/>
    <col min="10" max="10" width="15.85546875" style="72" customWidth="1"/>
    <col min="11" max="12" width="10.7109375" style="72" customWidth="1"/>
    <col min="13" max="13" width="5.7109375" style="72" customWidth="1"/>
    <col min="14" max="14" width="5.7109375" style="72" hidden="1" customWidth="1"/>
    <col min="15" max="15" width="15.140625" style="72" hidden="1" customWidth="1"/>
    <col min="16" max="16384" width="11.42578125" style="72" hidden="1"/>
  </cols>
  <sheetData>
    <row r="1" spans="1:15" ht="20.25" thickBot="1" x14ac:dyDescent="0.35">
      <c r="A1" s="230" t="s">
        <v>206</v>
      </c>
      <c r="B1" s="231"/>
      <c r="C1" s="212"/>
      <c r="D1" s="215">
        <f ca="1">TODAY()</f>
        <v>43587</v>
      </c>
      <c r="E1" s="212"/>
      <c r="F1" s="212"/>
      <c r="G1" s="212"/>
      <c r="H1" s="212"/>
      <c r="I1" s="213"/>
      <c r="J1" s="71"/>
      <c r="K1" s="71"/>
      <c r="L1" s="71"/>
      <c r="M1" s="71"/>
    </row>
    <row r="2" spans="1:15" x14ac:dyDescent="0.3">
      <c r="A2" s="73">
        <f>MATCH(Info!C3,Tournoi,0)</f>
        <v>2</v>
      </c>
      <c r="B2" s="74" t="s">
        <v>52</v>
      </c>
      <c r="C2" s="75"/>
      <c r="D2" s="214"/>
      <c r="E2" s="75"/>
      <c r="F2" s="76"/>
      <c r="G2" s="77"/>
      <c r="H2" s="78"/>
      <c r="I2" s="79"/>
      <c r="J2" s="71"/>
      <c r="K2" s="71"/>
      <c r="L2" s="71"/>
      <c r="M2" s="71"/>
    </row>
    <row r="3" spans="1:15" s="86" customFormat="1" x14ac:dyDescent="0.3">
      <c r="A3" s="80" t="s">
        <v>0</v>
      </c>
      <c r="B3" s="81" t="s">
        <v>39</v>
      </c>
      <c r="C3" s="82" t="s">
        <v>41</v>
      </c>
      <c r="D3" s="81" t="s">
        <v>40</v>
      </c>
      <c r="E3" s="82" t="s">
        <v>41</v>
      </c>
      <c r="F3" s="81" t="s">
        <v>108</v>
      </c>
      <c r="G3" s="83"/>
      <c r="H3" s="83" t="s">
        <v>42</v>
      </c>
      <c r="I3" s="84"/>
      <c r="J3" s="85"/>
      <c r="K3" s="85"/>
      <c r="L3" s="85"/>
      <c r="M3" s="85"/>
    </row>
    <row r="4" spans="1:15" x14ac:dyDescent="0.3">
      <c r="A4" s="87">
        <f>IF(B4="","",1)</f>
        <v>1</v>
      </c>
      <c r="B4" s="69" t="s">
        <v>109</v>
      </c>
      <c r="C4" s="87" t="str">
        <f>IF(LEN(TRIM(D4))&lt;&gt;0," &amp; ","")</f>
        <v xml:space="preserve"> &amp; </v>
      </c>
      <c r="D4" s="69" t="s">
        <v>128</v>
      </c>
      <c r="E4" s="87" t="str">
        <f>IF(LEN(TRIM(F4))&lt;&gt;0," &amp; ","")</f>
        <v xml:space="preserve"> &amp; </v>
      </c>
      <c r="F4" s="69" t="s">
        <v>147</v>
      </c>
      <c r="G4" s="70"/>
      <c r="H4" s="88" t="str">
        <f>IF(G4="X",Info!$G$10*$N4,"")</f>
        <v/>
      </c>
      <c r="I4" s="79"/>
      <c r="J4" s="71"/>
      <c r="K4" s="71"/>
      <c r="L4" s="71"/>
      <c r="M4" s="71"/>
      <c r="N4" s="72">
        <f>SUMPRODUCT(N(TRIM(B4:F4)&lt;&gt;"")*(B4:F4&lt;&gt;" &amp; "))</f>
        <v>3</v>
      </c>
      <c r="O4" s="72">
        <f>ROUNDUP(N4/$A$2,0)</f>
        <v>2</v>
      </c>
    </row>
    <row r="5" spans="1:15" x14ac:dyDescent="0.3">
      <c r="A5" s="87">
        <f t="shared" ref="A5:A68" si="0">IF(B5="","",A4+1)</f>
        <v>2</v>
      </c>
      <c r="B5" s="69" t="s">
        <v>110</v>
      </c>
      <c r="C5" s="87" t="str">
        <f t="shared" ref="C5:C68" si="1">IF(LEN(TRIM(D5))&lt;&gt;0," &amp; ","")</f>
        <v xml:space="preserve"> &amp; </v>
      </c>
      <c r="D5" s="69" t="s">
        <v>129</v>
      </c>
      <c r="E5" s="87" t="str">
        <f t="shared" ref="E5:E68" si="2">IF(LEN(TRIM(F5))&lt;&gt;0," &amp; ","")</f>
        <v xml:space="preserve"> &amp; </v>
      </c>
      <c r="F5" s="69" t="s">
        <v>148</v>
      </c>
      <c r="G5" s="70"/>
      <c r="H5" s="88" t="str">
        <f>IF(G5="X",Info!$G$10*$N5,"")</f>
        <v/>
      </c>
      <c r="I5" s="79"/>
      <c r="J5" s="71"/>
      <c r="K5" s="71"/>
      <c r="L5" s="71"/>
      <c r="M5" s="71"/>
      <c r="N5" s="72">
        <f t="shared" ref="N5:N68" si="3">SUMPRODUCT(N(TRIM(B5:F5)&lt;&gt;"")*(B5:F5&lt;&gt;" &amp; "))</f>
        <v>3</v>
      </c>
      <c r="O5" s="72">
        <f t="shared" ref="O5:O68" si="4">ROUNDUP(N5/$A$2,0)</f>
        <v>2</v>
      </c>
    </row>
    <row r="6" spans="1:15" x14ac:dyDescent="0.3">
      <c r="A6" s="87">
        <f t="shared" si="0"/>
        <v>3</v>
      </c>
      <c r="B6" s="69" t="s">
        <v>111</v>
      </c>
      <c r="C6" s="87" t="str">
        <f t="shared" si="1"/>
        <v xml:space="preserve"> &amp; </v>
      </c>
      <c r="D6" s="69" t="s">
        <v>130</v>
      </c>
      <c r="E6" s="87" t="str">
        <f t="shared" si="2"/>
        <v xml:space="preserve"> &amp; </v>
      </c>
      <c r="F6" s="69" t="s">
        <v>149</v>
      </c>
      <c r="G6" s="70"/>
      <c r="H6" s="88" t="str">
        <f>IF(G6="X",Info!$G$10*$N6,"")</f>
        <v/>
      </c>
      <c r="I6" s="79"/>
      <c r="J6" s="71"/>
      <c r="K6" s="71"/>
      <c r="L6" s="71"/>
      <c r="M6" s="71"/>
      <c r="N6" s="72">
        <f t="shared" si="3"/>
        <v>3</v>
      </c>
      <c r="O6" s="72">
        <f t="shared" si="4"/>
        <v>2</v>
      </c>
    </row>
    <row r="7" spans="1:15" x14ac:dyDescent="0.3">
      <c r="A7" s="87">
        <f t="shared" si="0"/>
        <v>4</v>
      </c>
      <c r="B7" s="69" t="s">
        <v>112</v>
      </c>
      <c r="C7" s="87" t="str">
        <f t="shared" si="1"/>
        <v xml:space="preserve"> &amp; </v>
      </c>
      <c r="D7" s="69" t="s">
        <v>131</v>
      </c>
      <c r="E7" s="87" t="str">
        <f t="shared" si="2"/>
        <v xml:space="preserve"> &amp; </v>
      </c>
      <c r="F7" s="69" t="s">
        <v>150</v>
      </c>
      <c r="G7" s="70"/>
      <c r="H7" s="88" t="str">
        <f>IF(G7="X",Info!$G$10*$N7,"")</f>
        <v/>
      </c>
      <c r="I7" s="79"/>
      <c r="J7" s="71"/>
      <c r="K7" s="71"/>
      <c r="L7" s="71"/>
      <c r="M7" s="71"/>
      <c r="N7" s="72">
        <f t="shared" si="3"/>
        <v>3</v>
      </c>
      <c r="O7" s="72">
        <f t="shared" si="4"/>
        <v>2</v>
      </c>
    </row>
    <row r="8" spans="1:15" x14ac:dyDescent="0.3">
      <c r="A8" s="87">
        <f t="shared" si="0"/>
        <v>5</v>
      </c>
      <c r="B8" s="69" t="s">
        <v>113</v>
      </c>
      <c r="C8" s="87" t="str">
        <f t="shared" si="1"/>
        <v xml:space="preserve"> &amp; </v>
      </c>
      <c r="D8" s="69" t="s">
        <v>132</v>
      </c>
      <c r="E8" s="87" t="str">
        <f t="shared" si="2"/>
        <v xml:space="preserve"> &amp; </v>
      </c>
      <c r="F8" s="69" t="s">
        <v>151</v>
      </c>
      <c r="G8" s="70"/>
      <c r="H8" s="88" t="str">
        <f>IF(G8="X",Info!$G$10*$N8,"")</f>
        <v/>
      </c>
      <c r="I8" s="79"/>
      <c r="J8" s="71"/>
      <c r="K8" s="71"/>
      <c r="L8" s="71"/>
      <c r="M8" s="71"/>
      <c r="N8" s="72">
        <f t="shared" si="3"/>
        <v>3</v>
      </c>
      <c r="O8" s="72">
        <f t="shared" si="4"/>
        <v>2</v>
      </c>
    </row>
    <row r="9" spans="1:15" x14ac:dyDescent="0.3">
      <c r="A9" s="87">
        <f t="shared" si="0"/>
        <v>6</v>
      </c>
      <c r="B9" s="69" t="s">
        <v>114</v>
      </c>
      <c r="C9" s="87" t="str">
        <f t="shared" si="1"/>
        <v xml:space="preserve"> &amp; </v>
      </c>
      <c r="D9" s="69" t="s">
        <v>133</v>
      </c>
      <c r="E9" s="87" t="str">
        <f t="shared" si="2"/>
        <v xml:space="preserve"> &amp; </v>
      </c>
      <c r="F9" s="69" t="s">
        <v>152</v>
      </c>
      <c r="G9" s="70"/>
      <c r="H9" s="88" t="str">
        <f>IF(G9="X",Info!$G$10*$N9,"")</f>
        <v/>
      </c>
      <c r="I9" s="79"/>
      <c r="J9" s="71"/>
      <c r="K9" s="71"/>
      <c r="L9" s="71"/>
      <c r="M9" s="71"/>
      <c r="N9" s="72">
        <f t="shared" si="3"/>
        <v>3</v>
      </c>
      <c r="O9" s="72">
        <f t="shared" si="4"/>
        <v>2</v>
      </c>
    </row>
    <row r="10" spans="1:15" x14ac:dyDescent="0.3">
      <c r="A10" s="87">
        <f t="shared" si="0"/>
        <v>7</v>
      </c>
      <c r="B10" s="69" t="s">
        <v>115</v>
      </c>
      <c r="C10" s="87" t="str">
        <f t="shared" si="1"/>
        <v xml:space="preserve"> &amp; </v>
      </c>
      <c r="D10" s="69" t="s">
        <v>134</v>
      </c>
      <c r="E10" s="87" t="str">
        <f t="shared" si="2"/>
        <v xml:space="preserve"> &amp; </v>
      </c>
      <c r="F10" s="69" t="s">
        <v>153</v>
      </c>
      <c r="G10" s="70"/>
      <c r="H10" s="88" t="str">
        <f>IF(G10="X",Info!$G$10*$N10,"")</f>
        <v/>
      </c>
      <c r="I10" s="79"/>
      <c r="J10" s="71"/>
      <c r="K10" s="71"/>
      <c r="L10" s="71"/>
      <c r="M10" s="71"/>
      <c r="N10" s="72">
        <f t="shared" si="3"/>
        <v>3</v>
      </c>
      <c r="O10" s="72">
        <f t="shared" si="4"/>
        <v>2</v>
      </c>
    </row>
    <row r="11" spans="1:15" x14ac:dyDescent="0.3">
      <c r="A11" s="87">
        <f t="shared" si="0"/>
        <v>8</v>
      </c>
      <c r="B11" s="69" t="s">
        <v>116</v>
      </c>
      <c r="C11" s="87" t="str">
        <f t="shared" si="1"/>
        <v xml:space="preserve"> &amp; </v>
      </c>
      <c r="D11" s="69" t="s">
        <v>135</v>
      </c>
      <c r="E11" s="87" t="str">
        <f t="shared" si="2"/>
        <v xml:space="preserve"> &amp; </v>
      </c>
      <c r="F11" s="69" t="s">
        <v>154</v>
      </c>
      <c r="G11" s="70"/>
      <c r="H11" s="88" t="str">
        <f>IF(G11="X",Info!$G$10*$N11,"")</f>
        <v/>
      </c>
      <c r="I11" s="79"/>
      <c r="J11" s="71"/>
      <c r="K11" s="71"/>
      <c r="L11" s="71"/>
      <c r="M11" s="71"/>
      <c r="N11" s="72">
        <f t="shared" si="3"/>
        <v>3</v>
      </c>
      <c r="O11" s="72">
        <f t="shared" si="4"/>
        <v>2</v>
      </c>
    </row>
    <row r="12" spans="1:15" x14ac:dyDescent="0.3">
      <c r="A12" s="87">
        <f t="shared" si="0"/>
        <v>9</v>
      </c>
      <c r="B12" s="69" t="s">
        <v>117</v>
      </c>
      <c r="C12" s="87" t="str">
        <f t="shared" si="1"/>
        <v xml:space="preserve"> &amp; </v>
      </c>
      <c r="D12" s="69" t="s">
        <v>136</v>
      </c>
      <c r="E12" s="87" t="str">
        <f t="shared" si="2"/>
        <v xml:space="preserve"> &amp; </v>
      </c>
      <c r="F12" s="69" t="s">
        <v>155</v>
      </c>
      <c r="G12" s="70"/>
      <c r="H12" s="88" t="str">
        <f>IF(G12="X",Info!$G$10*$N12,"")</f>
        <v/>
      </c>
      <c r="I12" s="79"/>
      <c r="J12" s="71"/>
      <c r="K12" s="71"/>
      <c r="L12" s="71"/>
      <c r="M12" s="71"/>
      <c r="N12" s="72">
        <f t="shared" si="3"/>
        <v>3</v>
      </c>
      <c r="O12" s="72">
        <f t="shared" si="4"/>
        <v>2</v>
      </c>
    </row>
    <row r="13" spans="1:15" ht="20.25" thickBot="1" x14ac:dyDescent="0.35">
      <c r="A13" s="87">
        <f t="shared" si="0"/>
        <v>10</v>
      </c>
      <c r="B13" s="69" t="s">
        <v>118</v>
      </c>
      <c r="C13" s="87" t="str">
        <f t="shared" si="1"/>
        <v xml:space="preserve"> &amp; </v>
      </c>
      <c r="D13" s="69" t="s">
        <v>137</v>
      </c>
      <c r="E13" s="87" t="str">
        <f t="shared" si="2"/>
        <v xml:space="preserve"> &amp; </v>
      </c>
      <c r="F13" s="69" t="s">
        <v>156</v>
      </c>
      <c r="G13" s="70"/>
      <c r="H13" s="88" t="str">
        <f>IF(G13="X",Info!$G$10*$N13,"")</f>
        <v/>
      </c>
      <c r="I13" s="79"/>
      <c r="J13" s="71"/>
      <c r="K13" s="71"/>
      <c r="L13" s="71"/>
      <c r="M13" s="71"/>
      <c r="N13" s="72">
        <f t="shared" si="3"/>
        <v>3</v>
      </c>
      <c r="O13" s="72">
        <f t="shared" si="4"/>
        <v>2</v>
      </c>
    </row>
    <row r="14" spans="1:15" x14ac:dyDescent="0.3">
      <c r="A14" s="87">
        <f t="shared" si="0"/>
        <v>11</v>
      </c>
      <c r="B14" s="69" t="s">
        <v>119</v>
      </c>
      <c r="C14" s="87" t="str">
        <f t="shared" si="1"/>
        <v xml:space="preserve"> &amp; </v>
      </c>
      <c r="D14" s="69" t="s">
        <v>138</v>
      </c>
      <c r="E14" s="87" t="str">
        <f t="shared" si="2"/>
        <v xml:space="preserve"> &amp; </v>
      </c>
      <c r="F14" s="69" t="s">
        <v>157</v>
      </c>
      <c r="G14" s="70"/>
      <c r="H14" s="88" t="str">
        <f>IF(G14="X",Info!$G$10*$N14,"")</f>
        <v/>
      </c>
      <c r="I14" s="79"/>
      <c r="J14" s="89"/>
      <c r="K14" s="90"/>
      <c r="L14" s="91"/>
      <c r="M14" s="71"/>
      <c r="N14" s="72">
        <f t="shared" si="3"/>
        <v>3</v>
      </c>
      <c r="O14" s="72">
        <f t="shared" si="4"/>
        <v>2</v>
      </c>
    </row>
    <row r="15" spans="1:15" ht="20.25" x14ac:dyDescent="0.3">
      <c r="A15" s="87">
        <f t="shared" si="0"/>
        <v>12</v>
      </c>
      <c r="B15" s="69" t="s">
        <v>120</v>
      </c>
      <c r="C15" s="87" t="str">
        <f t="shared" si="1"/>
        <v xml:space="preserve"> &amp; </v>
      </c>
      <c r="D15" s="69" t="s">
        <v>139</v>
      </c>
      <c r="E15" s="87" t="str">
        <f t="shared" si="2"/>
        <v xml:space="preserve"> &amp; </v>
      </c>
      <c r="F15" s="69" t="s">
        <v>158</v>
      </c>
      <c r="G15" s="70"/>
      <c r="H15" s="88" t="str">
        <f>IF(G15="X",Info!$G$10*$N15,"")</f>
        <v/>
      </c>
      <c r="I15" s="79"/>
      <c r="J15" s="225" t="s">
        <v>43</v>
      </c>
      <c r="K15" s="226"/>
      <c r="L15" s="227"/>
      <c r="M15" s="71"/>
      <c r="N15" s="72">
        <f t="shared" si="3"/>
        <v>3</v>
      </c>
      <c r="O15" s="72">
        <f t="shared" si="4"/>
        <v>2</v>
      </c>
    </row>
    <row r="16" spans="1:15" x14ac:dyDescent="0.3">
      <c r="A16" s="87">
        <f t="shared" si="0"/>
        <v>13</v>
      </c>
      <c r="B16" s="69" t="s">
        <v>121</v>
      </c>
      <c r="C16" s="87" t="str">
        <f t="shared" si="1"/>
        <v xml:space="preserve"> &amp; </v>
      </c>
      <c r="D16" s="69" t="s">
        <v>140</v>
      </c>
      <c r="E16" s="87" t="str">
        <f t="shared" si="2"/>
        <v xml:space="preserve"> &amp; </v>
      </c>
      <c r="F16" s="69" t="s">
        <v>159</v>
      </c>
      <c r="G16" s="70"/>
      <c r="H16" s="88" t="str">
        <f>IF(G16="X",Info!$G$10*$N16,"")</f>
        <v/>
      </c>
      <c r="I16" s="79"/>
      <c r="J16" s="92"/>
      <c r="K16" s="93"/>
      <c r="L16" s="94"/>
      <c r="M16" s="71"/>
      <c r="N16" s="72">
        <f t="shared" si="3"/>
        <v>3</v>
      </c>
      <c r="O16" s="72">
        <f t="shared" si="4"/>
        <v>2</v>
      </c>
    </row>
    <row r="17" spans="1:15" x14ac:dyDescent="0.3">
      <c r="A17" s="87">
        <f t="shared" si="0"/>
        <v>14</v>
      </c>
      <c r="B17" s="69" t="s">
        <v>122</v>
      </c>
      <c r="C17" s="87" t="str">
        <f t="shared" si="1"/>
        <v xml:space="preserve"> &amp; </v>
      </c>
      <c r="D17" s="69" t="s">
        <v>141</v>
      </c>
      <c r="E17" s="87" t="str">
        <f t="shared" si="2"/>
        <v xml:space="preserve"> &amp; </v>
      </c>
      <c r="F17" s="69" t="s">
        <v>160</v>
      </c>
      <c r="G17" s="70"/>
      <c r="H17" s="88" t="str">
        <f>IF(G17="X",Info!$G$10*$N17,"")</f>
        <v/>
      </c>
      <c r="I17" s="79"/>
      <c r="J17" s="95" t="s">
        <v>96</v>
      </c>
      <c r="K17" s="96">
        <f>O260</f>
        <v>39</v>
      </c>
      <c r="L17" s="97"/>
      <c r="M17" s="71"/>
      <c r="N17" s="72">
        <f t="shared" si="3"/>
        <v>3</v>
      </c>
      <c r="O17" s="72">
        <f t="shared" si="4"/>
        <v>2</v>
      </c>
    </row>
    <row r="18" spans="1:15" x14ac:dyDescent="0.3">
      <c r="A18" s="87">
        <f t="shared" si="0"/>
        <v>15</v>
      </c>
      <c r="B18" s="69" t="s">
        <v>123</v>
      </c>
      <c r="C18" s="87" t="str">
        <f t="shared" si="1"/>
        <v xml:space="preserve"> &amp; </v>
      </c>
      <c r="D18" s="69" t="s">
        <v>142</v>
      </c>
      <c r="E18" s="87" t="str">
        <f t="shared" si="2"/>
        <v xml:space="preserve"> &amp; </v>
      </c>
      <c r="F18" s="69" t="s">
        <v>161</v>
      </c>
      <c r="G18" s="70"/>
      <c r="H18" s="88" t="str">
        <f>IF(G18="X",Info!$G$10*$N18,"")</f>
        <v/>
      </c>
      <c r="I18" s="79"/>
      <c r="J18" s="98"/>
      <c r="K18" s="99"/>
      <c r="L18" s="97"/>
      <c r="M18" s="71"/>
      <c r="N18" s="72">
        <f t="shared" si="3"/>
        <v>3</v>
      </c>
      <c r="O18" s="72">
        <f t="shared" si="4"/>
        <v>2</v>
      </c>
    </row>
    <row r="19" spans="1:15" x14ac:dyDescent="0.3">
      <c r="A19" s="87">
        <f t="shared" si="0"/>
        <v>16</v>
      </c>
      <c r="B19" s="69" t="s">
        <v>124</v>
      </c>
      <c r="C19" s="87" t="str">
        <f t="shared" si="1"/>
        <v xml:space="preserve"> &amp; </v>
      </c>
      <c r="D19" s="69" t="s">
        <v>143</v>
      </c>
      <c r="E19" s="87" t="str">
        <f t="shared" si="2"/>
        <v xml:space="preserve"> &amp; </v>
      </c>
      <c r="F19" s="69" t="s">
        <v>162</v>
      </c>
      <c r="G19" s="70"/>
      <c r="H19" s="88" t="str">
        <f>IF(G19="X",Info!$G$10*$N19,"")</f>
        <v/>
      </c>
      <c r="I19" s="79"/>
      <c r="J19" s="95" t="s">
        <v>97</v>
      </c>
      <c r="K19" s="96">
        <f>N260</f>
        <v>59</v>
      </c>
      <c r="L19" s="97"/>
      <c r="M19" s="71"/>
      <c r="N19" s="72">
        <f t="shared" si="3"/>
        <v>3</v>
      </c>
      <c r="O19" s="72">
        <f t="shared" si="4"/>
        <v>2</v>
      </c>
    </row>
    <row r="20" spans="1:15" ht="20.25" thickBot="1" x14ac:dyDescent="0.35">
      <c r="A20" s="87">
        <f t="shared" si="0"/>
        <v>17</v>
      </c>
      <c r="B20" s="69" t="s">
        <v>125</v>
      </c>
      <c r="C20" s="87" t="str">
        <f t="shared" si="1"/>
        <v xml:space="preserve"> &amp; </v>
      </c>
      <c r="D20" s="69" t="s">
        <v>144</v>
      </c>
      <c r="E20" s="87" t="str">
        <f t="shared" si="2"/>
        <v xml:space="preserve"> &amp; </v>
      </c>
      <c r="F20" s="69" t="s">
        <v>163</v>
      </c>
      <c r="G20" s="70"/>
      <c r="H20" s="88" t="str">
        <f>IF(G20="X",Info!$G$10*$N20,"")</f>
        <v/>
      </c>
      <c r="I20" s="79"/>
      <c r="J20" s="100"/>
      <c r="K20" s="101"/>
      <c r="L20" s="102"/>
      <c r="M20" s="71"/>
      <c r="N20" s="72">
        <f t="shared" si="3"/>
        <v>3</v>
      </c>
      <c r="O20" s="72">
        <f t="shared" si="4"/>
        <v>2</v>
      </c>
    </row>
    <row r="21" spans="1:15" x14ac:dyDescent="0.3">
      <c r="A21" s="87">
        <f t="shared" si="0"/>
        <v>18</v>
      </c>
      <c r="B21" s="69" t="s">
        <v>126</v>
      </c>
      <c r="C21" s="87" t="str">
        <f t="shared" si="1"/>
        <v xml:space="preserve"> &amp; </v>
      </c>
      <c r="D21" s="69" t="s">
        <v>145</v>
      </c>
      <c r="E21" s="87" t="str">
        <f t="shared" si="2"/>
        <v xml:space="preserve"> &amp; </v>
      </c>
      <c r="F21" s="69" t="s">
        <v>164</v>
      </c>
      <c r="G21" s="70"/>
      <c r="H21" s="88" t="str">
        <f>IF(G21="X",Info!$G$10*$N21,"")</f>
        <v/>
      </c>
      <c r="I21" s="79"/>
      <c r="J21" s="71"/>
      <c r="K21" s="71"/>
      <c r="L21" s="71"/>
      <c r="M21" s="71"/>
      <c r="N21" s="72">
        <f t="shared" si="3"/>
        <v>3</v>
      </c>
      <c r="O21" s="72">
        <f t="shared" si="4"/>
        <v>2</v>
      </c>
    </row>
    <row r="22" spans="1:15" x14ac:dyDescent="0.3">
      <c r="A22" s="87">
        <f t="shared" si="0"/>
        <v>19</v>
      </c>
      <c r="B22" s="69" t="s">
        <v>127</v>
      </c>
      <c r="C22" s="87" t="str">
        <f t="shared" si="1"/>
        <v xml:space="preserve"> &amp; </v>
      </c>
      <c r="D22" s="69" t="s">
        <v>146</v>
      </c>
      <c r="E22" s="87" t="str">
        <f t="shared" si="2"/>
        <v xml:space="preserve"> &amp; </v>
      </c>
      <c r="F22" s="69" t="s">
        <v>165</v>
      </c>
      <c r="G22" s="70"/>
      <c r="H22" s="88" t="str">
        <f>IF(G22="X",Info!$G$10*$N22,"")</f>
        <v/>
      </c>
      <c r="I22" s="79"/>
      <c r="J22" s="71"/>
      <c r="K22" s="71"/>
      <c r="L22" s="71"/>
      <c r="M22" s="71"/>
      <c r="N22" s="72">
        <f t="shared" si="3"/>
        <v>3</v>
      </c>
      <c r="O22" s="72">
        <f t="shared" si="4"/>
        <v>2</v>
      </c>
    </row>
    <row r="23" spans="1:15" x14ac:dyDescent="0.3">
      <c r="A23" s="87">
        <f t="shared" si="0"/>
        <v>20</v>
      </c>
      <c r="B23" s="69" t="s">
        <v>166</v>
      </c>
      <c r="C23" s="87" t="str">
        <f t="shared" si="1"/>
        <v xml:space="preserve"> &amp; </v>
      </c>
      <c r="D23" s="69" t="s">
        <v>167</v>
      </c>
      <c r="E23" s="87" t="str">
        <f t="shared" si="2"/>
        <v/>
      </c>
      <c r="F23" s="69"/>
      <c r="G23" s="70"/>
      <c r="H23" s="88" t="str">
        <f>IF(G23="X",Info!$G$10*$N23,"")</f>
        <v/>
      </c>
      <c r="I23" s="79"/>
      <c r="J23" s="71"/>
      <c r="K23" s="71"/>
      <c r="L23" s="71"/>
      <c r="M23" s="71"/>
      <c r="N23" s="72">
        <f t="shared" si="3"/>
        <v>2</v>
      </c>
      <c r="O23" s="72">
        <f t="shared" si="4"/>
        <v>1</v>
      </c>
    </row>
    <row r="24" spans="1:15" x14ac:dyDescent="0.3">
      <c r="A24" s="87" t="str">
        <f t="shared" si="0"/>
        <v/>
      </c>
      <c r="B24" s="69"/>
      <c r="C24" s="87" t="str">
        <f t="shared" si="1"/>
        <v/>
      </c>
      <c r="D24" s="69"/>
      <c r="E24" s="87" t="str">
        <f t="shared" si="2"/>
        <v/>
      </c>
      <c r="F24" s="69"/>
      <c r="G24" s="70"/>
      <c r="H24" s="88" t="str">
        <f>IF(G24="X",Info!$G$10*$N24,"")</f>
        <v/>
      </c>
      <c r="I24" s="79"/>
      <c r="J24" s="71"/>
      <c r="K24" s="71"/>
      <c r="L24" s="71"/>
      <c r="M24" s="71"/>
      <c r="N24" s="72">
        <f t="shared" si="3"/>
        <v>0</v>
      </c>
      <c r="O24" s="72">
        <f t="shared" si="4"/>
        <v>0</v>
      </c>
    </row>
    <row r="25" spans="1:15" x14ac:dyDescent="0.3">
      <c r="A25" s="87" t="str">
        <f t="shared" si="0"/>
        <v/>
      </c>
      <c r="B25" s="69"/>
      <c r="C25" s="87" t="str">
        <f t="shared" si="1"/>
        <v/>
      </c>
      <c r="D25" s="69"/>
      <c r="E25" s="87" t="str">
        <f t="shared" si="2"/>
        <v/>
      </c>
      <c r="F25" s="69"/>
      <c r="G25" s="70"/>
      <c r="H25" s="88" t="str">
        <f>IF(G25="X",Info!$G$10*$N25,"")</f>
        <v/>
      </c>
      <c r="I25" s="79"/>
      <c r="J25" s="71"/>
      <c r="K25" s="71"/>
      <c r="L25" s="71"/>
      <c r="M25" s="71"/>
      <c r="N25" s="72">
        <f t="shared" si="3"/>
        <v>0</v>
      </c>
      <c r="O25" s="72">
        <f t="shared" si="4"/>
        <v>0</v>
      </c>
    </row>
    <row r="26" spans="1:15" x14ac:dyDescent="0.3">
      <c r="A26" s="87" t="str">
        <f t="shared" si="0"/>
        <v/>
      </c>
      <c r="B26" s="69"/>
      <c r="C26" s="87" t="str">
        <f t="shared" si="1"/>
        <v/>
      </c>
      <c r="D26" s="69"/>
      <c r="E26" s="87" t="str">
        <f t="shared" si="2"/>
        <v/>
      </c>
      <c r="F26" s="69"/>
      <c r="G26" s="70"/>
      <c r="H26" s="88" t="str">
        <f>IF(G26="X",Info!$G$10*$N26,"")</f>
        <v/>
      </c>
      <c r="I26" s="79"/>
      <c r="J26" s="71"/>
      <c r="K26" s="71"/>
      <c r="L26" s="71"/>
      <c r="M26" s="71"/>
      <c r="N26" s="72">
        <f t="shared" si="3"/>
        <v>0</v>
      </c>
      <c r="O26" s="72">
        <f t="shared" si="4"/>
        <v>0</v>
      </c>
    </row>
    <row r="27" spans="1:15" x14ac:dyDescent="0.3">
      <c r="A27" s="87" t="str">
        <f t="shared" si="0"/>
        <v/>
      </c>
      <c r="B27" s="69"/>
      <c r="C27" s="87" t="str">
        <f t="shared" si="1"/>
        <v/>
      </c>
      <c r="D27" s="69"/>
      <c r="E27" s="87" t="str">
        <f t="shared" si="2"/>
        <v/>
      </c>
      <c r="F27" s="69"/>
      <c r="G27" s="70"/>
      <c r="H27" s="88" t="str">
        <f>IF(G27="X",Info!$G$10*$N27,"")</f>
        <v/>
      </c>
      <c r="I27" s="79"/>
      <c r="J27" s="71"/>
      <c r="K27" s="71"/>
      <c r="L27" s="71"/>
      <c r="M27" s="71"/>
      <c r="N27" s="72">
        <f t="shared" si="3"/>
        <v>0</v>
      </c>
      <c r="O27" s="72">
        <f t="shared" si="4"/>
        <v>0</v>
      </c>
    </row>
    <row r="28" spans="1:15" x14ac:dyDescent="0.3">
      <c r="A28" s="87" t="str">
        <f t="shared" si="0"/>
        <v/>
      </c>
      <c r="B28" s="69"/>
      <c r="C28" s="87" t="str">
        <f t="shared" si="1"/>
        <v/>
      </c>
      <c r="D28" s="69"/>
      <c r="E28" s="87" t="str">
        <f t="shared" si="2"/>
        <v/>
      </c>
      <c r="F28" s="69"/>
      <c r="G28" s="70"/>
      <c r="H28" s="88" t="str">
        <f>IF(G28="X",Info!$G$10*$N28,"")</f>
        <v/>
      </c>
      <c r="I28" s="79"/>
      <c r="J28" s="71"/>
      <c r="K28" s="71"/>
      <c r="L28" s="71"/>
      <c r="M28" s="71"/>
      <c r="N28" s="72">
        <f t="shared" si="3"/>
        <v>0</v>
      </c>
      <c r="O28" s="72">
        <f t="shared" si="4"/>
        <v>0</v>
      </c>
    </row>
    <row r="29" spans="1:15" x14ac:dyDescent="0.3">
      <c r="A29" s="87" t="str">
        <f t="shared" si="0"/>
        <v/>
      </c>
      <c r="B29" s="69"/>
      <c r="C29" s="87" t="str">
        <f t="shared" si="1"/>
        <v/>
      </c>
      <c r="D29" s="69"/>
      <c r="E29" s="87" t="str">
        <f t="shared" si="2"/>
        <v/>
      </c>
      <c r="F29" s="69"/>
      <c r="G29" s="70"/>
      <c r="H29" s="88" t="str">
        <f>IF(G29="X",Info!$G$10*$N29,"")</f>
        <v/>
      </c>
      <c r="I29" s="79"/>
      <c r="J29" s="71"/>
      <c r="K29" s="71"/>
      <c r="L29" s="71" t="s">
        <v>98</v>
      </c>
      <c r="M29" s="71"/>
      <c r="N29" s="72">
        <f t="shared" si="3"/>
        <v>0</v>
      </c>
      <c r="O29" s="72">
        <f t="shared" si="4"/>
        <v>0</v>
      </c>
    </row>
    <row r="30" spans="1:15" x14ac:dyDescent="0.3">
      <c r="A30" s="87" t="str">
        <f t="shared" si="0"/>
        <v/>
      </c>
      <c r="B30" s="69"/>
      <c r="C30" s="87" t="str">
        <f t="shared" si="1"/>
        <v/>
      </c>
      <c r="D30" s="69"/>
      <c r="E30" s="87" t="str">
        <f t="shared" si="2"/>
        <v/>
      </c>
      <c r="F30" s="69"/>
      <c r="G30" s="70"/>
      <c r="H30" s="88" t="str">
        <f>IF(G30="X",Info!$G$10*$N30,"")</f>
        <v/>
      </c>
      <c r="I30" s="79"/>
      <c r="J30" s="71"/>
      <c r="K30" s="71"/>
      <c r="L30" s="71"/>
      <c r="M30" s="71"/>
      <c r="N30" s="72">
        <f t="shared" si="3"/>
        <v>0</v>
      </c>
      <c r="O30" s="72">
        <f t="shared" si="4"/>
        <v>0</v>
      </c>
    </row>
    <row r="31" spans="1:15" x14ac:dyDescent="0.3">
      <c r="A31" s="87" t="str">
        <f t="shared" si="0"/>
        <v/>
      </c>
      <c r="B31" s="69"/>
      <c r="C31" s="87" t="str">
        <f t="shared" si="1"/>
        <v/>
      </c>
      <c r="D31" s="69"/>
      <c r="E31" s="87" t="str">
        <f t="shared" si="2"/>
        <v/>
      </c>
      <c r="F31" s="69"/>
      <c r="G31" s="70"/>
      <c r="H31" s="88" t="str">
        <f>IF(G31="X",Info!$G$10*$N31,"")</f>
        <v/>
      </c>
      <c r="I31" s="79"/>
      <c r="J31" s="71"/>
      <c r="K31" s="71"/>
      <c r="L31" s="71"/>
      <c r="M31" s="71"/>
      <c r="N31" s="72">
        <f t="shared" si="3"/>
        <v>0</v>
      </c>
      <c r="O31" s="72">
        <f t="shared" si="4"/>
        <v>0</v>
      </c>
    </row>
    <row r="32" spans="1:15" x14ac:dyDescent="0.3">
      <c r="A32" s="87" t="str">
        <f t="shared" si="0"/>
        <v/>
      </c>
      <c r="B32" s="69"/>
      <c r="C32" s="87" t="str">
        <f t="shared" si="1"/>
        <v/>
      </c>
      <c r="D32" s="69"/>
      <c r="E32" s="87" t="str">
        <f t="shared" si="2"/>
        <v/>
      </c>
      <c r="F32" s="69"/>
      <c r="G32" s="70"/>
      <c r="H32" s="88" t="str">
        <f>IF(G32="X",Info!$G$10*$N32,"")</f>
        <v/>
      </c>
      <c r="I32" s="79"/>
      <c r="J32" s="71"/>
      <c r="K32" s="71"/>
      <c r="L32" s="71"/>
      <c r="M32" s="71"/>
      <c r="N32" s="72">
        <f t="shared" si="3"/>
        <v>0</v>
      </c>
      <c r="O32" s="72">
        <f t="shared" si="4"/>
        <v>0</v>
      </c>
    </row>
    <row r="33" spans="1:15" x14ac:dyDescent="0.3">
      <c r="A33" s="87" t="str">
        <f t="shared" si="0"/>
        <v/>
      </c>
      <c r="B33" s="69"/>
      <c r="C33" s="87" t="str">
        <f t="shared" si="1"/>
        <v/>
      </c>
      <c r="D33" s="69"/>
      <c r="E33" s="87" t="str">
        <f t="shared" si="2"/>
        <v/>
      </c>
      <c r="F33" s="69"/>
      <c r="G33" s="70"/>
      <c r="H33" s="88" t="str">
        <f>IF(G33="X",Info!$G$10*$N33,"")</f>
        <v/>
      </c>
      <c r="I33" s="79"/>
      <c r="J33" s="71"/>
      <c r="K33" s="71"/>
      <c r="L33" s="71"/>
      <c r="M33" s="71"/>
      <c r="N33" s="72">
        <f t="shared" si="3"/>
        <v>0</v>
      </c>
      <c r="O33" s="72">
        <f t="shared" si="4"/>
        <v>0</v>
      </c>
    </row>
    <row r="34" spans="1:15" x14ac:dyDescent="0.3">
      <c r="A34" s="87" t="str">
        <f t="shared" si="0"/>
        <v/>
      </c>
      <c r="B34" s="69"/>
      <c r="C34" s="87" t="str">
        <f t="shared" si="1"/>
        <v/>
      </c>
      <c r="D34" s="69"/>
      <c r="E34" s="87" t="str">
        <f t="shared" si="2"/>
        <v/>
      </c>
      <c r="F34" s="69"/>
      <c r="G34" s="70"/>
      <c r="H34" s="88" t="str">
        <f>IF(G34="X",Info!$G$10*$N34,"")</f>
        <v/>
      </c>
      <c r="I34" s="79"/>
      <c r="J34" s="71"/>
      <c r="K34" s="71"/>
      <c r="L34" s="71"/>
      <c r="M34" s="71"/>
      <c r="N34" s="72">
        <f t="shared" si="3"/>
        <v>0</v>
      </c>
      <c r="O34" s="72">
        <f t="shared" si="4"/>
        <v>0</v>
      </c>
    </row>
    <row r="35" spans="1:15" x14ac:dyDescent="0.3">
      <c r="A35" s="87" t="str">
        <f t="shared" si="0"/>
        <v/>
      </c>
      <c r="B35" s="69"/>
      <c r="C35" s="87" t="str">
        <f t="shared" si="1"/>
        <v/>
      </c>
      <c r="D35" s="69"/>
      <c r="E35" s="87" t="str">
        <f t="shared" si="2"/>
        <v/>
      </c>
      <c r="F35" s="69"/>
      <c r="G35" s="70"/>
      <c r="H35" s="88" t="str">
        <f>IF(G35="X",Info!$G$10*$N35,"")</f>
        <v/>
      </c>
      <c r="I35" s="79"/>
      <c r="J35" s="71"/>
      <c r="K35" s="71"/>
      <c r="L35" s="71"/>
      <c r="M35" s="71"/>
      <c r="N35" s="72">
        <f t="shared" si="3"/>
        <v>0</v>
      </c>
      <c r="O35" s="72">
        <f t="shared" si="4"/>
        <v>0</v>
      </c>
    </row>
    <row r="36" spans="1:15" x14ac:dyDescent="0.3">
      <c r="A36" s="87" t="str">
        <f t="shared" si="0"/>
        <v/>
      </c>
      <c r="B36" s="69"/>
      <c r="C36" s="87" t="str">
        <f t="shared" si="1"/>
        <v/>
      </c>
      <c r="D36" s="69"/>
      <c r="E36" s="87" t="str">
        <f t="shared" si="2"/>
        <v/>
      </c>
      <c r="F36" s="69"/>
      <c r="G36" s="70"/>
      <c r="H36" s="88" t="str">
        <f>IF(G36="X",Info!$G$10*$N36,"")</f>
        <v/>
      </c>
      <c r="I36" s="79"/>
      <c r="J36" s="71"/>
      <c r="K36" s="71"/>
      <c r="L36" s="71"/>
      <c r="M36" s="71"/>
      <c r="N36" s="72">
        <f t="shared" si="3"/>
        <v>0</v>
      </c>
      <c r="O36" s="72">
        <f t="shared" si="4"/>
        <v>0</v>
      </c>
    </row>
    <row r="37" spans="1:15" x14ac:dyDescent="0.3">
      <c r="A37" s="87" t="str">
        <f t="shared" si="0"/>
        <v/>
      </c>
      <c r="B37" s="69"/>
      <c r="C37" s="87" t="str">
        <f t="shared" si="1"/>
        <v/>
      </c>
      <c r="D37" s="69"/>
      <c r="E37" s="87" t="str">
        <f t="shared" si="2"/>
        <v/>
      </c>
      <c r="F37" s="69"/>
      <c r="G37" s="70"/>
      <c r="H37" s="88" t="str">
        <f>IF(G37="X",Info!$G$10*$N37,"")</f>
        <v/>
      </c>
      <c r="I37" s="79"/>
      <c r="J37" s="71"/>
      <c r="K37" s="71"/>
      <c r="L37" s="71"/>
      <c r="M37" s="71"/>
      <c r="N37" s="72">
        <f t="shared" si="3"/>
        <v>0</v>
      </c>
      <c r="O37" s="72">
        <f t="shared" si="4"/>
        <v>0</v>
      </c>
    </row>
    <row r="38" spans="1:15" x14ac:dyDescent="0.3">
      <c r="A38" s="87" t="str">
        <f t="shared" si="0"/>
        <v/>
      </c>
      <c r="B38" s="69"/>
      <c r="C38" s="87" t="str">
        <f t="shared" si="1"/>
        <v/>
      </c>
      <c r="D38" s="69"/>
      <c r="E38" s="87" t="str">
        <f t="shared" si="2"/>
        <v/>
      </c>
      <c r="F38" s="69"/>
      <c r="G38" s="70"/>
      <c r="H38" s="88" t="str">
        <f>IF(G38="X",Info!$G$10*$N38,"")</f>
        <v/>
      </c>
      <c r="I38" s="79"/>
      <c r="J38" s="71"/>
      <c r="K38" s="71"/>
      <c r="L38" s="71"/>
      <c r="M38" s="71"/>
      <c r="N38" s="72">
        <f t="shared" si="3"/>
        <v>0</v>
      </c>
      <c r="O38" s="72">
        <f t="shared" si="4"/>
        <v>0</v>
      </c>
    </row>
    <row r="39" spans="1:15" x14ac:dyDescent="0.3">
      <c r="A39" s="87" t="str">
        <f t="shared" si="0"/>
        <v/>
      </c>
      <c r="B39" s="69"/>
      <c r="C39" s="87" t="str">
        <f t="shared" si="1"/>
        <v/>
      </c>
      <c r="D39" s="69"/>
      <c r="E39" s="87" t="str">
        <f t="shared" si="2"/>
        <v/>
      </c>
      <c r="F39" s="69"/>
      <c r="G39" s="70"/>
      <c r="H39" s="88" t="str">
        <f>IF(G39="X",Info!$G$10*$N39,"")</f>
        <v/>
      </c>
      <c r="I39" s="79"/>
      <c r="J39" s="71"/>
      <c r="K39" s="71"/>
      <c r="L39" s="71"/>
      <c r="M39" s="71"/>
      <c r="N39" s="72">
        <f t="shared" si="3"/>
        <v>0</v>
      </c>
      <c r="O39" s="72">
        <f t="shared" si="4"/>
        <v>0</v>
      </c>
    </row>
    <row r="40" spans="1:15" x14ac:dyDescent="0.3">
      <c r="A40" s="87" t="str">
        <f t="shared" si="0"/>
        <v/>
      </c>
      <c r="B40" s="69"/>
      <c r="C40" s="87" t="str">
        <f t="shared" si="1"/>
        <v/>
      </c>
      <c r="D40" s="69"/>
      <c r="E40" s="87" t="str">
        <f t="shared" si="2"/>
        <v/>
      </c>
      <c r="F40" s="69"/>
      <c r="G40" s="70"/>
      <c r="H40" s="88" t="str">
        <f>IF(G40="X",Info!$G$10*$N40,"")</f>
        <v/>
      </c>
      <c r="I40" s="79"/>
      <c r="J40" s="71"/>
      <c r="K40" s="71"/>
      <c r="L40" s="71"/>
      <c r="M40" s="71"/>
      <c r="N40" s="72">
        <f t="shared" si="3"/>
        <v>0</v>
      </c>
      <c r="O40" s="72">
        <f t="shared" si="4"/>
        <v>0</v>
      </c>
    </row>
    <row r="41" spans="1:15" x14ac:dyDescent="0.3">
      <c r="A41" s="87" t="str">
        <f t="shared" si="0"/>
        <v/>
      </c>
      <c r="B41" s="69"/>
      <c r="C41" s="87" t="str">
        <f t="shared" si="1"/>
        <v/>
      </c>
      <c r="D41" s="69"/>
      <c r="E41" s="87" t="str">
        <f t="shared" si="2"/>
        <v/>
      </c>
      <c r="F41" s="69"/>
      <c r="G41" s="70"/>
      <c r="H41" s="88" t="str">
        <f>IF(G41="X",Info!$G$10*$N41,"")</f>
        <v/>
      </c>
      <c r="I41" s="79"/>
      <c r="J41" s="71"/>
      <c r="K41" s="71"/>
      <c r="L41" s="71"/>
      <c r="M41" s="71"/>
      <c r="N41" s="72">
        <f t="shared" si="3"/>
        <v>0</v>
      </c>
      <c r="O41" s="72">
        <f t="shared" si="4"/>
        <v>0</v>
      </c>
    </row>
    <row r="42" spans="1:15" x14ac:dyDescent="0.3">
      <c r="A42" s="87" t="str">
        <f t="shared" si="0"/>
        <v/>
      </c>
      <c r="B42" s="69"/>
      <c r="C42" s="87" t="str">
        <f t="shared" si="1"/>
        <v/>
      </c>
      <c r="D42" s="69"/>
      <c r="E42" s="87" t="str">
        <f t="shared" si="2"/>
        <v/>
      </c>
      <c r="F42" s="69"/>
      <c r="G42" s="70"/>
      <c r="H42" s="88" t="str">
        <f>IF(G42="X",Info!$G$10*$N42,"")</f>
        <v/>
      </c>
      <c r="I42" s="79"/>
      <c r="J42" s="71"/>
      <c r="K42" s="71"/>
      <c r="L42" s="71"/>
      <c r="M42" s="71"/>
      <c r="N42" s="72">
        <f t="shared" si="3"/>
        <v>0</v>
      </c>
      <c r="O42" s="72">
        <f t="shared" si="4"/>
        <v>0</v>
      </c>
    </row>
    <row r="43" spans="1:15" x14ac:dyDescent="0.3">
      <c r="A43" s="87" t="str">
        <f t="shared" si="0"/>
        <v/>
      </c>
      <c r="B43" s="69"/>
      <c r="C43" s="87" t="str">
        <f t="shared" si="1"/>
        <v/>
      </c>
      <c r="D43" s="69"/>
      <c r="E43" s="87" t="str">
        <f t="shared" si="2"/>
        <v/>
      </c>
      <c r="F43" s="69"/>
      <c r="G43" s="70"/>
      <c r="H43" s="88" t="str">
        <f>IF(G43="X",Info!$G$10*$N43,"")</f>
        <v/>
      </c>
      <c r="I43" s="79"/>
      <c r="J43" s="71"/>
      <c r="K43" s="71"/>
      <c r="L43" s="71"/>
      <c r="M43" s="71"/>
      <c r="N43" s="72">
        <f t="shared" si="3"/>
        <v>0</v>
      </c>
      <c r="O43" s="72">
        <f t="shared" si="4"/>
        <v>0</v>
      </c>
    </row>
    <row r="44" spans="1:15" x14ac:dyDescent="0.3">
      <c r="A44" s="87" t="str">
        <f t="shared" si="0"/>
        <v/>
      </c>
      <c r="B44" s="69"/>
      <c r="C44" s="87" t="str">
        <f t="shared" si="1"/>
        <v/>
      </c>
      <c r="D44" s="69"/>
      <c r="E44" s="87" t="str">
        <f t="shared" si="2"/>
        <v/>
      </c>
      <c r="F44" s="69"/>
      <c r="G44" s="70"/>
      <c r="H44" s="88" t="str">
        <f>IF(G44="X",Info!$G$10*$N44,"")</f>
        <v/>
      </c>
      <c r="I44" s="79"/>
      <c r="J44" s="71"/>
      <c r="K44" s="71"/>
      <c r="L44" s="71"/>
      <c r="M44" s="71"/>
      <c r="N44" s="72">
        <f t="shared" si="3"/>
        <v>0</v>
      </c>
      <c r="O44" s="72">
        <f t="shared" si="4"/>
        <v>0</v>
      </c>
    </row>
    <row r="45" spans="1:15" x14ac:dyDescent="0.3">
      <c r="A45" s="87" t="str">
        <f t="shared" si="0"/>
        <v/>
      </c>
      <c r="B45" s="69"/>
      <c r="C45" s="87" t="str">
        <f t="shared" si="1"/>
        <v/>
      </c>
      <c r="D45" s="69"/>
      <c r="E45" s="87" t="str">
        <f t="shared" si="2"/>
        <v/>
      </c>
      <c r="F45" s="69"/>
      <c r="G45" s="70"/>
      <c r="H45" s="88" t="str">
        <f>IF(G45="X",Info!$G$10*$N45,"")</f>
        <v/>
      </c>
      <c r="I45" s="79"/>
      <c r="J45" s="71"/>
      <c r="K45" s="71"/>
      <c r="L45" s="71"/>
      <c r="M45" s="71"/>
      <c r="N45" s="72">
        <f t="shared" si="3"/>
        <v>0</v>
      </c>
      <c r="O45" s="72">
        <f t="shared" si="4"/>
        <v>0</v>
      </c>
    </row>
    <row r="46" spans="1:15" x14ac:dyDescent="0.3">
      <c r="A46" s="87" t="str">
        <f t="shared" si="0"/>
        <v/>
      </c>
      <c r="B46" s="69"/>
      <c r="C46" s="87" t="str">
        <f t="shared" si="1"/>
        <v/>
      </c>
      <c r="D46" s="69"/>
      <c r="E46" s="87" t="str">
        <f t="shared" si="2"/>
        <v/>
      </c>
      <c r="F46" s="69"/>
      <c r="G46" s="70"/>
      <c r="H46" s="88" t="str">
        <f>IF(G46="X",Info!$G$10*$N46,"")</f>
        <v/>
      </c>
      <c r="I46" s="79"/>
      <c r="J46" s="71"/>
      <c r="K46" s="71"/>
      <c r="L46" s="71"/>
      <c r="M46" s="71"/>
      <c r="N46" s="72">
        <f t="shared" si="3"/>
        <v>0</v>
      </c>
      <c r="O46" s="72">
        <f t="shared" si="4"/>
        <v>0</v>
      </c>
    </row>
    <row r="47" spans="1:15" x14ac:dyDescent="0.3">
      <c r="A47" s="87" t="str">
        <f t="shared" si="0"/>
        <v/>
      </c>
      <c r="B47" s="69"/>
      <c r="C47" s="87" t="str">
        <f t="shared" si="1"/>
        <v/>
      </c>
      <c r="D47" s="69"/>
      <c r="E47" s="87" t="str">
        <f t="shared" si="2"/>
        <v/>
      </c>
      <c r="F47" s="69"/>
      <c r="G47" s="70"/>
      <c r="H47" s="88" t="str">
        <f>IF(G47="X",Info!$G$10*$N47,"")</f>
        <v/>
      </c>
      <c r="I47" s="79"/>
      <c r="J47" s="71"/>
      <c r="K47" s="71"/>
      <c r="L47" s="71"/>
      <c r="M47" s="71"/>
      <c r="N47" s="72">
        <f t="shared" si="3"/>
        <v>0</v>
      </c>
      <c r="O47" s="72">
        <f t="shared" si="4"/>
        <v>0</v>
      </c>
    </row>
    <row r="48" spans="1:15" x14ac:dyDescent="0.3">
      <c r="A48" s="87" t="str">
        <f t="shared" si="0"/>
        <v/>
      </c>
      <c r="B48" s="69"/>
      <c r="C48" s="87" t="str">
        <f t="shared" si="1"/>
        <v/>
      </c>
      <c r="D48" s="69"/>
      <c r="E48" s="87" t="str">
        <f t="shared" si="2"/>
        <v/>
      </c>
      <c r="F48" s="69"/>
      <c r="G48" s="70"/>
      <c r="H48" s="88" t="str">
        <f>IF(G48="X",Info!$G$10*$N48,"")</f>
        <v/>
      </c>
      <c r="I48" s="79"/>
      <c r="J48" s="71"/>
      <c r="K48" s="71"/>
      <c r="L48" s="71"/>
      <c r="M48" s="71"/>
      <c r="N48" s="72">
        <f t="shared" si="3"/>
        <v>0</v>
      </c>
      <c r="O48" s="72">
        <f t="shared" si="4"/>
        <v>0</v>
      </c>
    </row>
    <row r="49" spans="1:15" x14ac:dyDescent="0.3">
      <c r="A49" s="87" t="str">
        <f t="shared" si="0"/>
        <v/>
      </c>
      <c r="B49" s="69"/>
      <c r="C49" s="87" t="str">
        <f t="shared" si="1"/>
        <v/>
      </c>
      <c r="D49" s="69"/>
      <c r="E49" s="87" t="str">
        <f t="shared" si="2"/>
        <v/>
      </c>
      <c r="F49" s="69"/>
      <c r="G49" s="70"/>
      <c r="H49" s="88" t="str">
        <f>IF(G49="X",Info!$G$10*$N49,"")</f>
        <v/>
      </c>
      <c r="I49" s="79"/>
      <c r="J49" s="71"/>
      <c r="K49" s="71"/>
      <c r="L49" s="71"/>
      <c r="M49" s="71"/>
      <c r="N49" s="72">
        <f t="shared" si="3"/>
        <v>0</v>
      </c>
      <c r="O49" s="72">
        <f t="shared" si="4"/>
        <v>0</v>
      </c>
    </row>
    <row r="50" spans="1:15" x14ac:dyDescent="0.3">
      <c r="A50" s="87" t="str">
        <f t="shared" si="0"/>
        <v/>
      </c>
      <c r="B50" s="69"/>
      <c r="C50" s="87" t="str">
        <f t="shared" si="1"/>
        <v/>
      </c>
      <c r="D50" s="69"/>
      <c r="E50" s="87" t="str">
        <f t="shared" si="2"/>
        <v/>
      </c>
      <c r="F50" s="69"/>
      <c r="G50" s="70"/>
      <c r="H50" s="88" t="str">
        <f>IF(G50="X",Info!$G$10*$N50,"")</f>
        <v/>
      </c>
      <c r="I50" s="79"/>
      <c r="J50" s="71"/>
      <c r="K50" s="71"/>
      <c r="L50" s="71"/>
      <c r="M50" s="71"/>
      <c r="N50" s="72">
        <f t="shared" si="3"/>
        <v>0</v>
      </c>
      <c r="O50" s="72">
        <f t="shared" si="4"/>
        <v>0</v>
      </c>
    </row>
    <row r="51" spans="1:15" x14ac:dyDescent="0.3">
      <c r="A51" s="87" t="str">
        <f t="shared" si="0"/>
        <v/>
      </c>
      <c r="B51" s="69"/>
      <c r="C51" s="87" t="str">
        <f t="shared" si="1"/>
        <v/>
      </c>
      <c r="D51" s="69"/>
      <c r="E51" s="87" t="str">
        <f t="shared" si="2"/>
        <v/>
      </c>
      <c r="F51" s="69"/>
      <c r="G51" s="70"/>
      <c r="H51" s="88" t="str">
        <f>IF(G51="X",Info!$G$10*$N51,"")</f>
        <v/>
      </c>
      <c r="I51" s="79"/>
      <c r="J51" s="71"/>
      <c r="K51" s="71"/>
      <c r="L51" s="71"/>
      <c r="M51" s="71"/>
      <c r="N51" s="72">
        <f t="shared" si="3"/>
        <v>0</v>
      </c>
      <c r="O51" s="72">
        <f t="shared" si="4"/>
        <v>0</v>
      </c>
    </row>
    <row r="52" spans="1:15" x14ac:dyDescent="0.3">
      <c r="A52" s="87" t="str">
        <f t="shared" si="0"/>
        <v/>
      </c>
      <c r="B52" s="69"/>
      <c r="C52" s="87" t="str">
        <f t="shared" si="1"/>
        <v/>
      </c>
      <c r="D52" s="69"/>
      <c r="E52" s="87" t="str">
        <f t="shared" si="2"/>
        <v/>
      </c>
      <c r="F52" s="69"/>
      <c r="G52" s="70"/>
      <c r="H52" s="88" t="str">
        <f>IF(G52="X",Info!$G$10*$N52,"")</f>
        <v/>
      </c>
      <c r="I52" s="79"/>
      <c r="J52" s="71"/>
      <c r="K52" s="71"/>
      <c r="L52" s="71"/>
      <c r="M52" s="71"/>
      <c r="N52" s="72">
        <f t="shared" si="3"/>
        <v>0</v>
      </c>
      <c r="O52" s="72">
        <f t="shared" si="4"/>
        <v>0</v>
      </c>
    </row>
    <row r="53" spans="1:15" x14ac:dyDescent="0.3">
      <c r="A53" s="87" t="str">
        <f t="shared" si="0"/>
        <v/>
      </c>
      <c r="B53" s="69"/>
      <c r="C53" s="87" t="str">
        <f t="shared" si="1"/>
        <v/>
      </c>
      <c r="D53" s="69"/>
      <c r="E53" s="87" t="str">
        <f t="shared" si="2"/>
        <v/>
      </c>
      <c r="F53" s="69"/>
      <c r="G53" s="70"/>
      <c r="H53" s="88" t="str">
        <f>IF(G53="X",Info!$G$10*$N53,"")</f>
        <v/>
      </c>
      <c r="I53" s="79"/>
      <c r="J53" s="71"/>
      <c r="K53" s="71"/>
      <c r="L53" s="71"/>
      <c r="M53" s="71"/>
      <c r="N53" s="72">
        <f t="shared" si="3"/>
        <v>0</v>
      </c>
      <c r="O53" s="72">
        <f t="shared" si="4"/>
        <v>0</v>
      </c>
    </row>
    <row r="54" spans="1:15" x14ac:dyDescent="0.3">
      <c r="A54" s="87" t="str">
        <f t="shared" si="0"/>
        <v/>
      </c>
      <c r="B54" s="69"/>
      <c r="C54" s="87" t="str">
        <f t="shared" si="1"/>
        <v/>
      </c>
      <c r="D54" s="69"/>
      <c r="E54" s="87" t="str">
        <f t="shared" si="2"/>
        <v/>
      </c>
      <c r="F54" s="69"/>
      <c r="G54" s="70"/>
      <c r="H54" s="88" t="str">
        <f>IF(G54="X",Info!$G$10*$N54,"")</f>
        <v/>
      </c>
      <c r="I54" s="79"/>
      <c r="J54" s="71"/>
      <c r="K54" s="71"/>
      <c r="L54" s="71"/>
      <c r="M54" s="71"/>
      <c r="N54" s="72">
        <f t="shared" si="3"/>
        <v>0</v>
      </c>
      <c r="O54" s="72">
        <f t="shared" si="4"/>
        <v>0</v>
      </c>
    </row>
    <row r="55" spans="1:15" x14ac:dyDescent="0.3">
      <c r="A55" s="87" t="str">
        <f t="shared" si="0"/>
        <v/>
      </c>
      <c r="B55" s="69"/>
      <c r="C55" s="87" t="str">
        <f t="shared" si="1"/>
        <v/>
      </c>
      <c r="D55" s="69"/>
      <c r="E55" s="87" t="str">
        <f t="shared" si="2"/>
        <v/>
      </c>
      <c r="F55" s="69"/>
      <c r="G55" s="70"/>
      <c r="H55" s="88" t="str">
        <f>IF(G55="X",Info!$G$10*$N55,"")</f>
        <v/>
      </c>
      <c r="I55" s="79"/>
      <c r="J55" s="71"/>
      <c r="K55" s="71"/>
      <c r="L55" s="71"/>
      <c r="M55" s="71"/>
      <c r="N55" s="72">
        <f t="shared" si="3"/>
        <v>0</v>
      </c>
      <c r="O55" s="72">
        <f t="shared" si="4"/>
        <v>0</v>
      </c>
    </row>
    <row r="56" spans="1:15" x14ac:dyDescent="0.3">
      <c r="A56" s="87" t="str">
        <f t="shared" si="0"/>
        <v/>
      </c>
      <c r="B56" s="69"/>
      <c r="C56" s="87" t="str">
        <f t="shared" si="1"/>
        <v/>
      </c>
      <c r="D56" s="69"/>
      <c r="E56" s="87" t="str">
        <f t="shared" si="2"/>
        <v/>
      </c>
      <c r="F56" s="69"/>
      <c r="G56" s="70"/>
      <c r="H56" s="88" t="str">
        <f>IF(G56="X",Info!$G$10*$N56,"")</f>
        <v/>
      </c>
      <c r="I56" s="79"/>
      <c r="J56" s="71"/>
      <c r="K56" s="71"/>
      <c r="L56" s="71"/>
      <c r="M56" s="71"/>
      <c r="N56" s="72">
        <f t="shared" si="3"/>
        <v>0</v>
      </c>
      <c r="O56" s="72">
        <f t="shared" si="4"/>
        <v>0</v>
      </c>
    </row>
    <row r="57" spans="1:15" x14ac:dyDescent="0.3">
      <c r="A57" s="87" t="str">
        <f t="shared" si="0"/>
        <v/>
      </c>
      <c r="B57" s="69"/>
      <c r="C57" s="87" t="str">
        <f t="shared" si="1"/>
        <v/>
      </c>
      <c r="D57" s="69"/>
      <c r="E57" s="87" t="str">
        <f t="shared" si="2"/>
        <v/>
      </c>
      <c r="F57" s="69"/>
      <c r="G57" s="70"/>
      <c r="H57" s="88" t="str">
        <f>IF(G57="X",Info!$G$10*$N57,"")</f>
        <v/>
      </c>
      <c r="I57" s="79"/>
      <c r="J57" s="71"/>
      <c r="K57" s="71"/>
      <c r="L57" s="71"/>
      <c r="M57" s="71"/>
      <c r="N57" s="72">
        <f t="shared" si="3"/>
        <v>0</v>
      </c>
      <c r="O57" s="72">
        <f t="shared" si="4"/>
        <v>0</v>
      </c>
    </row>
    <row r="58" spans="1:15" x14ac:dyDescent="0.3">
      <c r="A58" s="87" t="str">
        <f t="shared" si="0"/>
        <v/>
      </c>
      <c r="B58" s="69"/>
      <c r="C58" s="87" t="str">
        <f t="shared" si="1"/>
        <v/>
      </c>
      <c r="D58" s="69"/>
      <c r="E58" s="87" t="str">
        <f t="shared" si="2"/>
        <v/>
      </c>
      <c r="F58" s="69"/>
      <c r="G58" s="70"/>
      <c r="H58" s="88" t="str">
        <f>IF(G58="X",Info!$G$10*$N58,"")</f>
        <v/>
      </c>
      <c r="I58" s="79"/>
      <c r="J58" s="71"/>
      <c r="K58" s="71"/>
      <c r="L58" s="71"/>
      <c r="M58" s="71"/>
      <c r="N58" s="72">
        <f t="shared" si="3"/>
        <v>0</v>
      </c>
      <c r="O58" s="72">
        <f t="shared" si="4"/>
        <v>0</v>
      </c>
    </row>
    <row r="59" spans="1:15" x14ac:dyDescent="0.3">
      <c r="A59" s="87" t="str">
        <f t="shared" si="0"/>
        <v/>
      </c>
      <c r="B59" s="69"/>
      <c r="C59" s="87" t="str">
        <f t="shared" si="1"/>
        <v/>
      </c>
      <c r="D59" s="69"/>
      <c r="E59" s="87" t="str">
        <f t="shared" si="2"/>
        <v/>
      </c>
      <c r="F59" s="69"/>
      <c r="G59" s="70"/>
      <c r="H59" s="88" t="str">
        <f>IF(G59="X",Info!$G$10*$N59,"")</f>
        <v/>
      </c>
      <c r="I59" s="79"/>
      <c r="J59" s="71"/>
      <c r="K59" s="71"/>
      <c r="L59" s="71"/>
      <c r="M59" s="71"/>
      <c r="N59" s="72">
        <f t="shared" si="3"/>
        <v>0</v>
      </c>
      <c r="O59" s="72">
        <f t="shared" si="4"/>
        <v>0</v>
      </c>
    </row>
    <row r="60" spans="1:15" x14ac:dyDescent="0.3">
      <c r="A60" s="87" t="str">
        <f t="shared" si="0"/>
        <v/>
      </c>
      <c r="B60" s="69"/>
      <c r="C60" s="87" t="str">
        <f t="shared" si="1"/>
        <v/>
      </c>
      <c r="D60" s="69"/>
      <c r="E60" s="87" t="str">
        <f t="shared" si="2"/>
        <v/>
      </c>
      <c r="F60" s="69"/>
      <c r="G60" s="70"/>
      <c r="H60" s="88" t="str">
        <f>IF(G60="X",Info!$G$10*$N60,"")</f>
        <v/>
      </c>
      <c r="I60" s="79"/>
      <c r="J60" s="71"/>
      <c r="K60" s="71"/>
      <c r="L60" s="71"/>
      <c r="M60" s="71"/>
      <c r="N60" s="72">
        <f t="shared" si="3"/>
        <v>0</v>
      </c>
      <c r="O60" s="72">
        <f t="shared" si="4"/>
        <v>0</v>
      </c>
    </row>
    <row r="61" spans="1:15" x14ac:dyDescent="0.3">
      <c r="A61" s="87" t="str">
        <f t="shared" si="0"/>
        <v/>
      </c>
      <c r="B61" s="69"/>
      <c r="C61" s="87" t="str">
        <f t="shared" si="1"/>
        <v/>
      </c>
      <c r="D61" s="69"/>
      <c r="E61" s="87" t="str">
        <f t="shared" si="2"/>
        <v/>
      </c>
      <c r="F61" s="69"/>
      <c r="G61" s="70"/>
      <c r="H61" s="88" t="str">
        <f>IF(G61="X",Info!$G$10*$N61,"")</f>
        <v/>
      </c>
      <c r="I61" s="79"/>
      <c r="J61" s="71"/>
      <c r="K61" s="71"/>
      <c r="L61" s="71"/>
      <c r="M61" s="71"/>
      <c r="N61" s="72">
        <f t="shared" si="3"/>
        <v>0</v>
      </c>
      <c r="O61" s="72">
        <f t="shared" si="4"/>
        <v>0</v>
      </c>
    </row>
    <row r="62" spans="1:15" x14ac:dyDescent="0.3">
      <c r="A62" s="87" t="str">
        <f t="shared" si="0"/>
        <v/>
      </c>
      <c r="B62" s="69"/>
      <c r="C62" s="87" t="str">
        <f t="shared" si="1"/>
        <v/>
      </c>
      <c r="D62" s="69"/>
      <c r="E62" s="87" t="str">
        <f t="shared" si="2"/>
        <v/>
      </c>
      <c r="F62" s="69"/>
      <c r="G62" s="70"/>
      <c r="H62" s="88" t="str">
        <f>IF(G62="X",Info!$G$10*$N62,"")</f>
        <v/>
      </c>
      <c r="I62" s="79"/>
      <c r="J62" s="71"/>
      <c r="K62" s="71"/>
      <c r="L62" s="71"/>
      <c r="M62" s="71"/>
      <c r="N62" s="72">
        <f t="shared" si="3"/>
        <v>0</v>
      </c>
      <c r="O62" s="72">
        <f t="shared" si="4"/>
        <v>0</v>
      </c>
    </row>
    <row r="63" spans="1:15" x14ac:dyDescent="0.3">
      <c r="A63" s="87" t="str">
        <f t="shared" si="0"/>
        <v/>
      </c>
      <c r="B63" s="69"/>
      <c r="C63" s="87" t="str">
        <f t="shared" si="1"/>
        <v/>
      </c>
      <c r="D63" s="69"/>
      <c r="E63" s="87" t="str">
        <f t="shared" si="2"/>
        <v/>
      </c>
      <c r="F63" s="69"/>
      <c r="G63" s="70"/>
      <c r="H63" s="88" t="str">
        <f>IF(G63="X",Info!$G$10*$N63,"")</f>
        <v/>
      </c>
      <c r="I63" s="79"/>
      <c r="J63" s="71"/>
      <c r="K63" s="71"/>
      <c r="L63" s="71"/>
      <c r="M63" s="71"/>
      <c r="N63" s="72">
        <f t="shared" si="3"/>
        <v>0</v>
      </c>
      <c r="O63" s="72">
        <f t="shared" si="4"/>
        <v>0</v>
      </c>
    </row>
    <row r="64" spans="1:15" x14ac:dyDescent="0.3">
      <c r="A64" s="87" t="str">
        <f t="shared" si="0"/>
        <v/>
      </c>
      <c r="B64" s="69"/>
      <c r="C64" s="87" t="str">
        <f t="shared" si="1"/>
        <v/>
      </c>
      <c r="D64" s="69"/>
      <c r="E64" s="87" t="str">
        <f t="shared" si="2"/>
        <v/>
      </c>
      <c r="F64" s="69"/>
      <c r="G64" s="70"/>
      <c r="H64" s="88" t="str">
        <f>IF(G64="X",Info!$G$10*$N64,"")</f>
        <v/>
      </c>
      <c r="I64" s="79"/>
      <c r="J64" s="71"/>
      <c r="K64" s="71"/>
      <c r="L64" s="71"/>
      <c r="M64" s="71"/>
      <c r="N64" s="72">
        <f t="shared" si="3"/>
        <v>0</v>
      </c>
      <c r="O64" s="72">
        <f t="shared" si="4"/>
        <v>0</v>
      </c>
    </row>
    <row r="65" spans="1:15" x14ac:dyDescent="0.3">
      <c r="A65" s="87" t="str">
        <f t="shared" si="0"/>
        <v/>
      </c>
      <c r="B65" s="69"/>
      <c r="C65" s="87" t="str">
        <f t="shared" si="1"/>
        <v/>
      </c>
      <c r="D65" s="69"/>
      <c r="E65" s="87" t="str">
        <f t="shared" si="2"/>
        <v/>
      </c>
      <c r="F65" s="69"/>
      <c r="G65" s="70"/>
      <c r="H65" s="88" t="str">
        <f>IF(G65="X",Info!$G$10*$N65,"")</f>
        <v/>
      </c>
      <c r="I65" s="79"/>
      <c r="J65" s="71"/>
      <c r="K65" s="71"/>
      <c r="L65" s="71"/>
      <c r="M65" s="71"/>
      <c r="N65" s="72">
        <f t="shared" si="3"/>
        <v>0</v>
      </c>
      <c r="O65" s="72">
        <f t="shared" si="4"/>
        <v>0</v>
      </c>
    </row>
    <row r="66" spans="1:15" x14ac:dyDescent="0.3">
      <c r="A66" s="87" t="str">
        <f t="shared" si="0"/>
        <v/>
      </c>
      <c r="B66" s="69"/>
      <c r="C66" s="87" t="str">
        <f t="shared" si="1"/>
        <v/>
      </c>
      <c r="D66" s="69"/>
      <c r="E66" s="87" t="str">
        <f t="shared" si="2"/>
        <v/>
      </c>
      <c r="F66" s="69"/>
      <c r="G66" s="70"/>
      <c r="H66" s="88" t="str">
        <f>IF(G66="X",Info!$G$10*$N66,"")</f>
        <v/>
      </c>
      <c r="I66" s="79"/>
      <c r="J66" s="71"/>
      <c r="K66" s="71"/>
      <c r="L66" s="71"/>
      <c r="M66" s="71"/>
      <c r="N66" s="72">
        <f t="shared" si="3"/>
        <v>0</v>
      </c>
      <c r="O66" s="72">
        <f t="shared" si="4"/>
        <v>0</v>
      </c>
    </row>
    <row r="67" spans="1:15" x14ac:dyDescent="0.3">
      <c r="A67" s="87" t="str">
        <f t="shared" si="0"/>
        <v/>
      </c>
      <c r="B67" s="69"/>
      <c r="C67" s="87" t="str">
        <f t="shared" si="1"/>
        <v/>
      </c>
      <c r="D67" s="69"/>
      <c r="E67" s="87" t="str">
        <f t="shared" si="2"/>
        <v/>
      </c>
      <c r="F67" s="69"/>
      <c r="G67" s="70"/>
      <c r="H67" s="88" t="str">
        <f>IF(G67="X",Info!$G$10*$N67,"")</f>
        <v/>
      </c>
      <c r="I67" s="79"/>
      <c r="J67" s="71"/>
      <c r="K67" s="71"/>
      <c r="L67" s="71"/>
      <c r="M67" s="71"/>
      <c r="N67" s="72">
        <f t="shared" si="3"/>
        <v>0</v>
      </c>
      <c r="O67" s="72">
        <f t="shared" si="4"/>
        <v>0</v>
      </c>
    </row>
    <row r="68" spans="1:15" x14ac:dyDescent="0.3">
      <c r="A68" s="87" t="str">
        <f t="shared" si="0"/>
        <v/>
      </c>
      <c r="B68" s="69"/>
      <c r="C68" s="87" t="str">
        <f t="shared" si="1"/>
        <v/>
      </c>
      <c r="D68" s="69"/>
      <c r="E68" s="87" t="str">
        <f t="shared" si="2"/>
        <v/>
      </c>
      <c r="F68" s="69"/>
      <c r="G68" s="70"/>
      <c r="H68" s="88" t="str">
        <f>IF(G68="X",Info!$G$10*$N68,"")</f>
        <v/>
      </c>
      <c r="I68" s="79"/>
      <c r="J68" s="71"/>
      <c r="K68" s="71"/>
      <c r="L68" s="71"/>
      <c r="M68" s="71"/>
      <c r="N68" s="72">
        <f t="shared" si="3"/>
        <v>0</v>
      </c>
      <c r="O68" s="72">
        <f t="shared" si="4"/>
        <v>0</v>
      </c>
    </row>
    <row r="69" spans="1:15" x14ac:dyDescent="0.3">
      <c r="A69" s="87" t="str">
        <f t="shared" ref="A69:A132" si="5">IF(B69="","",A68+1)</f>
        <v/>
      </c>
      <c r="B69" s="69"/>
      <c r="C69" s="87" t="str">
        <f t="shared" ref="C69:C132" si="6">IF(LEN(TRIM(D69))&lt;&gt;0," &amp; ","")</f>
        <v/>
      </c>
      <c r="D69" s="69"/>
      <c r="E69" s="87" t="str">
        <f t="shared" ref="E69:E132" si="7">IF(LEN(TRIM(F69))&lt;&gt;0," &amp; ","")</f>
        <v/>
      </c>
      <c r="F69" s="69"/>
      <c r="G69" s="70"/>
      <c r="H69" s="88" t="str">
        <f>IF(G69="X",Info!$G$10*$N69,"")</f>
        <v/>
      </c>
      <c r="I69" s="79"/>
      <c r="J69" s="71"/>
      <c r="K69" s="71"/>
      <c r="L69" s="71"/>
      <c r="M69" s="71"/>
      <c r="N69" s="72">
        <f t="shared" ref="N69:N132" si="8">SUMPRODUCT(N(TRIM(B69:F69)&lt;&gt;"")*(B69:F69&lt;&gt;" &amp; "))</f>
        <v>0</v>
      </c>
      <c r="O69" s="72">
        <f t="shared" ref="O69:O132" si="9">ROUNDUP(N69/$A$2,0)</f>
        <v>0</v>
      </c>
    </row>
    <row r="70" spans="1:15" x14ac:dyDescent="0.3">
      <c r="A70" s="87" t="str">
        <f t="shared" si="5"/>
        <v/>
      </c>
      <c r="B70" s="69"/>
      <c r="C70" s="87" t="str">
        <f t="shared" si="6"/>
        <v/>
      </c>
      <c r="D70" s="69"/>
      <c r="E70" s="87" t="str">
        <f t="shared" si="7"/>
        <v/>
      </c>
      <c r="F70" s="69"/>
      <c r="G70" s="70"/>
      <c r="H70" s="88" t="str">
        <f>IF(G70="X",Info!$G$10*$N70,"")</f>
        <v/>
      </c>
      <c r="I70" s="79"/>
      <c r="J70" s="71"/>
      <c r="K70" s="71"/>
      <c r="L70" s="71"/>
      <c r="M70" s="71"/>
      <c r="N70" s="72">
        <f t="shared" si="8"/>
        <v>0</v>
      </c>
      <c r="O70" s="72">
        <f t="shared" si="9"/>
        <v>0</v>
      </c>
    </row>
    <row r="71" spans="1:15" x14ac:dyDescent="0.3">
      <c r="A71" s="87" t="str">
        <f t="shared" si="5"/>
        <v/>
      </c>
      <c r="B71" s="69"/>
      <c r="C71" s="87" t="str">
        <f t="shared" si="6"/>
        <v/>
      </c>
      <c r="D71" s="69"/>
      <c r="E71" s="87" t="str">
        <f t="shared" si="7"/>
        <v/>
      </c>
      <c r="F71" s="69"/>
      <c r="G71" s="70"/>
      <c r="H71" s="88" t="str">
        <f>IF(G71="X",Info!$G$10*$N71,"")</f>
        <v/>
      </c>
      <c r="I71" s="79"/>
      <c r="J71" s="71"/>
      <c r="K71" s="71"/>
      <c r="L71" s="71"/>
      <c r="M71" s="71"/>
      <c r="N71" s="72">
        <f t="shared" si="8"/>
        <v>0</v>
      </c>
      <c r="O71" s="72">
        <f t="shared" si="9"/>
        <v>0</v>
      </c>
    </row>
    <row r="72" spans="1:15" x14ac:dyDescent="0.3">
      <c r="A72" s="87" t="str">
        <f t="shared" si="5"/>
        <v/>
      </c>
      <c r="B72" s="69"/>
      <c r="C72" s="87" t="str">
        <f t="shared" si="6"/>
        <v/>
      </c>
      <c r="D72" s="69"/>
      <c r="E72" s="87" t="str">
        <f t="shared" si="7"/>
        <v/>
      </c>
      <c r="F72" s="69"/>
      <c r="G72" s="70"/>
      <c r="H72" s="88" t="str">
        <f>IF(G72="X",Info!$G$10*$N72,"")</f>
        <v/>
      </c>
      <c r="I72" s="79"/>
      <c r="J72" s="71"/>
      <c r="K72" s="71"/>
      <c r="L72" s="71"/>
      <c r="M72" s="71"/>
      <c r="N72" s="72">
        <f t="shared" si="8"/>
        <v>0</v>
      </c>
      <c r="O72" s="72">
        <f t="shared" si="9"/>
        <v>0</v>
      </c>
    </row>
    <row r="73" spans="1:15" x14ac:dyDescent="0.3">
      <c r="A73" s="87" t="str">
        <f t="shared" si="5"/>
        <v/>
      </c>
      <c r="B73" s="69"/>
      <c r="C73" s="87" t="str">
        <f t="shared" si="6"/>
        <v/>
      </c>
      <c r="D73" s="69"/>
      <c r="E73" s="87" t="str">
        <f t="shared" si="7"/>
        <v/>
      </c>
      <c r="F73" s="69"/>
      <c r="G73" s="70"/>
      <c r="H73" s="88" t="str">
        <f>IF(G73="X",Info!$G$10*$N73,"")</f>
        <v/>
      </c>
      <c r="I73" s="79"/>
      <c r="J73" s="71"/>
      <c r="K73" s="71"/>
      <c r="L73" s="71"/>
      <c r="M73" s="71"/>
      <c r="N73" s="72">
        <f t="shared" si="8"/>
        <v>0</v>
      </c>
      <c r="O73" s="72">
        <f t="shared" si="9"/>
        <v>0</v>
      </c>
    </row>
    <row r="74" spans="1:15" x14ac:dyDescent="0.3">
      <c r="A74" s="87" t="str">
        <f t="shared" si="5"/>
        <v/>
      </c>
      <c r="B74" s="69"/>
      <c r="C74" s="87" t="str">
        <f t="shared" si="6"/>
        <v/>
      </c>
      <c r="D74" s="69"/>
      <c r="E74" s="87" t="str">
        <f t="shared" si="7"/>
        <v/>
      </c>
      <c r="F74" s="69"/>
      <c r="G74" s="70"/>
      <c r="H74" s="88" t="str">
        <f>IF(G74="X",Info!$G$10*$N74,"")</f>
        <v/>
      </c>
      <c r="I74" s="79"/>
      <c r="J74" s="71"/>
      <c r="K74" s="71"/>
      <c r="L74" s="71"/>
      <c r="M74" s="71"/>
      <c r="N74" s="72">
        <f t="shared" si="8"/>
        <v>0</v>
      </c>
      <c r="O74" s="72">
        <f t="shared" si="9"/>
        <v>0</v>
      </c>
    </row>
    <row r="75" spans="1:15" x14ac:dyDescent="0.3">
      <c r="A75" s="87" t="str">
        <f t="shared" si="5"/>
        <v/>
      </c>
      <c r="B75" s="69"/>
      <c r="C75" s="87" t="str">
        <f t="shared" si="6"/>
        <v/>
      </c>
      <c r="D75" s="69"/>
      <c r="E75" s="87" t="str">
        <f t="shared" si="7"/>
        <v/>
      </c>
      <c r="F75" s="69"/>
      <c r="G75" s="70"/>
      <c r="H75" s="88" t="str">
        <f>IF(G75="X",Info!$G$10*$N75,"")</f>
        <v/>
      </c>
      <c r="I75" s="79"/>
      <c r="J75" s="71"/>
      <c r="K75" s="71"/>
      <c r="L75" s="71"/>
      <c r="M75" s="71"/>
      <c r="N75" s="72">
        <f t="shared" si="8"/>
        <v>0</v>
      </c>
      <c r="O75" s="72">
        <f t="shared" si="9"/>
        <v>0</v>
      </c>
    </row>
    <row r="76" spans="1:15" x14ac:dyDescent="0.3">
      <c r="A76" s="87" t="str">
        <f t="shared" si="5"/>
        <v/>
      </c>
      <c r="B76" s="69"/>
      <c r="C76" s="87" t="str">
        <f t="shared" si="6"/>
        <v/>
      </c>
      <c r="D76" s="69"/>
      <c r="E76" s="87" t="str">
        <f t="shared" si="7"/>
        <v/>
      </c>
      <c r="F76" s="69"/>
      <c r="G76" s="70"/>
      <c r="H76" s="88" t="str">
        <f>IF(G76="X",Info!$G$10*$N76,"")</f>
        <v/>
      </c>
      <c r="I76" s="79"/>
      <c r="J76" s="71"/>
      <c r="K76" s="71"/>
      <c r="L76" s="71"/>
      <c r="M76" s="71"/>
      <c r="N76" s="72">
        <f t="shared" si="8"/>
        <v>0</v>
      </c>
      <c r="O76" s="72">
        <f t="shared" si="9"/>
        <v>0</v>
      </c>
    </row>
    <row r="77" spans="1:15" x14ac:dyDescent="0.3">
      <c r="A77" s="87" t="str">
        <f t="shared" si="5"/>
        <v/>
      </c>
      <c r="B77" s="69"/>
      <c r="C77" s="87" t="str">
        <f t="shared" si="6"/>
        <v/>
      </c>
      <c r="D77" s="69"/>
      <c r="E77" s="87" t="str">
        <f t="shared" si="7"/>
        <v/>
      </c>
      <c r="F77" s="69"/>
      <c r="G77" s="70"/>
      <c r="H77" s="88" t="str">
        <f>IF(G77="X",Info!$G$10*$N77,"")</f>
        <v/>
      </c>
      <c r="I77" s="79"/>
      <c r="J77" s="71"/>
      <c r="K77" s="71"/>
      <c r="L77" s="71"/>
      <c r="M77" s="71"/>
      <c r="N77" s="72">
        <f t="shared" si="8"/>
        <v>0</v>
      </c>
      <c r="O77" s="72">
        <f t="shared" si="9"/>
        <v>0</v>
      </c>
    </row>
    <row r="78" spans="1:15" x14ac:dyDescent="0.3">
      <c r="A78" s="87" t="str">
        <f t="shared" si="5"/>
        <v/>
      </c>
      <c r="B78" s="69"/>
      <c r="C78" s="87" t="str">
        <f t="shared" si="6"/>
        <v/>
      </c>
      <c r="D78" s="69"/>
      <c r="E78" s="87" t="str">
        <f t="shared" si="7"/>
        <v/>
      </c>
      <c r="F78" s="69"/>
      <c r="G78" s="70"/>
      <c r="H78" s="88" t="str">
        <f>IF(G78="X",Info!$G$10*$N78,"")</f>
        <v/>
      </c>
      <c r="I78" s="79"/>
      <c r="J78" s="71"/>
      <c r="K78" s="71"/>
      <c r="L78" s="71"/>
      <c r="M78" s="71"/>
      <c r="N78" s="72">
        <f t="shared" si="8"/>
        <v>0</v>
      </c>
      <c r="O78" s="72">
        <f t="shared" si="9"/>
        <v>0</v>
      </c>
    </row>
    <row r="79" spans="1:15" x14ac:dyDescent="0.3">
      <c r="A79" s="87" t="str">
        <f t="shared" si="5"/>
        <v/>
      </c>
      <c r="B79" s="69"/>
      <c r="C79" s="87" t="str">
        <f t="shared" si="6"/>
        <v/>
      </c>
      <c r="D79" s="69"/>
      <c r="E79" s="87" t="str">
        <f t="shared" si="7"/>
        <v/>
      </c>
      <c r="F79" s="69"/>
      <c r="G79" s="70"/>
      <c r="H79" s="88" t="str">
        <f>IF(G79="X",Info!$G$10*$N79,"")</f>
        <v/>
      </c>
      <c r="I79" s="79"/>
      <c r="J79" s="71"/>
      <c r="K79" s="71"/>
      <c r="L79" s="71"/>
      <c r="M79" s="71"/>
      <c r="N79" s="72">
        <f t="shared" si="8"/>
        <v>0</v>
      </c>
      <c r="O79" s="72">
        <f t="shared" si="9"/>
        <v>0</v>
      </c>
    </row>
    <row r="80" spans="1:15" x14ac:dyDescent="0.3">
      <c r="A80" s="87" t="str">
        <f t="shared" si="5"/>
        <v/>
      </c>
      <c r="B80" s="69"/>
      <c r="C80" s="87" t="str">
        <f t="shared" si="6"/>
        <v/>
      </c>
      <c r="D80" s="69"/>
      <c r="E80" s="87" t="str">
        <f t="shared" si="7"/>
        <v/>
      </c>
      <c r="F80" s="69"/>
      <c r="G80" s="70"/>
      <c r="H80" s="88" t="str">
        <f>IF(G80="X",Info!$G$10*$N80,"")</f>
        <v/>
      </c>
      <c r="I80" s="79"/>
      <c r="J80" s="71"/>
      <c r="K80" s="71"/>
      <c r="L80" s="71"/>
      <c r="M80" s="71"/>
      <c r="N80" s="72">
        <f t="shared" si="8"/>
        <v>0</v>
      </c>
      <c r="O80" s="72">
        <f t="shared" si="9"/>
        <v>0</v>
      </c>
    </row>
    <row r="81" spans="1:15" x14ac:dyDescent="0.3">
      <c r="A81" s="87" t="str">
        <f t="shared" si="5"/>
        <v/>
      </c>
      <c r="B81" s="69"/>
      <c r="C81" s="87" t="str">
        <f t="shared" si="6"/>
        <v/>
      </c>
      <c r="D81" s="69"/>
      <c r="E81" s="87" t="str">
        <f t="shared" si="7"/>
        <v/>
      </c>
      <c r="F81" s="69"/>
      <c r="G81" s="70"/>
      <c r="H81" s="88" t="str">
        <f>IF(G81="X",Info!$G$10*$N81,"")</f>
        <v/>
      </c>
      <c r="I81" s="79"/>
      <c r="J81" s="71"/>
      <c r="K81" s="71"/>
      <c r="L81" s="71"/>
      <c r="M81" s="71"/>
      <c r="N81" s="72">
        <f t="shared" si="8"/>
        <v>0</v>
      </c>
      <c r="O81" s="72">
        <f t="shared" si="9"/>
        <v>0</v>
      </c>
    </row>
    <row r="82" spans="1:15" x14ac:dyDescent="0.3">
      <c r="A82" s="87" t="str">
        <f t="shared" si="5"/>
        <v/>
      </c>
      <c r="B82" s="69"/>
      <c r="C82" s="87" t="str">
        <f t="shared" si="6"/>
        <v/>
      </c>
      <c r="D82" s="69"/>
      <c r="E82" s="87" t="str">
        <f t="shared" si="7"/>
        <v/>
      </c>
      <c r="F82" s="69"/>
      <c r="G82" s="70"/>
      <c r="H82" s="88" t="str">
        <f>IF(G82="X",Info!$G$10*$N82,"")</f>
        <v/>
      </c>
      <c r="I82" s="79"/>
      <c r="J82" s="71"/>
      <c r="K82" s="71"/>
      <c r="L82" s="71"/>
      <c r="M82" s="71"/>
      <c r="N82" s="72">
        <f t="shared" si="8"/>
        <v>0</v>
      </c>
      <c r="O82" s="72">
        <f t="shared" si="9"/>
        <v>0</v>
      </c>
    </row>
    <row r="83" spans="1:15" x14ac:dyDescent="0.3">
      <c r="A83" s="87" t="str">
        <f t="shared" si="5"/>
        <v/>
      </c>
      <c r="B83" s="69"/>
      <c r="C83" s="87" t="str">
        <f t="shared" si="6"/>
        <v/>
      </c>
      <c r="D83" s="69"/>
      <c r="E83" s="87" t="str">
        <f t="shared" si="7"/>
        <v/>
      </c>
      <c r="F83" s="69"/>
      <c r="G83" s="70"/>
      <c r="H83" s="88" t="str">
        <f>IF(G83="X",Info!$G$10*$N83,"")</f>
        <v/>
      </c>
      <c r="I83" s="79"/>
      <c r="J83" s="71"/>
      <c r="K83" s="71"/>
      <c r="L83" s="71"/>
      <c r="M83" s="71"/>
      <c r="N83" s="72">
        <f t="shared" si="8"/>
        <v>0</v>
      </c>
      <c r="O83" s="72">
        <f t="shared" si="9"/>
        <v>0</v>
      </c>
    </row>
    <row r="84" spans="1:15" x14ac:dyDescent="0.3">
      <c r="A84" s="87" t="str">
        <f t="shared" si="5"/>
        <v/>
      </c>
      <c r="B84" s="69"/>
      <c r="C84" s="87" t="str">
        <f t="shared" si="6"/>
        <v/>
      </c>
      <c r="D84" s="69"/>
      <c r="E84" s="87" t="str">
        <f t="shared" si="7"/>
        <v/>
      </c>
      <c r="F84" s="69"/>
      <c r="G84" s="70"/>
      <c r="H84" s="88" t="str">
        <f>IF(G84="X",Info!$G$10*$N84,"")</f>
        <v/>
      </c>
      <c r="I84" s="79"/>
      <c r="J84" s="71"/>
      <c r="K84" s="71"/>
      <c r="L84" s="71"/>
      <c r="M84" s="71"/>
      <c r="N84" s="72">
        <f t="shared" si="8"/>
        <v>0</v>
      </c>
      <c r="O84" s="72">
        <f t="shared" si="9"/>
        <v>0</v>
      </c>
    </row>
    <row r="85" spans="1:15" x14ac:dyDescent="0.3">
      <c r="A85" s="87" t="str">
        <f t="shared" si="5"/>
        <v/>
      </c>
      <c r="B85" s="69"/>
      <c r="C85" s="87" t="str">
        <f t="shared" si="6"/>
        <v/>
      </c>
      <c r="D85" s="69"/>
      <c r="E85" s="87" t="str">
        <f t="shared" si="7"/>
        <v/>
      </c>
      <c r="F85" s="69"/>
      <c r="G85" s="70"/>
      <c r="H85" s="88" t="str">
        <f>IF(G85="X",Info!$G$10*$N85,"")</f>
        <v/>
      </c>
      <c r="I85" s="79"/>
      <c r="J85" s="71"/>
      <c r="K85" s="71"/>
      <c r="L85" s="71"/>
      <c r="M85" s="71"/>
      <c r="N85" s="72">
        <f t="shared" si="8"/>
        <v>0</v>
      </c>
      <c r="O85" s="72">
        <f t="shared" si="9"/>
        <v>0</v>
      </c>
    </row>
    <row r="86" spans="1:15" x14ac:dyDescent="0.3">
      <c r="A86" s="87" t="str">
        <f t="shared" si="5"/>
        <v/>
      </c>
      <c r="B86" s="69"/>
      <c r="C86" s="87" t="str">
        <f t="shared" si="6"/>
        <v/>
      </c>
      <c r="D86" s="69"/>
      <c r="E86" s="87" t="str">
        <f t="shared" si="7"/>
        <v/>
      </c>
      <c r="F86" s="69"/>
      <c r="G86" s="70"/>
      <c r="H86" s="88" t="str">
        <f>IF(G86="X",Info!$G$10*$N86,"")</f>
        <v/>
      </c>
      <c r="I86" s="79"/>
      <c r="J86" s="71"/>
      <c r="K86" s="71"/>
      <c r="L86" s="71"/>
      <c r="M86" s="71"/>
      <c r="N86" s="72">
        <f t="shared" si="8"/>
        <v>0</v>
      </c>
      <c r="O86" s="72">
        <f t="shared" si="9"/>
        <v>0</v>
      </c>
    </row>
    <row r="87" spans="1:15" x14ac:dyDescent="0.3">
      <c r="A87" s="87" t="str">
        <f t="shared" si="5"/>
        <v/>
      </c>
      <c r="B87" s="69"/>
      <c r="C87" s="87" t="str">
        <f t="shared" si="6"/>
        <v/>
      </c>
      <c r="D87" s="69"/>
      <c r="E87" s="87" t="str">
        <f t="shared" si="7"/>
        <v/>
      </c>
      <c r="F87" s="69"/>
      <c r="G87" s="70"/>
      <c r="H87" s="88" t="str">
        <f>IF(G87="X",Info!$G$10*$N87,"")</f>
        <v/>
      </c>
      <c r="I87" s="79"/>
      <c r="J87" s="71"/>
      <c r="K87" s="71"/>
      <c r="L87" s="71"/>
      <c r="M87" s="71"/>
      <c r="N87" s="72">
        <f t="shared" si="8"/>
        <v>0</v>
      </c>
      <c r="O87" s="72">
        <f t="shared" si="9"/>
        <v>0</v>
      </c>
    </row>
    <row r="88" spans="1:15" x14ac:dyDescent="0.3">
      <c r="A88" s="87" t="str">
        <f t="shared" si="5"/>
        <v/>
      </c>
      <c r="B88" s="69"/>
      <c r="C88" s="87" t="str">
        <f t="shared" si="6"/>
        <v/>
      </c>
      <c r="D88" s="69"/>
      <c r="E88" s="87" t="str">
        <f t="shared" si="7"/>
        <v/>
      </c>
      <c r="F88" s="69"/>
      <c r="G88" s="70"/>
      <c r="H88" s="88" t="str">
        <f>IF(G88="X",Info!$G$10*$N88,"")</f>
        <v/>
      </c>
      <c r="I88" s="79"/>
      <c r="J88" s="71"/>
      <c r="K88" s="71"/>
      <c r="L88" s="71"/>
      <c r="M88" s="71"/>
      <c r="N88" s="72">
        <f t="shared" si="8"/>
        <v>0</v>
      </c>
      <c r="O88" s="72">
        <f t="shared" si="9"/>
        <v>0</v>
      </c>
    </row>
    <row r="89" spans="1:15" x14ac:dyDescent="0.3">
      <c r="A89" s="87" t="str">
        <f t="shared" si="5"/>
        <v/>
      </c>
      <c r="B89" s="69"/>
      <c r="C89" s="87" t="str">
        <f t="shared" si="6"/>
        <v/>
      </c>
      <c r="D89" s="69"/>
      <c r="E89" s="87" t="str">
        <f t="shared" si="7"/>
        <v/>
      </c>
      <c r="F89" s="69"/>
      <c r="G89" s="70"/>
      <c r="H89" s="88" t="str">
        <f>IF(G89="X",Info!$G$10*$N89,"")</f>
        <v/>
      </c>
      <c r="I89" s="79"/>
      <c r="J89" s="71"/>
      <c r="K89" s="71"/>
      <c r="L89" s="71"/>
      <c r="M89" s="71"/>
      <c r="N89" s="72">
        <f t="shared" si="8"/>
        <v>0</v>
      </c>
      <c r="O89" s="72">
        <f t="shared" si="9"/>
        <v>0</v>
      </c>
    </row>
    <row r="90" spans="1:15" x14ac:dyDescent="0.3">
      <c r="A90" s="87" t="str">
        <f t="shared" si="5"/>
        <v/>
      </c>
      <c r="B90" s="69"/>
      <c r="C90" s="87" t="str">
        <f t="shared" si="6"/>
        <v/>
      </c>
      <c r="D90" s="69"/>
      <c r="E90" s="87" t="str">
        <f t="shared" si="7"/>
        <v/>
      </c>
      <c r="F90" s="69"/>
      <c r="G90" s="70"/>
      <c r="H90" s="88" t="str">
        <f>IF(G90="X",Info!$G$10*$N90,"")</f>
        <v/>
      </c>
      <c r="I90" s="79"/>
      <c r="J90" s="71"/>
      <c r="K90" s="71"/>
      <c r="L90" s="71"/>
      <c r="M90" s="71"/>
      <c r="N90" s="72">
        <f t="shared" si="8"/>
        <v>0</v>
      </c>
      <c r="O90" s="72">
        <f t="shared" si="9"/>
        <v>0</v>
      </c>
    </row>
    <row r="91" spans="1:15" x14ac:dyDescent="0.3">
      <c r="A91" s="87" t="str">
        <f t="shared" si="5"/>
        <v/>
      </c>
      <c r="B91" s="69"/>
      <c r="C91" s="87" t="str">
        <f t="shared" si="6"/>
        <v/>
      </c>
      <c r="D91" s="69"/>
      <c r="E91" s="87" t="str">
        <f t="shared" si="7"/>
        <v/>
      </c>
      <c r="F91" s="69"/>
      <c r="G91" s="70"/>
      <c r="H91" s="88" t="str">
        <f>IF(G91="X",Info!$G$10*$N91,"")</f>
        <v/>
      </c>
      <c r="I91" s="79"/>
      <c r="J91" s="71"/>
      <c r="K91" s="71"/>
      <c r="L91" s="71"/>
      <c r="M91" s="71"/>
      <c r="N91" s="72">
        <f t="shared" si="8"/>
        <v>0</v>
      </c>
      <c r="O91" s="72">
        <f t="shared" si="9"/>
        <v>0</v>
      </c>
    </row>
    <row r="92" spans="1:15" x14ac:dyDescent="0.3">
      <c r="A92" s="87" t="str">
        <f t="shared" si="5"/>
        <v/>
      </c>
      <c r="B92" s="69"/>
      <c r="C92" s="87" t="str">
        <f t="shared" si="6"/>
        <v/>
      </c>
      <c r="D92" s="69"/>
      <c r="E92" s="87" t="str">
        <f t="shared" si="7"/>
        <v/>
      </c>
      <c r="F92" s="69"/>
      <c r="G92" s="70"/>
      <c r="H92" s="88" t="str">
        <f>IF(G92="X",Info!$G$10*$N92,"")</f>
        <v/>
      </c>
      <c r="I92" s="79"/>
      <c r="J92" s="71"/>
      <c r="K92" s="71"/>
      <c r="L92" s="71"/>
      <c r="M92" s="71"/>
      <c r="N92" s="72">
        <f t="shared" si="8"/>
        <v>0</v>
      </c>
      <c r="O92" s="72">
        <f t="shared" si="9"/>
        <v>0</v>
      </c>
    </row>
    <row r="93" spans="1:15" x14ac:dyDescent="0.3">
      <c r="A93" s="87" t="str">
        <f t="shared" si="5"/>
        <v/>
      </c>
      <c r="B93" s="69"/>
      <c r="C93" s="87" t="str">
        <f t="shared" si="6"/>
        <v/>
      </c>
      <c r="D93" s="69"/>
      <c r="E93" s="87" t="str">
        <f t="shared" si="7"/>
        <v/>
      </c>
      <c r="F93" s="69"/>
      <c r="G93" s="70"/>
      <c r="H93" s="88" t="str">
        <f>IF(G93="X",Info!$G$10*$N93,"")</f>
        <v/>
      </c>
      <c r="I93" s="79"/>
      <c r="J93" s="71"/>
      <c r="K93" s="71"/>
      <c r="L93" s="71"/>
      <c r="M93" s="71"/>
      <c r="N93" s="72">
        <f t="shared" si="8"/>
        <v>0</v>
      </c>
      <c r="O93" s="72">
        <f t="shared" si="9"/>
        <v>0</v>
      </c>
    </row>
    <row r="94" spans="1:15" x14ac:dyDescent="0.3">
      <c r="A94" s="87" t="str">
        <f t="shared" si="5"/>
        <v/>
      </c>
      <c r="B94" s="69"/>
      <c r="C94" s="87" t="str">
        <f t="shared" si="6"/>
        <v/>
      </c>
      <c r="D94" s="69"/>
      <c r="E94" s="87" t="str">
        <f t="shared" si="7"/>
        <v/>
      </c>
      <c r="F94" s="69"/>
      <c r="G94" s="70"/>
      <c r="H94" s="88" t="str">
        <f>IF(G94="X",Info!$G$10*$N94,"")</f>
        <v/>
      </c>
      <c r="I94" s="79"/>
      <c r="J94" s="71"/>
      <c r="K94" s="71"/>
      <c r="L94" s="71"/>
      <c r="M94" s="71"/>
      <c r="N94" s="72">
        <f t="shared" si="8"/>
        <v>0</v>
      </c>
      <c r="O94" s="72">
        <f t="shared" si="9"/>
        <v>0</v>
      </c>
    </row>
    <row r="95" spans="1:15" x14ac:dyDescent="0.3">
      <c r="A95" s="87" t="str">
        <f t="shared" si="5"/>
        <v/>
      </c>
      <c r="B95" s="69"/>
      <c r="C95" s="87" t="str">
        <f t="shared" si="6"/>
        <v/>
      </c>
      <c r="D95" s="69"/>
      <c r="E95" s="87" t="str">
        <f t="shared" si="7"/>
        <v/>
      </c>
      <c r="F95" s="69"/>
      <c r="G95" s="70"/>
      <c r="H95" s="88" t="str">
        <f>IF(G95="X",Info!$G$10*$N95,"")</f>
        <v/>
      </c>
      <c r="I95" s="79"/>
      <c r="J95" s="71"/>
      <c r="K95" s="71"/>
      <c r="L95" s="71"/>
      <c r="M95" s="71"/>
      <c r="N95" s="72">
        <f t="shared" si="8"/>
        <v>0</v>
      </c>
      <c r="O95" s="72">
        <f t="shared" si="9"/>
        <v>0</v>
      </c>
    </row>
    <row r="96" spans="1:15" x14ac:dyDescent="0.3">
      <c r="A96" s="87" t="str">
        <f t="shared" si="5"/>
        <v/>
      </c>
      <c r="B96" s="69"/>
      <c r="C96" s="87" t="str">
        <f t="shared" si="6"/>
        <v/>
      </c>
      <c r="D96" s="69"/>
      <c r="E96" s="87" t="str">
        <f t="shared" si="7"/>
        <v/>
      </c>
      <c r="F96" s="69"/>
      <c r="G96" s="70"/>
      <c r="H96" s="88" t="str">
        <f>IF(G96="X",Info!$G$10*$N96,"")</f>
        <v/>
      </c>
      <c r="I96" s="79"/>
      <c r="J96" s="71"/>
      <c r="K96" s="71"/>
      <c r="L96" s="71"/>
      <c r="M96" s="71"/>
      <c r="N96" s="72">
        <f t="shared" si="8"/>
        <v>0</v>
      </c>
      <c r="O96" s="72">
        <f t="shared" si="9"/>
        <v>0</v>
      </c>
    </row>
    <row r="97" spans="1:15" x14ac:dyDescent="0.3">
      <c r="A97" s="87" t="str">
        <f t="shared" si="5"/>
        <v/>
      </c>
      <c r="B97" s="69"/>
      <c r="C97" s="87" t="str">
        <f t="shared" si="6"/>
        <v/>
      </c>
      <c r="D97" s="69"/>
      <c r="E97" s="87" t="str">
        <f t="shared" si="7"/>
        <v/>
      </c>
      <c r="F97" s="69"/>
      <c r="G97" s="70"/>
      <c r="H97" s="88" t="str">
        <f>IF(G97="X",Info!$G$10*$N97,"")</f>
        <v/>
      </c>
      <c r="I97" s="79"/>
      <c r="J97" s="71"/>
      <c r="K97" s="71"/>
      <c r="L97" s="71"/>
      <c r="M97" s="71"/>
      <c r="N97" s="72">
        <f t="shared" si="8"/>
        <v>0</v>
      </c>
      <c r="O97" s="72">
        <f t="shared" si="9"/>
        <v>0</v>
      </c>
    </row>
    <row r="98" spans="1:15" x14ac:dyDescent="0.3">
      <c r="A98" s="87" t="str">
        <f t="shared" si="5"/>
        <v/>
      </c>
      <c r="B98" s="69"/>
      <c r="C98" s="87" t="str">
        <f t="shared" si="6"/>
        <v/>
      </c>
      <c r="D98" s="69"/>
      <c r="E98" s="87" t="str">
        <f t="shared" si="7"/>
        <v/>
      </c>
      <c r="F98" s="69"/>
      <c r="G98" s="70"/>
      <c r="H98" s="88" t="str">
        <f>IF(G98="X",Info!$G$10*$N98,"")</f>
        <v/>
      </c>
      <c r="I98" s="79"/>
      <c r="J98" s="71"/>
      <c r="K98" s="71"/>
      <c r="L98" s="71"/>
      <c r="M98" s="71"/>
      <c r="N98" s="72">
        <f t="shared" si="8"/>
        <v>0</v>
      </c>
      <c r="O98" s="72">
        <f t="shared" si="9"/>
        <v>0</v>
      </c>
    </row>
    <row r="99" spans="1:15" x14ac:dyDescent="0.3">
      <c r="A99" s="87" t="str">
        <f t="shared" si="5"/>
        <v/>
      </c>
      <c r="B99" s="69"/>
      <c r="C99" s="87" t="str">
        <f t="shared" si="6"/>
        <v/>
      </c>
      <c r="D99" s="69"/>
      <c r="E99" s="87" t="str">
        <f t="shared" si="7"/>
        <v/>
      </c>
      <c r="F99" s="69"/>
      <c r="G99" s="70"/>
      <c r="H99" s="88" t="str">
        <f>IF(G99="X",Info!$G$10*$N99,"")</f>
        <v/>
      </c>
      <c r="I99" s="79"/>
      <c r="J99" s="71"/>
      <c r="K99" s="71"/>
      <c r="L99" s="71"/>
      <c r="M99" s="71"/>
      <c r="N99" s="72">
        <f t="shared" si="8"/>
        <v>0</v>
      </c>
      <c r="O99" s="72">
        <f t="shared" si="9"/>
        <v>0</v>
      </c>
    </row>
    <row r="100" spans="1:15" x14ac:dyDescent="0.3">
      <c r="A100" s="87" t="str">
        <f t="shared" si="5"/>
        <v/>
      </c>
      <c r="B100" s="69"/>
      <c r="C100" s="87" t="str">
        <f t="shared" si="6"/>
        <v/>
      </c>
      <c r="D100" s="69"/>
      <c r="E100" s="87" t="str">
        <f t="shared" si="7"/>
        <v/>
      </c>
      <c r="F100" s="69"/>
      <c r="G100" s="70"/>
      <c r="H100" s="88" t="str">
        <f>IF(G100="X",Info!$G$10*$N100,"")</f>
        <v/>
      </c>
      <c r="I100" s="79"/>
      <c r="J100" s="71"/>
      <c r="K100" s="71"/>
      <c r="L100" s="71"/>
      <c r="M100" s="71"/>
      <c r="N100" s="72">
        <f t="shared" si="8"/>
        <v>0</v>
      </c>
      <c r="O100" s="72">
        <f t="shared" si="9"/>
        <v>0</v>
      </c>
    </row>
    <row r="101" spans="1:15" x14ac:dyDescent="0.3">
      <c r="A101" s="87" t="str">
        <f t="shared" si="5"/>
        <v/>
      </c>
      <c r="B101" s="69"/>
      <c r="C101" s="87" t="str">
        <f t="shared" si="6"/>
        <v/>
      </c>
      <c r="D101" s="69"/>
      <c r="E101" s="87" t="str">
        <f t="shared" si="7"/>
        <v/>
      </c>
      <c r="F101" s="69"/>
      <c r="G101" s="70"/>
      <c r="H101" s="88" t="str">
        <f>IF(G101="X",Info!$G$10*$N101,"")</f>
        <v/>
      </c>
      <c r="I101" s="79"/>
      <c r="J101" s="71"/>
      <c r="K101" s="71"/>
      <c r="L101" s="71"/>
      <c r="M101" s="71"/>
      <c r="N101" s="72">
        <f t="shared" si="8"/>
        <v>0</v>
      </c>
      <c r="O101" s="72">
        <f t="shared" si="9"/>
        <v>0</v>
      </c>
    </row>
    <row r="102" spans="1:15" x14ac:dyDescent="0.3">
      <c r="A102" s="87" t="str">
        <f t="shared" si="5"/>
        <v/>
      </c>
      <c r="B102" s="69"/>
      <c r="C102" s="87" t="str">
        <f t="shared" si="6"/>
        <v/>
      </c>
      <c r="D102" s="69"/>
      <c r="E102" s="87" t="str">
        <f t="shared" si="7"/>
        <v/>
      </c>
      <c r="F102" s="69"/>
      <c r="G102" s="70"/>
      <c r="H102" s="88" t="str">
        <f>IF(G102="X",Info!$G$10*$N102,"")</f>
        <v/>
      </c>
      <c r="I102" s="79"/>
      <c r="J102" s="71"/>
      <c r="K102" s="71"/>
      <c r="L102" s="71"/>
      <c r="M102" s="71"/>
      <c r="N102" s="72">
        <f t="shared" si="8"/>
        <v>0</v>
      </c>
      <c r="O102" s="72">
        <f t="shared" si="9"/>
        <v>0</v>
      </c>
    </row>
    <row r="103" spans="1:15" x14ac:dyDescent="0.3">
      <c r="A103" s="87" t="str">
        <f t="shared" si="5"/>
        <v/>
      </c>
      <c r="B103" s="69"/>
      <c r="C103" s="87" t="str">
        <f t="shared" si="6"/>
        <v/>
      </c>
      <c r="D103" s="69"/>
      <c r="E103" s="87" t="str">
        <f t="shared" si="7"/>
        <v/>
      </c>
      <c r="F103" s="69"/>
      <c r="G103" s="70"/>
      <c r="H103" s="88" t="str">
        <f>IF(G103="X",Info!$G$10*$N103,"")</f>
        <v/>
      </c>
      <c r="I103" s="79"/>
      <c r="J103" s="71"/>
      <c r="K103" s="71"/>
      <c r="L103" s="71"/>
      <c r="M103" s="71"/>
      <c r="N103" s="72">
        <f t="shared" si="8"/>
        <v>0</v>
      </c>
      <c r="O103" s="72">
        <f t="shared" si="9"/>
        <v>0</v>
      </c>
    </row>
    <row r="104" spans="1:15" x14ac:dyDescent="0.3">
      <c r="A104" s="87" t="str">
        <f t="shared" si="5"/>
        <v/>
      </c>
      <c r="B104" s="69"/>
      <c r="C104" s="87" t="str">
        <f t="shared" si="6"/>
        <v/>
      </c>
      <c r="D104" s="69"/>
      <c r="E104" s="87" t="str">
        <f t="shared" si="7"/>
        <v/>
      </c>
      <c r="F104" s="69"/>
      <c r="G104" s="70"/>
      <c r="H104" s="88" t="str">
        <f>IF(G104="X",Info!$G$10*$N104,"")</f>
        <v/>
      </c>
      <c r="I104" s="79"/>
      <c r="J104" s="71"/>
      <c r="K104" s="71"/>
      <c r="L104" s="71"/>
      <c r="M104" s="71"/>
      <c r="N104" s="72">
        <f t="shared" si="8"/>
        <v>0</v>
      </c>
      <c r="O104" s="72">
        <f t="shared" si="9"/>
        <v>0</v>
      </c>
    </row>
    <row r="105" spans="1:15" x14ac:dyDescent="0.3">
      <c r="A105" s="87" t="str">
        <f t="shared" si="5"/>
        <v/>
      </c>
      <c r="B105" s="69"/>
      <c r="C105" s="87" t="str">
        <f t="shared" si="6"/>
        <v/>
      </c>
      <c r="D105" s="69"/>
      <c r="E105" s="87" t="str">
        <f t="shared" si="7"/>
        <v/>
      </c>
      <c r="F105" s="69"/>
      <c r="G105" s="70"/>
      <c r="H105" s="88" t="str">
        <f>IF(G105="X",Info!$G$10*$N105,"")</f>
        <v/>
      </c>
      <c r="I105" s="79"/>
      <c r="J105" s="71"/>
      <c r="K105" s="71"/>
      <c r="L105" s="71"/>
      <c r="M105" s="71"/>
      <c r="N105" s="72">
        <f t="shared" si="8"/>
        <v>0</v>
      </c>
      <c r="O105" s="72">
        <f t="shared" si="9"/>
        <v>0</v>
      </c>
    </row>
    <row r="106" spans="1:15" x14ac:dyDescent="0.3">
      <c r="A106" s="87" t="str">
        <f t="shared" si="5"/>
        <v/>
      </c>
      <c r="B106" s="69"/>
      <c r="C106" s="87" t="str">
        <f t="shared" si="6"/>
        <v/>
      </c>
      <c r="D106" s="69"/>
      <c r="E106" s="87" t="str">
        <f t="shared" si="7"/>
        <v/>
      </c>
      <c r="F106" s="69"/>
      <c r="G106" s="70"/>
      <c r="H106" s="88" t="str">
        <f>IF(G106="X",Info!$G$10*$N106,"")</f>
        <v/>
      </c>
      <c r="I106" s="79"/>
      <c r="J106" s="71"/>
      <c r="K106" s="71"/>
      <c r="L106" s="71"/>
      <c r="M106" s="71"/>
      <c r="N106" s="72">
        <f t="shared" si="8"/>
        <v>0</v>
      </c>
      <c r="O106" s="72">
        <f t="shared" si="9"/>
        <v>0</v>
      </c>
    </row>
    <row r="107" spans="1:15" x14ac:dyDescent="0.3">
      <c r="A107" s="87" t="str">
        <f t="shared" si="5"/>
        <v/>
      </c>
      <c r="B107" s="69"/>
      <c r="C107" s="87" t="str">
        <f t="shared" si="6"/>
        <v/>
      </c>
      <c r="D107" s="69"/>
      <c r="E107" s="87" t="str">
        <f t="shared" si="7"/>
        <v/>
      </c>
      <c r="F107" s="69"/>
      <c r="G107" s="70"/>
      <c r="H107" s="88" t="str">
        <f>IF(G107="X",Info!$G$10*$N107,"")</f>
        <v/>
      </c>
      <c r="I107" s="79"/>
      <c r="J107" s="71"/>
      <c r="K107" s="71"/>
      <c r="L107" s="71"/>
      <c r="M107" s="71"/>
      <c r="N107" s="72">
        <f t="shared" si="8"/>
        <v>0</v>
      </c>
      <c r="O107" s="72">
        <f t="shared" si="9"/>
        <v>0</v>
      </c>
    </row>
    <row r="108" spans="1:15" x14ac:dyDescent="0.3">
      <c r="A108" s="87" t="str">
        <f t="shared" si="5"/>
        <v/>
      </c>
      <c r="B108" s="69"/>
      <c r="C108" s="87" t="str">
        <f t="shared" si="6"/>
        <v/>
      </c>
      <c r="D108" s="69"/>
      <c r="E108" s="87" t="str">
        <f t="shared" si="7"/>
        <v/>
      </c>
      <c r="F108" s="69"/>
      <c r="G108" s="70"/>
      <c r="H108" s="88" t="str">
        <f>IF(G108="X",Info!$G$10*$N108,"")</f>
        <v/>
      </c>
      <c r="I108" s="79"/>
      <c r="J108" s="71"/>
      <c r="K108" s="71"/>
      <c r="L108" s="71"/>
      <c r="M108" s="71"/>
      <c r="N108" s="72">
        <f t="shared" si="8"/>
        <v>0</v>
      </c>
      <c r="O108" s="72">
        <f t="shared" si="9"/>
        <v>0</v>
      </c>
    </row>
    <row r="109" spans="1:15" x14ac:dyDescent="0.3">
      <c r="A109" s="87" t="str">
        <f t="shared" si="5"/>
        <v/>
      </c>
      <c r="B109" s="69"/>
      <c r="C109" s="87" t="str">
        <f t="shared" si="6"/>
        <v/>
      </c>
      <c r="D109" s="69"/>
      <c r="E109" s="87" t="str">
        <f t="shared" si="7"/>
        <v/>
      </c>
      <c r="F109" s="69"/>
      <c r="G109" s="70"/>
      <c r="H109" s="88" t="str">
        <f>IF(G109="X",Info!$G$10*$N109,"")</f>
        <v/>
      </c>
      <c r="I109" s="79"/>
      <c r="J109" s="71"/>
      <c r="K109" s="71"/>
      <c r="L109" s="71"/>
      <c r="M109" s="71"/>
      <c r="N109" s="72">
        <f t="shared" si="8"/>
        <v>0</v>
      </c>
      <c r="O109" s="72">
        <f t="shared" si="9"/>
        <v>0</v>
      </c>
    </row>
    <row r="110" spans="1:15" x14ac:dyDescent="0.3">
      <c r="A110" s="87" t="str">
        <f t="shared" si="5"/>
        <v/>
      </c>
      <c r="B110" s="69"/>
      <c r="C110" s="87" t="str">
        <f t="shared" si="6"/>
        <v/>
      </c>
      <c r="D110" s="69"/>
      <c r="E110" s="87" t="str">
        <f t="shared" si="7"/>
        <v/>
      </c>
      <c r="F110" s="69"/>
      <c r="G110" s="70"/>
      <c r="H110" s="88" t="str">
        <f>IF(G110="X",Info!$G$10*$N110,"")</f>
        <v/>
      </c>
      <c r="I110" s="79"/>
      <c r="J110" s="71"/>
      <c r="K110" s="71"/>
      <c r="L110" s="71"/>
      <c r="M110" s="71"/>
      <c r="N110" s="72">
        <f t="shared" si="8"/>
        <v>0</v>
      </c>
      <c r="O110" s="72">
        <f t="shared" si="9"/>
        <v>0</v>
      </c>
    </row>
    <row r="111" spans="1:15" x14ac:dyDescent="0.3">
      <c r="A111" s="87" t="str">
        <f t="shared" si="5"/>
        <v/>
      </c>
      <c r="B111" s="69"/>
      <c r="C111" s="87" t="str">
        <f t="shared" si="6"/>
        <v/>
      </c>
      <c r="D111" s="69"/>
      <c r="E111" s="87" t="str">
        <f t="shared" si="7"/>
        <v/>
      </c>
      <c r="F111" s="69"/>
      <c r="G111" s="70"/>
      <c r="H111" s="88" t="str">
        <f>IF(G111="X",Info!$G$10*$N111,"")</f>
        <v/>
      </c>
      <c r="I111" s="79"/>
      <c r="J111" s="71"/>
      <c r="K111" s="71"/>
      <c r="L111" s="71"/>
      <c r="M111" s="71"/>
      <c r="N111" s="72">
        <f t="shared" si="8"/>
        <v>0</v>
      </c>
      <c r="O111" s="72">
        <f t="shared" si="9"/>
        <v>0</v>
      </c>
    </row>
    <row r="112" spans="1:15" x14ac:dyDescent="0.3">
      <c r="A112" s="87" t="str">
        <f t="shared" si="5"/>
        <v/>
      </c>
      <c r="B112" s="69"/>
      <c r="C112" s="87" t="str">
        <f t="shared" si="6"/>
        <v/>
      </c>
      <c r="D112" s="69"/>
      <c r="E112" s="87" t="str">
        <f t="shared" si="7"/>
        <v/>
      </c>
      <c r="F112" s="69"/>
      <c r="G112" s="70"/>
      <c r="H112" s="88" t="str">
        <f>IF(G112="X",Info!$G$10*$N112,"")</f>
        <v/>
      </c>
      <c r="I112" s="79"/>
      <c r="J112" s="71"/>
      <c r="K112" s="71"/>
      <c r="L112" s="71"/>
      <c r="M112" s="71"/>
      <c r="N112" s="72">
        <f t="shared" si="8"/>
        <v>0</v>
      </c>
      <c r="O112" s="72">
        <f t="shared" si="9"/>
        <v>0</v>
      </c>
    </row>
    <row r="113" spans="1:15" x14ac:dyDescent="0.3">
      <c r="A113" s="87" t="str">
        <f t="shared" si="5"/>
        <v/>
      </c>
      <c r="B113" s="69"/>
      <c r="C113" s="87" t="str">
        <f t="shared" si="6"/>
        <v/>
      </c>
      <c r="D113" s="69"/>
      <c r="E113" s="87" t="str">
        <f t="shared" si="7"/>
        <v/>
      </c>
      <c r="F113" s="69"/>
      <c r="G113" s="70"/>
      <c r="H113" s="88" t="str">
        <f>IF(G113="X",Info!$G$10*$N113,"")</f>
        <v/>
      </c>
      <c r="I113" s="79"/>
      <c r="J113" s="71"/>
      <c r="K113" s="71"/>
      <c r="L113" s="71"/>
      <c r="M113" s="71"/>
      <c r="N113" s="72">
        <f t="shared" si="8"/>
        <v>0</v>
      </c>
      <c r="O113" s="72">
        <f t="shared" si="9"/>
        <v>0</v>
      </c>
    </row>
    <row r="114" spans="1:15" x14ac:dyDescent="0.3">
      <c r="A114" s="87" t="str">
        <f t="shared" si="5"/>
        <v/>
      </c>
      <c r="B114" s="69"/>
      <c r="C114" s="87" t="str">
        <f t="shared" si="6"/>
        <v/>
      </c>
      <c r="D114" s="69"/>
      <c r="E114" s="87" t="str">
        <f t="shared" si="7"/>
        <v/>
      </c>
      <c r="F114" s="69"/>
      <c r="G114" s="70"/>
      <c r="H114" s="88" t="str">
        <f>IF(G114="X",Info!$G$10*$N114,"")</f>
        <v/>
      </c>
      <c r="I114" s="79"/>
      <c r="J114" s="71"/>
      <c r="K114" s="71"/>
      <c r="L114" s="71"/>
      <c r="M114" s="71"/>
      <c r="N114" s="72">
        <f t="shared" si="8"/>
        <v>0</v>
      </c>
      <c r="O114" s="72">
        <f t="shared" si="9"/>
        <v>0</v>
      </c>
    </row>
    <row r="115" spans="1:15" x14ac:dyDescent="0.3">
      <c r="A115" s="87" t="str">
        <f t="shared" si="5"/>
        <v/>
      </c>
      <c r="B115" s="69"/>
      <c r="C115" s="87" t="str">
        <f t="shared" si="6"/>
        <v/>
      </c>
      <c r="D115" s="69"/>
      <c r="E115" s="87" t="str">
        <f t="shared" si="7"/>
        <v/>
      </c>
      <c r="F115" s="69"/>
      <c r="G115" s="70"/>
      <c r="H115" s="88" t="str">
        <f>IF(G115="X",Info!$G$10*$N115,"")</f>
        <v/>
      </c>
      <c r="I115" s="79"/>
      <c r="J115" s="71"/>
      <c r="K115" s="71"/>
      <c r="L115" s="71"/>
      <c r="M115" s="71"/>
      <c r="N115" s="72">
        <f t="shared" si="8"/>
        <v>0</v>
      </c>
      <c r="O115" s="72">
        <f t="shared" si="9"/>
        <v>0</v>
      </c>
    </row>
    <row r="116" spans="1:15" x14ac:dyDescent="0.3">
      <c r="A116" s="87" t="str">
        <f t="shared" si="5"/>
        <v/>
      </c>
      <c r="B116" s="69"/>
      <c r="C116" s="87" t="str">
        <f t="shared" si="6"/>
        <v/>
      </c>
      <c r="D116" s="69"/>
      <c r="E116" s="87" t="str">
        <f t="shared" si="7"/>
        <v/>
      </c>
      <c r="F116" s="69"/>
      <c r="G116" s="70"/>
      <c r="H116" s="88" t="str">
        <f>IF(G116="X",Info!$G$10*$N116,"")</f>
        <v/>
      </c>
      <c r="I116" s="79"/>
      <c r="J116" s="71"/>
      <c r="K116" s="71"/>
      <c r="L116" s="71"/>
      <c r="M116" s="71"/>
      <c r="N116" s="72">
        <f t="shared" si="8"/>
        <v>0</v>
      </c>
      <c r="O116" s="72">
        <f t="shared" si="9"/>
        <v>0</v>
      </c>
    </row>
    <row r="117" spans="1:15" x14ac:dyDescent="0.3">
      <c r="A117" s="87" t="str">
        <f t="shared" si="5"/>
        <v/>
      </c>
      <c r="B117" s="69"/>
      <c r="C117" s="87" t="str">
        <f t="shared" si="6"/>
        <v/>
      </c>
      <c r="D117" s="69"/>
      <c r="E117" s="87" t="str">
        <f t="shared" si="7"/>
        <v/>
      </c>
      <c r="F117" s="69"/>
      <c r="G117" s="70"/>
      <c r="H117" s="88" t="str">
        <f>IF(G117="X",Info!$G$10*$N117,"")</f>
        <v/>
      </c>
      <c r="I117" s="79"/>
      <c r="J117" s="71"/>
      <c r="K117" s="71"/>
      <c r="L117" s="71"/>
      <c r="M117" s="71"/>
      <c r="N117" s="72">
        <f t="shared" si="8"/>
        <v>0</v>
      </c>
      <c r="O117" s="72">
        <f t="shared" si="9"/>
        <v>0</v>
      </c>
    </row>
    <row r="118" spans="1:15" x14ac:dyDescent="0.3">
      <c r="A118" s="87" t="str">
        <f t="shared" si="5"/>
        <v/>
      </c>
      <c r="B118" s="69"/>
      <c r="C118" s="87" t="str">
        <f t="shared" si="6"/>
        <v/>
      </c>
      <c r="D118" s="69"/>
      <c r="E118" s="87" t="str">
        <f t="shared" si="7"/>
        <v/>
      </c>
      <c r="F118" s="69"/>
      <c r="G118" s="70"/>
      <c r="H118" s="88" t="str">
        <f>IF(G118="X",Info!$G$10*$N118,"")</f>
        <v/>
      </c>
      <c r="I118" s="79"/>
      <c r="J118" s="71"/>
      <c r="K118" s="71"/>
      <c r="L118" s="71"/>
      <c r="M118" s="71"/>
      <c r="N118" s="72">
        <f t="shared" si="8"/>
        <v>0</v>
      </c>
      <c r="O118" s="72">
        <f t="shared" si="9"/>
        <v>0</v>
      </c>
    </row>
    <row r="119" spans="1:15" x14ac:dyDescent="0.3">
      <c r="A119" s="87" t="str">
        <f t="shared" si="5"/>
        <v/>
      </c>
      <c r="B119" s="69"/>
      <c r="C119" s="87" t="str">
        <f t="shared" si="6"/>
        <v/>
      </c>
      <c r="D119" s="69"/>
      <c r="E119" s="87" t="str">
        <f t="shared" si="7"/>
        <v/>
      </c>
      <c r="F119" s="69"/>
      <c r="G119" s="70"/>
      <c r="H119" s="88" t="str">
        <f>IF(G119="X",Info!$G$10*$N119,"")</f>
        <v/>
      </c>
      <c r="I119" s="79"/>
      <c r="J119" s="71"/>
      <c r="K119" s="71"/>
      <c r="L119" s="71"/>
      <c r="M119" s="71"/>
      <c r="N119" s="72">
        <f t="shared" si="8"/>
        <v>0</v>
      </c>
      <c r="O119" s="72">
        <f t="shared" si="9"/>
        <v>0</v>
      </c>
    </row>
    <row r="120" spans="1:15" x14ac:dyDescent="0.3">
      <c r="A120" s="87" t="str">
        <f t="shared" si="5"/>
        <v/>
      </c>
      <c r="B120" s="69"/>
      <c r="C120" s="87" t="str">
        <f t="shared" si="6"/>
        <v/>
      </c>
      <c r="D120" s="69"/>
      <c r="E120" s="87" t="str">
        <f t="shared" si="7"/>
        <v/>
      </c>
      <c r="F120" s="69"/>
      <c r="G120" s="70"/>
      <c r="H120" s="88" t="str">
        <f>IF(G120="X",Info!$G$10*$N120,"")</f>
        <v/>
      </c>
      <c r="I120" s="79"/>
      <c r="J120" s="71"/>
      <c r="K120" s="71"/>
      <c r="L120" s="71"/>
      <c r="M120" s="71"/>
      <c r="N120" s="72">
        <f t="shared" si="8"/>
        <v>0</v>
      </c>
      <c r="O120" s="72">
        <f t="shared" si="9"/>
        <v>0</v>
      </c>
    </row>
    <row r="121" spans="1:15" x14ac:dyDescent="0.3">
      <c r="A121" s="87" t="str">
        <f t="shared" si="5"/>
        <v/>
      </c>
      <c r="B121" s="69"/>
      <c r="C121" s="87" t="str">
        <f t="shared" si="6"/>
        <v/>
      </c>
      <c r="D121" s="69"/>
      <c r="E121" s="87" t="str">
        <f t="shared" si="7"/>
        <v/>
      </c>
      <c r="F121" s="69"/>
      <c r="G121" s="70"/>
      <c r="H121" s="88" t="str">
        <f>IF(G121="X",Info!$G$10*$N121,"")</f>
        <v/>
      </c>
      <c r="I121" s="79"/>
      <c r="J121" s="71"/>
      <c r="K121" s="71"/>
      <c r="L121" s="71"/>
      <c r="M121" s="71"/>
      <c r="N121" s="72">
        <f t="shared" si="8"/>
        <v>0</v>
      </c>
      <c r="O121" s="72">
        <f t="shared" si="9"/>
        <v>0</v>
      </c>
    </row>
    <row r="122" spans="1:15" x14ac:dyDescent="0.3">
      <c r="A122" s="87" t="str">
        <f t="shared" si="5"/>
        <v/>
      </c>
      <c r="B122" s="69"/>
      <c r="C122" s="87" t="str">
        <f t="shared" si="6"/>
        <v/>
      </c>
      <c r="D122" s="69"/>
      <c r="E122" s="87" t="str">
        <f t="shared" si="7"/>
        <v/>
      </c>
      <c r="F122" s="69"/>
      <c r="G122" s="70"/>
      <c r="H122" s="88" t="str">
        <f>IF(G122="X",Info!$G$10*$N122,"")</f>
        <v/>
      </c>
      <c r="I122" s="79"/>
      <c r="J122" s="71"/>
      <c r="K122" s="71"/>
      <c r="L122" s="71"/>
      <c r="M122" s="71"/>
      <c r="N122" s="72">
        <f t="shared" si="8"/>
        <v>0</v>
      </c>
      <c r="O122" s="72">
        <f t="shared" si="9"/>
        <v>0</v>
      </c>
    </row>
    <row r="123" spans="1:15" x14ac:dyDescent="0.3">
      <c r="A123" s="87" t="str">
        <f t="shared" si="5"/>
        <v/>
      </c>
      <c r="B123" s="69"/>
      <c r="C123" s="87" t="str">
        <f t="shared" si="6"/>
        <v/>
      </c>
      <c r="D123" s="69"/>
      <c r="E123" s="87" t="str">
        <f t="shared" si="7"/>
        <v/>
      </c>
      <c r="F123" s="69"/>
      <c r="G123" s="70"/>
      <c r="H123" s="88" t="str">
        <f>IF(G123="X",Info!$G$10*$N123,"")</f>
        <v/>
      </c>
      <c r="I123" s="79"/>
      <c r="J123" s="71"/>
      <c r="K123" s="71"/>
      <c r="L123" s="71"/>
      <c r="M123" s="71"/>
      <c r="N123" s="72">
        <f t="shared" si="8"/>
        <v>0</v>
      </c>
      <c r="O123" s="72">
        <f t="shared" si="9"/>
        <v>0</v>
      </c>
    </row>
    <row r="124" spans="1:15" x14ac:dyDescent="0.3">
      <c r="A124" s="87" t="str">
        <f t="shared" si="5"/>
        <v/>
      </c>
      <c r="B124" s="69"/>
      <c r="C124" s="87" t="str">
        <f t="shared" si="6"/>
        <v/>
      </c>
      <c r="D124" s="69"/>
      <c r="E124" s="87" t="str">
        <f t="shared" si="7"/>
        <v/>
      </c>
      <c r="F124" s="69"/>
      <c r="G124" s="70"/>
      <c r="H124" s="88" t="str">
        <f>IF(G124="X",Info!$G$10*$N124,"")</f>
        <v/>
      </c>
      <c r="I124" s="79"/>
      <c r="J124" s="71"/>
      <c r="K124" s="71"/>
      <c r="L124" s="71"/>
      <c r="M124" s="71"/>
      <c r="N124" s="72">
        <f t="shared" si="8"/>
        <v>0</v>
      </c>
      <c r="O124" s="72">
        <f t="shared" si="9"/>
        <v>0</v>
      </c>
    </row>
    <row r="125" spans="1:15" x14ac:dyDescent="0.3">
      <c r="A125" s="87" t="str">
        <f t="shared" si="5"/>
        <v/>
      </c>
      <c r="B125" s="69"/>
      <c r="C125" s="87" t="str">
        <f t="shared" si="6"/>
        <v/>
      </c>
      <c r="D125" s="69"/>
      <c r="E125" s="87" t="str">
        <f t="shared" si="7"/>
        <v/>
      </c>
      <c r="F125" s="69"/>
      <c r="G125" s="70"/>
      <c r="H125" s="88" t="str">
        <f>IF(G125="X",Info!$G$10*$N125,"")</f>
        <v/>
      </c>
      <c r="I125" s="79"/>
      <c r="J125" s="71"/>
      <c r="K125" s="71"/>
      <c r="L125" s="71"/>
      <c r="M125" s="71"/>
      <c r="N125" s="72">
        <f t="shared" si="8"/>
        <v>0</v>
      </c>
      <c r="O125" s="72">
        <f t="shared" si="9"/>
        <v>0</v>
      </c>
    </row>
    <row r="126" spans="1:15" x14ac:dyDescent="0.3">
      <c r="A126" s="87" t="str">
        <f t="shared" si="5"/>
        <v/>
      </c>
      <c r="B126" s="69"/>
      <c r="C126" s="87" t="str">
        <f t="shared" si="6"/>
        <v/>
      </c>
      <c r="D126" s="69"/>
      <c r="E126" s="87" t="str">
        <f t="shared" si="7"/>
        <v/>
      </c>
      <c r="F126" s="69"/>
      <c r="G126" s="70"/>
      <c r="H126" s="88" t="str">
        <f>IF(G126="X",Info!$G$10*$N126,"")</f>
        <v/>
      </c>
      <c r="I126" s="79"/>
      <c r="J126" s="71"/>
      <c r="K126" s="71"/>
      <c r="L126" s="71"/>
      <c r="M126" s="71"/>
      <c r="N126" s="72">
        <f t="shared" si="8"/>
        <v>0</v>
      </c>
      <c r="O126" s="72">
        <f t="shared" si="9"/>
        <v>0</v>
      </c>
    </row>
    <row r="127" spans="1:15" x14ac:dyDescent="0.3">
      <c r="A127" s="87" t="str">
        <f t="shared" si="5"/>
        <v/>
      </c>
      <c r="B127" s="69"/>
      <c r="C127" s="87" t="str">
        <f t="shared" si="6"/>
        <v/>
      </c>
      <c r="D127" s="69"/>
      <c r="E127" s="87" t="str">
        <f t="shared" si="7"/>
        <v/>
      </c>
      <c r="F127" s="69"/>
      <c r="G127" s="70"/>
      <c r="H127" s="88" t="str">
        <f>IF(G127="X",Info!$G$10*$N127,"")</f>
        <v/>
      </c>
      <c r="I127" s="79"/>
      <c r="J127" s="71"/>
      <c r="K127" s="71"/>
      <c r="L127" s="71"/>
      <c r="M127" s="71"/>
      <c r="N127" s="72">
        <f t="shared" si="8"/>
        <v>0</v>
      </c>
      <c r="O127" s="72">
        <f t="shared" si="9"/>
        <v>0</v>
      </c>
    </row>
    <row r="128" spans="1:15" x14ac:dyDescent="0.3">
      <c r="A128" s="87" t="str">
        <f t="shared" si="5"/>
        <v/>
      </c>
      <c r="B128" s="69"/>
      <c r="C128" s="87" t="str">
        <f t="shared" si="6"/>
        <v/>
      </c>
      <c r="D128" s="69"/>
      <c r="E128" s="87" t="str">
        <f t="shared" si="7"/>
        <v/>
      </c>
      <c r="F128" s="69"/>
      <c r="G128" s="70"/>
      <c r="H128" s="88" t="str">
        <f>IF(G128="X",Info!$G$10*$N128,"")</f>
        <v/>
      </c>
      <c r="I128" s="79"/>
      <c r="J128" s="71"/>
      <c r="K128" s="71"/>
      <c r="L128" s="71"/>
      <c r="M128" s="71"/>
      <c r="N128" s="72">
        <f t="shared" si="8"/>
        <v>0</v>
      </c>
      <c r="O128" s="72">
        <f t="shared" si="9"/>
        <v>0</v>
      </c>
    </row>
    <row r="129" spans="1:15" x14ac:dyDescent="0.3">
      <c r="A129" s="87" t="str">
        <f t="shared" si="5"/>
        <v/>
      </c>
      <c r="B129" s="69"/>
      <c r="C129" s="87" t="str">
        <f t="shared" si="6"/>
        <v/>
      </c>
      <c r="D129" s="69"/>
      <c r="E129" s="87" t="str">
        <f t="shared" si="7"/>
        <v/>
      </c>
      <c r="F129" s="69"/>
      <c r="G129" s="70"/>
      <c r="H129" s="88" t="str">
        <f>IF(G129="X",Info!$G$10*$N129,"")</f>
        <v/>
      </c>
      <c r="I129" s="79"/>
      <c r="J129" s="71"/>
      <c r="K129" s="71"/>
      <c r="L129" s="71"/>
      <c r="M129" s="71"/>
      <c r="N129" s="72">
        <f t="shared" si="8"/>
        <v>0</v>
      </c>
      <c r="O129" s="72">
        <f t="shared" si="9"/>
        <v>0</v>
      </c>
    </row>
    <row r="130" spans="1:15" x14ac:dyDescent="0.3">
      <c r="A130" s="87" t="str">
        <f t="shared" si="5"/>
        <v/>
      </c>
      <c r="B130" s="69"/>
      <c r="C130" s="87" t="str">
        <f t="shared" si="6"/>
        <v/>
      </c>
      <c r="D130" s="69"/>
      <c r="E130" s="87" t="str">
        <f t="shared" si="7"/>
        <v/>
      </c>
      <c r="F130" s="69"/>
      <c r="G130" s="70"/>
      <c r="H130" s="88" t="str">
        <f>IF(G130="X",Info!$G$10*$N130,"")</f>
        <v/>
      </c>
      <c r="I130" s="79"/>
      <c r="J130" s="71"/>
      <c r="K130" s="71"/>
      <c r="L130" s="71"/>
      <c r="M130" s="71"/>
      <c r="N130" s="72">
        <f t="shared" si="8"/>
        <v>0</v>
      </c>
      <c r="O130" s="72">
        <f t="shared" si="9"/>
        <v>0</v>
      </c>
    </row>
    <row r="131" spans="1:15" x14ac:dyDescent="0.3">
      <c r="A131" s="87" t="str">
        <f t="shared" si="5"/>
        <v/>
      </c>
      <c r="B131" s="69"/>
      <c r="C131" s="87" t="str">
        <f t="shared" si="6"/>
        <v/>
      </c>
      <c r="D131" s="69"/>
      <c r="E131" s="87" t="str">
        <f t="shared" si="7"/>
        <v/>
      </c>
      <c r="F131" s="69"/>
      <c r="G131" s="70"/>
      <c r="H131" s="88" t="str">
        <f>IF(G131="X",Info!$G$10*$N131,"")</f>
        <v/>
      </c>
      <c r="I131" s="79"/>
      <c r="J131" s="71"/>
      <c r="K131" s="71"/>
      <c r="L131" s="71"/>
      <c r="M131" s="71"/>
      <c r="N131" s="72">
        <f t="shared" si="8"/>
        <v>0</v>
      </c>
      <c r="O131" s="72">
        <f t="shared" si="9"/>
        <v>0</v>
      </c>
    </row>
    <row r="132" spans="1:15" x14ac:dyDescent="0.3">
      <c r="A132" s="87" t="str">
        <f t="shared" si="5"/>
        <v/>
      </c>
      <c r="B132" s="69"/>
      <c r="C132" s="87" t="str">
        <f t="shared" si="6"/>
        <v/>
      </c>
      <c r="D132" s="69"/>
      <c r="E132" s="87" t="str">
        <f t="shared" si="7"/>
        <v/>
      </c>
      <c r="F132" s="69"/>
      <c r="G132" s="70"/>
      <c r="H132" s="88" t="str">
        <f>IF(G132="X",Info!$G$10*$N132,"")</f>
        <v/>
      </c>
      <c r="I132" s="79"/>
      <c r="J132" s="71"/>
      <c r="K132" s="71"/>
      <c r="L132" s="71"/>
      <c r="M132" s="71"/>
      <c r="N132" s="72">
        <f t="shared" si="8"/>
        <v>0</v>
      </c>
      <c r="O132" s="72">
        <f t="shared" si="9"/>
        <v>0</v>
      </c>
    </row>
    <row r="133" spans="1:15" x14ac:dyDescent="0.3">
      <c r="A133" s="87" t="str">
        <f t="shared" ref="A133:A196" si="10">IF(B133="","",A132+1)</f>
        <v/>
      </c>
      <c r="B133" s="69"/>
      <c r="C133" s="87" t="str">
        <f t="shared" ref="C133:C196" si="11">IF(LEN(TRIM(D133))&lt;&gt;0," &amp; ","")</f>
        <v/>
      </c>
      <c r="D133" s="69"/>
      <c r="E133" s="87" t="str">
        <f t="shared" ref="E133:E196" si="12">IF(LEN(TRIM(F133))&lt;&gt;0," &amp; ","")</f>
        <v/>
      </c>
      <c r="F133" s="69"/>
      <c r="G133" s="70"/>
      <c r="H133" s="88" t="str">
        <f>IF(G133="X",Info!$G$10*$N133,"")</f>
        <v/>
      </c>
      <c r="I133" s="79"/>
      <c r="J133" s="71"/>
      <c r="K133" s="71"/>
      <c r="L133" s="71"/>
      <c r="M133" s="71"/>
      <c r="N133" s="72">
        <f t="shared" ref="N133:N196" si="13">SUMPRODUCT(N(TRIM(B133:F133)&lt;&gt;"")*(B133:F133&lt;&gt;" &amp; "))</f>
        <v>0</v>
      </c>
      <c r="O133" s="72">
        <f t="shared" ref="O133:O196" si="14">ROUNDUP(N133/$A$2,0)</f>
        <v>0</v>
      </c>
    </row>
    <row r="134" spans="1:15" x14ac:dyDescent="0.3">
      <c r="A134" s="87" t="str">
        <f t="shared" si="10"/>
        <v/>
      </c>
      <c r="B134" s="69"/>
      <c r="C134" s="87" t="str">
        <f t="shared" si="11"/>
        <v/>
      </c>
      <c r="D134" s="69"/>
      <c r="E134" s="87" t="str">
        <f t="shared" si="12"/>
        <v/>
      </c>
      <c r="F134" s="69"/>
      <c r="G134" s="70"/>
      <c r="H134" s="88" t="str">
        <f>IF(G134="X",Info!$G$10*$N134,"")</f>
        <v/>
      </c>
      <c r="I134" s="79"/>
      <c r="J134" s="71"/>
      <c r="K134" s="71"/>
      <c r="L134" s="71"/>
      <c r="M134" s="71"/>
      <c r="N134" s="72">
        <f t="shared" si="13"/>
        <v>0</v>
      </c>
      <c r="O134" s="72">
        <f t="shared" si="14"/>
        <v>0</v>
      </c>
    </row>
    <row r="135" spans="1:15" x14ac:dyDescent="0.3">
      <c r="A135" s="87" t="str">
        <f t="shared" si="10"/>
        <v/>
      </c>
      <c r="B135" s="69"/>
      <c r="C135" s="87" t="str">
        <f t="shared" si="11"/>
        <v/>
      </c>
      <c r="D135" s="69"/>
      <c r="E135" s="87" t="str">
        <f t="shared" si="12"/>
        <v/>
      </c>
      <c r="F135" s="69"/>
      <c r="G135" s="70"/>
      <c r="H135" s="88" t="str">
        <f>IF(G135="X",Info!$G$10*$N135,"")</f>
        <v/>
      </c>
      <c r="I135" s="79"/>
      <c r="J135" s="71"/>
      <c r="K135" s="71"/>
      <c r="L135" s="71"/>
      <c r="M135" s="71"/>
      <c r="N135" s="72">
        <f t="shared" si="13"/>
        <v>0</v>
      </c>
      <c r="O135" s="72">
        <f t="shared" si="14"/>
        <v>0</v>
      </c>
    </row>
    <row r="136" spans="1:15" x14ac:dyDescent="0.3">
      <c r="A136" s="87" t="str">
        <f t="shared" si="10"/>
        <v/>
      </c>
      <c r="B136" s="69"/>
      <c r="C136" s="87" t="str">
        <f t="shared" si="11"/>
        <v/>
      </c>
      <c r="D136" s="69"/>
      <c r="E136" s="87" t="str">
        <f t="shared" si="12"/>
        <v/>
      </c>
      <c r="F136" s="69"/>
      <c r="G136" s="70"/>
      <c r="H136" s="88" t="str">
        <f>IF(G136="X",Info!$G$10*$N136,"")</f>
        <v/>
      </c>
      <c r="I136" s="79"/>
      <c r="J136" s="71"/>
      <c r="K136" s="71"/>
      <c r="L136" s="71"/>
      <c r="M136" s="71"/>
      <c r="N136" s="72">
        <f t="shared" si="13"/>
        <v>0</v>
      </c>
      <c r="O136" s="72">
        <f t="shared" si="14"/>
        <v>0</v>
      </c>
    </row>
    <row r="137" spans="1:15" x14ac:dyDescent="0.3">
      <c r="A137" s="87" t="str">
        <f t="shared" si="10"/>
        <v/>
      </c>
      <c r="B137" s="69"/>
      <c r="C137" s="87" t="str">
        <f t="shared" si="11"/>
        <v/>
      </c>
      <c r="D137" s="69"/>
      <c r="E137" s="87" t="str">
        <f t="shared" si="12"/>
        <v/>
      </c>
      <c r="F137" s="69"/>
      <c r="G137" s="70"/>
      <c r="H137" s="88" t="str">
        <f>IF(G137="X",Info!$G$10*$N137,"")</f>
        <v/>
      </c>
      <c r="I137" s="79"/>
      <c r="J137" s="71"/>
      <c r="K137" s="71"/>
      <c r="L137" s="71"/>
      <c r="M137" s="71"/>
      <c r="N137" s="72">
        <f t="shared" si="13"/>
        <v>0</v>
      </c>
      <c r="O137" s="72">
        <f t="shared" si="14"/>
        <v>0</v>
      </c>
    </row>
    <row r="138" spans="1:15" x14ac:dyDescent="0.3">
      <c r="A138" s="87" t="str">
        <f t="shared" si="10"/>
        <v/>
      </c>
      <c r="B138" s="69"/>
      <c r="C138" s="87" t="str">
        <f t="shared" si="11"/>
        <v/>
      </c>
      <c r="D138" s="69"/>
      <c r="E138" s="87" t="str">
        <f t="shared" si="12"/>
        <v/>
      </c>
      <c r="F138" s="69"/>
      <c r="G138" s="70"/>
      <c r="H138" s="88" t="str">
        <f>IF(G138="X",Info!$G$10*$N138,"")</f>
        <v/>
      </c>
      <c r="I138" s="79"/>
      <c r="J138" s="71"/>
      <c r="K138" s="71"/>
      <c r="L138" s="71"/>
      <c r="M138" s="71"/>
      <c r="N138" s="72">
        <f t="shared" si="13"/>
        <v>0</v>
      </c>
      <c r="O138" s="72">
        <f t="shared" si="14"/>
        <v>0</v>
      </c>
    </row>
    <row r="139" spans="1:15" x14ac:dyDescent="0.3">
      <c r="A139" s="87" t="str">
        <f t="shared" si="10"/>
        <v/>
      </c>
      <c r="B139" s="69"/>
      <c r="C139" s="87" t="str">
        <f t="shared" si="11"/>
        <v/>
      </c>
      <c r="D139" s="69"/>
      <c r="E139" s="87" t="str">
        <f t="shared" si="12"/>
        <v/>
      </c>
      <c r="F139" s="69"/>
      <c r="G139" s="70"/>
      <c r="H139" s="88" t="str">
        <f>IF(G139="X",Info!$G$10*$N139,"")</f>
        <v/>
      </c>
      <c r="I139" s="79"/>
      <c r="J139" s="71"/>
      <c r="K139" s="71"/>
      <c r="L139" s="71"/>
      <c r="M139" s="71"/>
      <c r="N139" s="72">
        <f t="shared" si="13"/>
        <v>0</v>
      </c>
      <c r="O139" s="72">
        <f t="shared" si="14"/>
        <v>0</v>
      </c>
    </row>
    <row r="140" spans="1:15" x14ac:dyDescent="0.3">
      <c r="A140" s="87" t="str">
        <f t="shared" si="10"/>
        <v/>
      </c>
      <c r="B140" s="69"/>
      <c r="C140" s="87" t="str">
        <f t="shared" si="11"/>
        <v/>
      </c>
      <c r="D140" s="69"/>
      <c r="E140" s="87" t="str">
        <f t="shared" si="12"/>
        <v/>
      </c>
      <c r="F140" s="69"/>
      <c r="G140" s="70"/>
      <c r="H140" s="88" t="str">
        <f>IF(G140="X",Info!$G$10*$N140,"")</f>
        <v/>
      </c>
      <c r="I140" s="79"/>
      <c r="J140" s="71"/>
      <c r="K140" s="71"/>
      <c r="L140" s="71"/>
      <c r="M140" s="71"/>
      <c r="N140" s="72">
        <f t="shared" si="13"/>
        <v>0</v>
      </c>
      <c r="O140" s="72">
        <f t="shared" si="14"/>
        <v>0</v>
      </c>
    </row>
    <row r="141" spans="1:15" x14ac:dyDescent="0.3">
      <c r="A141" s="87" t="str">
        <f t="shared" si="10"/>
        <v/>
      </c>
      <c r="B141" s="69"/>
      <c r="C141" s="87" t="str">
        <f t="shared" si="11"/>
        <v/>
      </c>
      <c r="D141" s="69"/>
      <c r="E141" s="87" t="str">
        <f t="shared" si="12"/>
        <v/>
      </c>
      <c r="F141" s="69"/>
      <c r="G141" s="70"/>
      <c r="H141" s="88" t="str">
        <f>IF(G141="X",Info!$G$10*$N141,"")</f>
        <v/>
      </c>
      <c r="I141" s="79"/>
      <c r="J141" s="71"/>
      <c r="K141" s="71"/>
      <c r="L141" s="71"/>
      <c r="M141" s="71"/>
      <c r="N141" s="72">
        <f t="shared" si="13"/>
        <v>0</v>
      </c>
      <c r="O141" s="72">
        <f t="shared" si="14"/>
        <v>0</v>
      </c>
    </row>
    <row r="142" spans="1:15" x14ac:dyDescent="0.3">
      <c r="A142" s="87" t="str">
        <f t="shared" si="10"/>
        <v/>
      </c>
      <c r="B142" s="69"/>
      <c r="C142" s="87" t="str">
        <f t="shared" si="11"/>
        <v/>
      </c>
      <c r="D142" s="69"/>
      <c r="E142" s="87" t="str">
        <f t="shared" si="12"/>
        <v/>
      </c>
      <c r="F142" s="69"/>
      <c r="G142" s="70"/>
      <c r="H142" s="88" t="str">
        <f>IF(G142="X",Info!$G$10*$N142,"")</f>
        <v/>
      </c>
      <c r="I142" s="79"/>
      <c r="J142" s="71"/>
      <c r="K142" s="71"/>
      <c r="L142" s="71"/>
      <c r="M142" s="71"/>
      <c r="N142" s="72">
        <f t="shared" si="13"/>
        <v>0</v>
      </c>
      <c r="O142" s="72">
        <f t="shared" si="14"/>
        <v>0</v>
      </c>
    </row>
    <row r="143" spans="1:15" x14ac:dyDescent="0.3">
      <c r="A143" s="87" t="str">
        <f t="shared" si="10"/>
        <v/>
      </c>
      <c r="B143" s="69"/>
      <c r="C143" s="87" t="str">
        <f t="shared" si="11"/>
        <v/>
      </c>
      <c r="D143" s="69"/>
      <c r="E143" s="87" t="str">
        <f t="shared" si="12"/>
        <v/>
      </c>
      <c r="F143" s="69"/>
      <c r="G143" s="70"/>
      <c r="H143" s="88" t="str">
        <f>IF(G143="X",Info!$G$10*$N143,"")</f>
        <v/>
      </c>
      <c r="I143" s="79"/>
      <c r="J143" s="71"/>
      <c r="K143" s="71"/>
      <c r="L143" s="71"/>
      <c r="M143" s="71"/>
      <c r="N143" s="72">
        <f t="shared" si="13"/>
        <v>0</v>
      </c>
      <c r="O143" s="72">
        <f t="shared" si="14"/>
        <v>0</v>
      </c>
    </row>
    <row r="144" spans="1:15" x14ac:dyDescent="0.3">
      <c r="A144" s="87" t="str">
        <f t="shared" si="10"/>
        <v/>
      </c>
      <c r="B144" s="69"/>
      <c r="C144" s="87" t="str">
        <f t="shared" si="11"/>
        <v/>
      </c>
      <c r="D144" s="69"/>
      <c r="E144" s="87" t="str">
        <f t="shared" si="12"/>
        <v/>
      </c>
      <c r="F144" s="69"/>
      <c r="G144" s="70"/>
      <c r="H144" s="88" t="str">
        <f>IF(G144="X",Info!$G$10*$N144,"")</f>
        <v/>
      </c>
      <c r="I144" s="79"/>
      <c r="J144" s="71"/>
      <c r="K144" s="71"/>
      <c r="L144" s="71"/>
      <c r="M144" s="71"/>
      <c r="N144" s="72">
        <f t="shared" si="13"/>
        <v>0</v>
      </c>
      <c r="O144" s="72">
        <f t="shared" si="14"/>
        <v>0</v>
      </c>
    </row>
    <row r="145" spans="1:15" x14ac:dyDescent="0.3">
      <c r="A145" s="87" t="str">
        <f t="shared" si="10"/>
        <v/>
      </c>
      <c r="B145" s="69"/>
      <c r="C145" s="87" t="str">
        <f t="shared" si="11"/>
        <v/>
      </c>
      <c r="D145" s="69"/>
      <c r="E145" s="87" t="str">
        <f t="shared" si="12"/>
        <v/>
      </c>
      <c r="F145" s="69"/>
      <c r="G145" s="70"/>
      <c r="H145" s="88" t="str">
        <f>IF(G145="X",Info!$G$10*$N145,"")</f>
        <v/>
      </c>
      <c r="I145" s="79"/>
      <c r="J145" s="71"/>
      <c r="K145" s="71"/>
      <c r="L145" s="71"/>
      <c r="M145" s="71"/>
      <c r="N145" s="72">
        <f t="shared" si="13"/>
        <v>0</v>
      </c>
      <c r="O145" s="72">
        <f t="shared" si="14"/>
        <v>0</v>
      </c>
    </row>
    <row r="146" spans="1:15" x14ac:dyDescent="0.3">
      <c r="A146" s="87" t="str">
        <f t="shared" si="10"/>
        <v/>
      </c>
      <c r="B146" s="69"/>
      <c r="C146" s="87" t="str">
        <f t="shared" si="11"/>
        <v/>
      </c>
      <c r="D146" s="69"/>
      <c r="E146" s="87" t="str">
        <f t="shared" si="12"/>
        <v/>
      </c>
      <c r="F146" s="69"/>
      <c r="G146" s="70"/>
      <c r="H146" s="88" t="str">
        <f>IF(G146="X",Info!$G$10*$N146,"")</f>
        <v/>
      </c>
      <c r="I146" s="79"/>
      <c r="J146" s="71"/>
      <c r="K146" s="71"/>
      <c r="L146" s="71"/>
      <c r="M146" s="71"/>
      <c r="N146" s="72">
        <f t="shared" si="13"/>
        <v>0</v>
      </c>
      <c r="O146" s="72">
        <f t="shared" si="14"/>
        <v>0</v>
      </c>
    </row>
    <row r="147" spans="1:15" x14ac:dyDescent="0.3">
      <c r="A147" s="87" t="str">
        <f t="shared" si="10"/>
        <v/>
      </c>
      <c r="B147" s="69"/>
      <c r="C147" s="87" t="str">
        <f t="shared" si="11"/>
        <v/>
      </c>
      <c r="D147" s="69"/>
      <c r="E147" s="87" t="str">
        <f t="shared" si="12"/>
        <v/>
      </c>
      <c r="F147" s="69"/>
      <c r="G147" s="70"/>
      <c r="H147" s="88" t="str">
        <f>IF(G147="X",Info!$G$10*$N147,"")</f>
        <v/>
      </c>
      <c r="I147" s="79"/>
      <c r="J147" s="71"/>
      <c r="K147" s="71"/>
      <c r="L147" s="71"/>
      <c r="M147" s="71"/>
      <c r="N147" s="72">
        <f t="shared" si="13"/>
        <v>0</v>
      </c>
      <c r="O147" s="72">
        <f t="shared" si="14"/>
        <v>0</v>
      </c>
    </row>
    <row r="148" spans="1:15" x14ac:dyDescent="0.3">
      <c r="A148" s="87" t="str">
        <f t="shared" si="10"/>
        <v/>
      </c>
      <c r="B148" s="69"/>
      <c r="C148" s="87" t="str">
        <f t="shared" si="11"/>
        <v/>
      </c>
      <c r="D148" s="69"/>
      <c r="E148" s="87" t="str">
        <f t="shared" si="12"/>
        <v/>
      </c>
      <c r="F148" s="69"/>
      <c r="G148" s="70"/>
      <c r="H148" s="88" t="str">
        <f>IF(G148="X",Info!$G$10*$N148,"")</f>
        <v/>
      </c>
      <c r="I148" s="79"/>
      <c r="J148" s="71"/>
      <c r="K148" s="71"/>
      <c r="L148" s="71"/>
      <c r="M148" s="71"/>
      <c r="N148" s="72">
        <f t="shared" si="13"/>
        <v>0</v>
      </c>
      <c r="O148" s="72">
        <f t="shared" si="14"/>
        <v>0</v>
      </c>
    </row>
    <row r="149" spans="1:15" x14ac:dyDescent="0.3">
      <c r="A149" s="87" t="str">
        <f t="shared" si="10"/>
        <v/>
      </c>
      <c r="B149" s="69"/>
      <c r="C149" s="87" t="str">
        <f t="shared" si="11"/>
        <v/>
      </c>
      <c r="D149" s="69"/>
      <c r="E149" s="87" t="str">
        <f t="shared" si="12"/>
        <v/>
      </c>
      <c r="F149" s="69"/>
      <c r="G149" s="70"/>
      <c r="H149" s="88" t="str">
        <f>IF(G149="X",Info!$G$10*$N149,"")</f>
        <v/>
      </c>
      <c r="I149" s="79"/>
      <c r="J149" s="71"/>
      <c r="K149" s="71"/>
      <c r="L149" s="71"/>
      <c r="M149" s="71"/>
      <c r="N149" s="72">
        <f t="shared" si="13"/>
        <v>0</v>
      </c>
      <c r="O149" s="72">
        <f t="shared" si="14"/>
        <v>0</v>
      </c>
    </row>
    <row r="150" spans="1:15" x14ac:dyDescent="0.3">
      <c r="A150" s="87" t="str">
        <f t="shared" si="10"/>
        <v/>
      </c>
      <c r="B150" s="69"/>
      <c r="C150" s="87" t="str">
        <f t="shared" si="11"/>
        <v/>
      </c>
      <c r="D150" s="69"/>
      <c r="E150" s="87" t="str">
        <f t="shared" si="12"/>
        <v/>
      </c>
      <c r="F150" s="69"/>
      <c r="G150" s="70"/>
      <c r="H150" s="88" t="str">
        <f>IF(G150="X",Info!$G$10*$N150,"")</f>
        <v/>
      </c>
      <c r="I150" s="79"/>
      <c r="J150" s="71"/>
      <c r="K150" s="71"/>
      <c r="L150" s="71"/>
      <c r="M150" s="71"/>
      <c r="N150" s="72">
        <f t="shared" si="13"/>
        <v>0</v>
      </c>
      <c r="O150" s="72">
        <f t="shared" si="14"/>
        <v>0</v>
      </c>
    </row>
    <row r="151" spans="1:15" x14ac:dyDescent="0.3">
      <c r="A151" s="87" t="str">
        <f t="shared" si="10"/>
        <v/>
      </c>
      <c r="B151" s="69"/>
      <c r="C151" s="87" t="str">
        <f t="shared" si="11"/>
        <v/>
      </c>
      <c r="D151" s="69"/>
      <c r="E151" s="87" t="str">
        <f t="shared" si="12"/>
        <v/>
      </c>
      <c r="F151" s="69"/>
      <c r="G151" s="70"/>
      <c r="H151" s="88" t="str">
        <f>IF(G151="X",Info!$G$10*$N151,"")</f>
        <v/>
      </c>
      <c r="I151" s="79"/>
      <c r="J151" s="71"/>
      <c r="K151" s="71"/>
      <c r="L151" s="71"/>
      <c r="M151" s="71"/>
      <c r="N151" s="72">
        <f t="shared" si="13"/>
        <v>0</v>
      </c>
      <c r="O151" s="72">
        <f t="shared" si="14"/>
        <v>0</v>
      </c>
    </row>
    <row r="152" spans="1:15" x14ac:dyDescent="0.3">
      <c r="A152" s="87" t="str">
        <f t="shared" si="10"/>
        <v/>
      </c>
      <c r="B152" s="69"/>
      <c r="C152" s="87" t="str">
        <f t="shared" si="11"/>
        <v/>
      </c>
      <c r="D152" s="69"/>
      <c r="E152" s="87" t="str">
        <f t="shared" si="12"/>
        <v/>
      </c>
      <c r="F152" s="69"/>
      <c r="G152" s="70"/>
      <c r="H152" s="88" t="str">
        <f>IF(G152="X",Info!$G$10*$N152,"")</f>
        <v/>
      </c>
      <c r="I152" s="79"/>
      <c r="J152" s="71"/>
      <c r="K152" s="71"/>
      <c r="L152" s="71"/>
      <c r="M152" s="71"/>
      <c r="N152" s="72">
        <f t="shared" si="13"/>
        <v>0</v>
      </c>
      <c r="O152" s="72">
        <f t="shared" si="14"/>
        <v>0</v>
      </c>
    </row>
    <row r="153" spans="1:15" x14ac:dyDescent="0.3">
      <c r="A153" s="87" t="str">
        <f t="shared" si="10"/>
        <v/>
      </c>
      <c r="B153" s="69"/>
      <c r="C153" s="87" t="str">
        <f t="shared" si="11"/>
        <v/>
      </c>
      <c r="D153" s="69"/>
      <c r="E153" s="87" t="str">
        <f t="shared" si="12"/>
        <v/>
      </c>
      <c r="F153" s="69"/>
      <c r="G153" s="70"/>
      <c r="H153" s="88" t="str">
        <f>IF(G153="X",Info!$G$10*$N153,"")</f>
        <v/>
      </c>
      <c r="I153" s="79"/>
      <c r="J153" s="71"/>
      <c r="K153" s="71"/>
      <c r="L153" s="71"/>
      <c r="M153" s="71"/>
      <c r="N153" s="72">
        <f t="shared" si="13"/>
        <v>0</v>
      </c>
      <c r="O153" s="72">
        <f t="shared" si="14"/>
        <v>0</v>
      </c>
    </row>
    <row r="154" spans="1:15" x14ac:dyDescent="0.3">
      <c r="A154" s="87" t="str">
        <f t="shared" si="10"/>
        <v/>
      </c>
      <c r="B154" s="69"/>
      <c r="C154" s="87" t="str">
        <f t="shared" si="11"/>
        <v/>
      </c>
      <c r="D154" s="69"/>
      <c r="E154" s="87" t="str">
        <f t="shared" si="12"/>
        <v/>
      </c>
      <c r="F154" s="69"/>
      <c r="G154" s="70"/>
      <c r="H154" s="88" t="str">
        <f>IF(G154="X",Info!$G$10*$N154,"")</f>
        <v/>
      </c>
      <c r="I154" s="79"/>
      <c r="J154" s="71"/>
      <c r="K154" s="71"/>
      <c r="L154" s="71"/>
      <c r="M154" s="71"/>
      <c r="N154" s="72">
        <f t="shared" si="13"/>
        <v>0</v>
      </c>
      <c r="O154" s="72">
        <f t="shared" si="14"/>
        <v>0</v>
      </c>
    </row>
    <row r="155" spans="1:15" x14ac:dyDescent="0.3">
      <c r="A155" s="87" t="str">
        <f t="shared" si="10"/>
        <v/>
      </c>
      <c r="B155" s="69"/>
      <c r="C155" s="87" t="str">
        <f t="shared" si="11"/>
        <v/>
      </c>
      <c r="D155" s="69"/>
      <c r="E155" s="87" t="str">
        <f t="shared" si="12"/>
        <v/>
      </c>
      <c r="F155" s="69"/>
      <c r="G155" s="70"/>
      <c r="H155" s="88" t="str">
        <f>IF(G155="X",Info!$G$10*$N155,"")</f>
        <v/>
      </c>
      <c r="I155" s="79"/>
      <c r="J155" s="71"/>
      <c r="K155" s="71"/>
      <c r="L155" s="71"/>
      <c r="M155" s="71"/>
      <c r="N155" s="72">
        <f t="shared" si="13"/>
        <v>0</v>
      </c>
      <c r="O155" s="72">
        <f t="shared" si="14"/>
        <v>0</v>
      </c>
    </row>
    <row r="156" spans="1:15" x14ac:dyDescent="0.3">
      <c r="A156" s="87" t="str">
        <f t="shared" si="10"/>
        <v/>
      </c>
      <c r="B156" s="69"/>
      <c r="C156" s="87" t="str">
        <f t="shared" si="11"/>
        <v/>
      </c>
      <c r="D156" s="69"/>
      <c r="E156" s="87" t="str">
        <f t="shared" si="12"/>
        <v/>
      </c>
      <c r="F156" s="69"/>
      <c r="G156" s="70"/>
      <c r="H156" s="88" t="str">
        <f>IF(G156="X",Info!$G$10*$N156,"")</f>
        <v/>
      </c>
      <c r="I156" s="79"/>
      <c r="J156" s="71"/>
      <c r="K156" s="71"/>
      <c r="L156" s="71"/>
      <c r="M156" s="71"/>
      <c r="N156" s="72">
        <f t="shared" si="13"/>
        <v>0</v>
      </c>
      <c r="O156" s="72">
        <f t="shared" si="14"/>
        <v>0</v>
      </c>
    </row>
    <row r="157" spans="1:15" x14ac:dyDescent="0.3">
      <c r="A157" s="87" t="str">
        <f t="shared" si="10"/>
        <v/>
      </c>
      <c r="B157" s="69"/>
      <c r="C157" s="87" t="str">
        <f t="shared" si="11"/>
        <v/>
      </c>
      <c r="D157" s="69"/>
      <c r="E157" s="87" t="str">
        <f t="shared" si="12"/>
        <v/>
      </c>
      <c r="F157" s="69"/>
      <c r="G157" s="70"/>
      <c r="H157" s="88" t="str">
        <f>IF(G157="X",Info!$G$10*$N157,"")</f>
        <v/>
      </c>
      <c r="I157" s="79"/>
      <c r="J157" s="71"/>
      <c r="K157" s="71"/>
      <c r="L157" s="71"/>
      <c r="M157" s="71"/>
      <c r="N157" s="72">
        <f t="shared" si="13"/>
        <v>0</v>
      </c>
      <c r="O157" s="72">
        <f t="shared" si="14"/>
        <v>0</v>
      </c>
    </row>
    <row r="158" spans="1:15" x14ac:dyDescent="0.3">
      <c r="A158" s="87" t="str">
        <f t="shared" si="10"/>
        <v/>
      </c>
      <c r="B158" s="69"/>
      <c r="C158" s="87" t="str">
        <f t="shared" si="11"/>
        <v/>
      </c>
      <c r="D158" s="69"/>
      <c r="E158" s="87" t="str">
        <f t="shared" si="12"/>
        <v/>
      </c>
      <c r="F158" s="69"/>
      <c r="G158" s="70"/>
      <c r="H158" s="88" t="str">
        <f>IF(G158="X",Info!$G$10*$N158,"")</f>
        <v/>
      </c>
      <c r="I158" s="79"/>
      <c r="J158" s="71"/>
      <c r="K158" s="71"/>
      <c r="L158" s="71"/>
      <c r="M158" s="71"/>
      <c r="N158" s="72">
        <f t="shared" si="13"/>
        <v>0</v>
      </c>
      <c r="O158" s="72">
        <f t="shared" si="14"/>
        <v>0</v>
      </c>
    </row>
    <row r="159" spans="1:15" x14ac:dyDescent="0.3">
      <c r="A159" s="87" t="str">
        <f t="shared" si="10"/>
        <v/>
      </c>
      <c r="B159" s="69"/>
      <c r="C159" s="87" t="str">
        <f t="shared" si="11"/>
        <v/>
      </c>
      <c r="D159" s="69"/>
      <c r="E159" s="87" t="str">
        <f t="shared" si="12"/>
        <v/>
      </c>
      <c r="F159" s="69"/>
      <c r="G159" s="70"/>
      <c r="H159" s="88" t="str">
        <f>IF(G159="X",Info!$G$10*$N159,"")</f>
        <v/>
      </c>
      <c r="I159" s="79"/>
      <c r="J159" s="71"/>
      <c r="K159" s="71"/>
      <c r="L159" s="71"/>
      <c r="M159" s="71"/>
      <c r="N159" s="72">
        <f t="shared" si="13"/>
        <v>0</v>
      </c>
      <c r="O159" s="72">
        <f t="shared" si="14"/>
        <v>0</v>
      </c>
    </row>
    <row r="160" spans="1:15" x14ac:dyDescent="0.3">
      <c r="A160" s="87" t="str">
        <f t="shared" si="10"/>
        <v/>
      </c>
      <c r="B160" s="69"/>
      <c r="C160" s="87" t="str">
        <f t="shared" si="11"/>
        <v/>
      </c>
      <c r="D160" s="69"/>
      <c r="E160" s="87" t="str">
        <f t="shared" si="12"/>
        <v/>
      </c>
      <c r="F160" s="69"/>
      <c r="G160" s="70"/>
      <c r="H160" s="88" t="str">
        <f>IF(G160="X",Info!$G$10*$N160,"")</f>
        <v/>
      </c>
      <c r="I160" s="79"/>
      <c r="J160" s="71"/>
      <c r="K160" s="71"/>
      <c r="L160" s="71"/>
      <c r="M160" s="71"/>
      <c r="N160" s="72">
        <f t="shared" si="13"/>
        <v>0</v>
      </c>
      <c r="O160" s="72">
        <f t="shared" si="14"/>
        <v>0</v>
      </c>
    </row>
    <row r="161" spans="1:15" x14ac:dyDescent="0.3">
      <c r="A161" s="87" t="str">
        <f t="shared" si="10"/>
        <v/>
      </c>
      <c r="B161" s="69"/>
      <c r="C161" s="87" t="str">
        <f t="shared" si="11"/>
        <v/>
      </c>
      <c r="D161" s="69"/>
      <c r="E161" s="87" t="str">
        <f t="shared" si="12"/>
        <v/>
      </c>
      <c r="F161" s="69"/>
      <c r="G161" s="70"/>
      <c r="H161" s="88" t="str">
        <f>IF(G161="X",Info!$G$10*$N161,"")</f>
        <v/>
      </c>
      <c r="I161" s="79"/>
      <c r="J161" s="71"/>
      <c r="K161" s="71"/>
      <c r="L161" s="71"/>
      <c r="M161" s="71"/>
      <c r="N161" s="72">
        <f t="shared" si="13"/>
        <v>0</v>
      </c>
      <c r="O161" s="72">
        <f t="shared" si="14"/>
        <v>0</v>
      </c>
    </row>
    <row r="162" spans="1:15" x14ac:dyDescent="0.3">
      <c r="A162" s="87" t="str">
        <f t="shared" si="10"/>
        <v/>
      </c>
      <c r="B162" s="69"/>
      <c r="C162" s="87" t="str">
        <f t="shared" si="11"/>
        <v/>
      </c>
      <c r="D162" s="69"/>
      <c r="E162" s="87" t="str">
        <f t="shared" si="12"/>
        <v/>
      </c>
      <c r="F162" s="69"/>
      <c r="G162" s="70"/>
      <c r="H162" s="88" t="str">
        <f>IF(G162="X",Info!$G$10*$N162,"")</f>
        <v/>
      </c>
      <c r="I162" s="79"/>
      <c r="J162" s="71"/>
      <c r="K162" s="71"/>
      <c r="L162" s="71"/>
      <c r="M162" s="71"/>
      <c r="N162" s="72">
        <f t="shared" si="13"/>
        <v>0</v>
      </c>
      <c r="O162" s="72">
        <f t="shared" si="14"/>
        <v>0</v>
      </c>
    </row>
    <row r="163" spans="1:15" x14ac:dyDescent="0.3">
      <c r="A163" s="87" t="str">
        <f t="shared" si="10"/>
        <v/>
      </c>
      <c r="B163" s="69"/>
      <c r="C163" s="87" t="str">
        <f t="shared" si="11"/>
        <v/>
      </c>
      <c r="D163" s="69"/>
      <c r="E163" s="87" t="str">
        <f t="shared" si="12"/>
        <v/>
      </c>
      <c r="F163" s="69"/>
      <c r="G163" s="70"/>
      <c r="H163" s="88" t="str">
        <f>IF(G163="X",Info!$G$10*$N163,"")</f>
        <v/>
      </c>
      <c r="I163" s="79"/>
      <c r="J163" s="71"/>
      <c r="K163" s="71"/>
      <c r="L163" s="71"/>
      <c r="M163" s="71"/>
      <c r="N163" s="72">
        <f t="shared" si="13"/>
        <v>0</v>
      </c>
      <c r="O163" s="72">
        <f t="shared" si="14"/>
        <v>0</v>
      </c>
    </row>
    <row r="164" spans="1:15" x14ac:dyDescent="0.3">
      <c r="A164" s="87" t="str">
        <f t="shared" si="10"/>
        <v/>
      </c>
      <c r="B164" s="69"/>
      <c r="C164" s="87" t="str">
        <f t="shared" si="11"/>
        <v/>
      </c>
      <c r="D164" s="69"/>
      <c r="E164" s="87" t="str">
        <f t="shared" si="12"/>
        <v/>
      </c>
      <c r="F164" s="69"/>
      <c r="G164" s="70"/>
      <c r="H164" s="88" t="str">
        <f>IF(G164="X",Info!$G$10*$N164,"")</f>
        <v/>
      </c>
      <c r="I164" s="79"/>
      <c r="J164" s="71"/>
      <c r="K164" s="71"/>
      <c r="L164" s="71"/>
      <c r="M164" s="71"/>
      <c r="N164" s="72">
        <f t="shared" si="13"/>
        <v>0</v>
      </c>
      <c r="O164" s="72">
        <f t="shared" si="14"/>
        <v>0</v>
      </c>
    </row>
    <row r="165" spans="1:15" x14ac:dyDescent="0.3">
      <c r="A165" s="87" t="str">
        <f t="shared" si="10"/>
        <v/>
      </c>
      <c r="B165" s="69"/>
      <c r="C165" s="87" t="str">
        <f t="shared" si="11"/>
        <v/>
      </c>
      <c r="D165" s="69"/>
      <c r="E165" s="87" t="str">
        <f t="shared" si="12"/>
        <v/>
      </c>
      <c r="F165" s="69"/>
      <c r="G165" s="70"/>
      <c r="H165" s="88" t="str">
        <f>IF(G165="X",Info!$G$10*$N165,"")</f>
        <v/>
      </c>
      <c r="I165" s="79"/>
      <c r="J165" s="71"/>
      <c r="K165" s="71"/>
      <c r="L165" s="71"/>
      <c r="M165" s="71"/>
      <c r="N165" s="72">
        <f t="shared" si="13"/>
        <v>0</v>
      </c>
      <c r="O165" s="72">
        <f t="shared" si="14"/>
        <v>0</v>
      </c>
    </row>
    <row r="166" spans="1:15" x14ac:dyDescent="0.3">
      <c r="A166" s="87" t="str">
        <f t="shared" si="10"/>
        <v/>
      </c>
      <c r="B166" s="69"/>
      <c r="C166" s="87" t="str">
        <f t="shared" si="11"/>
        <v/>
      </c>
      <c r="D166" s="69"/>
      <c r="E166" s="87" t="str">
        <f t="shared" si="12"/>
        <v/>
      </c>
      <c r="F166" s="69"/>
      <c r="G166" s="70"/>
      <c r="H166" s="88" t="str">
        <f>IF(G166="X",Info!$G$10*$N166,"")</f>
        <v/>
      </c>
      <c r="I166" s="79"/>
      <c r="J166" s="71"/>
      <c r="K166" s="71"/>
      <c r="L166" s="71"/>
      <c r="M166" s="71"/>
      <c r="N166" s="72">
        <f t="shared" si="13"/>
        <v>0</v>
      </c>
      <c r="O166" s="72">
        <f t="shared" si="14"/>
        <v>0</v>
      </c>
    </row>
    <row r="167" spans="1:15" x14ac:dyDescent="0.3">
      <c r="A167" s="87" t="str">
        <f t="shared" si="10"/>
        <v/>
      </c>
      <c r="B167" s="69"/>
      <c r="C167" s="87" t="str">
        <f t="shared" si="11"/>
        <v/>
      </c>
      <c r="D167" s="69"/>
      <c r="E167" s="87" t="str">
        <f t="shared" si="12"/>
        <v/>
      </c>
      <c r="F167" s="69"/>
      <c r="G167" s="70"/>
      <c r="H167" s="88" t="str">
        <f>IF(G167="X",Info!$G$10*$N167,"")</f>
        <v/>
      </c>
      <c r="I167" s="79"/>
      <c r="J167" s="71"/>
      <c r="K167" s="71"/>
      <c r="L167" s="71"/>
      <c r="M167" s="71"/>
      <c r="N167" s="72">
        <f t="shared" si="13"/>
        <v>0</v>
      </c>
      <c r="O167" s="72">
        <f t="shared" si="14"/>
        <v>0</v>
      </c>
    </row>
    <row r="168" spans="1:15" x14ac:dyDescent="0.3">
      <c r="A168" s="87" t="str">
        <f t="shared" si="10"/>
        <v/>
      </c>
      <c r="B168" s="69"/>
      <c r="C168" s="87" t="str">
        <f t="shared" si="11"/>
        <v/>
      </c>
      <c r="D168" s="69"/>
      <c r="E168" s="87" t="str">
        <f t="shared" si="12"/>
        <v/>
      </c>
      <c r="F168" s="69"/>
      <c r="G168" s="70"/>
      <c r="H168" s="88" t="str">
        <f>IF(G168="X",Info!$G$10*$N168,"")</f>
        <v/>
      </c>
      <c r="I168" s="79"/>
      <c r="J168" s="71"/>
      <c r="K168" s="71"/>
      <c r="L168" s="71"/>
      <c r="M168" s="71"/>
      <c r="N168" s="72">
        <f t="shared" si="13"/>
        <v>0</v>
      </c>
      <c r="O168" s="72">
        <f t="shared" si="14"/>
        <v>0</v>
      </c>
    </row>
    <row r="169" spans="1:15" x14ac:dyDescent="0.3">
      <c r="A169" s="87" t="str">
        <f t="shared" si="10"/>
        <v/>
      </c>
      <c r="B169" s="69"/>
      <c r="C169" s="87" t="str">
        <f t="shared" si="11"/>
        <v/>
      </c>
      <c r="D169" s="69"/>
      <c r="E169" s="87" t="str">
        <f t="shared" si="12"/>
        <v/>
      </c>
      <c r="F169" s="69"/>
      <c r="G169" s="70"/>
      <c r="H169" s="88" t="str">
        <f>IF(G169="X",Info!$G$10*$N169,"")</f>
        <v/>
      </c>
      <c r="I169" s="79"/>
      <c r="J169" s="71"/>
      <c r="K169" s="71"/>
      <c r="L169" s="71"/>
      <c r="M169" s="71"/>
      <c r="N169" s="72">
        <f t="shared" si="13"/>
        <v>0</v>
      </c>
      <c r="O169" s="72">
        <f t="shared" si="14"/>
        <v>0</v>
      </c>
    </row>
    <row r="170" spans="1:15" x14ac:dyDescent="0.3">
      <c r="A170" s="87" t="str">
        <f t="shared" si="10"/>
        <v/>
      </c>
      <c r="B170" s="69"/>
      <c r="C170" s="87" t="str">
        <f t="shared" si="11"/>
        <v/>
      </c>
      <c r="D170" s="69"/>
      <c r="E170" s="87" t="str">
        <f t="shared" si="12"/>
        <v/>
      </c>
      <c r="F170" s="69"/>
      <c r="G170" s="70"/>
      <c r="H170" s="88" t="str">
        <f>IF(G170="X",Info!$G$10*$N170,"")</f>
        <v/>
      </c>
      <c r="I170" s="79"/>
      <c r="J170" s="71"/>
      <c r="K170" s="71"/>
      <c r="L170" s="71"/>
      <c r="M170" s="71"/>
      <c r="N170" s="72">
        <f t="shared" si="13"/>
        <v>0</v>
      </c>
      <c r="O170" s="72">
        <f t="shared" si="14"/>
        <v>0</v>
      </c>
    </row>
    <row r="171" spans="1:15" x14ac:dyDescent="0.3">
      <c r="A171" s="87" t="str">
        <f t="shared" si="10"/>
        <v/>
      </c>
      <c r="B171" s="69"/>
      <c r="C171" s="87" t="str">
        <f t="shared" si="11"/>
        <v/>
      </c>
      <c r="D171" s="69"/>
      <c r="E171" s="87" t="str">
        <f t="shared" si="12"/>
        <v/>
      </c>
      <c r="F171" s="69"/>
      <c r="G171" s="70"/>
      <c r="H171" s="88" t="str">
        <f>IF(G171="X",Info!$G$10*$N171,"")</f>
        <v/>
      </c>
      <c r="I171" s="79"/>
      <c r="J171" s="71"/>
      <c r="K171" s="71"/>
      <c r="L171" s="71"/>
      <c r="M171" s="71"/>
      <c r="N171" s="72">
        <f t="shared" si="13"/>
        <v>0</v>
      </c>
      <c r="O171" s="72">
        <f t="shared" si="14"/>
        <v>0</v>
      </c>
    </row>
    <row r="172" spans="1:15" x14ac:dyDescent="0.3">
      <c r="A172" s="87" t="str">
        <f t="shared" si="10"/>
        <v/>
      </c>
      <c r="B172" s="69"/>
      <c r="C172" s="87" t="str">
        <f t="shared" si="11"/>
        <v/>
      </c>
      <c r="D172" s="69"/>
      <c r="E172" s="87" t="str">
        <f t="shared" si="12"/>
        <v/>
      </c>
      <c r="F172" s="69"/>
      <c r="G172" s="70"/>
      <c r="H172" s="88" t="str">
        <f>IF(G172="X",Info!$G$10*$N172,"")</f>
        <v/>
      </c>
      <c r="I172" s="79"/>
      <c r="J172" s="71"/>
      <c r="K172" s="71"/>
      <c r="L172" s="71"/>
      <c r="M172" s="71"/>
      <c r="N172" s="72">
        <f t="shared" si="13"/>
        <v>0</v>
      </c>
      <c r="O172" s="72">
        <f t="shared" si="14"/>
        <v>0</v>
      </c>
    </row>
    <row r="173" spans="1:15" x14ac:dyDescent="0.3">
      <c r="A173" s="87" t="str">
        <f t="shared" si="10"/>
        <v/>
      </c>
      <c r="B173" s="69"/>
      <c r="C173" s="87" t="str">
        <f t="shared" si="11"/>
        <v/>
      </c>
      <c r="D173" s="69"/>
      <c r="E173" s="87" t="str">
        <f t="shared" si="12"/>
        <v/>
      </c>
      <c r="F173" s="69"/>
      <c r="G173" s="70"/>
      <c r="H173" s="88" t="str">
        <f>IF(G173="X",Info!$G$10*$N173,"")</f>
        <v/>
      </c>
      <c r="I173" s="79"/>
      <c r="J173" s="71"/>
      <c r="K173" s="71"/>
      <c r="L173" s="71"/>
      <c r="M173" s="71"/>
      <c r="N173" s="72">
        <f t="shared" si="13"/>
        <v>0</v>
      </c>
      <c r="O173" s="72">
        <f t="shared" si="14"/>
        <v>0</v>
      </c>
    </row>
    <row r="174" spans="1:15" x14ac:dyDescent="0.3">
      <c r="A174" s="87" t="str">
        <f t="shared" si="10"/>
        <v/>
      </c>
      <c r="B174" s="69"/>
      <c r="C174" s="87" t="str">
        <f t="shared" si="11"/>
        <v/>
      </c>
      <c r="D174" s="69"/>
      <c r="E174" s="87" t="str">
        <f t="shared" si="12"/>
        <v/>
      </c>
      <c r="F174" s="69"/>
      <c r="G174" s="70"/>
      <c r="H174" s="88" t="str">
        <f>IF(G174="X",Info!$G$10*$N174,"")</f>
        <v/>
      </c>
      <c r="I174" s="79"/>
      <c r="J174" s="71"/>
      <c r="K174" s="71"/>
      <c r="L174" s="71"/>
      <c r="M174" s="71"/>
      <c r="N174" s="72">
        <f t="shared" si="13"/>
        <v>0</v>
      </c>
      <c r="O174" s="72">
        <f t="shared" si="14"/>
        <v>0</v>
      </c>
    </row>
    <row r="175" spans="1:15" x14ac:dyDescent="0.3">
      <c r="A175" s="87" t="str">
        <f t="shared" si="10"/>
        <v/>
      </c>
      <c r="B175" s="69"/>
      <c r="C175" s="87" t="str">
        <f t="shared" si="11"/>
        <v/>
      </c>
      <c r="D175" s="69"/>
      <c r="E175" s="87" t="str">
        <f t="shared" si="12"/>
        <v/>
      </c>
      <c r="F175" s="69"/>
      <c r="G175" s="70"/>
      <c r="H175" s="88" t="str">
        <f>IF(G175="X",Info!$G$10*$N175,"")</f>
        <v/>
      </c>
      <c r="I175" s="79"/>
      <c r="J175" s="71"/>
      <c r="K175" s="71"/>
      <c r="L175" s="71"/>
      <c r="M175" s="71"/>
      <c r="N175" s="72">
        <f t="shared" si="13"/>
        <v>0</v>
      </c>
      <c r="O175" s="72">
        <f t="shared" si="14"/>
        <v>0</v>
      </c>
    </row>
    <row r="176" spans="1:15" x14ac:dyDescent="0.3">
      <c r="A176" s="87" t="str">
        <f t="shared" si="10"/>
        <v/>
      </c>
      <c r="B176" s="69"/>
      <c r="C176" s="87" t="str">
        <f t="shared" si="11"/>
        <v/>
      </c>
      <c r="D176" s="69"/>
      <c r="E176" s="87" t="str">
        <f t="shared" si="12"/>
        <v/>
      </c>
      <c r="F176" s="69"/>
      <c r="G176" s="70"/>
      <c r="H176" s="88" t="str">
        <f>IF(G176="X",Info!$G$10*$N176,"")</f>
        <v/>
      </c>
      <c r="I176" s="79"/>
      <c r="J176" s="71"/>
      <c r="K176" s="71"/>
      <c r="L176" s="71"/>
      <c r="M176" s="71"/>
      <c r="N176" s="72">
        <f t="shared" si="13"/>
        <v>0</v>
      </c>
      <c r="O176" s="72">
        <f t="shared" si="14"/>
        <v>0</v>
      </c>
    </row>
    <row r="177" spans="1:15" x14ac:dyDescent="0.3">
      <c r="A177" s="87" t="str">
        <f t="shared" si="10"/>
        <v/>
      </c>
      <c r="B177" s="69"/>
      <c r="C177" s="87" t="str">
        <f t="shared" si="11"/>
        <v/>
      </c>
      <c r="D177" s="69"/>
      <c r="E177" s="87" t="str">
        <f t="shared" si="12"/>
        <v/>
      </c>
      <c r="F177" s="69"/>
      <c r="G177" s="70"/>
      <c r="H177" s="88" t="str">
        <f>IF(G177="X",Info!$G$10*$N177,"")</f>
        <v/>
      </c>
      <c r="I177" s="79"/>
      <c r="J177" s="71"/>
      <c r="K177" s="71"/>
      <c r="L177" s="71"/>
      <c r="M177" s="71"/>
      <c r="N177" s="72">
        <f t="shared" si="13"/>
        <v>0</v>
      </c>
      <c r="O177" s="72">
        <f t="shared" si="14"/>
        <v>0</v>
      </c>
    </row>
    <row r="178" spans="1:15" x14ac:dyDescent="0.3">
      <c r="A178" s="87" t="str">
        <f t="shared" si="10"/>
        <v/>
      </c>
      <c r="B178" s="69"/>
      <c r="C178" s="87" t="str">
        <f t="shared" si="11"/>
        <v/>
      </c>
      <c r="D178" s="69"/>
      <c r="E178" s="87" t="str">
        <f t="shared" si="12"/>
        <v/>
      </c>
      <c r="F178" s="69"/>
      <c r="G178" s="70"/>
      <c r="H178" s="88" t="str">
        <f>IF(G178="X",Info!$G$10*$N178,"")</f>
        <v/>
      </c>
      <c r="I178" s="79"/>
      <c r="J178" s="71"/>
      <c r="K178" s="71"/>
      <c r="L178" s="71"/>
      <c r="M178" s="71"/>
      <c r="N178" s="72">
        <f t="shared" si="13"/>
        <v>0</v>
      </c>
      <c r="O178" s="72">
        <f t="shared" si="14"/>
        <v>0</v>
      </c>
    </row>
    <row r="179" spans="1:15" x14ac:dyDescent="0.3">
      <c r="A179" s="87" t="str">
        <f t="shared" si="10"/>
        <v/>
      </c>
      <c r="B179" s="69"/>
      <c r="C179" s="87" t="str">
        <f t="shared" si="11"/>
        <v/>
      </c>
      <c r="D179" s="69"/>
      <c r="E179" s="87" t="str">
        <f t="shared" si="12"/>
        <v/>
      </c>
      <c r="F179" s="69"/>
      <c r="G179" s="70"/>
      <c r="H179" s="88" t="str">
        <f>IF(G179="X",Info!$G$10*$N179,"")</f>
        <v/>
      </c>
      <c r="I179" s="79"/>
      <c r="J179" s="71"/>
      <c r="K179" s="71"/>
      <c r="L179" s="71"/>
      <c r="M179" s="71"/>
      <c r="N179" s="72">
        <f t="shared" si="13"/>
        <v>0</v>
      </c>
      <c r="O179" s="72">
        <f t="shared" si="14"/>
        <v>0</v>
      </c>
    </row>
    <row r="180" spans="1:15" x14ac:dyDescent="0.3">
      <c r="A180" s="87" t="str">
        <f t="shared" si="10"/>
        <v/>
      </c>
      <c r="B180" s="69"/>
      <c r="C180" s="87" t="str">
        <f t="shared" si="11"/>
        <v/>
      </c>
      <c r="D180" s="69"/>
      <c r="E180" s="87" t="str">
        <f t="shared" si="12"/>
        <v/>
      </c>
      <c r="F180" s="69"/>
      <c r="G180" s="70"/>
      <c r="H180" s="88" t="str">
        <f>IF(G180="X",Info!$G$10*$N180,"")</f>
        <v/>
      </c>
      <c r="I180" s="79"/>
      <c r="J180" s="71"/>
      <c r="K180" s="71"/>
      <c r="L180" s="71"/>
      <c r="M180" s="71"/>
      <c r="N180" s="72">
        <f t="shared" si="13"/>
        <v>0</v>
      </c>
      <c r="O180" s="72">
        <f t="shared" si="14"/>
        <v>0</v>
      </c>
    </row>
    <row r="181" spans="1:15" x14ac:dyDescent="0.3">
      <c r="A181" s="87" t="str">
        <f t="shared" si="10"/>
        <v/>
      </c>
      <c r="B181" s="69"/>
      <c r="C181" s="87" t="str">
        <f t="shared" si="11"/>
        <v/>
      </c>
      <c r="D181" s="69"/>
      <c r="E181" s="87" t="str">
        <f t="shared" si="12"/>
        <v/>
      </c>
      <c r="F181" s="69"/>
      <c r="G181" s="70"/>
      <c r="H181" s="88" t="str">
        <f>IF(G181="X",Info!$G$10*$N181,"")</f>
        <v/>
      </c>
      <c r="I181" s="79"/>
      <c r="J181" s="71"/>
      <c r="K181" s="71"/>
      <c r="L181" s="71"/>
      <c r="M181" s="71"/>
      <c r="N181" s="72">
        <f t="shared" si="13"/>
        <v>0</v>
      </c>
      <c r="O181" s="72">
        <f t="shared" si="14"/>
        <v>0</v>
      </c>
    </row>
    <row r="182" spans="1:15" x14ac:dyDescent="0.3">
      <c r="A182" s="87" t="str">
        <f t="shared" si="10"/>
        <v/>
      </c>
      <c r="B182" s="69"/>
      <c r="C182" s="87" t="str">
        <f t="shared" si="11"/>
        <v/>
      </c>
      <c r="D182" s="69"/>
      <c r="E182" s="87" t="str">
        <f t="shared" si="12"/>
        <v/>
      </c>
      <c r="F182" s="69"/>
      <c r="G182" s="70"/>
      <c r="H182" s="88" t="str">
        <f>IF(G182="X",Info!$G$10*$N182,"")</f>
        <v/>
      </c>
      <c r="I182" s="79"/>
      <c r="J182" s="71"/>
      <c r="K182" s="71"/>
      <c r="L182" s="71"/>
      <c r="M182" s="71"/>
      <c r="N182" s="72">
        <f t="shared" si="13"/>
        <v>0</v>
      </c>
      <c r="O182" s="72">
        <f t="shared" si="14"/>
        <v>0</v>
      </c>
    </row>
    <row r="183" spans="1:15" x14ac:dyDescent="0.3">
      <c r="A183" s="87" t="str">
        <f t="shared" si="10"/>
        <v/>
      </c>
      <c r="B183" s="69"/>
      <c r="C183" s="87" t="str">
        <f t="shared" si="11"/>
        <v/>
      </c>
      <c r="D183" s="69"/>
      <c r="E183" s="87" t="str">
        <f t="shared" si="12"/>
        <v/>
      </c>
      <c r="F183" s="69"/>
      <c r="G183" s="70"/>
      <c r="H183" s="88" t="str">
        <f>IF(G183="X",Info!$G$10*$N183,"")</f>
        <v/>
      </c>
      <c r="I183" s="79"/>
      <c r="J183" s="71"/>
      <c r="K183" s="71"/>
      <c r="L183" s="71"/>
      <c r="M183" s="71"/>
      <c r="N183" s="72">
        <f t="shared" si="13"/>
        <v>0</v>
      </c>
      <c r="O183" s="72">
        <f t="shared" si="14"/>
        <v>0</v>
      </c>
    </row>
    <row r="184" spans="1:15" x14ac:dyDescent="0.3">
      <c r="A184" s="87" t="str">
        <f t="shared" si="10"/>
        <v/>
      </c>
      <c r="B184" s="69"/>
      <c r="C184" s="87" t="str">
        <f t="shared" si="11"/>
        <v/>
      </c>
      <c r="D184" s="69"/>
      <c r="E184" s="87" t="str">
        <f t="shared" si="12"/>
        <v/>
      </c>
      <c r="F184" s="69"/>
      <c r="G184" s="70"/>
      <c r="H184" s="88" t="str">
        <f>IF(G184="X",Info!$G$10*$N184,"")</f>
        <v/>
      </c>
      <c r="I184" s="79"/>
      <c r="J184" s="71"/>
      <c r="K184" s="71"/>
      <c r="L184" s="71"/>
      <c r="M184" s="71"/>
      <c r="N184" s="72">
        <f t="shared" si="13"/>
        <v>0</v>
      </c>
      <c r="O184" s="72">
        <f t="shared" si="14"/>
        <v>0</v>
      </c>
    </row>
    <row r="185" spans="1:15" x14ac:dyDescent="0.3">
      <c r="A185" s="87" t="str">
        <f t="shared" si="10"/>
        <v/>
      </c>
      <c r="B185" s="69"/>
      <c r="C185" s="87" t="str">
        <f t="shared" si="11"/>
        <v/>
      </c>
      <c r="D185" s="69"/>
      <c r="E185" s="87" t="str">
        <f t="shared" si="12"/>
        <v/>
      </c>
      <c r="F185" s="69"/>
      <c r="G185" s="70"/>
      <c r="H185" s="88" t="str">
        <f>IF(G185="X",Info!$G$10*$N185,"")</f>
        <v/>
      </c>
      <c r="I185" s="79"/>
      <c r="J185" s="71"/>
      <c r="K185" s="71"/>
      <c r="L185" s="71"/>
      <c r="M185" s="71"/>
      <c r="N185" s="72">
        <f t="shared" si="13"/>
        <v>0</v>
      </c>
      <c r="O185" s="72">
        <f t="shared" si="14"/>
        <v>0</v>
      </c>
    </row>
    <row r="186" spans="1:15" x14ac:dyDescent="0.3">
      <c r="A186" s="87" t="str">
        <f t="shared" si="10"/>
        <v/>
      </c>
      <c r="B186" s="69"/>
      <c r="C186" s="87" t="str">
        <f t="shared" si="11"/>
        <v/>
      </c>
      <c r="D186" s="69"/>
      <c r="E186" s="87" t="str">
        <f t="shared" si="12"/>
        <v/>
      </c>
      <c r="F186" s="69"/>
      <c r="G186" s="70"/>
      <c r="H186" s="88" t="str">
        <f>IF(G186="X",Info!$G$10*$N186,"")</f>
        <v/>
      </c>
      <c r="I186" s="79"/>
      <c r="J186" s="71"/>
      <c r="K186" s="71"/>
      <c r="L186" s="71"/>
      <c r="M186" s="71"/>
      <c r="N186" s="72">
        <f t="shared" si="13"/>
        <v>0</v>
      </c>
      <c r="O186" s="72">
        <f t="shared" si="14"/>
        <v>0</v>
      </c>
    </row>
    <row r="187" spans="1:15" x14ac:dyDescent="0.3">
      <c r="A187" s="87" t="str">
        <f t="shared" si="10"/>
        <v/>
      </c>
      <c r="B187" s="69"/>
      <c r="C187" s="87" t="str">
        <f t="shared" si="11"/>
        <v/>
      </c>
      <c r="D187" s="69"/>
      <c r="E187" s="87" t="str">
        <f t="shared" si="12"/>
        <v/>
      </c>
      <c r="F187" s="69"/>
      <c r="G187" s="70"/>
      <c r="H187" s="88" t="str">
        <f>IF(G187="X",Info!$G$10*$N187,"")</f>
        <v/>
      </c>
      <c r="I187" s="79"/>
      <c r="J187" s="71"/>
      <c r="K187" s="71"/>
      <c r="L187" s="71"/>
      <c r="M187" s="71"/>
      <c r="N187" s="72">
        <f t="shared" si="13"/>
        <v>0</v>
      </c>
      <c r="O187" s="72">
        <f t="shared" si="14"/>
        <v>0</v>
      </c>
    </row>
    <row r="188" spans="1:15" x14ac:dyDescent="0.3">
      <c r="A188" s="87" t="str">
        <f t="shared" si="10"/>
        <v/>
      </c>
      <c r="B188" s="69"/>
      <c r="C188" s="87" t="str">
        <f t="shared" si="11"/>
        <v/>
      </c>
      <c r="D188" s="69"/>
      <c r="E188" s="87" t="str">
        <f t="shared" si="12"/>
        <v/>
      </c>
      <c r="F188" s="69"/>
      <c r="G188" s="70"/>
      <c r="H188" s="88" t="str">
        <f>IF(G188="X",Info!$G$10*$N188,"")</f>
        <v/>
      </c>
      <c r="I188" s="79"/>
      <c r="J188" s="71"/>
      <c r="K188" s="71"/>
      <c r="L188" s="71"/>
      <c r="M188" s="71"/>
      <c r="N188" s="72">
        <f t="shared" si="13"/>
        <v>0</v>
      </c>
      <c r="O188" s="72">
        <f t="shared" si="14"/>
        <v>0</v>
      </c>
    </row>
    <row r="189" spans="1:15" x14ac:dyDescent="0.3">
      <c r="A189" s="87" t="str">
        <f t="shared" si="10"/>
        <v/>
      </c>
      <c r="B189" s="69"/>
      <c r="C189" s="87" t="str">
        <f t="shared" si="11"/>
        <v/>
      </c>
      <c r="D189" s="69"/>
      <c r="E189" s="87" t="str">
        <f t="shared" si="12"/>
        <v/>
      </c>
      <c r="F189" s="69"/>
      <c r="G189" s="70"/>
      <c r="H189" s="88" t="str">
        <f>IF(G189="X",Info!$G$10*$N189,"")</f>
        <v/>
      </c>
      <c r="I189" s="79"/>
      <c r="J189" s="71"/>
      <c r="K189" s="71"/>
      <c r="L189" s="71"/>
      <c r="M189" s="71"/>
      <c r="N189" s="72">
        <f t="shared" si="13"/>
        <v>0</v>
      </c>
      <c r="O189" s="72">
        <f t="shared" si="14"/>
        <v>0</v>
      </c>
    </row>
    <row r="190" spans="1:15" x14ac:dyDescent="0.3">
      <c r="A190" s="87" t="str">
        <f t="shared" si="10"/>
        <v/>
      </c>
      <c r="B190" s="69"/>
      <c r="C190" s="87" t="str">
        <f t="shared" si="11"/>
        <v/>
      </c>
      <c r="D190" s="69"/>
      <c r="E190" s="87" t="str">
        <f t="shared" si="12"/>
        <v/>
      </c>
      <c r="F190" s="69"/>
      <c r="G190" s="70"/>
      <c r="H190" s="88" t="str">
        <f>IF(G190="X",Info!$G$10*$N190,"")</f>
        <v/>
      </c>
      <c r="I190" s="79"/>
      <c r="J190" s="71"/>
      <c r="K190" s="71"/>
      <c r="L190" s="71"/>
      <c r="M190" s="71"/>
      <c r="N190" s="72">
        <f t="shared" si="13"/>
        <v>0</v>
      </c>
      <c r="O190" s="72">
        <f t="shared" si="14"/>
        <v>0</v>
      </c>
    </row>
    <row r="191" spans="1:15" x14ac:dyDescent="0.3">
      <c r="A191" s="87" t="str">
        <f t="shared" si="10"/>
        <v/>
      </c>
      <c r="B191" s="69"/>
      <c r="C191" s="87" t="str">
        <f t="shared" si="11"/>
        <v/>
      </c>
      <c r="D191" s="69"/>
      <c r="E191" s="87" t="str">
        <f t="shared" si="12"/>
        <v/>
      </c>
      <c r="F191" s="69"/>
      <c r="G191" s="70"/>
      <c r="H191" s="88" t="str">
        <f>IF(G191="X",Info!$G$10*$N191,"")</f>
        <v/>
      </c>
      <c r="I191" s="79"/>
      <c r="J191" s="71"/>
      <c r="K191" s="71"/>
      <c r="L191" s="71"/>
      <c r="M191" s="71"/>
      <c r="N191" s="72">
        <f t="shared" si="13"/>
        <v>0</v>
      </c>
      <c r="O191" s="72">
        <f t="shared" si="14"/>
        <v>0</v>
      </c>
    </row>
    <row r="192" spans="1:15" x14ac:dyDescent="0.3">
      <c r="A192" s="87" t="str">
        <f t="shared" si="10"/>
        <v/>
      </c>
      <c r="B192" s="69"/>
      <c r="C192" s="87" t="str">
        <f t="shared" si="11"/>
        <v/>
      </c>
      <c r="D192" s="69"/>
      <c r="E192" s="87" t="str">
        <f t="shared" si="12"/>
        <v/>
      </c>
      <c r="F192" s="69"/>
      <c r="G192" s="70"/>
      <c r="H192" s="88" t="str">
        <f>IF(G192="X",Info!$G$10*$N192,"")</f>
        <v/>
      </c>
      <c r="I192" s="79"/>
      <c r="J192" s="71"/>
      <c r="K192" s="71"/>
      <c r="L192" s="71"/>
      <c r="M192" s="71"/>
      <c r="N192" s="72">
        <f t="shared" si="13"/>
        <v>0</v>
      </c>
      <c r="O192" s="72">
        <f t="shared" si="14"/>
        <v>0</v>
      </c>
    </row>
    <row r="193" spans="1:15" x14ac:dyDescent="0.3">
      <c r="A193" s="87" t="str">
        <f t="shared" si="10"/>
        <v/>
      </c>
      <c r="B193" s="69"/>
      <c r="C193" s="87" t="str">
        <f t="shared" si="11"/>
        <v/>
      </c>
      <c r="D193" s="69"/>
      <c r="E193" s="87" t="str">
        <f t="shared" si="12"/>
        <v/>
      </c>
      <c r="F193" s="69"/>
      <c r="G193" s="70"/>
      <c r="H193" s="88" t="str">
        <f>IF(G193="X",Info!$G$10*$N193,"")</f>
        <v/>
      </c>
      <c r="I193" s="79"/>
      <c r="J193" s="71"/>
      <c r="K193" s="71"/>
      <c r="L193" s="71"/>
      <c r="M193" s="71"/>
      <c r="N193" s="72">
        <f t="shared" si="13"/>
        <v>0</v>
      </c>
      <c r="O193" s="72">
        <f t="shared" si="14"/>
        <v>0</v>
      </c>
    </row>
    <row r="194" spans="1:15" x14ac:dyDescent="0.3">
      <c r="A194" s="87" t="str">
        <f t="shared" si="10"/>
        <v/>
      </c>
      <c r="B194" s="69"/>
      <c r="C194" s="87" t="str">
        <f t="shared" si="11"/>
        <v/>
      </c>
      <c r="D194" s="69"/>
      <c r="E194" s="87" t="str">
        <f t="shared" si="12"/>
        <v/>
      </c>
      <c r="F194" s="69"/>
      <c r="G194" s="70"/>
      <c r="H194" s="88" t="str">
        <f>IF(G194="X",Info!$G$10*$N194,"")</f>
        <v/>
      </c>
      <c r="I194" s="79"/>
      <c r="J194" s="71"/>
      <c r="K194" s="71"/>
      <c r="L194" s="71"/>
      <c r="M194" s="71"/>
      <c r="N194" s="72">
        <f t="shared" si="13"/>
        <v>0</v>
      </c>
      <c r="O194" s="72">
        <f t="shared" si="14"/>
        <v>0</v>
      </c>
    </row>
    <row r="195" spans="1:15" x14ac:dyDescent="0.3">
      <c r="A195" s="87" t="str">
        <f t="shared" si="10"/>
        <v/>
      </c>
      <c r="B195" s="69"/>
      <c r="C195" s="87" t="str">
        <f t="shared" si="11"/>
        <v/>
      </c>
      <c r="D195" s="69"/>
      <c r="E195" s="87" t="str">
        <f t="shared" si="12"/>
        <v/>
      </c>
      <c r="F195" s="69"/>
      <c r="G195" s="70"/>
      <c r="H195" s="88" t="str">
        <f>IF(G195="X",Info!$G$10*$N195,"")</f>
        <v/>
      </c>
      <c r="I195" s="79"/>
      <c r="J195" s="71"/>
      <c r="K195" s="71"/>
      <c r="L195" s="71"/>
      <c r="M195" s="71"/>
      <c r="N195" s="72">
        <f t="shared" si="13"/>
        <v>0</v>
      </c>
      <c r="O195" s="72">
        <f t="shared" si="14"/>
        <v>0</v>
      </c>
    </row>
    <row r="196" spans="1:15" x14ac:dyDescent="0.3">
      <c r="A196" s="87" t="str">
        <f t="shared" si="10"/>
        <v/>
      </c>
      <c r="B196" s="69"/>
      <c r="C196" s="87" t="str">
        <f t="shared" si="11"/>
        <v/>
      </c>
      <c r="D196" s="69"/>
      <c r="E196" s="87" t="str">
        <f t="shared" si="12"/>
        <v/>
      </c>
      <c r="F196" s="69"/>
      <c r="G196" s="70"/>
      <c r="H196" s="88" t="str">
        <f>IF(G196="X",Info!$G$10*$N196,"")</f>
        <v/>
      </c>
      <c r="I196" s="79"/>
      <c r="J196" s="71"/>
      <c r="K196" s="71"/>
      <c r="L196" s="71"/>
      <c r="M196" s="71"/>
      <c r="N196" s="72">
        <f t="shared" si="13"/>
        <v>0</v>
      </c>
      <c r="O196" s="72">
        <f t="shared" si="14"/>
        <v>0</v>
      </c>
    </row>
    <row r="197" spans="1:15" x14ac:dyDescent="0.3">
      <c r="A197" s="87" t="str">
        <f t="shared" ref="A197:A258" si="15">IF(B197="","",A196+1)</f>
        <v/>
      </c>
      <c r="B197" s="69"/>
      <c r="C197" s="87" t="str">
        <f t="shared" ref="C197:C258" si="16">IF(LEN(TRIM(D197))&lt;&gt;0," &amp; ","")</f>
        <v/>
      </c>
      <c r="D197" s="69"/>
      <c r="E197" s="87" t="str">
        <f t="shared" ref="E197:E258" si="17">IF(LEN(TRIM(F197))&lt;&gt;0," &amp; ","")</f>
        <v/>
      </c>
      <c r="F197" s="69"/>
      <c r="G197" s="70"/>
      <c r="H197" s="88" t="str">
        <f>IF(G197="X",Info!$G$10*$N197,"")</f>
        <v/>
      </c>
      <c r="I197" s="79"/>
      <c r="J197" s="71"/>
      <c r="K197" s="71"/>
      <c r="L197" s="71"/>
      <c r="M197" s="71"/>
      <c r="N197" s="72">
        <f t="shared" ref="N197:N258" si="18">SUMPRODUCT(N(TRIM(B197:F197)&lt;&gt;"")*(B197:F197&lt;&gt;" &amp; "))</f>
        <v>0</v>
      </c>
      <c r="O197" s="72">
        <f t="shared" ref="O197:O258" si="19">ROUNDUP(N197/$A$2,0)</f>
        <v>0</v>
      </c>
    </row>
    <row r="198" spans="1:15" x14ac:dyDescent="0.3">
      <c r="A198" s="87" t="str">
        <f t="shared" si="15"/>
        <v/>
      </c>
      <c r="B198" s="69"/>
      <c r="C198" s="87" t="str">
        <f t="shared" si="16"/>
        <v/>
      </c>
      <c r="D198" s="69"/>
      <c r="E198" s="87" t="str">
        <f t="shared" si="17"/>
        <v/>
      </c>
      <c r="F198" s="69"/>
      <c r="G198" s="70"/>
      <c r="H198" s="88" t="str">
        <f>IF(G198="X",Info!$G$10*$N198,"")</f>
        <v/>
      </c>
      <c r="I198" s="79"/>
      <c r="J198" s="71"/>
      <c r="K198" s="71"/>
      <c r="L198" s="71"/>
      <c r="M198" s="71"/>
      <c r="N198" s="72">
        <f t="shared" si="18"/>
        <v>0</v>
      </c>
      <c r="O198" s="72">
        <f t="shared" si="19"/>
        <v>0</v>
      </c>
    </row>
    <row r="199" spans="1:15" x14ac:dyDescent="0.3">
      <c r="A199" s="87" t="str">
        <f t="shared" si="15"/>
        <v/>
      </c>
      <c r="B199" s="69"/>
      <c r="C199" s="87" t="str">
        <f t="shared" si="16"/>
        <v/>
      </c>
      <c r="D199" s="69"/>
      <c r="E199" s="87" t="str">
        <f t="shared" si="17"/>
        <v/>
      </c>
      <c r="F199" s="69"/>
      <c r="G199" s="70"/>
      <c r="H199" s="88" t="str">
        <f>IF(G199="X",Info!$G$10*$N199,"")</f>
        <v/>
      </c>
      <c r="I199" s="79"/>
      <c r="J199" s="71"/>
      <c r="K199" s="71"/>
      <c r="L199" s="71"/>
      <c r="M199" s="71"/>
      <c r="N199" s="72">
        <f t="shared" si="18"/>
        <v>0</v>
      </c>
      <c r="O199" s="72">
        <f t="shared" si="19"/>
        <v>0</v>
      </c>
    </row>
    <row r="200" spans="1:15" x14ac:dyDescent="0.3">
      <c r="A200" s="87" t="str">
        <f t="shared" si="15"/>
        <v/>
      </c>
      <c r="B200" s="69"/>
      <c r="C200" s="87" t="str">
        <f t="shared" si="16"/>
        <v/>
      </c>
      <c r="D200" s="69"/>
      <c r="E200" s="87" t="str">
        <f t="shared" si="17"/>
        <v/>
      </c>
      <c r="F200" s="69"/>
      <c r="G200" s="70"/>
      <c r="H200" s="88" t="str">
        <f>IF(G200="X",Info!$G$10*$N200,"")</f>
        <v/>
      </c>
      <c r="I200" s="79"/>
      <c r="J200" s="71"/>
      <c r="K200" s="71"/>
      <c r="L200" s="71"/>
      <c r="M200" s="71"/>
      <c r="N200" s="72">
        <f t="shared" si="18"/>
        <v>0</v>
      </c>
      <c r="O200" s="72">
        <f t="shared" si="19"/>
        <v>0</v>
      </c>
    </row>
    <row r="201" spans="1:15" x14ac:dyDescent="0.3">
      <c r="A201" s="87" t="str">
        <f t="shared" si="15"/>
        <v/>
      </c>
      <c r="B201" s="69"/>
      <c r="C201" s="87" t="str">
        <f t="shared" si="16"/>
        <v/>
      </c>
      <c r="D201" s="69"/>
      <c r="E201" s="87" t="str">
        <f t="shared" si="17"/>
        <v/>
      </c>
      <c r="F201" s="69"/>
      <c r="G201" s="70"/>
      <c r="H201" s="88" t="str">
        <f>IF(G201="X",Info!$G$10*$N201,"")</f>
        <v/>
      </c>
      <c r="I201" s="79"/>
      <c r="J201" s="71"/>
      <c r="K201" s="71"/>
      <c r="L201" s="71"/>
      <c r="M201" s="71"/>
      <c r="N201" s="72">
        <f t="shared" si="18"/>
        <v>0</v>
      </c>
      <c r="O201" s="72">
        <f t="shared" si="19"/>
        <v>0</v>
      </c>
    </row>
    <row r="202" spans="1:15" x14ac:dyDescent="0.3">
      <c r="A202" s="87" t="str">
        <f t="shared" si="15"/>
        <v/>
      </c>
      <c r="B202" s="69"/>
      <c r="C202" s="87" t="str">
        <f t="shared" si="16"/>
        <v/>
      </c>
      <c r="D202" s="69"/>
      <c r="E202" s="87" t="str">
        <f t="shared" si="17"/>
        <v/>
      </c>
      <c r="F202" s="69"/>
      <c r="G202" s="70"/>
      <c r="H202" s="88" t="str">
        <f>IF(G202="X",Info!$G$10*$N202,"")</f>
        <v/>
      </c>
      <c r="I202" s="79"/>
      <c r="J202" s="71"/>
      <c r="K202" s="71"/>
      <c r="L202" s="71"/>
      <c r="M202" s="71"/>
      <c r="N202" s="72">
        <f t="shared" si="18"/>
        <v>0</v>
      </c>
      <c r="O202" s="72">
        <f t="shared" si="19"/>
        <v>0</v>
      </c>
    </row>
    <row r="203" spans="1:15" x14ac:dyDescent="0.3">
      <c r="A203" s="87" t="str">
        <f t="shared" si="15"/>
        <v/>
      </c>
      <c r="B203" s="69"/>
      <c r="C203" s="87" t="str">
        <f t="shared" si="16"/>
        <v/>
      </c>
      <c r="D203" s="69"/>
      <c r="E203" s="87" t="str">
        <f t="shared" si="17"/>
        <v/>
      </c>
      <c r="F203" s="69"/>
      <c r="G203" s="70"/>
      <c r="H203" s="88" t="str">
        <f>IF(G203="X",Info!$G$10*$N203,"")</f>
        <v/>
      </c>
      <c r="I203" s="79"/>
      <c r="J203" s="71"/>
      <c r="K203" s="71"/>
      <c r="L203" s="71"/>
      <c r="M203" s="71"/>
      <c r="N203" s="72">
        <f t="shared" si="18"/>
        <v>0</v>
      </c>
      <c r="O203" s="72">
        <f t="shared" si="19"/>
        <v>0</v>
      </c>
    </row>
    <row r="204" spans="1:15" x14ac:dyDescent="0.3">
      <c r="A204" s="87" t="str">
        <f t="shared" si="15"/>
        <v/>
      </c>
      <c r="B204" s="69"/>
      <c r="C204" s="87" t="str">
        <f t="shared" si="16"/>
        <v/>
      </c>
      <c r="D204" s="69"/>
      <c r="E204" s="87" t="str">
        <f t="shared" si="17"/>
        <v/>
      </c>
      <c r="F204" s="69"/>
      <c r="G204" s="70"/>
      <c r="H204" s="88" t="str">
        <f>IF(G204="X",Info!$G$10*$N204,"")</f>
        <v/>
      </c>
      <c r="I204" s="79"/>
      <c r="J204" s="71"/>
      <c r="K204" s="71"/>
      <c r="L204" s="71"/>
      <c r="M204" s="71"/>
      <c r="N204" s="72">
        <f t="shared" si="18"/>
        <v>0</v>
      </c>
      <c r="O204" s="72">
        <f t="shared" si="19"/>
        <v>0</v>
      </c>
    </row>
    <row r="205" spans="1:15" x14ac:dyDescent="0.3">
      <c r="A205" s="87" t="str">
        <f t="shared" si="15"/>
        <v/>
      </c>
      <c r="B205" s="69"/>
      <c r="C205" s="87" t="str">
        <f t="shared" si="16"/>
        <v/>
      </c>
      <c r="D205" s="69"/>
      <c r="E205" s="87" t="str">
        <f t="shared" si="17"/>
        <v/>
      </c>
      <c r="F205" s="69"/>
      <c r="G205" s="70"/>
      <c r="H205" s="88" t="str">
        <f>IF(G205="X",Info!$G$10*$N205,"")</f>
        <v/>
      </c>
      <c r="I205" s="79"/>
      <c r="J205" s="71"/>
      <c r="K205" s="71"/>
      <c r="L205" s="71"/>
      <c r="M205" s="71"/>
      <c r="N205" s="72">
        <f t="shared" si="18"/>
        <v>0</v>
      </c>
      <c r="O205" s="72">
        <f t="shared" si="19"/>
        <v>0</v>
      </c>
    </row>
    <row r="206" spans="1:15" x14ac:dyDescent="0.3">
      <c r="A206" s="87" t="str">
        <f t="shared" si="15"/>
        <v/>
      </c>
      <c r="B206" s="69"/>
      <c r="C206" s="87" t="str">
        <f t="shared" si="16"/>
        <v/>
      </c>
      <c r="D206" s="69"/>
      <c r="E206" s="87" t="str">
        <f t="shared" si="17"/>
        <v/>
      </c>
      <c r="F206" s="69"/>
      <c r="G206" s="70"/>
      <c r="H206" s="88" t="str">
        <f>IF(G206="X",Info!$G$10*$N206,"")</f>
        <v/>
      </c>
      <c r="I206" s="79"/>
      <c r="J206" s="71"/>
      <c r="K206" s="71"/>
      <c r="L206" s="71"/>
      <c r="M206" s="71"/>
      <c r="N206" s="72">
        <f t="shared" si="18"/>
        <v>0</v>
      </c>
      <c r="O206" s="72">
        <f t="shared" si="19"/>
        <v>0</v>
      </c>
    </row>
    <row r="207" spans="1:15" x14ac:dyDescent="0.3">
      <c r="A207" s="87" t="str">
        <f t="shared" si="15"/>
        <v/>
      </c>
      <c r="B207" s="69"/>
      <c r="C207" s="87" t="str">
        <f t="shared" si="16"/>
        <v/>
      </c>
      <c r="D207" s="69"/>
      <c r="E207" s="87" t="str">
        <f t="shared" si="17"/>
        <v/>
      </c>
      <c r="F207" s="69"/>
      <c r="G207" s="70"/>
      <c r="H207" s="88" t="str">
        <f>IF(G207="X",Info!$G$10*$N207,"")</f>
        <v/>
      </c>
      <c r="I207" s="79"/>
      <c r="J207" s="71"/>
      <c r="K207" s="71"/>
      <c r="L207" s="71"/>
      <c r="M207" s="71"/>
      <c r="N207" s="72">
        <f t="shared" si="18"/>
        <v>0</v>
      </c>
      <c r="O207" s="72">
        <f t="shared" si="19"/>
        <v>0</v>
      </c>
    </row>
    <row r="208" spans="1:15" x14ac:dyDescent="0.3">
      <c r="A208" s="87" t="str">
        <f t="shared" si="15"/>
        <v/>
      </c>
      <c r="B208" s="69"/>
      <c r="C208" s="87" t="str">
        <f t="shared" si="16"/>
        <v/>
      </c>
      <c r="D208" s="69"/>
      <c r="E208" s="87" t="str">
        <f t="shared" si="17"/>
        <v/>
      </c>
      <c r="F208" s="69"/>
      <c r="G208" s="70"/>
      <c r="H208" s="88" t="str">
        <f>IF(G208="X",Info!$G$10*$N208,"")</f>
        <v/>
      </c>
      <c r="I208" s="79"/>
      <c r="J208" s="71"/>
      <c r="K208" s="71"/>
      <c r="L208" s="71"/>
      <c r="M208" s="71"/>
      <c r="N208" s="72">
        <f t="shared" si="18"/>
        <v>0</v>
      </c>
      <c r="O208" s="72">
        <f t="shared" si="19"/>
        <v>0</v>
      </c>
    </row>
    <row r="209" spans="1:15" x14ac:dyDescent="0.3">
      <c r="A209" s="87" t="str">
        <f t="shared" si="15"/>
        <v/>
      </c>
      <c r="B209" s="69"/>
      <c r="C209" s="87" t="str">
        <f t="shared" si="16"/>
        <v/>
      </c>
      <c r="D209" s="69"/>
      <c r="E209" s="87" t="str">
        <f t="shared" si="17"/>
        <v/>
      </c>
      <c r="F209" s="69"/>
      <c r="G209" s="70"/>
      <c r="H209" s="88" t="str">
        <f>IF(G209="X",Info!$G$10*$N209,"")</f>
        <v/>
      </c>
      <c r="I209" s="79"/>
      <c r="J209" s="71"/>
      <c r="K209" s="71"/>
      <c r="L209" s="71"/>
      <c r="M209" s="71"/>
      <c r="N209" s="72">
        <f t="shared" si="18"/>
        <v>0</v>
      </c>
      <c r="O209" s="72">
        <f t="shared" si="19"/>
        <v>0</v>
      </c>
    </row>
    <row r="210" spans="1:15" x14ac:dyDescent="0.3">
      <c r="A210" s="87" t="str">
        <f t="shared" si="15"/>
        <v/>
      </c>
      <c r="B210" s="69"/>
      <c r="C210" s="87" t="str">
        <f t="shared" si="16"/>
        <v/>
      </c>
      <c r="D210" s="69"/>
      <c r="E210" s="87" t="str">
        <f t="shared" si="17"/>
        <v/>
      </c>
      <c r="F210" s="69"/>
      <c r="G210" s="70"/>
      <c r="H210" s="88" t="str">
        <f>IF(G210="X",Info!$G$10*$N210,"")</f>
        <v/>
      </c>
      <c r="I210" s="79"/>
      <c r="J210" s="71"/>
      <c r="K210" s="71"/>
      <c r="L210" s="71"/>
      <c r="M210" s="71"/>
      <c r="N210" s="72">
        <f t="shared" si="18"/>
        <v>0</v>
      </c>
      <c r="O210" s="72">
        <f t="shared" si="19"/>
        <v>0</v>
      </c>
    </row>
    <row r="211" spans="1:15" x14ac:dyDescent="0.3">
      <c r="A211" s="87" t="str">
        <f t="shared" si="15"/>
        <v/>
      </c>
      <c r="B211" s="69"/>
      <c r="C211" s="87" t="str">
        <f t="shared" si="16"/>
        <v/>
      </c>
      <c r="D211" s="69"/>
      <c r="E211" s="87" t="str">
        <f t="shared" si="17"/>
        <v/>
      </c>
      <c r="F211" s="69"/>
      <c r="G211" s="70"/>
      <c r="H211" s="88" t="str">
        <f>IF(G211="X",Info!$G$10*$N211,"")</f>
        <v/>
      </c>
      <c r="I211" s="79"/>
      <c r="J211" s="71"/>
      <c r="K211" s="71"/>
      <c r="L211" s="71"/>
      <c r="M211" s="71"/>
      <c r="N211" s="72">
        <f t="shared" si="18"/>
        <v>0</v>
      </c>
      <c r="O211" s="72">
        <f t="shared" si="19"/>
        <v>0</v>
      </c>
    </row>
    <row r="212" spans="1:15" x14ac:dyDescent="0.3">
      <c r="A212" s="87" t="str">
        <f t="shared" si="15"/>
        <v/>
      </c>
      <c r="B212" s="69"/>
      <c r="C212" s="87" t="str">
        <f t="shared" si="16"/>
        <v/>
      </c>
      <c r="D212" s="69"/>
      <c r="E212" s="87" t="str">
        <f t="shared" si="17"/>
        <v/>
      </c>
      <c r="F212" s="69"/>
      <c r="G212" s="70"/>
      <c r="H212" s="88" t="str">
        <f>IF(G212="X",Info!$G$10*$N212,"")</f>
        <v/>
      </c>
      <c r="I212" s="79"/>
      <c r="J212" s="71"/>
      <c r="K212" s="71"/>
      <c r="L212" s="71"/>
      <c r="M212" s="71"/>
      <c r="N212" s="72">
        <f t="shared" si="18"/>
        <v>0</v>
      </c>
      <c r="O212" s="72">
        <f t="shared" si="19"/>
        <v>0</v>
      </c>
    </row>
    <row r="213" spans="1:15" x14ac:dyDescent="0.3">
      <c r="A213" s="87" t="str">
        <f t="shared" si="15"/>
        <v/>
      </c>
      <c r="B213" s="69"/>
      <c r="C213" s="87" t="str">
        <f t="shared" si="16"/>
        <v/>
      </c>
      <c r="D213" s="69"/>
      <c r="E213" s="87" t="str">
        <f t="shared" si="17"/>
        <v/>
      </c>
      <c r="F213" s="69"/>
      <c r="G213" s="70"/>
      <c r="H213" s="88" t="str">
        <f>IF(G213="X",Info!$G$10*$N213,"")</f>
        <v/>
      </c>
      <c r="I213" s="79"/>
      <c r="J213" s="71"/>
      <c r="K213" s="71"/>
      <c r="L213" s="71"/>
      <c r="M213" s="71"/>
      <c r="N213" s="72">
        <f t="shared" si="18"/>
        <v>0</v>
      </c>
      <c r="O213" s="72">
        <f t="shared" si="19"/>
        <v>0</v>
      </c>
    </row>
    <row r="214" spans="1:15" x14ac:dyDescent="0.3">
      <c r="A214" s="87" t="str">
        <f t="shared" si="15"/>
        <v/>
      </c>
      <c r="B214" s="69"/>
      <c r="C214" s="87" t="str">
        <f t="shared" si="16"/>
        <v/>
      </c>
      <c r="D214" s="69"/>
      <c r="E214" s="87" t="str">
        <f t="shared" si="17"/>
        <v/>
      </c>
      <c r="F214" s="69"/>
      <c r="G214" s="70"/>
      <c r="H214" s="88" t="str">
        <f>IF(G214="X",Info!$G$10*$N214,"")</f>
        <v/>
      </c>
      <c r="I214" s="79"/>
      <c r="J214" s="71"/>
      <c r="K214" s="71"/>
      <c r="L214" s="71"/>
      <c r="M214" s="71"/>
      <c r="N214" s="72">
        <f t="shared" si="18"/>
        <v>0</v>
      </c>
      <c r="O214" s="72">
        <f t="shared" si="19"/>
        <v>0</v>
      </c>
    </row>
    <row r="215" spans="1:15" x14ac:dyDescent="0.3">
      <c r="A215" s="87" t="str">
        <f t="shared" si="15"/>
        <v/>
      </c>
      <c r="B215" s="69"/>
      <c r="C215" s="87" t="str">
        <f t="shared" si="16"/>
        <v/>
      </c>
      <c r="D215" s="69"/>
      <c r="E215" s="87" t="str">
        <f t="shared" si="17"/>
        <v/>
      </c>
      <c r="F215" s="69"/>
      <c r="G215" s="70"/>
      <c r="H215" s="88" t="str">
        <f>IF(G215="X",Info!$G$10*$N215,"")</f>
        <v/>
      </c>
      <c r="I215" s="79"/>
      <c r="J215" s="71"/>
      <c r="K215" s="71"/>
      <c r="L215" s="71"/>
      <c r="M215" s="71"/>
      <c r="N215" s="72">
        <f t="shared" si="18"/>
        <v>0</v>
      </c>
      <c r="O215" s="72">
        <f t="shared" si="19"/>
        <v>0</v>
      </c>
    </row>
    <row r="216" spans="1:15" x14ac:dyDescent="0.3">
      <c r="A216" s="87" t="str">
        <f t="shared" si="15"/>
        <v/>
      </c>
      <c r="B216" s="69"/>
      <c r="C216" s="87" t="str">
        <f t="shared" si="16"/>
        <v/>
      </c>
      <c r="D216" s="69"/>
      <c r="E216" s="87" t="str">
        <f t="shared" si="17"/>
        <v/>
      </c>
      <c r="F216" s="69"/>
      <c r="G216" s="70"/>
      <c r="H216" s="88" t="str">
        <f>IF(G216="X",Info!$G$10*$N216,"")</f>
        <v/>
      </c>
      <c r="I216" s="79"/>
      <c r="J216" s="71"/>
      <c r="K216" s="71"/>
      <c r="L216" s="71"/>
      <c r="M216" s="71"/>
      <c r="N216" s="72">
        <f t="shared" si="18"/>
        <v>0</v>
      </c>
      <c r="O216" s="72">
        <f t="shared" si="19"/>
        <v>0</v>
      </c>
    </row>
    <row r="217" spans="1:15" x14ac:dyDescent="0.3">
      <c r="A217" s="87" t="str">
        <f t="shared" si="15"/>
        <v/>
      </c>
      <c r="B217" s="69"/>
      <c r="C217" s="87" t="str">
        <f t="shared" si="16"/>
        <v/>
      </c>
      <c r="D217" s="69"/>
      <c r="E217" s="87" t="str">
        <f t="shared" si="17"/>
        <v/>
      </c>
      <c r="F217" s="69"/>
      <c r="G217" s="70"/>
      <c r="H217" s="88" t="str">
        <f>IF(G217="X",Info!$G$10*$N217,"")</f>
        <v/>
      </c>
      <c r="I217" s="79"/>
      <c r="J217" s="71"/>
      <c r="K217" s="71"/>
      <c r="L217" s="71"/>
      <c r="M217" s="71"/>
      <c r="N217" s="72">
        <f t="shared" si="18"/>
        <v>0</v>
      </c>
      <c r="O217" s="72">
        <f t="shared" si="19"/>
        <v>0</v>
      </c>
    </row>
    <row r="218" spans="1:15" x14ac:dyDescent="0.3">
      <c r="A218" s="87" t="str">
        <f t="shared" si="15"/>
        <v/>
      </c>
      <c r="B218" s="69"/>
      <c r="C218" s="87" t="str">
        <f t="shared" si="16"/>
        <v/>
      </c>
      <c r="D218" s="69"/>
      <c r="E218" s="87" t="str">
        <f t="shared" si="17"/>
        <v/>
      </c>
      <c r="F218" s="69"/>
      <c r="G218" s="70"/>
      <c r="H218" s="88" t="str">
        <f>IF(G218="X",Info!$G$10*$N218,"")</f>
        <v/>
      </c>
      <c r="I218" s="79"/>
      <c r="J218" s="71"/>
      <c r="K218" s="71"/>
      <c r="L218" s="71"/>
      <c r="M218" s="71"/>
      <c r="N218" s="72">
        <f t="shared" si="18"/>
        <v>0</v>
      </c>
      <c r="O218" s="72">
        <f t="shared" si="19"/>
        <v>0</v>
      </c>
    </row>
    <row r="219" spans="1:15" x14ac:dyDescent="0.3">
      <c r="A219" s="87" t="str">
        <f t="shared" si="15"/>
        <v/>
      </c>
      <c r="B219" s="69"/>
      <c r="C219" s="87" t="str">
        <f t="shared" si="16"/>
        <v/>
      </c>
      <c r="D219" s="69"/>
      <c r="E219" s="87" t="str">
        <f t="shared" si="17"/>
        <v/>
      </c>
      <c r="F219" s="69"/>
      <c r="G219" s="70"/>
      <c r="H219" s="88" t="str">
        <f>IF(G219="X",Info!$G$10*$N219,"")</f>
        <v/>
      </c>
      <c r="I219" s="79"/>
      <c r="J219" s="71"/>
      <c r="K219" s="71"/>
      <c r="L219" s="71"/>
      <c r="M219" s="71"/>
      <c r="N219" s="72">
        <f t="shared" si="18"/>
        <v>0</v>
      </c>
      <c r="O219" s="72">
        <f t="shared" si="19"/>
        <v>0</v>
      </c>
    </row>
    <row r="220" spans="1:15" x14ac:dyDescent="0.3">
      <c r="A220" s="87" t="str">
        <f t="shared" si="15"/>
        <v/>
      </c>
      <c r="B220" s="69"/>
      <c r="C220" s="87" t="str">
        <f t="shared" si="16"/>
        <v/>
      </c>
      <c r="D220" s="69"/>
      <c r="E220" s="87" t="str">
        <f t="shared" si="17"/>
        <v/>
      </c>
      <c r="F220" s="69"/>
      <c r="G220" s="70"/>
      <c r="H220" s="88" t="str">
        <f>IF(G220="X",Info!$G$10*$N220,"")</f>
        <v/>
      </c>
      <c r="I220" s="79"/>
      <c r="J220" s="71"/>
      <c r="K220" s="71"/>
      <c r="L220" s="71"/>
      <c r="M220" s="71"/>
      <c r="N220" s="72">
        <f t="shared" si="18"/>
        <v>0</v>
      </c>
      <c r="O220" s="72">
        <f t="shared" si="19"/>
        <v>0</v>
      </c>
    </row>
    <row r="221" spans="1:15" x14ac:dyDescent="0.3">
      <c r="A221" s="87" t="str">
        <f t="shared" si="15"/>
        <v/>
      </c>
      <c r="B221" s="69"/>
      <c r="C221" s="87" t="str">
        <f t="shared" si="16"/>
        <v/>
      </c>
      <c r="D221" s="69"/>
      <c r="E221" s="87" t="str">
        <f t="shared" si="17"/>
        <v/>
      </c>
      <c r="F221" s="69"/>
      <c r="G221" s="70"/>
      <c r="H221" s="88" t="str">
        <f>IF(G221="X",Info!$G$10*$N221,"")</f>
        <v/>
      </c>
      <c r="I221" s="79"/>
      <c r="J221" s="71"/>
      <c r="K221" s="71"/>
      <c r="L221" s="71"/>
      <c r="M221" s="71"/>
      <c r="N221" s="72">
        <f t="shared" si="18"/>
        <v>0</v>
      </c>
      <c r="O221" s="72">
        <f t="shared" si="19"/>
        <v>0</v>
      </c>
    </row>
    <row r="222" spans="1:15" x14ac:dyDescent="0.3">
      <c r="A222" s="87" t="str">
        <f t="shared" si="15"/>
        <v/>
      </c>
      <c r="B222" s="69"/>
      <c r="C222" s="87" t="str">
        <f t="shared" si="16"/>
        <v/>
      </c>
      <c r="D222" s="69"/>
      <c r="E222" s="87" t="str">
        <f t="shared" si="17"/>
        <v/>
      </c>
      <c r="F222" s="69"/>
      <c r="G222" s="70"/>
      <c r="H222" s="88" t="str">
        <f>IF(G222="X",Info!$G$10*$N222,"")</f>
        <v/>
      </c>
      <c r="I222" s="79"/>
      <c r="J222" s="71"/>
      <c r="K222" s="71"/>
      <c r="L222" s="71"/>
      <c r="M222" s="71"/>
      <c r="N222" s="72">
        <f t="shared" si="18"/>
        <v>0</v>
      </c>
      <c r="O222" s="72">
        <f t="shared" si="19"/>
        <v>0</v>
      </c>
    </row>
    <row r="223" spans="1:15" x14ac:dyDescent="0.3">
      <c r="A223" s="87" t="str">
        <f t="shared" si="15"/>
        <v/>
      </c>
      <c r="B223" s="69"/>
      <c r="C223" s="87" t="str">
        <f t="shared" si="16"/>
        <v/>
      </c>
      <c r="D223" s="69"/>
      <c r="E223" s="87" t="str">
        <f t="shared" si="17"/>
        <v/>
      </c>
      <c r="F223" s="69"/>
      <c r="G223" s="70"/>
      <c r="H223" s="88" t="str">
        <f>IF(G223="X",Info!$G$10*$N223,"")</f>
        <v/>
      </c>
      <c r="I223" s="79"/>
      <c r="J223" s="71"/>
      <c r="K223" s="71"/>
      <c r="L223" s="71"/>
      <c r="M223" s="71"/>
      <c r="N223" s="72">
        <f t="shared" si="18"/>
        <v>0</v>
      </c>
      <c r="O223" s="72">
        <f t="shared" si="19"/>
        <v>0</v>
      </c>
    </row>
    <row r="224" spans="1:15" x14ac:dyDescent="0.3">
      <c r="A224" s="87" t="str">
        <f t="shared" si="15"/>
        <v/>
      </c>
      <c r="B224" s="69"/>
      <c r="C224" s="87" t="str">
        <f t="shared" si="16"/>
        <v/>
      </c>
      <c r="D224" s="69"/>
      <c r="E224" s="87" t="str">
        <f t="shared" si="17"/>
        <v/>
      </c>
      <c r="F224" s="69"/>
      <c r="G224" s="70"/>
      <c r="H224" s="88" t="str">
        <f>IF(G224="X",Info!$G$10*$N224,"")</f>
        <v/>
      </c>
      <c r="I224" s="79"/>
      <c r="J224" s="71"/>
      <c r="K224" s="71"/>
      <c r="L224" s="71"/>
      <c r="M224" s="71"/>
      <c r="N224" s="72">
        <f t="shared" si="18"/>
        <v>0</v>
      </c>
      <c r="O224" s="72">
        <f t="shared" si="19"/>
        <v>0</v>
      </c>
    </row>
    <row r="225" spans="1:15" x14ac:dyDescent="0.3">
      <c r="A225" s="87" t="str">
        <f t="shared" si="15"/>
        <v/>
      </c>
      <c r="B225" s="69"/>
      <c r="C225" s="87" t="str">
        <f t="shared" si="16"/>
        <v/>
      </c>
      <c r="D225" s="69"/>
      <c r="E225" s="87" t="str">
        <f t="shared" si="17"/>
        <v/>
      </c>
      <c r="F225" s="69"/>
      <c r="G225" s="70"/>
      <c r="H225" s="88" t="str">
        <f>IF(G225="X",Info!$G$10*$N225,"")</f>
        <v/>
      </c>
      <c r="I225" s="79"/>
      <c r="J225" s="71"/>
      <c r="K225" s="71"/>
      <c r="L225" s="71"/>
      <c r="M225" s="71"/>
      <c r="N225" s="72">
        <f t="shared" si="18"/>
        <v>0</v>
      </c>
      <c r="O225" s="72">
        <f t="shared" si="19"/>
        <v>0</v>
      </c>
    </row>
    <row r="226" spans="1:15" x14ac:dyDescent="0.3">
      <c r="A226" s="87" t="str">
        <f t="shared" si="15"/>
        <v/>
      </c>
      <c r="B226" s="69"/>
      <c r="C226" s="87" t="str">
        <f t="shared" si="16"/>
        <v/>
      </c>
      <c r="D226" s="69"/>
      <c r="E226" s="87" t="str">
        <f t="shared" si="17"/>
        <v/>
      </c>
      <c r="F226" s="69"/>
      <c r="G226" s="70"/>
      <c r="H226" s="88" t="str">
        <f>IF(G226="X",Info!$G$10*$N226,"")</f>
        <v/>
      </c>
      <c r="I226" s="79"/>
      <c r="J226" s="71"/>
      <c r="K226" s="71"/>
      <c r="L226" s="71"/>
      <c r="M226" s="71"/>
      <c r="N226" s="72">
        <f t="shared" si="18"/>
        <v>0</v>
      </c>
      <c r="O226" s="72">
        <f t="shared" si="19"/>
        <v>0</v>
      </c>
    </row>
    <row r="227" spans="1:15" x14ac:dyDescent="0.3">
      <c r="A227" s="87" t="str">
        <f t="shared" si="15"/>
        <v/>
      </c>
      <c r="B227" s="69"/>
      <c r="C227" s="87" t="str">
        <f t="shared" si="16"/>
        <v/>
      </c>
      <c r="D227" s="69"/>
      <c r="E227" s="87" t="str">
        <f t="shared" si="17"/>
        <v/>
      </c>
      <c r="F227" s="69"/>
      <c r="G227" s="70"/>
      <c r="H227" s="88" t="str">
        <f>IF(G227="X",Info!$G$10*$N227,"")</f>
        <v/>
      </c>
      <c r="I227" s="79"/>
      <c r="J227" s="71"/>
      <c r="K227" s="71"/>
      <c r="L227" s="71"/>
      <c r="M227" s="71"/>
      <c r="N227" s="72">
        <f t="shared" si="18"/>
        <v>0</v>
      </c>
      <c r="O227" s="72">
        <f t="shared" si="19"/>
        <v>0</v>
      </c>
    </row>
    <row r="228" spans="1:15" x14ac:dyDescent="0.3">
      <c r="A228" s="87" t="str">
        <f t="shared" si="15"/>
        <v/>
      </c>
      <c r="B228" s="69"/>
      <c r="C228" s="87" t="str">
        <f t="shared" si="16"/>
        <v/>
      </c>
      <c r="D228" s="69"/>
      <c r="E228" s="87" t="str">
        <f t="shared" si="17"/>
        <v/>
      </c>
      <c r="F228" s="69"/>
      <c r="G228" s="70"/>
      <c r="H228" s="88" t="str">
        <f>IF(G228="X",Info!$G$10*$N228,"")</f>
        <v/>
      </c>
      <c r="I228" s="79"/>
      <c r="J228" s="71"/>
      <c r="K228" s="71"/>
      <c r="L228" s="71"/>
      <c r="M228" s="71"/>
      <c r="N228" s="72">
        <f t="shared" si="18"/>
        <v>0</v>
      </c>
      <c r="O228" s="72">
        <f t="shared" si="19"/>
        <v>0</v>
      </c>
    </row>
    <row r="229" spans="1:15" x14ac:dyDescent="0.3">
      <c r="A229" s="87" t="str">
        <f t="shared" si="15"/>
        <v/>
      </c>
      <c r="B229" s="69"/>
      <c r="C229" s="87" t="str">
        <f t="shared" si="16"/>
        <v/>
      </c>
      <c r="D229" s="69"/>
      <c r="E229" s="87" t="str">
        <f t="shared" si="17"/>
        <v/>
      </c>
      <c r="F229" s="69"/>
      <c r="G229" s="70"/>
      <c r="H229" s="88" t="str">
        <f>IF(G229="X",Info!$G$10*$N229,"")</f>
        <v/>
      </c>
      <c r="I229" s="79"/>
      <c r="J229" s="71"/>
      <c r="K229" s="71"/>
      <c r="L229" s="71"/>
      <c r="M229" s="71"/>
      <c r="N229" s="72">
        <f t="shared" si="18"/>
        <v>0</v>
      </c>
      <c r="O229" s="72">
        <f t="shared" si="19"/>
        <v>0</v>
      </c>
    </row>
    <row r="230" spans="1:15" x14ac:dyDescent="0.3">
      <c r="A230" s="87" t="str">
        <f t="shared" si="15"/>
        <v/>
      </c>
      <c r="B230" s="69"/>
      <c r="C230" s="87" t="str">
        <f t="shared" si="16"/>
        <v/>
      </c>
      <c r="D230" s="69"/>
      <c r="E230" s="87" t="str">
        <f t="shared" si="17"/>
        <v/>
      </c>
      <c r="F230" s="69"/>
      <c r="G230" s="70"/>
      <c r="H230" s="88" t="str">
        <f>IF(G230="X",Info!$G$10*$N230,"")</f>
        <v/>
      </c>
      <c r="I230" s="79"/>
      <c r="J230" s="71"/>
      <c r="K230" s="71"/>
      <c r="L230" s="71"/>
      <c r="M230" s="71"/>
      <c r="N230" s="72">
        <f t="shared" si="18"/>
        <v>0</v>
      </c>
      <c r="O230" s="72">
        <f t="shared" si="19"/>
        <v>0</v>
      </c>
    </row>
    <row r="231" spans="1:15" x14ac:dyDescent="0.3">
      <c r="A231" s="87" t="str">
        <f t="shared" si="15"/>
        <v/>
      </c>
      <c r="B231" s="69"/>
      <c r="C231" s="87" t="str">
        <f t="shared" si="16"/>
        <v/>
      </c>
      <c r="D231" s="69"/>
      <c r="E231" s="87" t="str">
        <f t="shared" si="17"/>
        <v/>
      </c>
      <c r="F231" s="69"/>
      <c r="G231" s="70"/>
      <c r="H231" s="88" t="str">
        <f>IF(G231="X",Info!$G$10*$N231,"")</f>
        <v/>
      </c>
      <c r="I231" s="79"/>
      <c r="J231" s="71"/>
      <c r="K231" s="71"/>
      <c r="L231" s="71"/>
      <c r="M231" s="71"/>
      <c r="N231" s="72">
        <f t="shared" si="18"/>
        <v>0</v>
      </c>
      <c r="O231" s="72">
        <f t="shared" si="19"/>
        <v>0</v>
      </c>
    </row>
    <row r="232" spans="1:15" x14ac:dyDescent="0.3">
      <c r="A232" s="87" t="str">
        <f t="shared" si="15"/>
        <v/>
      </c>
      <c r="B232" s="69"/>
      <c r="C232" s="87" t="str">
        <f t="shared" si="16"/>
        <v/>
      </c>
      <c r="D232" s="69"/>
      <c r="E232" s="87" t="str">
        <f t="shared" si="17"/>
        <v/>
      </c>
      <c r="F232" s="69"/>
      <c r="G232" s="70"/>
      <c r="H232" s="88" t="str">
        <f>IF(G232="X",Info!$G$10*$N232,"")</f>
        <v/>
      </c>
      <c r="I232" s="79"/>
      <c r="J232" s="71"/>
      <c r="K232" s="71"/>
      <c r="L232" s="71"/>
      <c r="M232" s="71"/>
      <c r="N232" s="72">
        <f t="shared" si="18"/>
        <v>0</v>
      </c>
      <c r="O232" s="72">
        <f t="shared" si="19"/>
        <v>0</v>
      </c>
    </row>
    <row r="233" spans="1:15" x14ac:dyDescent="0.3">
      <c r="A233" s="87" t="str">
        <f t="shared" si="15"/>
        <v/>
      </c>
      <c r="B233" s="69"/>
      <c r="C233" s="87" t="str">
        <f t="shared" si="16"/>
        <v/>
      </c>
      <c r="D233" s="69"/>
      <c r="E233" s="87" t="str">
        <f t="shared" si="17"/>
        <v/>
      </c>
      <c r="F233" s="69"/>
      <c r="G233" s="70"/>
      <c r="H233" s="88" t="str">
        <f>IF(G233="X",Info!$G$10*$N233,"")</f>
        <v/>
      </c>
      <c r="I233" s="79"/>
      <c r="J233" s="71"/>
      <c r="K233" s="71"/>
      <c r="L233" s="71"/>
      <c r="M233" s="71"/>
      <c r="N233" s="72">
        <f t="shared" si="18"/>
        <v>0</v>
      </c>
      <c r="O233" s="72">
        <f t="shared" si="19"/>
        <v>0</v>
      </c>
    </row>
    <row r="234" spans="1:15" x14ac:dyDescent="0.3">
      <c r="A234" s="87" t="str">
        <f t="shared" si="15"/>
        <v/>
      </c>
      <c r="B234" s="69"/>
      <c r="C234" s="87" t="str">
        <f t="shared" si="16"/>
        <v/>
      </c>
      <c r="D234" s="69"/>
      <c r="E234" s="87" t="str">
        <f t="shared" si="17"/>
        <v/>
      </c>
      <c r="F234" s="69"/>
      <c r="G234" s="70"/>
      <c r="H234" s="88" t="str">
        <f>IF(G234="X",Info!$G$10*$N234,"")</f>
        <v/>
      </c>
      <c r="I234" s="79"/>
      <c r="J234" s="71"/>
      <c r="K234" s="71"/>
      <c r="L234" s="71"/>
      <c r="M234" s="71"/>
      <c r="N234" s="72">
        <f t="shared" si="18"/>
        <v>0</v>
      </c>
      <c r="O234" s="72">
        <f t="shared" si="19"/>
        <v>0</v>
      </c>
    </row>
    <row r="235" spans="1:15" x14ac:dyDescent="0.3">
      <c r="A235" s="87" t="str">
        <f t="shared" si="15"/>
        <v/>
      </c>
      <c r="B235" s="69"/>
      <c r="C235" s="87" t="str">
        <f t="shared" si="16"/>
        <v/>
      </c>
      <c r="D235" s="69"/>
      <c r="E235" s="87" t="str">
        <f t="shared" si="17"/>
        <v/>
      </c>
      <c r="F235" s="69"/>
      <c r="G235" s="70"/>
      <c r="H235" s="88" t="str">
        <f>IF(G235="X",Info!$G$10*$N235,"")</f>
        <v/>
      </c>
      <c r="I235" s="79"/>
      <c r="J235" s="71"/>
      <c r="K235" s="71"/>
      <c r="L235" s="71"/>
      <c r="M235" s="71"/>
      <c r="N235" s="72">
        <f t="shared" si="18"/>
        <v>0</v>
      </c>
      <c r="O235" s="72">
        <f t="shared" si="19"/>
        <v>0</v>
      </c>
    </row>
    <row r="236" spans="1:15" x14ac:dyDescent="0.3">
      <c r="A236" s="87" t="str">
        <f t="shared" si="15"/>
        <v/>
      </c>
      <c r="B236" s="69"/>
      <c r="C236" s="87" t="str">
        <f t="shared" si="16"/>
        <v/>
      </c>
      <c r="D236" s="69"/>
      <c r="E236" s="87" t="str">
        <f t="shared" si="17"/>
        <v/>
      </c>
      <c r="F236" s="69"/>
      <c r="G236" s="70"/>
      <c r="H236" s="88" t="str">
        <f>IF(G236="X",Info!$G$10*$N236,"")</f>
        <v/>
      </c>
      <c r="I236" s="79"/>
      <c r="J236" s="71"/>
      <c r="K236" s="71"/>
      <c r="L236" s="71"/>
      <c r="M236" s="71"/>
      <c r="N236" s="72">
        <f t="shared" si="18"/>
        <v>0</v>
      </c>
      <c r="O236" s="72">
        <f t="shared" si="19"/>
        <v>0</v>
      </c>
    </row>
    <row r="237" spans="1:15" x14ac:dyDescent="0.3">
      <c r="A237" s="87" t="str">
        <f t="shared" si="15"/>
        <v/>
      </c>
      <c r="B237" s="69"/>
      <c r="C237" s="87" t="str">
        <f t="shared" si="16"/>
        <v/>
      </c>
      <c r="D237" s="69"/>
      <c r="E237" s="87" t="str">
        <f t="shared" si="17"/>
        <v/>
      </c>
      <c r="F237" s="69"/>
      <c r="G237" s="70"/>
      <c r="H237" s="88" t="str">
        <f>IF(G237="X",Info!$G$10*$N237,"")</f>
        <v/>
      </c>
      <c r="I237" s="79"/>
      <c r="J237" s="71"/>
      <c r="K237" s="71"/>
      <c r="L237" s="71"/>
      <c r="M237" s="71"/>
      <c r="N237" s="72">
        <f t="shared" si="18"/>
        <v>0</v>
      </c>
      <c r="O237" s="72">
        <f t="shared" si="19"/>
        <v>0</v>
      </c>
    </row>
    <row r="238" spans="1:15" x14ac:dyDescent="0.3">
      <c r="A238" s="87" t="str">
        <f t="shared" si="15"/>
        <v/>
      </c>
      <c r="B238" s="69"/>
      <c r="C238" s="87" t="str">
        <f t="shared" si="16"/>
        <v/>
      </c>
      <c r="D238" s="69"/>
      <c r="E238" s="87" t="str">
        <f t="shared" si="17"/>
        <v/>
      </c>
      <c r="F238" s="69"/>
      <c r="G238" s="70"/>
      <c r="H238" s="88" t="str">
        <f>IF(G238="X",Info!$G$10*$N238,"")</f>
        <v/>
      </c>
      <c r="I238" s="79"/>
      <c r="J238" s="71"/>
      <c r="K238" s="71"/>
      <c r="L238" s="71"/>
      <c r="M238" s="71"/>
      <c r="N238" s="72">
        <f t="shared" si="18"/>
        <v>0</v>
      </c>
      <c r="O238" s="72">
        <f t="shared" si="19"/>
        <v>0</v>
      </c>
    </row>
    <row r="239" spans="1:15" x14ac:dyDescent="0.3">
      <c r="A239" s="87" t="str">
        <f t="shared" si="15"/>
        <v/>
      </c>
      <c r="B239" s="69"/>
      <c r="C239" s="87" t="str">
        <f t="shared" si="16"/>
        <v/>
      </c>
      <c r="D239" s="69"/>
      <c r="E239" s="87" t="str">
        <f t="shared" si="17"/>
        <v/>
      </c>
      <c r="F239" s="69"/>
      <c r="G239" s="70"/>
      <c r="H239" s="88" t="str">
        <f>IF(G239="X",Info!$G$10*$N239,"")</f>
        <v/>
      </c>
      <c r="I239" s="79"/>
      <c r="J239" s="71"/>
      <c r="K239" s="71"/>
      <c r="L239" s="71"/>
      <c r="M239" s="71"/>
      <c r="N239" s="72">
        <f t="shared" si="18"/>
        <v>0</v>
      </c>
      <c r="O239" s="72">
        <f t="shared" si="19"/>
        <v>0</v>
      </c>
    </row>
    <row r="240" spans="1:15" x14ac:dyDescent="0.3">
      <c r="A240" s="87" t="str">
        <f t="shared" si="15"/>
        <v/>
      </c>
      <c r="B240" s="69"/>
      <c r="C240" s="87" t="str">
        <f t="shared" si="16"/>
        <v/>
      </c>
      <c r="D240" s="69"/>
      <c r="E240" s="87" t="str">
        <f t="shared" si="17"/>
        <v/>
      </c>
      <c r="F240" s="69"/>
      <c r="G240" s="70"/>
      <c r="H240" s="88" t="str">
        <f>IF(G240="X",Info!$G$10*$N240,"")</f>
        <v/>
      </c>
      <c r="I240" s="79"/>
      <c r="J240" s="71"/>
      <c r="K240" s="71"/>
      <c r="L240" s="71"/>
      <c r="M240" s="71"/>
      <c r="N240" s="72">
        <f t="shared" si="18"/>
        <v>0</v>
      </c>
      <c r="O240" s="72">
        <f t="shared" si="19"/>
        <v>0</v>
      </c>
    </row>
    <row r="241" spans="1:15" x14ac:dyDescent="0.3">
      <c r="A241" s="87" t="str">
        <f t="shared" si="15"/>
        <v/>
      </c>
      <c r="B241" s="69"/>
      <c r="C241" s="87" t="str">
        <f t="shared" si="16"/>
        <v/>
      </c>
      <c r="D241" s="69"/>
      <c r="E241" s="87" t="str">
        <f t="shared" si="17"/>
        <v/>
      </c>
      <c r="F241" s="69"/>
      <c r="G241" s="70"/>
      <c r="H241" s="88" t="str">
        <f>IF(G241="X",Info!$G$10*$N241,"")</f>
        <v/>
      </c>
      <c r="I241" s="79"/>
      <c r="J241" s="71"/>
      <c r="K241" s="71"/>
      <c r="L241" s="71"/>
      <c r="M241" s="71"/>
      <c r="N241" s="72">
        <f t="shared" si="18"/>
        <v>0</v>
      </c>
      <c r="O241" s="72">
        <f t="shared" si="19"/>
        <v>0</v>
      </c>
    </row>
    <row r="242" spans="1:15" x14ac:dyDescent="0.3">
      <c r="A242" s="87" t="str">
        <f t="shared" si="15"/>
        <v/>
      </c>
      <c r="B242" s="69"/>
      <c r="C242" s="87" t="str">
        <f t="shared" si="16"/>
        <v/>
      </c>
      <c r="D242" s="69"/>
      <c r="E242" s="87" t="str">
        <f t="shared" si="17"/>
        <v/>
      </c>
      <c r="F242" s="69"/>
      <c r="G242" s="70"/>
      <c r="H242" s="88" t="str">
        <f>IF(G242="X",Info!$G$10*$N242,"")</f>
        <v/>
      </c>
      <c r="I242" s="79"/>
      <c r="J242" s="71"/>
      <c r="K242" s="71"/>
      <c r="L242" s="71"/>
      <c r="M242" s="71"/>
      <c r="N242" s="72">
        <f t="shared" si="18"/>
        <v>0</v>
      </c>
      <c r="O242" s="72">
        <f t="shared" si="19"/>
        <v>0</v>
      </c>
    </row>
    <row r="243" spans="1:15" x14ac:dyDescent="0.3">
      <c r="A243" s="87" t="str">
        <f t="shared" si="15"/>
        <v/>
      </c>
      <c r="B243" s="69"/>
      <c r="C243" s="87" t="str">
        <f t="shared" si="16"/>
        <v/>
      </c>
      <c r="D243" s="69"/>
      <c r="E243" s="87" t="str">
        <f t="shared" si="17"/>
        <v/>
      </c>
      <c r="F243" s="69"/>
      <c r="G243" s="70"/>
      <c r="H243" s="88" t="str">
        <f>IF(G243="X",Info!$G$10*$N243,"")</f>
        <v/>
      </c>
      <c r="I243" s="79"/>
      <c r="J243" s="71"/>
      <c r="K243" s="71"/>
      <c r="L243" s="71"/>
      <c r="M243" s="71"/>
      <c r="N243" s="72">
        <f t="shared" si="18"/>
        <v>0</v>
      </c>
      <c r="O243" s="72">
        <f t="shared" si="19"/>
        <v>0</v>
      </c>
    </row>
    <row r="244" spans="1:15" x14ac:dyDescent="0.3">
      <c r="A244" s="87" t="str">
        <f t="shared" si="15"/>
        <v/>
      </c>
      <c r="B244" s="69"/>
      <c r="C244" s="87" t="str">
        <f t="shared" si="16"/>
        <v/>
      </c>
      <c r="D244" s="69"/>
      <c r="E244" s="87" t="str">
        <f t="shared" si="17"/>
        <v/>
      </c>
      <c r="F244" s="69"/>
      <c r="G244" s="70"/>
      <c r="H244" s="88" t="str">
        <f>IF(G244="X",Info!$G$10*$N244,"")</f>
        <v/>
      </c>
      <c r="I244" s="79"/>
      <c r="J244" s="71"/>
      <c r="K244" s="71"/>
      <c r="L244" s="71"/>
      <c r="M244" s="71"/>
      <c r="N244" s="72">
        <f t="shared" si="18"/>
        <v>0</v>
      </c>
      <c r="O244" s="72">
        <f t="shared" si="19"/>
        <v>0</v>
      </c>
    </row>
    <row r="245" spans="1:15" x14ac:dyDescent="0.3">
      <c r="A245" s="87" t="str">
        <f t="shared" si="15"/>
        <v/>
      </c>
      <c r="B245" s="69"/>
      <c r="C245" s="87" t="str">
        <f t="shared" si="16"/>
        <v/>
      </c>
      <c r="D245" s="69"/>
      <c r="E245" s="87" t="str">
        <f t="shared" si="17"/>
        <v/>
      </c>
      <c r="F245" s="69"/>
      <c r="G245" s="70"/>
      <c r="H245" s="88" t="str">
        <f>IF(G245="X",Info!$G$10*$N245,"")</f>
        <v/>
      </c>
      <c r="I245" s="79"/>
      <c r="J245" s="71"/>
      <c r="K245" s="71"/>
      <c r="L245" s="71"/>
      <c r="M245" s="71"/>
      <c r="N245" s="72">
        <f t="shared" si="18"/>
        <v>0</v>
      </c>
      <c r="O245" s="72">
        <f t="shared" si="19"/>
        <v>0</v>
      </c>
    </row>
    <row r="246" spans="1:15" x14ac:dyDescent="0.3">
      <c r="A246" s="87" t="str">
        <f t="shared" si="15"/>
        <v/>
      </c>
      <c r="B246" s="69"/>
      <c r="C246" s="87" t="str">
        <f t="shared" si="16"/>
        <v/>
      </c>
      <c r="D246" s="69"/>
      <c r="E246" s="87" t="str">
        <f t="shared" si="17"/>
        <v/>
      </c>
      <c r="F246" s="69"/>
      <c r="G246" s="70"/>
      <c r="H246" s="88" t="str">
        <f>IF(G246="X",Info!$G$10*$N246,"")</f>
        <v/>
      </c>
      <c r="I246" s="79"/>
      <c r="J246" s="71"/>
      <c r="K246" s="71"/>
      <c r="L246" s="71"/>
      <c r="M246" s="71"/>
      <c r="N246" s="72">
        <f t="shared" si="18"/>
        <v>0</v>
      </c>
      <c r="O246" s="72">
        <f t="shared" si="19"/>
        <v>0</v>
      </c>
    </row>
    <row r="247" spans="1:15" x14ac:dyDescent="0.3">
      <c r="A247" s="87" t="str">
        <f t="shared" si="15"/>
        <v/>
      </c>
      <c r="B247" s="69"/>
      <c r="C247" s="87" t="str">
        <f t="shared" si="16"/>
        <v/>
      </c>
      <c r="D247" s="69"/>
      <c r="E247" s="87" t="str">
        <f t="shared" si="17"/>
        <v/>
      </c>
      <c r="F247" s="69"/>
      <c r="G247" s="70"/>
      <c r="H247" s="88" t="str">
        <f>IF(G247="X",Info!$G$10*$N247,"")</f>
        <v/>
      </c>
      <c r="I247" s="79"/>
      <c r="J247" s="71"/>
      <c r="K247" s="71"/>
      <c r="L247" s="71"/>
      <c r="M247" s="71"/>
      <c r="N247" s="72">
        <f t="shared" si="18"/>
        <v>0</v>
      </c>
      <c r="O247" s="72">
        <f t="shared" si="19"/>
        <v>0</v>
      </c>
    </row>
    <row r="248" spans="1:15" x14ac:dyDescent="0.3">
      <c r="A248" s="87" t="str">
        <f t="shared" si="15"/>
        <v/>
      </c>
      <c r="B248" s="69"/>
      <c r="C248" s="87" t="str">
        <f t="shared" si="16"/>
        <v/>
      </c>
      <c r="D248" s="69"/>
      <c r="E248" s="87" t="str">
        <f t="shared" si="17"/>
        <v/>
      </c>
      <c r="F248" s="69"/>
      <c r="G248" s="70"/>
      <c r="H248" s="88" t="str">
        <f>IF(G248="X",Info!$G$10*$N248,"")</f>
        <v/>
      </c>
      <c r="I248" s="79"/>
      <c r="J248" s="71"/>
      <c r="K248" s="71"/>
      <c r="L248" s="71"/>
      <c r="M248" s="71"/>
      <c r="N248" s="72">
        <f t="shared" si="18"/>
        <v>0</v>
      </c>
      <c r="O248" s="72">
        <f t="shared" si="19"/>
        <v>0</v>
      </c>
    </row>
    <row r="249" spans="1:15" x14ac:dyDescent="0.3">
      <c r="A249" s="87" t="str">
        <f t="shared" si="15"/>
        <v/>
      </c>
      <c r="B249" s="69"/>
      <c r="C249" s="87" t="str">
        <f t="shared" si="16"/>
        <v/>
      </c>
      <c r="D249" s="69"/>
      <c r="E249" s="87" t="str">
        <f t="shared" si="17"/>
        <v/>
      </c>
      <c r="F249" s="69"/>
      <c r="G249" s="70"/>
      <c r="H249" s="88" t="str">
        <f>IF(G249="X",Info!$G$10*$N249,"")</f>
        <v/>
      </c>
      <c r="I249" s="79"/>
      <c r="J249" s="71"/>
      <c r="K249" s="71"/>
      <c r="L249" s="71"/>
      <c r="M249" s="71"/>
      <c r="N249" s="72">
        <f t="shared" si="18"/>
        <v>0</v>
      </c>
      <c r="O249" s="72">
        <f t="shared" si="19"/>
        <v>0</v>
      </c>
    </row>
    <row r="250" spans="1:15" x14ac:dyDescent="0.3">
      <c r="A250" s="87" t="str">
        <f t="shared" si="15"/>
        <v/>
      </c>
      <c r="B250" s="69"/>
      <c r="C250" s="87" t="str">
        <f t="shared" si="16"/>
        <v/>
      </c>
      <c r="D250" s="69"/>
      <c r="E250" s="87" t="str">
        <f t="shared" si="17"/>
        <v/>
      </c>
      <c r="F250" s="69"/>
      <c r="G250" s="70"/>
      <c r="H250" s="88" t="str">
        <f>IF(G250="X",Info!$G$10*$N250,"")</f>
        <v/>
      </c>
      <c r="I250" s="79"/>
      <c r="J250" s="71"/>
      <c r="K250" s="71"/>
      <c r="L250" s="71"/>
      <c r="M250" s="71"/>
      <c r="N250" s="72">
        <f t="shared" si="18"/>
        <v>0</v>
      </c>
      <c r="O250" s="72">
        <f t="shared" si="19"/>
        <v>0</v>
      </c>
    </row>
    <row r="251" spans="1:15" x14ac:dyDescent="0.3">
      <c r="A251" s="87" t="str">
        <f t="shared" si="15"/>
        <v/>
      </c>
      <c r="B251" s="69"/>
      <c r="C251" s="87" t="str">
        <f t="shared" si="16"/>
        <v/>
      </c>
      <c r="D251" s="69"/>
      <c r="E251" s="87" t="str">
        <f t="shared" si="17"/>
        <v/>
      </c>
      <c r="F251" s="69"/>
      <c r="G251" s="70"/>
      <c r="H251" s="88" t="str">
        <f>IF(G251="X",Info!$G$10*$N251,"")</f>
        <v/>
      </c>
      <c r="I251" s="79"/>
      <c r="J251" s="71"/>
      <c r="K251" s="71"/>
      <c r="L251" s="71"/>
      <c r="M251" s="71"/>
      <c r="N251" s="72">
        <f t="shared" si="18"/>
        <v>0</v>
      </c>
      <c r="O251" s="72">
        <f t="shared" si="19"/>
        <v>0</v>
      </c>
    </row>
    <row r="252" spans="1:15" x14ac:dyDescent="0.3">
      <c r="A252" s="87" t="str">
        <f t="shared" si="15"/>
        <v/>
      </c>
      <c r="B252" s="69"/>
      <c r="C252" s="87" t="str">
        <f t="shared" si="16"/>
        <v/>
      </c>
      <c r="D252" s="69"/>
      <c r="E252" s="87" t="str">
        <f t="shared" si="17"/>
        <v/>
      </c>
      <c r="F252" s="69"/>
      <c r="G252" s="70"/>
      <c r="H252" s="88" t="str">
        <f>IF(G252="X",Info!$G$10*$N252,"")</f>
        <v/>
      </c>
      <c r="I252" s="79"/>
      <c r="J252" s="71"/>
      <c r="K252" s="71"/>
      <c r="L252" s="71"/>
      <c r="M252" s="71"/>
      <c r="N252" s="72">
        <f t="shared" si="18"/>
        <v>0</v>
      </c>
      <c r="O252" s="72">
        <f t="shared" si="19"/>
        <v>0</v>
      </c>
    </row>
    <row r="253" spans="1:15" x14ac:dyDescent="0.3">
      <c r="A253" s="87" t="str">
        <f t="shared" si="15"/>
        <v/>
      </c>
      <c r="B253" s="69"/>
      <c r="C253" s="87" t="str">
        <f t="shared" si="16"/>
        <v/>
      </c>
      <c r="D253" s="69"/>
      <c r="E253" s="87" t="str">
        <f t="shared" si="17"/>
        <v/>
      </c>
      <c r="F253" s="69"/>
      <c r="G253" s="70"/>
      <c r="H253" s="88" t="str">
        <f>IF(G253="X",Info!$G$10*$N253,"")</f>
        <v/>
      </c>
      <c r="I253" s="79"/>
      <c r="J253" s="71"/>
      <c r="K253" s="71"/>
      <c r="L253" s="71"/>
      <c r="M253" s="71"/>
      <c r="N253" s="72">
        <f t="shared" si="18"/>
        <v>0</v>
      </c>
      <c r="O253" s="72">
        <f t="shared" si="19"/>
        <v>0</v>
      </c>
    </row>
    <row r="254" spans="1:15" x14ac:dyDescent="0.3">
      <c r="A254" s="87" t="str">
        <f t="shared" si="15"/>
        <v/>
      </c>
      <c r="B254" s="69"/>
      <c r="C254" s="87" t="str">
        <f t="shared" si="16"/>
        <v/>
      </c>
      <c r="D254" s="69"/>
      <c r="E254" s="87" t="str">
        <f t="shared" si="17"/>
        <v/>
      </c>
      <c r="F254" s="69"/>
      <c r="G254" s="70"/>
      <c r="H254" s="88" t="str">
        <f>IF(G254="X",Info!$G$10*$N254,"")</f>
        <v/>
      </c>
      <c r="I254" s="79"/>
      <c r="J254" s="71"/>
      <c r="K254" s="71"/>
      <c r="L254" s="71"/>
      <c r="M254" s="71"/>
      <c r="N254" s="72">
        <f t="shared" si="18"/>
        <v>0</v>
      </c>
      <c r="O254" s="72">
        <f t="shared" si="19"/>
        <v>0</v>
      </c>
    </row>
    <row r="255" spans="1:15" x14ac:dyDescent="0.3">
      <c r="A255" s="87" t="str">
        <f t="shared" si="15"/>
        <v/>
      </c>
      <c r="B255" s="69"/>
      <c r="C255" s="87" t="str">
        <f t="shared" si="16"/>
        <v/>
      </c>
      <c r="D255" s="69"/>
      <c r="E255" s="87" t="str">
        <f t="shared" si="17"/>
        <v/>
      </c>
      <c r="F255" s="69"/>
      <c r="G255" s="70"/>
      <c r="H255" s="88" t="str">
        <f>IF(G255="X",Info!$G$10*$N255,"")</f>
        <v/>
      </c>
      <c r="I255" s="79"/>
      <c r="J255" s="71"/>
      <c r="K255" s="71"/>
      <c r="L255" s="71"/>
      <c r="M255" s="71"/>
      <c r="N255" s="72">
        <f t="shared" si="18"/>
        <v>0</v>
      </c>
      <c r="O255" s="72">
        <f t="shared" si="19"/>
        <v>0</v>
      </c>
    </row>
    <row r="256" spans="1:15" x14ac:dyDescent="0.3">
      <c r="A256" s="87" t="str">
        <f t="shared" si="15"/>
        <v/>
      </c>
      <c r="B256" s="69"/>
      <c r="C256" s="87" t="str">
        <f t="shared" si="16"/>
        <v/>
      </c>
      <c r="D256" s="69"/>
      <c r="E256" s="87" t="str">
        <f t="shared" si="17"/>
        <v/>
      </c>
      <c r="F256" s="69"/>
      <c r="G256" s="70"/>
      <c r="H256" s="88" t="str">
        <f>IF(G256="X",Info!$G$10*$N256,"")</f>
        <v/>
      </c>
      <c r="I256" s="79"/>
      <c r="J256" s="71"/>
      <c r="K256" s="71"/>
      <c r="L256" s="71"/>
      <c r="M256" s="71"/>
      <c r="N256" s="72">
        <f t="shared" si="18"/>
        <v>0</v>
      </c>
      <c r="O256" s="72">
        <f t="shared" si="19"/>
        <v>0</v>
      </c>
    </row>
    <row r="257" spans="1:15" x14ac:dyDescent="0.3">
      <c r="A257" s="87" t="str">
        <f t="shared" si="15"/>
        <v/>
      </c>
      <c r="B257" s="69"/>
      <c r="C257" s="87" t="str">
        <f t="shared" si="16"/>
        <v/>
      </c>
      <c r="D257" s="69"/>
      <c r="E257" s="87" t="str">
        <f t="shared" si="17"/>
        <v/>
      </c>
      <c r="F257" s="69"/>
      <c r="G257" s="70"/>
      <c r="H257" s="88" t="str">
        <f>IF(G257="X",Info!$G$10*$N257,"")</f>
        <v/>
      </c>
      <c r="I257" s="79"/>
      <c r="J257" s="71"/>
      <c r="K257" s="71"/>
      <c r="L257" s="71"/>
      <c r="M257" s="71"/>
      <c r="N257" s="72">
        <f t="shared" si="18"/>
        <v>0</v>
      </c>
      <c r="O257" s="72">
        <f t="shared" si="19"/>
        <v>0</v>
      </c>
    </row>
    <row r="258" spans="1:15" x14ac:dyDescent="0.3">
      <c r="A258" s="87" t="str">
        <f t="shared" si="15"/>
        <v/>
      </c>
      <c r="B258" s="69"/>
      <c r="C258" s="87" t="str">
        <f t="shared" si="16"/>
        <v/>
      </c>
      <c r="D258" s="69"/>
      <c r="E258" s="87" t="str">
        <f t="shared" si="17"/>
        <v/>
      </c>
      <c r="F258" s="69"/>
      <c r="G258" s="70"/>
      <c r="H258" s="88" t="str">
        <f>IF(G258="X",Info!$G$10*$N258,"")</f>
        <v/>
      </c>
      <c r="I258" s="79"/>
      <c r="J258" s="71"/>
      <c r="K258" s="71"/>
      <c r="L258" s="71"/>
      <c r="M258" s="71"/>
      <c r="N258" s="72">
        <f t="shared" si="18"/>
        <v>0</v>
      </c>
      <c r="O258" s="72">
        <f t="shared" si="19"/>
        <v>0</v>
      </c>
    </row>
    <row r="259" spans="1:15" ht="20.25" thickBot="1" x14ac:dyDescent="0.35">
      <c r="A259" s="103"/>
      <c r="B259" s="104" t="s">
        <v>95</v>
      </c>
      <c r="C259" s="105"/>
      <c r="D259" s="106"/>
      <c r="E259" s="105"/>
      <c r="F259" s="106"/>
      <c r="G259" s="107"/>
      <c r="H259" s="108"/>
      <c r="I259" s="105"/>
      <c r="J259" s="71"/>
      <c r="K259" s="71"/>
      <c r="L259" s="71"/>
      <c r="M259" s="71"/>
    </row>
    <row r="260" spans="1:15" ht="20.25" thickBot="1" x14ac:dyDescent="0.35">
      <c r="A260" s="109"/>
      <c r="B260" s="104" t="s">
        <v>95</v>
      </c>
      <c r="C260" s="79"/>
      <c r="D260" s="82"/>
      <c r="E260" s="79"/>
      <c r="F260" s="82" t="s">
        <v>53</v>
      </c>
      <c r="G260" s="228">
        <f>SUM(H4:H258)</f>
        <v>0</v>
      </c>
      <c r="H260" s="229"/>
      <c r="I260" s="79"/>
      <c r="J260" s="71"/>
      <c r="K260" s="71"/>
      <c r="L260" s="71"/>
      <c r="M260" s="71"/>
      <c r="N260" s="72">
        <f>SUM(N4:N258)</f>
        <v>59</v>
      </c>
      <c r="O260" s="72">
        <f>SUM(O4:O258)</f>
        <v>39</v>
      </c>
    </row>
  </sheetData>
  <sheetProtection sheet="1" objects="1" scenarios="1" selectLockedCells="1"/>
  <mergeCells count="3">
    <mergeCell ref="J15:L15"/>
    <mergeCell ref="G260:H260"/>
    <mergeCell ref="A1:B1"/>
  </mergeCells>
  <phoneticPr fontId="0" type="noConversion"/>
  <dataValidations count="1">
    <dataValidation type="list" allowBlank="1" showInputMessage="1" sqref="B4:B258 D4:D258 F4:F258" xr:uid="{00000000-0002-0000-0100-000000000000}">
      <formula1>ListeDispo</formula1>
    </dataValidation>
  </dataValidations>
  <printOptions horizontalCentered="1"/>
  <pageMargins left="0" right="0" top="0.39370078740157483" bottom="0.19685039370078741" header="0.19685039370078741" footer="0.15748031496062992"/>
  <pageSetup paperSize="9" orientation="portrait" r:id="rId1"/>
  <headerFooter alignWithMargins="0">
    <oddHeader>&amp;L&amp;T&amp;R&amp;D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2">
    <tabColor indexed="10"/>
    <pageSetUpPr autoPageBreaks="0"/>
  </sheetPr>
  <dimension ref="A1:Q54"/>
  <sheetViews>
    <sheetView showGridLines="0" showRowColHeaders="0" showZeros="0" showOutlineSymbols="0" zoomScale="80" zoomScaleNormal="100" workbookViewId="0">
      <selection activeCell="C11" sqref="C11:G18"/>
    </sheetView>
  </sheetViews>
  <sheetFormatPr baseColWidth="10" defaultColWidth="0" defaultRowHeight="12.75" zeroHeight="1" x14ac:dyDescent="0.2"/>
  <cols>
    <col min="1" max="7" width="9.140625" style="47" customWidth="1"/>
    <col min="8" max="8" width="13.42578125" style="47" customWidth="1"/>
    <col min="9" max="9" width="9.28515625" style="47" customWidth="1"/>
    <col min="10" max="10" width="8.28515625" style="47" customWidth="1"/>
    <col min="11" max="17" width="9.140625" style="48" customWidth="1"/>
    <col min="18" max="16384" width="0" style="47" hidden="1"/>
  </cols>
  <sheetData>
    <row r="1" spans="2:10" x14ac:dyDescent="0.2"/>
    <row r="2" spans="2:10" x14ac:dyDescent="0.2"/>
    <row r="3" spans="2:10" ht="42" customHeight="1" x14ac:dyDescent="0.4">
      <c r="B3" s="49"/>
      <c r="C3" s="50"/>
      <c r="D3" s="236" t="s">
        <v>44</v>
      </c>
      <c r="E3" s="236"/>
      <c r="F3" s="236"/>
      <c r="G3" s="236"/>
      <c r="H3" s="235">
        <f ca="1">TODAY()</f>
        <v>43587</v>
      </c>
      <c r="I3" s="235"/>
      <c r="J3" s="235"/>
    </row>
    <row r="4" spans="2:10" x14ac:dyDescent="0.2"/>
    <row r="5" spans="2:10" x14ac:dyDescent="0.2"/>
    <row r="6" spans="2:10" ht="13.5" thickBot="1" x14ac:dyDescent="0.25"/>
    <row r="7" spans="2:10" x14ac:dyDescent="0.2">
      <c r="B7" s="51"/>
      <c r="C7" s="52"/>
      <c r="D7" s="52"/>
      <c r="E7" s="52"/>
      <c r="F7" s="52"/>
      <c r="G7" s="52"/>
      <c r="H7" s="53"/>
    </row>
    <row r="8" spans="2:10" ht="30.75" x14ac:dyDescent="0.4">
      <c r="B8" s="242" t="s">
        <v>45</v>
      </c>
      <c r="C8" s="243"/>
      <c r="D8" s="243"/>
      <c r="E8" s="243"/>
      <c r="F8" s="243"/>
      <c r="G8" s="243"/>
      <c r="H8" s="244"/>
    </row>
    <row r="9" spans="2:10" x14ac:dyDescent="0.2">
      <c r="B9" s="54"/>
      <c r="C9" s="55"/>
      <c r="D9" s="55"/>
      <c r="E9" s="55"/>
      <c r="F9" s="55"/>
      <c r="G9" s="55"/>
      <c r="H9" s="56"/>
    </row>
    <row r="10" spans="2:10" x14ac:dyDescent="0.2">
      <c r="B10" s="54"/>
      <c r="C10" s="55"/>
      <c r="D10" s="55"/>
      <c r="E10" s="55"/>
      <c r="F10" s="55"/>
      <c r="G10" s="55"/>
      <c r="H10" s="56"/>
    </row>
    <row r="11" spans="2:10" x14ac:dyDescent="0.2">
      <c r="B11" s="54"/>
      <c r="C11" s="245">
        <f>Inscription!G260</f>
        <v>0</v>
      </c>
      <c r="D11" s="245"/>
      <c r="E11" s="245"/>
      <c r="F11" s="245"/>
      <c r="G11" s="245"/>
      <c r="H11" s="56"/>
    </row>
    <row r="12" spans="2:10" x14ac:dyDescent="0.2">
      <c r="B12" s="54"/>
      <c r="C12" s="245"/>
      <c r="D12" s="245"/>
      <c r="E12" s="245"/>
      <c r="F12" s="245"/>
      <c r="G12" s="245"/>
      <c r="H12" s="56"/>
    </row>
    <row r="13" spans="2:10" x14ac:dyDescent="0.2">
      <c r="B13" s="54"/>
      <c r="C13" s="245"/>
      <c r="D13" s="245"/>
      <c r="E13" s="245"/>
      <c r="F13" s="245"/>
      <c r="G13" s="245"/>
      <c r="H13" s="56"/>
    </row>
    <row r="14" spans="2:10" x14ac:dyDescent="0.2">
      <c r="B14" s="54"/>
      <c r="C14" s="245"/>
      <c r="D14" s="245"/>
      <c r="E14" s="245"/>
      <c r="F14" s="245"/>
      <c r="G14" s="245"/>
      <c r="H14" s="56"/>
    </row>
    <row r="15" spans="2:10" x14ac:dyDescent="0.2">
      <c r="B15" s="54"/>
      <c r="C15" s="245"/>
      <c r="D15" s="245"/>
      <c r="E15" s="245"/>
      <c r="F15" s="245"/>
      <c r="G15" s="245"/>
      <c r="H15" s="56"/>
    </row>
    <row r="16" spans="2:10" x14ac:dyDescent="0.2">
      <c r="B16" s="54"/>
      <c r="C16" s="245"/>
      <c r="D16" s="245"/>
      <c r="E16" s="245"/>
      <c r="F16" s="245"/>
      <c r="G16" s="245"/>
      <c r="H16" s="56"/>
    </row>
    <row r="17" spans="1:17" x14ac:dyDescent="0.2">
      <c r="B17" s="54"/>
      <c r="C17" s="245"/>
      <c r="D17" s="245"/>
      <c r="E17" s="245"/>
      <c r="F17" s="245"/>
      <c r="G17" s="245"/>
      <c r="H17" s="56"/>
    </row>
    <row r="18" spans="1:17" x14ac:dyDescent="0.2">
      <c r="B18" s="54"/>
      <c r="C18" s="245"/>
      <c r="D18" s="245"/>
      <c r="E18" s="245"/>
      <c r="F18" s="245"/>
      <c r="G18" s="245"/>
      <c r="H18" s="56"/>
    </row>
    <row r="19" spans="1:17" x14ac:dyDescent="0.2">
      <c r="B19" s="54"/>
      <c r="C19" s="55"/>
      <c r="D19" s="55"/>
      <c r="E19" s="55"/>
      <c r="F19" s="55"/>
      <c r="G19" s="55"/>
      <c r="H19" s="56"/>
    </row>
    <row r="20" spans="1:17" ht="13.5" thickBot="1" x14ac:dyDescent="0.25">
      <c r="B20" s="57"/>
      <c r="C20" s="58"/>
      <c r="D20" s="58"/>
      <c r="E20" s="58"/>
      <c r="F20" s="58"/>
      <c r="G20" s="58"/>
      <c r="H20" s="59"/>
    </row>
    <row r="21" spans="1:17" ht="12.75" customHeight="1" x14ac:dyDescent="0.2">
      <c r="K21" s="246" t="str">
        <f>IF(I23*I26&lt;&gt;C11,"Attention : Problème de caisse !","")</f>
        <v/>
      </c>
      <c r="L21" s="246"/>
      <c r="M21" s="246"/>
      <c r="N21" s="246"/>
      <c r="O21" s="246"/>
      <c r="P21" s="246"/>
      <c r="Q21" s="246"/>
    </row>
    <row r="22" spans="1:17" ht="13.5" customHeight="1" thickBot="1" x14ac:dyDescent="0.25">
      <c r="K22" s="246"/>
      <c r="L22" s="246"/>
      <c r="M22" s="246"/>
      <c r="N22" s="246"/>
      <c r="O22" s="246"/>
      <c r="P22" s="246"/>
      <c r="Q22" s="246"/>
    </row>
    <row r="23" spans="1:17" ht="18.75" customHeight="1" x14ac:dyDescent="0.25">
      <c r="E23" s="237" t="s">
        <v>46</v>
      </c>
      <c r="F23" s="233"/>
      <c r="G23" s="233"/>
      <c r="H23" s="233"/>
      <c r="I23" s="238">
        <f>Inscription!K19</f>
        <v>59</v>
      </c>
      <c r="J23" s="239"/>
      <c r="K23" s="246"/>
      <c r="L23" s="246"/>
      <c r="M23" s="246"/>
      <c r="N23" s="246"/>
      <c r="O23" s="246"/>
      <c r="P23" s="246"/>
      <c r="Q23" s="246"/>
    </row>
    <row r="24" spans="1:17" ht="13.5" customHeight="1" thickBot="1" x14ac:dyDescent="0.25">
      <c r="I24" s="240"/>
      <c r="J24" s="241"/>
      <c r="K24" s="246"/>
      <c r="L24" s="246"/>
      <c r="M24" s="246"/>
      <c r="N24" s="246"/>
      <c r="O24" s="246"/>
      <c r="P24" s="246"/>
      <c r="Q24" s="246"/>
    </row>
    <row r="25" spans="1:17" ht="13.5" thickBot="1" x14ac:dyDescent="0.25"/>
    <row r="26" spans="1:17" ht="18.75" x14ac:dyDescent="0.25">
      <c r="D26" s="247" t="s">
        <v>47</v>
      </c>
      <c r="E26" s="247"/>
      <c r="F26" s="247"/>
      <c r="G26" s="247"/>
      <c r="H26" s="247"/>
      <c r="I26" s="248">
        <f>Info!G10</f>
        <v>0</v>
      </c>
      <c r="J26" s="239"/>
    </row>
    <row r="27" spans="1:17" ht="13.5" customHeight="1" thickBot="1" x14ac:dyDescent="0.3">
      <c r="D27" s="61"/>
      <c r="E27" s="61"/>
      <c r="F27" s="61"/>
      <c r="G27" s="61"/>
      <c r="H27" s="61"/>
      <c r="I27" s="240"/>
      <c r="J27" s="241"/>
    </row>
    <row r="28" spans="1:17" ht="13.5" customHeight="1" x14ac:dyDescent="0.4">
      <c r="D28" s="61"/>
      <c r="E28" s="61"/>
      <c r="F28" s="61"/>
      <c r="G28" s="61"/>
      <c r="H28" s="61"/>
      <c r="I28" s="62"/>
      <c r="J28" s="62"/>
    </row>
    <row r="29" spans="1:17" ht="19.5" x14ac:dyDescent="0.3">
      <c r="A29" s="233" t="s">
        <v>48</v>
      </c>
      <c r="B29" s="233"/>
      <c r="C29" s="233"/>
      <c r="D29" s="233"/>
      <c r="E29" s="234">
        <f>Info!F6</f>
        <v>0</v>
      </c>
      <c r="F29" s="234"/>
      <c r="G29" s="234"/>
      <c r="H29" s="234"/>
      <c r="I29" s="234"/>
    </row>
    <row r="30" spans="1:17" ht="13.5" customHeight="1" x14ac:dyDescent="0.3">
      <c r="A30" s="60"/>
      <c r="B30" s="60"/>
      <c r="C30" s="60"/>
      <c r="D30" s="60"/>
      <c r="E30" s="63"/>
      <c r="F30" s="63"/>
      <c r="G30" s="63"/>
      <c r="H30" s="63"/>
      <c r="I30" s="63"/>
    </row>
    <row r="31" spans="1:17" x14ac:dyDescent="0.2"/>
    <row r="32" spans="1:17" ht="18.75" x14ac:dyDescent="0.25">
      <c r="A32" s="233" t="s">
        <v>49</v>
      </c>
      <c r="B32" s="233"/>
      <c r="C32" s="233"/>
      <c r="D32" s="233"/>
    </row>
    <row r="33" spans="1:11" x14ac:dyDescent="0.2"/>
    <row r="34" spans="1:11" x14ac:dyDescent="0.2"/>
    <row r="35" spans="1:11" ht="15" x14ac:dyDescent="0.2">
      <c r="A35" s="232" t="s">
        <v>50</v>
      </c>
      <c r="B35" s="232"/>
    </row>
    <row r="36" spans="1:11" x14ac:dyDescent="0.2"/>
    <row r="37" spans="1:11" ht="13.5" thickBot="1" x14ac:dyDescent="0.25">
      <c r="A37" s="64"/>
      <c r="B37" s="64"/>
      <c r="C37" s="64"/>
      <c r="D37" s="64"/>
      <c r="E37" s="64"/>
      <c r="F37" s="64"/>
      <c r="G37" s="64"/>
      <c r="H37" s="64"/>
      <c r="I37" s="64"/>
      <c r="J37" s="64"/>
      <c r="K37" s="65"/>
    </row>
    <row r="38" spans="1:11" x14ac:dyDescent="0.2">
      <c r="K38" s="65"/>
    </row>
    <row r="39" spans="1:11" ht="30" customHeight="1" x14ac:dyDescent="0.4">
      <c r="A39" s="254" t="s">
        <v>51</v>
      </c>
      <c r="B39" s="254"/>
      <c r="C39" s="254"/>
      <c r="D39" s="254"/>
      <c r="E39" s="254"/>
      <c r="F39" s="254"/>
      <c r="G39" s="254"/>
      <c r="H39" s="253">
        <f>C11</f>
        <v>0</v>
      </c>
      <c r="I39" s="253"/>
    </row>
    <row r="40" spans="1:11" ht="20.25" thickBot="1" x14ac:dyDescent="0.35">
      <c r="A40" s="66"/>
      <c r="B40" s="66"/>
      <c r="C40" s="66"/>
      <c r="D40" s="66"/>
      <c r="E40" s="66"/>
      <c r="F40" s="66"/>
      <c r="G40" s="66"/>
      <c r="H40" s="67"/>
      <c r="I40" s="67"/>
    </row>
    <row r="41" spans="1:11" ht="18.75" x14ac:dyDescent="0.25">
      <c r="A41" s="66"/>
      <c r="B41" s="66"/>
      <c r="C41" s="66"/>
      <c r="D41" s="237" t="s">
        <v>46</v>
      </c>
      <c r="E41" s="233"/>
      <c r="F41" s="233"/>
      <c r="G41" s="233"/>
      <c r="H41" s="249">
        <f>I23</f>
        <v>59</v>
      </c>
      <c r="I41" s="250"/>
    </row>
    <row r="42" spans="1:11" ht="13.5" thickBot="1" x14ac:dyDescent="0.25">
      <c r="H42" s="251"/>
      <c r="I42" s="252"/>
    </row>
    <row r="43" spans="1:11" ht="21" thickBot="1" x14ac:dyDescent="0.35">
      <c r="H43" s="68"/>
      <c r="I43" s="68"/>
    </row>
    <row r="44" spans="1:11" ht="18.75" x14ac:dyDescent="0.25">
      <c r="C44" s="247" t="s">
        <v>47</v>
      </c>
      <c r="D44" s="247"/>
      <c r="E44" s="247"/>
      <c r="F44" s="247"/>
      <c r="G44" s="247"/>
      <c r="H44" s="248">
        <f>I26</f>
        <v>0</v>
      </c>
      <c r="I44" s="239"/>
    </row>
    <row r="45" spans="1:11" ht="13.5" customHeight="1" thickBot="1" x14ac:dyDescent="0.3">
      <c r="C45" s="61"/>
      <c r="D45" s="61"/>
      <c r="E45" s="61"/>
      <c r="F45" s="61"/>
      <c r="G45" s="61"/>
      <c r="H45" s="240"/>
      <c r="I45" s="241"/>
    </row>
    <row r="46" spans="1:11" ht="13.5" customHeight="1" x14ac:dyDescent="0.25">
      <c r="C46" s="61"/>
      <c r="D46" s="61"/>
      <c r="E46" s="61"/>
      <c r="F46" s="61"/>
      <c r="G46" s="61"/>
    </row>
    <row r="47" spans="1:11" ht="19.5" x14ac:dyDescent="0.3">
      <c r="A47" s="233" t="s">
        <v>48</v>
      </c>
      <c r="B47" s="233"/>
      <c r="C47" s="233"/>
      <c r="D47" s="233"/>
      <c r="E47" s="234"/>
      <c r="F47" s="234"/>
      <c r="G47" s="234"/>
      <c r="H47" s="234"/>
      <c r="I47" s="234"/>
    </row>
    <row r="48" spans="1:11" ht="13.5" customHeight="1" x14ac:dyDescent="0.3">
      <c r="A48" s="60"/>
      <c r="B48" s="60"/>
      <c r="C48" s="60"/>
      <c r="D48" s="60"/>
      <c r="E48" s="63"/>
      <c r="F48" s="63"/>
      <c r="G48" s="63"/>
      <c r="H48" s="63"/>
      <c r="I48" s="63"/>
    </row>
    <row r="49" spans="1:4" x14ac:dyDescent="0.2"/>
    <row r="50" spans="1:4" ht="18.75" x14ac:dyDescent="0.25">
      <c r="A50" s="233" t="s">
        <v>49</v>
      </c>
      <c r="B50" s="233"/>
      <c r="C50" s="233"/>
      <c r="D50" s="233"/>
    </row>
    <row r="51" spans="1:4" x14ac:dyDescent="0.2"/>
    <row r="52" spans="1:4" x14ac:dyDescent="0.2"/>
    <row r="53" spans="1:4" ht="15" x14ac:dyDescent="0.2">
      <c r="A53" s="232" t="s">
        <v>50</v>
      </c>
      <c r="B53" s="232"/>
    </row>
    <row r="54" spans="1:4" x14ac:dyDescent="0.2"/>
  </sheetData>
  <sheetProtection sheet="1" objects="1" scenarios="1" selectLockedCells="1"/>
  <mergeCells count="23">
    <mergeCell ref="K21:Q24"/>
    <mergeCell ref="D26:H26"/>
    <mergeCell ref="I26:J27"/>
    <mergeCell ref="C44:G44"/>
    <mergeCell ref="H44:I45"/>
    <mergeCell ref="D41:G41"/>
    <mergeCell ref="H41:I42"/>
    <mergeCell ref="H39:I39"/>
    <mergeCell ref="E29:I29"/>
    <mergeCell ref="A29:D29"/>
    <mergeCell ref="A32:D32"/>
    <mergeCell ref="A39:G39"/>
    <mergeCell ref="A35:B35"/>
    <mergeCell ref="A53:B53"/>
    <mergeCell ref="A47:D47"/>
    <mergeCell ref="A50:D50"/>
    <mergeCell ref="E47:I47"/>
    <mergeCell ref="H3:J3"/>
    <mergeCell ref="D3:G3"/>
    <mergeCell ref="E23:H23"/>
    <mergeCell ref="I23:J24"/>
    <mergeCell ref="B8:H8"/>
    <mergeCell ref="C11:G18"/>
  </mergeCells>
  <phoneticPr fontId="1" type="noConversion"/>
  <pageMargins left="0.39370078740157483" right="0.39370078740157483" top="0.35433070866141736" bottom="0.27559055118110237" header="0.27559055118110237" footer="0.19685039370078741"/>
  <pageSetup paperSize="9" scale="98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2">
    <tabColor indexed="13"/>
    <pageSetUpPr autoPageBreaks="0"/>
  </sheetPr>
  <dimension ref="A1:AL257"/>
  <sheetViews>
    <sheetView showGridLines="0" showRowColHeaders="0" showOutlineSymbols="0" zoomScale="125" workbookViewId="0">
      <pane ySplit="2" topLeftCell="A3" activePane="bottomLeft" state="frozen"/>
      <selection activeCell="F1" sqref="F1"/>
      <selection pane="bottomLeft" activeCell="F3" sqref="F3"/>
    </sheetView>
  </sheetViews>
  <sheetFormatPr baseColWidth="10" defaultColWidth="0" defaultRowHeight="12.75" x14ac:dyDescent="0.2"/>
  <cols>
    <col min="1" max="5" width="4.7109375" style="47" hidden="1" customWidth="1"/>
    <col min="6" max="6" width="5.140625" style="47" customWidth="1"/>
    <col min="7" max="7" width="16.140625" style="47" customWidth="1"/>
    <col min="8" max="8" width="16.140625" style="55" customWidth="1"/>
    <col min="9" max="10" width="4" style="131" customWidth="1"/>
    <col min="11" max="18" width="4" style="132" customWidth="1"/>
    <col min="19" max="19" width="8.85546875" style="132" bestFit="1" customWidth="1"/>
    <col min="20" max="20" width="8.5703125" style="132" bestFit="1" customWidth="1"/>
    <col min="21" max="21" width="4.7109375" style="47" hidden="1" customWidth="1"/>
    <col min="22" max="22" width="4.42578125" style="47" hidden="1" customWidth="1"/>
    <col min="23" max="23" width="4.85546875" style="47" hidden="1" customWidth="1"/>
    <col min="24" max="26" width="4.42578125" style="47" hidden="1" customWidth="1"/>
    <col min="27" max="31" width="4.28515625" style="47" hidden="1" customWidth="1"/>
    <col min="32" max="32" width="11.28515625" style="47" hidden="1" customWidth="1"/>
    <col min="33" max="33" width="7.7109375" style="47" hidden="1" customWidth="1"/>
    <col min="34" max="34" width="8" style="47" hidden="1" customWidth="1"/>
    <col min="35" max="35" width="10" style="47" hidden="1" customWidth="1"/>
    <col min="36" max="36" width="8.85546875" style="47" hidden="1" customWidth="1"/>
    <col min="37" max="38" width="16.140625" style="47" customWidth="1"/>
    <col min="39" max="16384" width="0" style="47" hidden="1"/>
  </cols>
  <sheetData>
    <row r="1" spans="1:38" ht="30" customHeight="1" x14ac:dyDescent="0.2">
      <c r="F1" s="112" t="s">
        <v>0</v>
      </c>
      <c r="G1" s="259" t="s">
        <v>8</v>
      </c>
      <c r="H1" s="260"/>
      <c r="I1" s="257" t="s">
        <v>3</v>
      </c>
      <c r="J1" s="258"/>
      <c r="K1" s="257" t="s">
        <v>4</v>
      </c>
      <c r="L1" s="258"/>
      <c r="M1" s="257" t="s">
        <v>5</v>
      </c>
      <c r="N1" s="258"/>
      <c r="O1" s="257" t="s">
        <v>6</v>
      </c>
      <c r="P1" s="258"/>
      <c r="Q1" s="257" t="s">
        <v>7</v>
      </c>
      <c r="R1" s="258"/>
      <c r="S1" s="113" t="s">
        <v>2</v>
      </c>
      <c r="T1" s="114" t="s">
        <v>1</v>
      </c>
      <c r="V1" s="47">
        <f>SUM(V3:V257)</f>
        <v>0</v>
      </c>
      <c r="W1" s="47">
        <f>SUM(W3:W257)-SUM($V1:V1)</f>
        <v>0</v>
      </c>
      <c r="X1" s="47">
        <f>SUM(X3:X257)-SUM($V1:W1)</f>
        <v>0</v>
      </c>
      <c r="Y1" s="47">
        <f>SUM(Y3:Y257)-SUM($V1:X1)</f>
        <v>0</v>
      </c>
      <c r="Z1" s="47">
        <f>SUM(Z3:Z257)-SUM($V1:Y1)</f>
        <v>0</v>
      </c>
      <c r="AK1" s="48"/>
      <c r="AL1" s="48"/>
    </row>
    <row r="2" spans="1:38" ht="21" customHeight="1" thickBot="1" x14ac:dyDescent="0.25">
      <c r="F2" s="115"/>
      <c r="G2" s="116" t="s">
        <v>52</v>
      </c>
      <c r="H2" s="117"/>
      <c r="I2" s="118" t="s">
        <v>9</v>
      </c>
      <c r="J2" s="118" t="s">
        <v>10</v>
      </c>
      <c r="K2" s="118" t="s">
        <v>9</v>
      </c>
      <c r="L2" s="118" t="s">
        <v>10</v>
      </c>
      <c r="M2" s="118" t="s">
        <v>9</v>
      </c>
      <c r="N2" s="118" t="s">
        <v>10</v>
      </c>
      <c r="O2" s="118" t="s">
        <v>9</v>
      </c>
      <c r="P2" s="118" t="s">
        <v>10</v>
      </c>
      <c r="Q2" s="118" t="s">
        <v>9</v>
      </c>
      <c r="R2" s="118" t="s">
        <v>10</v>
      </c>
      <c r="S2" s="119"/>
      <c r="T2" s="120"/>
      <c r="V2" s="47" t="s">
        <v>13</v>
      </c>
      <c r="W2" s="47" t="s">
        <v>14</v>
      </c>
      <c r="X2" s="47" t="s">
        <v>15</v>
      </c>
      <c r="Y2" s="47" t="s">
        <v>16</v>
      </c>
      <c r="Z2" s="47" t="s">
        <v>17</v>
      </c>
      <c r="AA2" s="47" t="s">
        <v>18</v>
      </c>
      <c r="AB2" s="47" t="s">
        <v>19</v>
      </c>
      <c r="AC2" s="47" t="s">
        <v>20</v>
      </c>
      <c r="AD2" s="47" t="s">
        <v>21</v>
      </c>
      <c r="AE2" s="47" t="s">
        <v>22</v>
      </c>
      <c r="AK2" s="48"/>
      <c r="AL2" s="48"/>
    </row>
    <row r="3" spans="1:38" x14ac:dyDescent="0.2">
      <c r="A3" s="121">
        <f t="shared" ref="A3:A66" si="0">RANK(AF3, AF$3:AF$257,FALSE)</f>
        <v>1</v>
      </c>
      <c r="B3" s="121">
        <f t="shared" ref="B3:B66" si="1">RANK(AG3, AG$3:AG$257,FALSE)</f>
        <v>1</v>
      </c>
      <c r="C3" s="121">
        <f t="shared" ref="C3:C66" si="2">RANK(AH3, AH$3:AH$257,FALSE)</f>
        <v>1</v>
      </c>
      <c r="D3" s="121">
        <f t="shared" ref="D3:D66" si="3">RANK(AI3, AI$3:AI$257,FALSE)</f>
        <v>1</v>
      </c>
      <c r="E3" s="121">
        <f t="shared" ref="E3:E66" si="4">RANK(AJ3, AJ$3:AJ$257,FALSE)</f>
        <v>1</v>
      </c>
      <c r="F3" s="122">
        <v>1</v>
      </c>
      <c r="G3" s="255" t="str">
        <f>Inscription!B4&amp;Inscription!C4&amp;Inscription!D4&amp;Inscription!E4&amp;Inscription!F4</f>
        <v>a1 &amp; B1 &amp; C1</v>
      </c>
      <c r="H3" s="256"/>
      <c r="I3" s="123">
        <f>IF('Tirage Matchs'!$J$1=1,0,IF(G3="",0,IF(ISNA(VLOOKUP($F3,'Tirage Matchs'!$B$6:$H$133,6,FALSE)),VLOOKUP($F3,'Tirage Matchs'!$D$6:$H$133,5,FALSE),VLOOKUP($F3,'Tirage Matchs'!$B$6:$H$133,6,FALSE))))</f>
        <v>0</v>
      </c>
      <c r="J3" s="124">
        <f>IF('Tirage Matchs'!$J$1=1,0,IF(G3="",0,IF(ISNA(VLOOKUP($F3,'Tirage Matchs'!$B$6:$H$133,7,FALSE)),VLOOKUP($F3,'Tirage Matchs'!$D$6:$H$133,4,FALSE),VLOOKUP($F3,'Tirage Matchs'!$B$6:$H$133,7,FALSE))))</f>
        <v>0</v>
      </c>
      <c r="K3" s="125">
        <f>IF('Tirage Matchs'!$J$1&lt;=2,0,IF(G3="",0,IF(ISNA(VLOOKUP($F3,'Tirage Matchs'!$B$139:$H$266,6,FALSE)),VLOOKUP($F3,'Tirage Matchs'!$D$139:$H$266,5,FALSE),VLOOKUP($F3,'Tirage Matchs'!$B$139:$H$266,6,FALSE))))</f>
        <v>0</v>
      </c>
      <c r="L3" s="124">
        <f>IF('Tirage Matchs'!$J$1&lt;=2,0,IF(G3="",0,IF(ISNA(VLOOKUP($F3,'Tirage Matchs'!$B$139:$H$266,7,FALSE)),VLOOKUP($F3,'Tirage Matchs'!$D$139:$H$266,4,FALSE),VLOOKUP($F3,'Tirage Matchs'!$B$139:$H$266,7,FALSE))))</f>
        <v>0</v>
      </c>
      <c r="M3" s="124">
        <f>IF('Tirage Matchs'!$J$1&lt;=3,0,IF(G3="",0,IF(ISNA(VLOOKUP($F3,'Tirage Matchs'!$B$272:$H$399,6,FALSE)),VLOOKUP($F3,'Tirage Matchs'!$D$272:$H$399,5,FALSE),VLOOKUP($F3,'Tirage Matchs'!$B$272:$H$399,6,FALSE))))</f>
        <v>0</v>
      </c>
      <c r="N3" s="124">
        <f>IF('Tirage Matchs'!$J$1&lt;=3,0,IF(G3="",0,IF(ISNA(VLOOKUP($F3,'Tirage Matchs'!$B$272:$H$399,7,FALSE)),VLOOKUP($F3,'Tirage Matchs'!$D$272:$H$399,4,FALSE),VLOOKUP($F3,'Tirage Matchs'!$B$272:$H$399,7,FALSE))))</f>
        <v>0</v>
      </c>
      <c r="O3" s="124">
        <f>IF('Tirage Matchs'!$J$1&lt;=4,0,IF(G3="",0,IF(ISNA(VLOOKUP($F3,'Tirage Matchs'!$B$405:$H$532,6,FALSE)),VLOOKUP($F3,'Tirage Matchs'!$D$405:$H$532,5,FALSE),VLOOKUP($F3,'Tirage Matchs'!$B$405:$H$532,6,FALSE))))</f>
        <v>0</v>
      </c>
      <c r="P3" s="124">
        <f>IF('Tirage Matchs'!$J$1&lt;=4,0,IF(G3="",0,IF(ISNA(VLOOKUP($F3,'Tirage Matchs'!$B$405:$H$532,7,FALSE)),VLOOKUP($F3,'Tirage Matchs'!$D$405:$H$532,4,FALSE),VLOOKUP($F3,'Tirage Matchs'!$B$405:$H$532,7,FALSE))))</f>
        <v>0</v>
      </c>
      <c r="Q3" s="124">
        <f>IF('Tirage Matchs'!$J$1&lt;=5,0,IF(G3="",0,IF(ISNA(VLOOKUP($F3,'Tirage Matchs'!$B$538:$H$665,6,FALSE)),VLOOKUP($F3,'Tirage Matchs'!$D$538:$H$665,5,FALSE),VLOOKUP($F3,'Tirage Matchs'!$B$538:$H$665,6,FALSE))))</f>
        <v>0</v>
      </c>
      <c r="R3" s="124">
        <f>IF('Tirage Matchs'!$J$1&lt;=5,0,IF(G3="",0,IF(ISNA(VLOOKUP($F3,'Tirage Matchs'!$B$538:$H$665,7,FALSE)),VLOOKUP($F3,'Tirage Matchs'!$D$538:$H$665,4,FALSE),VLOOKUP($F3,'Tirage Matchs'!$B$538:$H$665,7,FALSE))))</f>
        <v>0</v>
      </c>
      <c r="S3" s="126">
        <f>IF(I3=13,1,0) + IF(K3=13,1,0) + IF(M3=13,1,0) + IF(O3=13,1,0) + IF(Q3=13,1,0)</f>
        <v>0</v>
      </c>
      <c r="T3" s="124">
        <f>I3-J3+K3-L3+M3-N3+O3-P3+Q3-R3</f>
        <v>0</v>
      </c>
      <c r="V3" s="127">
        <f>IF(I3="",0,IF(I3=13,1,0))</f>
        <v>0</v>
      </c>
      <c r="W3" s="127">
        <f t="shared" ref="W3:W66" si="5">IF(K3="",0,IF(K3=13,1+V3,0+V3))</f>
        <v>0</v>
      </c>
      <c r="X3" s="127">
        <f t="shared" ref="X3:X66" si="6">IF(M3="",0,IF(M3=13,1+W3,0+W3))</f>
        <v>0</v>
      </c>
      <c r="Y3" s="127">
        <f t="shared" ref="Y3:Y66" si="7">IF(O3="",0,IF(O3=13,1+X3,0+X3))</f>
        <v>0</v>
      </c>
      <c r="Z3" s="127">
        <f t="shared" ref="Z3:Z66" si="8">IF(Q3="",0,IF(Q3=13,1+Y3,0+Y3))</f>
        <v>0</v>
      </c>
      <c r="AA3" s="128">
        <f>IF($G3="","",I3-J3)</f>
        <v>0</v>
      </c>
      <c r="AB3" s="128">
        <f t="shared" ref="AB3:AB66" si="9">IF($G3="","",K3-L3+AA3)</f>
        <v>0</v>
      </c>
      <c r="AC3" s="128">
        <f t="shared" ref="AC3:AC66" si="10">IF($G3="","",M3-N3+AB3)</f>
        <v>0</v>
      </c>
      <c r="AD3" s="128">
        <f t="shared" ref="AD3:AD66" si="11">IF($G3="","",O3-P3+AC3)</f>
        <v>0</v>
      </c>
      <c r="AE3" s="128">
        <f t="shared" ref="AE3:AE66" si="12">IF($G3="","",Q3-R3+AD3)</f>
        <v>0</v>
      </c>
      <c r="AF3" s="47">
        <f>IF(OR($G3="",$I3=""),0+((1000-$F3)/1000),(1+V3)*100 + AA3+((1000-$F3)/1000))</f>
        <v>100.999</v>
      </c>
      <c r="AG3" s="47">
        <f>IF(OR($G3="",$I3=""),0+((1000-$F3)/1000),(1+W3)*100 + AB3+((1000-$F3)/1000))</f>
        <v>100.999</v>
      </c>
      <c r="AH3" s="47">
        <f>IF(OR($G3="",$I3=""),0+((1000-$F3)/1000),(1+X3)*100 + AC3+((1000-$F3)/1000))</f>
        <v>100.999</v>
      </c>
      <c r="AI3" s="47">
        <f>IF(OR($G3="",$I3=""),0+((1000-$F3)/1000),(1+Y3)*100 + AD3+((1000-$F3)/1000))</f>
        <v>100.999</v>
      </c>
      <c r="AJ3" s="47">
        <f>IF(OR($G3="",$I3=""),0+((1000-$F3)/1000),(1+Z3)*100 + AE3+((1000-$F3)/1000))</f>
        <v>100.999</v>
      </c>
      <c r="AK3" s="48"/>
      <c r="AL3" s="48"/>
    </row>
    <row r="4" spans="1:38" x14ac:dyDescent="0.2">
      <c r="A4" s="121">
        <f t="shared" si="0"/>
        <v>2</v>
      </c>
      <c r="B4" s="121">
        <f t="shared" si="1"/>
        <v>2</v>
      </c>
      <c r="C4" s="121">
        <f t="shared" si="2"/>
        <v>2</v>
      </c>
      <c r="D4" s="121">
        <f t="shared" si="3"/>
        <v>2</v>
      </c>
      <c r="E4" s="121">
        <f t="shared" si="4"/>
        <v>2</v>
      </c>
      <c r="F4" s="122">
        <v>2</v>
      </c>
      <c r="G4" s="255" t="str">
        <f>Inscription!B5&amp;Inscription!C5&amp;Inscription!D5&amp;Inscription!E5&amp;Inscription!F5</f>
        <v>a2 &amp; B2 &amp; C2</v>
      </c>
      <c r="H4" s="256"/>
      <c r="I4" s="123">
        <f>IF('Tirage Matchs'!$J$1=1,0,IF(G4="",0,IF(ISNA(VLOOKUP($F4,'Tirage Matchs'!$B$6:$H$133,6,FALSE)),VLOOKUP($F4,'Tirage Matchs'!$D$6:$H$133,5,FALSE),VLOOKUP($F4,'Tirage Matchs'!$B$6:$H$133,6,FALSE))))</f>
        <v>0</v>
      </c>
      <c r="J4" s="129">
        <f>IF('Tirage Matchs'!$J$1=1,0,IF(G4="",0,IF(ISNA(VLOOKUP($F4,'Tirage Matchs'!$B$6:$H$133,7,FALSE)),VLOOKUP($F4,'Tirage Matchs'!$D$6:$H$133,4,FALSE),VLOOKUP($F4,'Tirage Matchs'!$B$6:$H$133,7,FALSE))))</f>
        <v>0</v>
      </c>
      <c r="K4" s="125">
        <f>IF('Tirage Matchs'!$J$1&lt;=2,0,IF(G4="",0,IF(ISNA(VLOOKUP($F4,'Tirage Matchs'!$B$139:$H$266,6,FALSE)),VLOOKUP($F4,'Tirage Matchs'!$D$139:$H$266,5,FALSE),VLOOKUP($F4,'Tirage Matchs'!$B$139:$H$266,6,FALSE))))</f>
        <v>0</v>
      </c>
      <c r="L4" s="124">
        <f>IF('Tirage Matchs'!$J$1&lt;=2,0,IF(G4="",0,IF(ISNA(VLOOKUP($F4,'Tirage Matchs'!$B$139:$H$266,7,FALSE)),VLOOKUP($F4,'Tirage Matchs'!$D$139:$H$266,4,FALSE),VLOOKUP($F4,'Tirage Matchs'!$B$139:$H$266,7,FALSE))))</f>
        <v>0</v>
      </c>
      <c r="M4" s="124">
        <f>IF('Tirage Matchs'!$J$1&lt;=3,0,IF(G4="",0,IF(ISNA(VLOOKUP($F4,'Tirage Matchs'!$B$272:$H$399,6,FALSE)),VLOOKUP($F4,'Tirage Matchs'!$D$272:$H$399,5,FALSE),VLOOKUP($F4,'Tirage Matchs'!$B$272:$H$399,6,FALSE))))</f>
        <v>0</v>
      </c>
      <c r="N4" s="124">
        <f>IF('Tirage Matchs'!$J$1&lt;=3,0,IF(G4="",0,IF(ISNA(VLOOKUP($F4,'Tirage Matchs'!$B$272:$H$399,7,FALSE)),VLOOKUP($F4,'Tirage Matchs'!$D$272:$H$399,4,FALSE),VLOOKUP($F4,'Tirage Matchs'!$B$272:$H$399,7,FALSE))))</f>
        <v>0</v>
      </c>
      <c r="O4" s="124">
        <f>IF('Tirage Matchs'!$J$1&lt;=4,0,IF(G4="",0,IF(ISNA(VLOOKUP($F4,'Tirage Matchs'!$B$405:$H$532,6,FALSE)),VLOOKUP($F4,'Tirage Matchs'!$D$405:$H$532,5,FALSE),VLOOKUP($F4,'Tirage Matchs'!$B$405:$H$532,6,FALSE))))</f>
        <v>0</v>
      </c>
      <c r="P4" s="124">
        <f>IF('Tirage Matchs'!$J$1&lt;=4,0,IF(G4="",0,IF(ISNA(VLOOKUP($F4,'Tirage Matchs'!$B$405:$H$532,7,FALSE)),VLOOKUP($F4,'Tirage Matchs'!$D$405:$H$532,4,FALSE),VLOOKUP($F4,'Tirage Matchs'!$B$405:$H$532,7,FALSE))))</f>
        <v>0</v>
      </c>
      <c r="Q4" s="124">
        <f>IF('Tirage Matchs'!$J$1&lt;=5,0,IF(G4="",0,IF(ISNA(VLOOKUP($F4,'Tirage Matchs'!$B$538:$H$665,6,FALSE)),VLOOKUP($F4,'Tirage Matchs'!$D$538:$H$665,5,FALSE),VLOOKUP($F4,'Tirage Matchs'!$B$538:$H$665,6,FALSE))))</f>
        <v>0</v>
      </c>
      <c r="R4" s="124">
        <f>IF('Tirage Matchs'!$J$1&lt;=5,0,IF(G4="",0,IF(ISNA(VLOOKUP($F4,'Tirage Matchs'!$B$538:$H$665,7,FALSE)),VLOOKUP($F4,'Tirage Matchs'!$D$538:$H$665,4,FALSE),VLOOKUP($F4,'Tirage Matchs'!$B$538:$H$665,7,FALSE))))</f>
        <v>0</v>
      </c>
      <c r="S4" s="130">
        <f t="shared" ref="S4:S67" si="13">IF(I4=13,1,0) + IF(K4=13,1,0) + IF(M4=13,1,0) + IF(O4=13,1,0) + IF(Q4=13,1,0)</f>
        <v>0</v>
      </c>
      <c r="T4" s="124">
        <f t="shared" ref="T4:T67" si="14">I4-J4+K4-L4+M4-N4+O4-P4+Q4-R4</f>
        <v>0</v>
      </c>
      <c r="V4" s="127">
        <f t="shared" ref="V4:V67" si="15">IF(I4="",0,IF(I4=13,1,0))</f>
        <v>0</v>
      </c>
      <c r="W4" s="127">
        <f t="shared" si="5"/>
        <v>0</v>
      </c>
      <c r="X4" s="127">
        <f t="shared" si="6"/>
        <v>0</v>
      </c>
      <c r="Y4" s="127">
        <f t="shared" si="7"/>
        <v>0</v>
      </c>
      <c r="Z4" s="127">
        <f t="shared" si="8"/>
        <v>0</v>
      </c>
      <c r="AA4" s="128">
        <f t="shared" ref="AA4:AA67" si="16">IF($G4="","",I4-J4)</f>
        <v>0</v>
      </c>
      <c r="AB4" s="128">
        <f t="shared" si="9"/>
        <v>0</v>
      </c>
      <c r="AC4" s="128">
        <f t="shared" si="10"/>
        <v>0</v>
      </c>
      <c r="AD4" s="128">
        <f t="shared" si="11"/>
        <v>0</v>
      </c>
      <c r="AE4" s="128">
        <f t="shared" si="12"/>
        <v>0</v>
      </c>
      <c r="AF4" s="47">
        <f t="shared" ref="AF4:AF67" si="17">IF(OR($G4="",$I4=""),0+((1000-$F4)/1000),(1+V4)*100 + AA4+((1000-$F4)/1000))</f>
        <v>100.998</v>
      </c>
      <c r="AG4" s="47">
        <f t="shared" ref="AG4:AG67" si="18">IF(OR($G4="",$I4=""),0+((1000-$F4)/1000),(1+W4)*100 + AB4+((1000-$F4)/1000))</f>
        <v>100.998</v>
      </c>
      <c r="AH4" s="47">
        <f t="shared" ref="AH4:AH67" si="19">IF(OR($G4="",$I4=""),0+((1000-$F4)/1000),(1+X4)*100 + AC4+((1000-$F4)/1000))</f>
        <v>100.998</v>
      </c>
      <c r="AI4" s="47">
        <f t="shared" ref="AI4:AI67" si="20">IF(OR($G4="",$I4=""),0+((1000-$F4)/1000),(1+Y4)*100 + AD4+((1000-$F4)/1000))</f>
        <v>100.998</v>
      </c>
      <c r="AJ4" s="47">
        <f t="shared" ref="AJ4:AJ67" si="21">IF(OR($G4="",$I4=""),0+((1000-$F4)/1000),(1+Z4)*100 + AE4+((1000-$F4)/1000))</f>
        <v>100.998</v>
      </c>
      <c r="AK4" s="48"/>
      <c r="AL4" s="48"/>
    </row>
    <row r="5" spans="1:38" x14ac:dyDescent="0.2">
      <c r="A5" s="121">
        <f t="shared" si="0"/>
        <v>3</v>
      </c>
      <c r="B5" s="121">
        <f t="shared" si="1"/>
        <v>3</v>
      </c>
      <c r="C5" s="121">
        <f t="shared" si="2"/>
        <v>3</v>
      </c>
      <c r="D5" s="121">
        <f t="shared" si="3"/>
        <v>3</v>
      </c>
      <c r="E5" s="121">
        <f t="shared" si="4"/>
        <v>3</v>
      </c>
      <c r="F5" s="122">
        <v>3</v>
      </c>
      <c r="G5" s="255" t="str">
        <f>Inscription!B6&amp;Inscription!C6&amp;Inscription!D6&amp;Inscription!E6&amp;Inscription!F6</f>
        <v>a3 &amp; B3 &amp; C3</v>
      </c>
      <c r="H5" s="256"/>
      <c r="I5" s="123">
        <f>IF('Tirage Matchs'!$J$1=1,0,IF(G5="",0,IF(ISNA(VLOOKUP($F5,'Tirage Matchs'!$B$6:$H$133,6,FALSE)),VLOOKUP($F5,'Tirage Matchs'!$D$6:$H$133,5,FALSE),VLOOKUP($F5,'Tirage Matchs'!$B$6:$H$133,6,FALSE))))</f>
        <v>0</v>
      </c>
      <c r="J5" s="129">
        <f>IF('Tirage Matchs'!$J$1=1,0,IF(G5="",0,IF(ISNA(VLOOKUP($F5,'Tirage Matchs'!$B$6:$H$133,7,FALSE)),VLOOKUP($F5,'Tirage Matchs'!$D$6:$H$133,4,FALSE),VLOOKUP($F5,'Tirage Matchs'!$B$6:$H$133,7,FALSE))))</f>
        <v>0</v>
      </c>
      <c r="K5" s="125">
        <f>IF('Tirage Matchs'!$J$1&lt;=2,0,IF(G5="",0,IF(ISNA(VLOOKUP($F5,'Tirage Matchs'!$B$139:$H$266,6,FALSE)),VLOOKUP($F5,'Tirage Matchs'!$D$139:$H$266,5,FALSE),VLOOKUP($F5,'Tirage Matchs'!$B$139:$H$266,6,FALSE))))</f>
        <v>0</v>
      </c>
      <c r="L5" s="124">
        <f>IF('Tirage Matchs'!$J$1&lt;=2,0,IF(G5="",0,IF(ISNA(VLOOKUP($F5,'Tirage Matchs'!$B$139:$H$266,7,FALSE)),VLOOKUP($F5,'Tirage Matchs'!$D$139:$H$266,4,FALSE),VLOOKUP($F5,'Tirage Matchs'!$B$139:$H$266,7,FALSE))))</f>
        <v>0</v>
      </c>
      <c r="M5" s="124">
        <f>IF('Tirage Matchs'!$J$1&lt;=3,0,IF(G5="",0,IF(ISNA(VLOOKUP($F5,'Tirage Matchs'!$B$272:$H$399,6,FALSE)),VLOOKUP($F5,'Tirage Matchs'!$D$272:$H$399,5,FALSE),VLOOKUP($F5,'Tirage Matchs'!$B$272:$H$399,6,FALSE))))</f>
        <v>0</v>
      </c>
      <c r="N5" s="124">
        <f>IF('Tirage Matchs'!$J$1&lt;=3,0,IF(G5="",0,IF(ISNA(VLOOKUP($F5,'Tirage Matchs'!$B$272:$H$399,7,FALSE)),VLOOKUP($F5,'Tirage Matchs'!$D$272:$H$399,4,FALSE),VLOOKUP($F5,'Tirage Matchs'!$B$272:$H$399,7,FALSE))))</f>
        <v>0</v>
      </c>
      <c r="O5" s="124">
        <f>IF('Tirage Matchs'!$J$1&lt;=4,0,IF(G5="",0,IF(ISNA(VLOOKUP($F5,'Tirage Matchs'!$B$405:$H$532,6,FALSE)),VLOOKUP($F5,'Tirage Matchs'!$D$405:$H$532,5,FALSE),VLOOKUP($F5,'Tirage Matchs'!$B$405:$H$532,6,FALSE))))</f>
        <v>0</v>
      </c>
      <c r="P5" s="124">
        <f>IF('Tirage Matchs'!$J$1&lt;=4,0,IF(G5="",0,IF(ISNA(VLOOKUP($F5,'Tirage Matchs'!$B$405:$H$532,7,FALSE)),VLOOKUP($F5,'Tirage Matchs'!$D$405:$H$532,4,FALSE),VLOOKUP($F5,'Tirage Matchs'!$B$405:$H$532,7,FALSE))))</f>
        <v>0</v>
      </c>
      <c r="Q5" s="124">
        <f>IF('Tirage Matchs'!$J$1&lt;=5,0,IF(G5="",0,IF(ISNA(VLOOKUP($F5,'Tirage Matchs'!$B$538:$H$665,6,FALSE)),VLOOKUP($F5,'Tirage Matchs'!$D$538:$H$665,5,FALSE),VLOOKUP($F5,'Tirage Matchs'!$B$538:$H$665,6,FALSE))))</f>
        <v>0</v>
      </c>
      <c r="R5" s="124">
        <f>IF('Tirage Matchs'!$J$1&lt;=5,0,IF(G5="",0,IF(ISNA(VLOOKUP($F5,'Tirage Matchs'!$B$538:$H$665,7,FALSE)),VLOOKUP($F5,'Tirage Matchs'!$D$538:$H$665,4,FALSE),VLOOKUP($F5,'Tirage Matchs'!$B$538:$H$665,7,FALSE))))</f>
        <v>0</v>
      </c>
      <c r="S5" s="130">
        <f t="shared" si="13"/>
        <v>0</v>
      </c>
      <c r="T5" s="124">
        <f t="shared" si="14"/>
        <v>0</v>
      </c>
      <c r="V5" s="127">
        <f t="shared" si="15"/>
        <v>0</v>
      </c>
      <c r="W5" s="127">
        <f t="shared" si="5"/>
        <v>0</v>
      </c>
      <c r="X5" s="127">
        <f t="shared" si="6"/>
        <v>0</v>
      </c>
      <c r="Y5" s="127">
        <f t="shared" si="7"/>
        <v>0</v>
      </c>
      <c r="Z5" s="127">
        <f t="shared" si="8"/>
        <v>0</v>
      </c>
      <c r="AA5" s="128">
        <f t="shared" si="16"/>
        <v>0</v>
      </c>
      <c r="AB5" s="128">
        <f t="shared" si="9"/>
        <v>0</v>
      </c>
      <c r="AC5" s="128">
        <f t="shared" si="10"/>
        <v>0</v>
      </c>
      <c r="AD5" s="128">
        <f t="shared" si="11"/>
        <v>0</v>
      </c>
      <c r="AE5" s="128">
        <f t="shared" si="12"/>
        <v>0</v>
      </c>
      <c r="AF5" s="47">
        <f t="shared" si="17"/>
        <v>100.997</v>
      </c>
      <c r="AG5" s="47">
        <f t="shared" si="18"/>
        <v>100.997</v>
      </c>
      <c r="AH5" s="47">
        <f t="shared" si="19"/>
        <v>100.997</v>
      </c>
      <c r="AI5" s="47">
        <f t="shared" si="20"/>
        <v>100.997</v>
      </c>
      <c r="AJ5" s="47">
        <f t="shared" si="21"/>
        <v>100.997</v>
      </c>
      <c r="AK5" s="48"/>
      <c r="AL5" s="48"/>
    </row>
    <row r="6" spans="1:38" x14ac:dyDescent="0.2">
      <c r="A6" s="121">
        <f t="shared" si="0"/>
        <v>4</v>
      </c>
      <c r="B6" s="121">
        <f t="shared" si="1"/>
        <v>4</v>
      </c>
      <c r="C6" s="121">
        <f t="shared" si="2"/>
        <v>4</v>
      </c>
      <c r="D6" s="121">
        <f t="shared" si="3"/>
        <v>4</v>
      </c>
      <c r="E6" s="121">
        <f t="shared" si="4"/>
        <v>4</v>
      </c>
      <c r="F6" s="122">
        <v>4</v>
      </c>
      <c r="G6" s="255" t="str">
        <f>Inscription!B7&amp;Inscription!C7&amp;Inscription!D7&amp;Inscription!E7&amp;Inscription!F7</f>
        <v>a4 &amp; B4 &amp; C4</v>
      </c>
      <c r="H6" s="256"/>
      <c r="I6" s="123">
        <f>IF('Tirage Matchs'!$J$1=1,0,IF(G6="",0,IF(ISNA(VLOOKUP($F6,'Tirage Matchs'!$B$6:$H$133,6,FALSE)),VLOOKUP($F6,'Tirage Matchs'!$D$6:$H$133,5,FALSE),VLOOKUP($F6,'Tirage Matchs'!$B$6:$H$133,6,FALSE))))</f>
        <v>0</v>
      </c>
      <c r="J6" s="129">
        <f>IF('Tirage Matchs'!$J$1=1,0,IF(G6="",0,IF(ISNA(VLOOKUP($F6,'Tirage Matchs'!$B$6:$H$133,7,FALSE)),VLOOKUP($F6,'Tirage Matchs'!$D$6:$H$133,4,FALSE),VLOOKUP($F6,'Tirage Matchs'!$B$6:$H$133,7,FALSE))))</f>
        <v>0</v>
      </c>
      <c r="K6" s="125">
        <f>IF('Tirage Matchs'!$J$1&lt;=2,0,IF(G6="",0,IF(ISNA(VLOOKUP($F6,'Tirage Matchs'!$B$139:$H$266,6,FALSE)),VLOOKUP($F6,'Tirage Matchs'!$D$139:$H$266,5,FALSE),VLOOKUP($F6,'Tirage Matchs'!$B$139:$H$266,6,FALSE))))</f>
        <v>0</v>
      </c>
      <c r="L6" s="124">
        <f>IF('Tirage Matchs'!$J$1&lt;=2,0,IF(G6="",0,IF(ISNA(VLOOKUP($F6,'Tirage Matchs'!$B$139:$H$266,7,FALSE)),VLOOKUP($F6,'Tirage Matchs'!$D$139:$H$266,4,FALSE),VLOOKUP($F6,'Tirage Matchs'!$B$139:$H$266,7,FALSE))))</f>
        <v>0</v>
      </c>
      <c r="M6" s="124">
        <f>IF('Tirage Matchs'!$J$1&lt;=3,0,IF(G6="",0,IF(ISNA(VLOOKUP($F6,'Tirage Matchs'!$B$272:$H$399,6,FALSE)),VLOOKUP($F6,'Tirage Matchs'!$D$272:$H$399,5,FALSE),VLOOKUP($F6,'Tirage Matchs'!$B$272:$H$399,6,FALSE))))</f>
        <v>0</v>
      </c>
      <c r="N6" s="124">
        <f>IF('Tirage Matchs'!$J$1&lt;=3,0,IF(G6="",0,IF(ISNA(VLOOKUP($F6,'Tirage Matchs'!$B$272:$H$399,7,FALSE)),VLOOKUP($F6,'Tirage Matchs'!$D$272:$H$399,4,FALSE),VLOOKUP($F6,'Tirage Matchs'!$B$272:$H$399,7,FALSE))))</f>
        <v>0</v>
      </c>
      <c r="O6" s="124">
        <f>IF('Tirage Matchs'!$J$1&lt;=4,0,IF(G6="",0,IF(ISNA(VLOOKUP($F6,'Tirage Matchs'!$B$405:$H$532,6,FALSE)),VLOOKUP($F6,'Tirage Matchs'!$D$405:$H$532,5,FALSE),VLOOKUP($F6,'Tirage Matchs'!$B$405:$H$532,6,FALSE))))</f>
        <v>0</v>
      </c>
      <c r="P6" s="124">
        <f>IF('Tirage Matchs'!$J$1&lt;=4,0,IF(G6="",0,IF(ISNA(VLOOKUP($F6,'Tirage Matchs'!$B$405:$H$532,7,FALSE)),VLOOKUP($F6,'Tirage Matchs'!$D$405:$H$532,4,FALSE),VLOOKUP($F6,'Tirage Matchs'!$B$405:$H$532,7,FALSE))))</f>
        <v>0</v>
      </c>
      <c r="Q6" s="124">
        <f>IF('Tirage Matchs'!$J$1&lt;=5,0,IF(G6="",0,IF(ISNA(VLOOKUP($F6,'Tirage Matchs'!$B$538:$H$665,6,FALSE)),VLOOKUP($F6,'Tirage Matchs'!$D$538:$H$665,5,FALSE),VLOOKUP($F6,'Tirage Matchs'!$B$538:$H$665,6,FALSE))))</f>
        <v>0</v>
      </c>
      <c r="R6" s="124">
        <f>IF('Tirage Matchs'!$J$1&lt;=5,0,IF(G6="",0,IF(ISNA(VLOOKUP($F6,'Tirage Matchs'!$B$538:$H$665,7,FALSE)),VLOOKUP($F6,'Tirage Matchs'!$D$538:$H$665,4,FALSE),VLOOKUP($F6,'Tirage Matchs'!$B$538:$H$665,7,FALSE))))</f>
        <v>0</v>
      </c>
      <c r="S6" s="130">
        <f t="shared" si="13"/>
        <v>0</v>
      </c>
      <c r="T6" s="124">
        <f t="shared" si="14"/>
        <v>0</v>
      </c>
      <c r="V6" s="127">
        <f t="shared" si="15"/>
        <v>0</v>
      </c>
      <c r="W6" s="127">
        <f t="shared" si="5"/>
        <v>0</v>
      </c>
      <c r="X6" s="127">
        <f t="shared" si="6"/>
        <v>0</v>
      </c>
      <c r="Y6" s="127">
        <f t="shared" si="7"/>
        <v>0</v>
      </c>
      <c r="Z6" s="127">
        <f t="shared" si="8"/>
        <v>0</v>
      </c>
      <c r="AA6" s="128">
        <f t="shared" si="16"/>
        <v>0</v>
      </c>
      <c r="AB6" s="128">
        <f t="shared" si="9"/>
        <v>0</v>
      </c>
      <c r="AC6" s="128">
        <f t="shared" si="10"/>
        <v>0</v>
      </c>
      <c r="AD6" s="128">
        <f t="shared" si="11"/>
        <v>0</v>
      </c>
      <c r="AE6" s="128">
        <f t="shared" si="12"/>
        <v>0</v>
      </c>
      <c r="AF6" s="47">
        <f t="shared" si="17"/>
        <v>100.996</v>
      </c>
      <c r="AG6" s="47">
        <f t="shared" si="18"/>
        <v>100.996</v>
      </c>
      <c r="AH6" s="47">
        <f t="shared" si="19"/>
        <v>100.996</v>
      </c>
      <c r="AI6" s="47">
        <f t="shared" si="20"/>
        <v>100.996</v>
      </c>
      <c r="AJ6" s="47">
        <f t="shared" si="21"/>
        <v>100.996</v>
      </c>
      <c r="AK6" s="48"/>
      <c r="AL6" s="48"/>
    </row>
    <row r="7" spans="1:38" x14ac:dyDescent="0.2">
      <c r="A7" s="121">
        <f t="shared" si="0"/>
        <v>5</v>
      </c>
      <c r="B7" s="121">
        <f t="shared" si="1"/>
        <v>5</v>
      </c>
      <c r="C7" s="121">
        <f t="shared" si="2"/>
        <v>5</v>
      </c>
      <c r="D7" s="121">
        <f t="shared" si="3"/>
        <v>5</v>
      </c>
      <c r="E7" s="121">
        <f t="shared" si="4"/>
        <v>5</v>
      </c>
      <c r="F7" s="122">
        <v>5</v>
      </c>
      <c r="G7" s="255" t="str">
        <f>Inscription!B8&amp;Inscription!C8&amp;Inscription!D8&amp;Inscription!E8&amp;Inscription!F8</f>
        <v>a5 &amp; B5 &amp; C5</v>
      </c>
      <c r="H7" s="256"/>
      <c r="I7" s="123">
        <f>IF('Tirage Matchs'!$J$1=1,0,IF(G7="",0,IF(ISNA(VLOOKUP($F7,'Tirage Matchs'!$B$6:$H$133,6,FALSE)),VLOOKUP($F7,'Tirage Matchs'!$D$6:$H$133,5,FALSE),VLOOKUP($F7,'Tirage Matchs'!$B$6:$H$133,6,FALSE))))</f>
        <v>0</v>
      </c>
      <c r="J7" s="129">
        <f>IF('Tirage Matchs'!$J$1=1,0,IF(G7="",0,IF(ISNA(VLOOKUP($F7,'Tirage Matchs'!$B$6:$H$133,7,FALSE)),VLOOKUP($F7,'Tirage Matchs'!$D$6:$H$133,4,FALSE),VLOOKUP($F7,'Tirage Matchs'!$B$6:$H$133,7,FALSE))))</f>
        <v>0</v>
      </c>
      <c r="K7" s="125">
        <f>IF('Tirage Matchs'!$J$1&lt;=2,0,IF(G7="",0,IF(ISNA(VLOOKUP($F7,'Tirage Matchs'!$B$139:$H$266,6,FALSE)),VLOOKUP($F7,'Tirage Matchs'!$D$139:$H$266,5,FALSE),VLOOKUP($F7,'Tirage Matchs'!$B$139:$H$266,6,FALSE))))</f>
        <v>0</v>
      </c>
      <c r="L7" s="124">
        <f>IF('Tirage Matchs'!$J$1&lt;=2,0,IF(G7="",0,IF(ISNA(VLOOKUP($F7,'Tirage Matchs'!$B$139:$H$266,7,FALSE)),VLOOKUP($F7,'Tirage Matchs'!$D$139:$H$266,4,FALSE),VLOOKUP($F7,'Tirage Matchs'!$B$139:$H$266,7,FALSE))))</f>
        <v>0</v>
      </c>
      <c r="M7" s="124">
        <f>IF('Tirage Matchs'!$J$1&lt;=3,0,IF(G7="",0,IF(ISNA(VLOOKUP($F7,'Tirage Matchs'!$B$272:$H$399,6,FALSE)),VLOOKUP($F7,'Tirage Matchs'!$D$272:$H$399,5,FALSE),VLOOKUP($F7,'Tirage Matchs'!$B$272:$H$399,6,FALSE))))</f>
        <v>0</v>
      </c>
      <c r="N7" s="124">
        <f>IF('Tirage Matchs'!$J$1&lt;=3,0,IF(G7="",0,IF(ISNA(VLOOKUP($F7,'Tirage Matchs'!$B$272:$H$399,7,FALSE)),VLOOKUP($F7,'Tirage Matchs'!$D$272:$H$399,4,FALSE),VLOOKUP($F7,'Tirage Matchs'!$B$272:$H$399,7,FALSE))))</f>
        <v>0</v>
      </c>
      <c r="O7" s="124">
        <f>IF('Tirage Matchs'!$J$1&lt;=4,0,IF(G7="",0,IF(ISNA(VLOOKUP($F7,'Tirage Matchs'!$B$405:$H$532,6,FALSE)),VLOOKUP($F7,'Tirage Matchs'!$D$405:$H$532,5,FALSE),VLOOKUP($F7,'Tirage Matchs'!$B$405:$H$532,6,FALSE))))</f>
        <v>0</v>
      </c>
      <c r="P7" s="124">
        <f>IF('Tirage Matchs'!$J$1&lt;=4,0,IF(G7="",0,IF(ISNA(VLOOKUP($F7,'Tirage Matchs'!$B$405:$H$532,7,FALSE)),VLOOKUP($F7,'Tirage Matchs'!$D$405:$H$532,4,FALSE),VLOOKUP($F7,'Tirage Matchs'!$B$405:$H$532,7,FALSE))))</f>
        <v>0</v>
      </c>
      <c r="Q7" s="124">
        <f>IF('Tirage Matchs'!$J$1&lt;=5,0,IF(G7="",0,IF(ISNA(VLOOKUP($F7,'Tirage Matchs'!$B$538:$H$665,6,FALSE)),VLOOKUP($F7,'Tirage Matchs'!$D$538:$H$665,5,FALSE),VLOOKUP($F7,'Tirage Matchs'!$B$538:$H$665,6,FALSE))))</f>
        <v>0</v>
      </c>
      <c r="R7" s="124">
        <f>IF('Tirage Matchs'!$J$1&lt;=5,0,IF(G7="",0,IF(ISNA(VLOOKUP($F7,'Tirage Matchs'!$B$538:$H$665,7,FALSE)),VLOOKUP($F7,'Tirage Matchs'!$D$538:$H$665,4,FALSE),VLOOKUP($F7,'Tirage Matchs'!$B$538:$H$665,7,FALSE))))</f>
        <v>0</v>
      </c>
      <c r="S7" s="130">
        <f t="shared" si="13"/>
        <v>0</v>
      </c>
      <c r="T7" s="124">
        <f t="shared" si="14"/>
        <v>0</v>
      </c>
      <c r="V7" s="127">
        <f t="shared" si="15"/>
        <v>0</v>
      </c>
      <c r="W7" s="127">
        <f t="shared" si="5"/>
        <v>0</v>
      </c>
      <c r="X7" s="127">
        <f t="shared" si="6"/>
        <v>0</v>
      </c>
      <c r="Y7" s="127">
        <f t="shared" si="7"/>
        <v>0</v>
      </c>
      <c r="Z7" s="127">
        <f t="shared" si="8"/>
        <v>0</v>
      </c>
      <c r="AA7" s="128">
        <f t="shared" si="16"/>
        <v>0</v>
      </c>
      <c r="AB7" s="128">
        <f t="shared" si="9"/>
        <v>0</v>
      </c>
      <c r="AC7" s="128">
        <f t="shared" si="10"/>
        <v>0</v>
      </c>
      <c r="AD7" s="128">
        <f t="shared" si="11"/>
        <v>0</v>
      </c>
      <c r="AE7" s="128">
        <f t="shared" si="12"/>
        <v>0</v>
      </c>
      <c r="AF7" s="47">
        <f t="shared" si="17"/>
        <v>100.995</v>
      </c>
      <c r="AG7" s="47">
        <f t="shared" si="18"/>
        <v>100.995</v>
      </c>
      <c r="AH7" s="47">
        <f t="shared" si="19"/>
        <v>100.995</v>
      </c>
      <c r="AI7" s="47">
        <f t="shared" si="20"/>
        <v>100.995</v>
      </c>
      <c r="AJ7" s="47">
        <f t="shared" si="21"/>
        <v>100.995</v>
      </c>
      <c r="AK7" s="48"/>
      <c r="AL7" s="48"/>
    </row>
    <row r="8" spans="1:38" x14ac:dyDescent="0.2">
      <c r="A8" s="121">
        <f t="shared" si="0"/>
        <v>6</v>
      </c>
      <c r="B8" s="121">
        <f t="shared" si="1"/>
        <v>6</v>
      </c>
      <c r="C8" s="121">
        <f t="shared" si="2"/>
        <v>6</v>
      </c>
      <c r="D8" s="121">
        <f t="shared" si="3"/>
        <v>6</v>
      </c>
      <c r="E8" s="121">
        <f t="shared" si="4"/>
        <v>6</v>
      </c>
      <c r="F8" s="122">
        <v>6</v>
      </c>
      <c r="G8" s="255" t="str">
        <f>Inscription!B9&amp;Inscription!C9&amp;Inscription!D9&amp;Inscription!E9&amp;Inscription!F9</f>
        <v>a6 &amp; B6 &amp; C6</v>
      </c>
      <c r="H8" s="256"/>
      <c r="I8" s="123">
        <f>IF('Tirage Matchs'!$J$1=1,0,IF(G8="",0,IF(ISNA(VLOOKUP($F8,'Tirage Matchs'!$B$6:$H$133,6,FALSE)),VLOOKUP($F8,'Tirage Matchs'!$D$6:$H$133,5,FALSE),VLOOKUP($F8,'Tirage Matchs'!$B$6:$H$133,6,FALSE))))</f>
        <v>0</v>
      </c>
      <c r="J8" s="129">
        <f>IF('Tirage Matchs'!$J$1=1,0,IF(G8="",0,IF(ISNA(VLOOKUP($F8,'Tirage Matchs'!$B$6:$H$133,7,FALSE)),VLOOKUP($F8,'Tirage Matchs'!$D$6:$H$133,4,FALSE),VLOOKUP($F8,'Tirage Matchs'!$B$6:$H$133,7,FALSE))))</f>
        <v>0</v>
      </c>
      <c r="K8" s="125">
        <f>IF('Tirage Matchs'!$J$1&lt;=2,0,IF(G8="",0,IF(ISNA(VLOOKUP($F8,'Tirage Matchs'!$B$139:$H$266,6,FALSE)),VLOOKUP($F8,'Tirage Matchs'!$D$139:$H$266,5,FALSE),VLOOKUP($F8,'Tirage Matchs'!$B$139:$H$266,6,FALSE))))</f>
        <v>0</v>
      </c>
      <c r="L8" s="124">
        <f>IF('Tirage Matchs'!$J$1&lt;=2,0,IF(G8="",0,IF(ISNA(VLOOKUP($F8,'Tirage Matchs'!$B$139:$H$266,7,FALSE)),VLOOKUP($F8,'Tirage Matchs'!$D$139:$H$266,4,FALSE),VLOOKUP($F8,'Tirage Matchs'!$B$139:$H$266,7,FALSE))))</f>
        <v>0</v>
      </c>
      <c r="M8" s="124">
        <f>IF('Tirage Matchs'!$J$1&lt;=3,0,IF(G8="",0,IF(ISNA(VLOOKUP($F8,'Tirage Matchs'!$B$272:$H$399,6,FALSE)),VLOOKUP($F8,'Tirage Matchs'!$D$272:$H$399,5,FALSE),VLOOKUP($F8,'Tirage Matchs'!$B$272:$H$399,6,FALSE))))</f>
        <v>0</v>
      </c>
      <c r="N8" s="124">
        <f>IF('Tirage Matchs'!$J$1&lt;=3,0,IF(G8="",0,IF(ISNA(VLOOKUP($F8,'Tirage Matchs'!$B$272:$H$399,7,FALSE)),VLOOKUP($F8,'Tirage Matchs'!$D$272:$H$399,4,FALSE),VLOOKUP($F8,'Tirage Matchs'!$B$272:$H$399,7,FALSE))))</f>
        <v>0</v>
      </c>
      <c r="O8" s="124">
        <f>IF('Tirage Matchs'!$J$1&lt;=4,0,IF(G8="",0,IF(ISNA(VLOOKUP($F8,'Tirage Matchs'!$B$405:$H$532,6,FALSE)),VLOOKUP($F8,'Tirage Matchs'!$D$405:$H$532,5,FALSE),VLOOKUP($F8,'Tirage Matchs'!$B$405:$H$532,6,FALSE))))</f>
        <v>0</v>
      </c>
      <c r="P8" s="124">
        <f>IF('Tirage Matchs'!$J$1&lt;=4,0,IF(G8="",0,IF(ISNA(VLOOKUP($F8,'Tirage Matchs'!$B$405:$H$532,7,FALSE)),VLOOKUP($F8,'Tirage Matchs'!$D$405:$H$532,4,FALSE),VLOOKUP($F8,'Tirage Matchs'!$B$405:$H$532,7,FALSE))))</f>
        <v>0</v>
      </c>
      <c r="Q8" s="124">
        <f>IF('Tirage Matchs'!$J$1&lt;=5,0,IF(G8="",0,IF(ISNA(VLOOKUP($F8,'Tirage Matchs'!$B$538:$H$665,6,FALSE)),VLOOKUP($F8,'Tirage Matchs'!$D$538:$H$665,5,FALSE),VLOOKUP($F8,'Tirage Matchs'!$B$538:$H$665,6,FALSE))))</f>
        <v>0</v>
      </c>
      <c r="R8" s="124">
        <f>IF('Tirage Matchs'!$J$1&lt;=5,0,IF(G8="",0,IF(ISNA(VLOOKUP($F8,'Tirage Matchs'!$B$538:$H$665,7,FALSE)),VLOOKUP($F8,'Tirage Matchs'!$D$538:$H$665,4,FALSE),VLOOKUP($F8,'Tirage Matchs'!$B$538:$H$665,7,FALSE))))</f>
        <v>0</v>
      </c>
      <c r="S8" s="130">
        <f t="shared" si="13"/>
        <v>0</v>
      </c>
      <c r="T8" s="124">
        <f t="shared" si="14"/>
        <v>0</v>
      </c>
      <c r="V8" s="127">
        <f t="shared" si="15"/>
        <v>0</v>
      </c>
      <c r="W8" s="127">
        <f t="shared" si="5"/>
        <v>0</v>
      </c>
      <c r="X8" s="127">
        <f t="shared" si="6"/>
        <v>0</v>
      </c>
      <c r="Y8" s="127">
        <f t="shared" si="7"/>
        <v>0</v>
      </c>
      <c r="Z8" s="127">
        <f t="shared" si="8"/>
        <v>0</v>
      </c>
      <c r="AA8" s="128">
        <f t="shared" si="16"/>
        <v>0</v>
      </c>
      <c r="AB8" s="128">
        <f t="shared" si="9"/>
        <v>0</v>
      </c>
      <c r="AC8" s="128">
        <f t="shared" si="10"/>
        <v>0</v>
      </c>
      <c r="AD8" s="128">
        <f t="shared" si="11"/>
        <v>0</v>
      </c>
      <c r="AE8" s="128">
        <f t="shared" si="12"/>
        <v>0</v>
      </c>
      <c r="AF8" s="47">
        <f t="shared" si="17"/>
        <v>100.994</v>
      </c>
      <c r="AG8" s="47">
        <f t="shared" si="18"/>
        <v>100.994</v>
      </c>
      <c r="AH8" s="47">
        <f t="shared" si="19"/>
        <v>100.994</v>
      </c>
      <c r="AI8" s="47">
        <f t="shared" si="20"/>
        <v>100.994</v>
      </c>
      <c r="AJ8" s="47">
        <f t="shared" si="21"/>
        <v>100.994</v>
      </c>
      <c r="AK8" s="48"/>
      <c r="AL8" s="48"/>
    </row>
    <row r="9" spans="1:38" x14ac:dyDescent="0.2">
      <c r="A9" s="121">
        <f t="shared" si="0"/>
        <v>7</v>
      </c>
      <c r="B9" s="121">
        <f t="shared" si="1"/>
        <v>7</v>
      </c>
      <c r="C9" s="121">
        <f t="shared" si="2"/>
        <v>7</v>
      </c>
      <c r="D9" s="121">
        <f t="shared" si="3"/>
        <v>7</v>
      </c>
      <c r="E9" s="121">
        <f t="shared" si="4"/>
        <v>7</v>
      </c>
      <c r="F9" s="122">
        <v>7</v>
      </c>
      <c r="G9" s="255" t="str">
        <f>Inscription!B10&amp;Inscription!C10&amp;Inscription!D10&amp;Inscription!E10&amp;Inscription!F10</f>
        <v>a7 &amp; B7 &amp; C7</v>
      </c>
      <c r="H9" s="256"/>
      <c r="I9" s="123">
        <f>IF('Tirage Matchs'!$J$1=1,0,IF(G9="",0,IF(ISNA(VLOOKUP($F9,'Tirage Matchs'!$B$6:$H$133,6,FALSE)),VLOOKUP($F9,'Tirage Matchs'!$D$6:$H$133,5,FALSE),VLOOKUP($F9,'Tirage Matchs'!$B$6:$H$133,6,FALSE))))</f>
        <v>0</v>
      </c>
      <c r="J9" s="129">
        <f>IF('Tirage Matchs'!$J$1=1,0,IF(G9="",0,IF(ISNA(VLOOKUP($F9,'Tirage Matchs'!$B$6:$H$133,7,FALSE)),VLOOKUP($F9,'Tirage Matchs'!$D$6:$H$133,4,FALSE),VLOOKUP($F9,'Tirage Matchs'!$B$6:$H$133,7,FALSE))))</f>
        <v>0</v>
      </c>
      <c r="K9" s="125">
        <f>IF('Tirage Matchs'!$J$1&lt;=2,0,IF(G9="",0,IF(ISNA(VLOOKUP($F9,'Tirage Matchs'!$B$139:$H$266,6,FALSE)),VLOOKUP($F9,'Tirage Matchs'!$D$139:$H$266,5,FALSE),VLOOKUP($F9,'Tirage Matchs'!$B$139:$H$266,6,FALSE))))</f>
        <v>0</v>
      </c>
      <c r="L9" s="124">
        <f>IF('Tirage Matchs'!$J$1&lt;=2,0,IF(G9="",0,IF(ISNA(VLOOKUP($F9,'Tirage Matchs'!$B$139:$H$266,7,FALSE)),VLOOKUP($F9,'Tirage Matchs'!$D$139:$H$266,4,FALSE),VLOOKUP($F9,'Tirage Matchs'!$B$139:$H$266,7,FALSE))))</f>
        <v>0</v>
      </c>
      <c r="M9" s="124">
        <f>IF('Tirage Matchs'!$J$1&lt;=3,0,IF(G9="",0,IF(ISNA(VLOOKUP($F9,'Tirage Matchs'!$B$272:$H$399,6,FALSE)),VLOOKUP($F9,'Tirage Matchs'!$D$272:$H$399,5,FALSE),VLOOKUP($F9,'Tirage Matchs'!$B$272:$H$399,6,FALSE))))</f>
        <v>0</v>
      </c>
      <c r="N9" s="124">
        <f>IF('Tirage Matchs'!$J$1&lt;=3,0,IF(G9="",0,IF(ISNA(VLOOKUP($F9,'Tirage Matchs'!$B$272:$H$399,7,FALSE)),VLOOKUP($F9,'Tirage Matchs'!$D$272:$H$399,4,FALSE),VLOOKUP($F9,'Tirage Matchs'!$B$272:$H$399,7,FALSE))))</f>
        <v>0</v>
      </c>
      <c r="O9" s="124">
        <f>IF('Tirage Matchs'!$J$1&lt;=4,0,IF(G9="",0,IF(ISNA(VLOOKUP($F9,'Tirage Matchs'!$B$405:$H$532,6,FALSE)),VLOOKUP($F9,'Tirage Matchs'!$D$405:$H$532,5,FALSE),VLOOKUP($F9,'Tirage Matchs'!$B$405:$H$532,6,FALSE))))</f>
        <v>0</v>
      </c>
      <c r="P9" s="124">
        <f>IF('Tirage Matchs'!$J$1&lt;=4,0,IF(G9="",0,IF(ISNA(VLOOKUP($F9,'Tirage Matchs'!$B$405:$H$532,7,FALSE)),VLOOKUP($F9,'Tirage Matchs'!$D$405:$H$532,4,FALSE),VLOOKUP($F9,'Tirage Matchs'!$B$405:$H$532,7,FALSE))))</f>
        <v>0</v>
      </c>
      <c r="Q9" s="124">
        <f>IF('Tirage Matchs'!$J$1&lt;=5,0,IF(G9="",0,IF(ISNA(VLOOKUP($F9,'Tirage Matchs'!$B$538:$H$665,6,FALSE)),VLOOKUP($F9,'Tirage Matchs'!$D$538:$H$665,5,FALSE),VLOOKUP($F9,'Tirage Matchs'!$B$538:$H$665,6,FALSE))))</f>
        <v>0</v>
      </c>
      <c r="R9" s="124">
        <f>IF('Tirage Matchs'!$J$1&lt;=5,0,IF(G9="",0,IF(ISNA(VLOOKUP($F9,'Tirage Matchs'!$B$538:$H$665,7,FALSE)),VLOOKUP($F9,'Tirage Matchs'!$D$538:$H$665,4,FALSE),VLOOKUP($F9,'Tirage Matchs'!$B$538:$H$665,7,FALSE))))</f>
        <v>0</v>
      </c>
      <c r="S9" s="130">
        <f t="shared" si="13"/>
        <v>0</v>
      </c>
      <c r="T9" s="124">
        <f t="shared" si="14"/>
        <v>0</v>
      </c>
      <c r="V9" s="127">
        <f t="shared" si="15"/>
        <v>0</v>
      </c>
      <c r="W9" s="127">
        <f t="shared" si="5"/>
        <v>0</v>
      </c>
      <c r="X9" s="127">
        <f t="shared" si="6"/>
        <v>0</v>
      </c>
      <c r="Y9" s="127">
        <f t="shared" si="7"/>
        <v>0</v>
      </c>
      <c r="Z9" s="127">
        <f t="shared" si="8"/>
        <v>0</v>
      </c>
      <c r="AA9" s="128">
        <f t="shared" si="16"/>
        <v>0</v>
      </c>
      <c r="AB9" s="128">
        <f t="shared" si="9"/>
        <v>0</v>
      </c>
      <c r="AC9" s="128">
        <f t="shared" si="10"/>
        <v>0</v>
      </c>
      <c r="AD9" s="128">
        <f t="shared" si="11"/>
        <v>0</v>
      </c>
      <c r="AE9" s="128">
        <f t="shared" si="12"/>
        <v>0</v>
      </c>
      <c r="AF9" s="47">
        <f t="shared" si="17"/>
        <v>100.99299999999999</v>
      </c>
      <c r="AG9" s="47">
        <f t="shared" si="18"/>
        <v>100.99299999999999</v>
      </c>
      <c r="AH9" s="47">
        <f t="shared" si="19"/>
        <v>100.99299999999999</v>
      </c>
      <c r="AI9" s="47">
        <f t="shared" si="20"/>
        <v>100.99299999999999</v>
      </c>
      <c r="AJ9" s="47">
        <f t="shared" si="21"/>
        <v>100.99299999999999</v>
      </c>
      <c r="AK9" s="48"/>
      <c r="AL9" s="48"/>
    </row>
    <row r="10" spans="1:38" x14ac:dyDescent="0.2">
      <c r="A10" s="121">
        <f t="shared" si="0"/>
        <v>8</v>
      </c>
      <c r="B10" s="121">
        <f t="shared" si="1"/>
        <v>8</v>
      </c>
      <c r="C10" s="121">
        <f t="shared" si="2"/>
        <v>8</v>
      </c>
      <c r="D10" s="121">
        <f t="shared" si="3"/>
        <v>8</v>
      </c>
      <c r="E10" s="121">
        <f t="shared" si="4"/>
        <v>8</v>
      </c>
      <c r="F10" s="122">
        <v>8</v>
      </c>
      <c r="G10" s="255" t="str">
        <f>Inscription!B11&amp;Inscription!C11&amp;Inscription!D11&amp;Inscription!E11&amp;Inscription!F11</f>
        <v>a8 &amp; B8 &amp; C8</v>
      </c>
      <c r="H10" s="256"/>
      <c r="I10" s="123">
        <f>IF('Tirage Matchs'!$J$1=1,0,IF(G10="",0,IF(ISNA(VLOOKUP($F10,'Tirage Matchs'!$B$6:$H$133,6,FALSE)),VLOOKUP($F10,'Tirage Matchs'!$D$6:$H$133,5,FALSE),VLOOKUP($F10,'Tirage Matchs'!$B$6:$H$133,6,FALSE))))</f>
        <v>0</v>
      </c>
      <c r="J10" s="129">
        <f>IF('Tirage Matchs'!$J$1=1,0,IF(G10="",0,IF(ISNA(VLOOKUP($F10,'Tirage Matchs'!$B$6:$H$133,7,FALSE)),VLOOKUP($F10,'Tirage Matchs'!$D$6:$H$133,4,FALSE),VLOOKUP($F10,'Tirage Matchs'!$B$6:$H$133,7,FALSE))))</f>
        <v>0</v>
      </c>
      <c r="K10" s="125">
        <f>IF('Tirage Matchs'!$J$1&lt;=2,0,IF(G10="",0,IF(ISNA(VLOOKUP($F10,'Tirage Matchs'!$B$139:$H$266,6,FALSE)),VLOOKUP($F10,'Tirage Matchs'!$D$139:$H$266,5,FALSE),VLOOKUP($F10,'Tirage Matchs'!$B$139:$H$266,6,FALSE))))</f>
        <v>0</v>
      </c>
      <c r="L10" s="124">
        <f>IF('Tirage Matchs'!$J$1&lt;=2,0,IF(G10="",0,IF(ISNA(VLOOKUP($F10,'Tirage Matchs'!$B$139:$H$266,7,FALSE)),VLOOKUP($F10,'Tirage Matchs'!$D$139:$H$266,4,FALSE),VLOOKUP($F10,'Tirage Matchs'!$B$139:$H$266,7,FALSE))))</f>
        <v>0</v>
      </c>
      <c r="M10" s="124">
        <f>IF('Tirage Matchs'!$J$1&lt;=3,0,IF(G10="",0,IF(ISNA(VLOOKUP($F10,'Tirage Matchs'!$B$272:$H$399,6,FALSE)),VLOOKUP($F10,'Tirage Matchs'!$D$272:$H$399,5,FALSE),VLOOKUP($F10,'Tirage Matchs'!$B$272:$H$399,6,FALSE))))</f>
        <v>0</v>
      </c>
      <c r="N10" s="124">
        <f>IF('Tirage Matchs'!$J$1&lt;=3,0,IF(G10="",0,IF(ISNA(VLOOKUP($F10,'Tirage Matchs'!$B$272:$H$399,7,FALSE)),VLOOKUP($F10,'Tirage Matchs'!$D$272:$H$399,4,FALSE),VLOOKUP($F10,'Tirage Matchs'!$B$272:$H$399,7,FALSE))))</f>
        <v>0</v>
      </c>
      <c r="O10" s="124">
        <f>IF('Tirage Matchs'!$J$1&lt;=4,0,IF(G10="",0,IF(ISNA(VLOOKUP($F10,'Tirage Matchs'!$B$405:$H$532,6,FALSE)),VLOOKUP($F10,'Tirage Matchs'!$D$405:$H$532,5,FALSE),VLOOKUP($F10,'Tirage Matchs'!$B$405:$H$532,6,FALSE))))</f>
        <v>0</v>
      </c>
      <c r="P10" s="124">
        <f>IF('Tirage Matchs'!$J$1&lt;=4,0,IF(G10="",0,IF(ISNA(VLOOKUP($F10,'Tirage Matchs'!$B$405:$H$532,7,FALSE)),VLOOKUP($F10,'Tirage Matchs'!$D$405:$H$532,4,FALSE),VLOOKUP($F10,'Tirage Matchs'!$B$405:$H$532,7,FALSE))))</f>
        <v>0</v>
      </c>
      <c r="Q10" s="124">
        <f>IF('Tirage Matchs'!$J$1&lt;=5,0,IF(G10="",0,IF(ISNA(VLOOKUP($F10,'Tirage Matchs'!$B$538:$H$665,6,FALSE)),VLOOKUP($F10,'Tirage Matchs'!$D$538:$H$665,5,FALSE),VLOOKUP($F10,'Tirage Matchs'!$B$538:$H$665,6,FALSE))))</f>
        <v>0</v>
      </c>
      <c r="R10" s="124">
        <f>IF('Tirage Matchs'!$J$1&lt;=5,0,IF(G10="",0,IF(ISNA(VLOOKUP($F10,'Tirage Matchs'!$B$538:$H$665,7,FALSE)),VLOOKUP($F10,'Tirage Matchs'!$D$538:$H$665,4,FALSE),VLOOKUP($F10,'Tirage Matchs'!$B$538:$H$665,7,FALSE))))</f>
        <v>0</v>
      </c>
      <c r="S10" s="130">
        <f t="shared" si="13"/>
        <v>0</v>
      </c>
      <c r="T10" s="124">
        <f t="shared" si="14"/>
        <v>0</v>
      </c>
      <c r="V10" s="127">
        <f t="shared" si="15"/>
        <v>0</v>
      </c>
      <c r="W10" s="127">
        <f t="shared" si="5"/>
        <v>0</v>
      </c>
      <c r="X10" s="127">
        <f t="shared" si="6"/>
        <v>0</v>
      </c>
      <c r="Y10" s="127">
        <f t="shared" si="7"/>
        <v>0</v>
      </c>
      <c r="Z10" s="127">
        <f t="shared" si="8"/>
        <v>0</v>
      </c>
      <c r="AA10" s="128">
        <f t="shared" si="16"/>
        <v>0</v>
      </c>
      <c r="AB10" s="128">
        <f t="shared" si="9"/>
        <v>0</v>
      </c>
      <c r="AC10" s="128">
        <f t="shared" si="10"/>
        <v>0</v>
      </c>
      <c r="AD10" s="128">
        <f t="shared" si="11"/>
        <v>0</v>
      </c>
      <c r="AE10" s="128">
        <f t="shared" si="12"/>
        <v>0</v>
      </c>
      <c r="AF10" s="47">
        <f t="shared" si="17"/>
        <v>100.992</v>
      </c>
      <c r="AG10" s="47">
        <f t="shared" si="18"/>
        <v>100.992</v>
      </c>
      <c r="AH10" s="47">
        <f t="shared" si="19"/>
        <v>100.992</v>
      </c>
      <c r="AI10" s="47">
        <f t="shared" si="20"/>
        <v>100.992</v>
      </c>
      <c r="AJ10" s="47">
        <f t="shared" si="21"/>
        <v>100.992</v>
      </c>
      <c r="AK10" s="48"/>
      <c r="AL10" s="48"/>
    </row>
    <row r="11" spans="1:38" x14ac:dyDescent="0.2">
      <c r="A11" s="121">
        <f t="shared" si="0"/>
        <v>9</v>
      </c>
      <c r="B11" s="121">
        <f t="shared" si="1"/>
        <v>9</v>
      </c>
      <c r="C11" s="121">
        <f t="shared" si="2"/>
        <v>9</v>
      </c>
      <c r="D11" s="121">
        <f t="shared" si="3"/>
        <v>9</v>
      </c>
      <c r="E11" s="121">
        <f t="shared" si="4"/>
        <v>9</v>
      </c>
      <c r="F11" s="122">
        <v>9</v>
      </c>
      <c r="G11" s="255" t="str">
        <f>Inscription!B12&amp;Inscription!C12&amp;Inscription!D12&amp;Inscription!E12&amp;Inscription!F12</f>
        <v>a9 &amp; B9 &amp; C9</v>
      </c>
      <c r="H11" s="256"/>
      <c r="I11" s="123">
        <f>IF('Tirage Matchs'!$J$1=1,0,IF(G11="",0,IF(ISNA(VLOOKUP($F11,'Tirage Matchs'!$B$6:$H$133,6,FALSE)),VLOOKUP($F11,'Tirage Matchs'!$D$6:$H$133,5,FALSE),VLOOKUP($F11,'Tirage Matchs'!$B$6:$H$133,6,FALSE))))</f>
        <v>0</v>
      </c>
      <c r="J11" s="129">
        <f>IF('Tirage Matchs'!$J$1=1,0,IF(G11="",0,IF(ISNA(VLOOKUP($F11,'Tirage Matchs'!$B$6:$H$133,7,FALSE)),VLOOKUP($F11,'Tirage Matchs'!$D$6:$H$133,4,FALSE),VLOOKUP($F11,'Tirage Matchs'!$B$6:$H$133,7,FALSE))))</f>
        <v>0</v>
      </c>
      <c r="K11" s="125">
        <f>IF('Tirage Matchs'!$J$1&lt;=2,0,IF(G11="",0,IF(ISNA(VLOOKUP($F11,'Tirage Matchs'!$B$139:$H$266,6,FALSE)),VLOOKUP($F11,'Tirage Matchs'!$D$139:$H$266,5,FALSE),VLOOKUP($F11,'Tirage Matchs'!$B$139:$H$266,6,FALSE))))</f>
        <v>0</v>
      </c>
      <c r="L11" s="124">
        <f>IF('Tirage Matchs'!$J$1&lt;=2,0,IF(G11="",0,IF(ISNA(VLOOKUP($F11,'Tirage Matchs'!$B$139:$H$266,7,FALSE)),VLOOKUP($F11,'Tirage Matchs'!$D$139:$H$266,4,FALSE),VLOOKUP($F11,'Tirage Matchs'!$B$139:$H$266,7,FALSE))))</f>
        <v>0</v>
      </c>
      <c r="M11" s="124">
        <f>IF('Tirage Matchs'!$J$1&lt;=3,0,IF(G11="",0,IF(ISNA(VLOOKUP($F11,'Tirage Matchs'!$B$272:$H$399,6,FALSE)),VLOOKUP($F11,'Tirage Matchs'!$D$272:$H$399,5,FALSE),VLOOKUP($F11,'Tirage Matchs'!$B$272:$H$399,6,FALSE))))</f>
        <v>0</v>
      </c>
      <c r="N11" s="124">
        <f>IF('Tirage Matchs'!$J$1&lt;=3,0,IF(G11="",0,IF(ISNA(VLOOKUP($F11,'Tirage Matchs'!$B$272:$H$399,7,FALSE)),VLOOKUP($F11,'Tirage Matchs'!$D$272:$H$399,4,FALSE),VLOOKUP($F11,'Tirage Matchs'!$B$272:$H$399,7,FALSE))))</f>
        <v>0</v>
      </c>
      <c r="O11" s="124">
        <f>IF('Tirage Matchs'!$J$1&lt;=4,0,IF(G11="",0,IF(ISNA(VLOOKUP($F11,'Tirage Matchs'!$B$405:$H$532,6,FALSE)),VLOOKUP($F11,'Tirage Matchs'!$D$405:$H$532,5,FALSE),VLOOKUP($F11,'Tirage Matchs'!$B$405:$H$532,6,FALSE))))</f>
        <v>0</v>
      </c>
      <c r="P11" s="124">
        <f>IF('Tirage Matchs'!$J$1&lt;=4,0,IF(G11="",0,IF(ISNA(VLOOKUP($F11,'Tirage Matchs'!$B$405:$H$532,7,FALSE)),VLOOKUP($F11,'Tirage Matchs'!$D$405:$H$532,4,FALSE),VLOOKUP($F11,'Tirage Matchs'!$B$405:$H$532,7,FALSE))))</f>
        <v>0</v>
      </c>
      <c r="Q11" s="124">
        <f>IF('Tirage Matchs'!$J$1&lt;=5,0,IF(G11="",0,IF(ISNA(VLOOKUP($F11,'Tirage Matchs'!$B$538:$H$665,6,FALSE)),VLOOKUP($F11,'Tirage Matchs'!$D$538:$H$665,5,FALSE),VLOOKUP($F11,'Tirage Matchs'!$B$538:$H$665,6,FALSE))))</f>
        <v>0</v>
      </c>
      <c r="R11" s="124">
        <f>IF('Tirage Matchs'!$J$1&lt;=5,0,IF(G11="",0,IF(ISNA(VLOOKUP($F11,'Tirage Matchs'!$B$538:$H$665,7,FALSE)),VLOOKUP($F11,'Tirage Matchs'!$D$538:$H$665,4,FALSE),VLOOKUP($F11,'Tirage Matchs'!$B$538:$H$665,7,FALSE))))</f>
        <v>0</v>
      </c>
      <c r="S11" s="130">
        <f t="shared" si="13"/>
        <v>0</v>
      </c>
      <c r="T11" s="124">
        <f t="shared" si="14"/>
        <v>0</v>
      </c>
      <c r="V11" s="127">
        <f t="shared" si="15"/>
        <v>0</v>
      </c>
      <c r="W11" s="127">
        <f t="shared" si="5"/>
        <v>0</v>
      </c>
      <c r="X11" s="127">
        <f t="shared" si="6"/>
        <v>0</v>
      </c>
      <c r="Y11" s="127">
        <f t="shared" si="7"/>
        <v>0</v>
      </c>
      <c r="Z11" s="127">
        <f t="shared" si="8"/>
        <v>0</v>
      </c>
      <c r="AA11" s="128">
        <f t="shared" si="16"/>
        <v>0</v>
      </c>
      <c r="AB11" s="128">
        <f t="shared" si="9"/>
        <v>0</v>
      </c>
      <c r="AC11" s="128">
        <f t="shared" si="10"/>
        <v>0</v>
      </c>
      <c r="AD11" s="128">
        <f t="shared" si="11"/>
        <v>0</v>
      </c>
      <c r="AE11" s="128">
        <f t="shared" si="12"/>
        <v>0</v>
      </c>
      <c r="AF11" s="47">
        <f t="shared" si="17"/>
        <v>100.991</v>
      </c>
      <c r="AG11" s="47">
        <f t="shared" si="18"/>
        <v>100.991</v>
      </c>
      <c r="AH11" s="47">
        <f t="shared" si="19"/>
        <v>100.991</v>
      </c>
      <c r="AI11" s="47">
        <f t="shared" si="20"/>
        <v>100.991</v>
      </c>
      <c r="AJ11" s="47">
        <f t="shared" si="21"/>
        <v>100.991</v>
      </c>
      <c r="AK11" s="48"/>
      <c r="AL11" s="48"/>
    </row>
    <row r="12" spans="1:38" x14ac:dyDescent="0.2">
      <c r="A12" s="121">
        <f t="shared" si="0"/>
        <v>10</v>
      </c>
      <c r="B12" s="121">
        <f t="shared" si="1"/>
        <v>10</v>
      </c>
      <c r="C12" s="121">
        <f t="shared" si="2"/>
        <v>10</v>
      </c>
      <c r="D12" s="121">
        <f t="shared" si="3"/>
        <v>10</v>
      </c>
      <c r="E12" s="121">
        <f t="shared" si="4"/>
        <v>10</v>
      </c>
      <c r="F12" s="122">
        <v>10</v>
      </c>
      <c r="G12" s="255" t="str">
        <f>Inscription!B13&amp;Inscription!C13&amp;Inscription!D13&amp;Inscription!E13&amp;Inscription!F13</f>
        <v>a10 &amp; B10 &amp; C10</v>
      </c>
      <c r="H12" s="256"/>
      <c r="I12" s="123">
        <f>IF('Tirage Matchs'!$J$1=1,0,IF(G12="",0,IF(ISNA(VLOOKUP($F12,'Tirage Matchs'!$B$6:$H$133,6,FALSE)),VLOOKUP($F12,'Tirage Matchs'!$D$6:$H$133,5,FALSE),VLOOKUP($F12,'Tirage Matchs'!$B$6:$H$133,6,FALSE))))</f>
        <v>0</v>
      </c>
      <c r="J12" s="129">
        <f>IF('Tirage Matchs'!$J$1=1,0,IF(G12="",0,IF(ISNA(VLOOKUP($F12,'Tirage Matchs'!$B$6:$H$133,7,FALSE)),VLOOKUP($F12,'Tirage Matchs'!$D$6:$H$133,4,FALSE),VLOOKUP($F12,'Tirage Matchs'!$B$6:$H$133,7,FALSE))))</f>
        <v>0</v>
      </c>
      <c r="K12" s="125">
        <f>IF('Tirage Matchs'!$J$1&lt;=2,0,IF(G12="",0,IF(ISNA(VLOOKUP($F12,'Tirage Matchs'!$B$139:$H$266,6,FALSE)),VLOOKUP($F12,'Tirage Matchs'!$D$139:$H$266,5,FALSE),VLOOKUP($F12,'Tirage Matchs'!$B$139:$H$266,6,FALSE))))</f>
        <v>0</v>
      </c>
      <c r="L12" s="124">
        <f>IF('Tirage Matchs'!$J$1&lt;=2,0,IF(G12="",0,IF(ISNA(VLOOKUP($F12,'Tirage Matchs'!$B$139:$H$266,7,FALSE)),VLOOKUP($F12,'Tirage Matchs'!$D$139:$H$266,4,FALSE),VLOOKUP($F12,'Tirage Matchs'!$B$139:$H$266,7,FALSE))))</f>
        <v>0</v>
      </c>
      <c r="M12" s="124">
        <f>IF('Tirage Matchs'!$J$1&lt;=3,0,IF(G12="",0,IF(ISNA(VLOOKUP($F12,'Tirage Matchs'!$B$272:$H$399,6,FALSE)),VLOOKUP($F12,'Tirage Matchs'!$D$272:$H$399,5,FALSE),VLOOKUP($F12,'Tirage Matchs'!$B$272:$H$399,6,FALSE))))</f>
        <v>0</v>
      </c>
      <c r="N12" s="124">
        <f>IF('Tirage Matchs'!$J$1&lt;=3,0,IF(G12="",0,IF(ISNA(VLOOKUP($F12,'Tirage Matchs'!$B$272:$H$399,7,FALSE)),VLOOKUP($F12,'Tirage Matchs'!$D$272:$H$399,4,FALSE),VLOOKUP($F12,'Tirage Matchs'!$B$272:$H$399,7,FALSE))))</f>
        <v>0</v>
      </c>
      <c r="O12" s="124">
        <f>IF('Tirage Matchs'!$J$1&lt;=4,0,IF(G12="",0,IF(ISNA(VLOOKUP($F12,'Tirage Matchs'!$B$405:$H$532,6,FALSE)),VLOOKUP($F12,'Tirage Matchs'!$D$405:$H$532,5,FALSE),VLOOKUP($F12,'Tirage Matchs'!$B$405:$H$532,6,FALSE))))</f>
        <v>0</v>
      </c>
      <c r="P12" s="124">
        <f>IF('Tirage Matchs'!$J$1&lt;=4,0,IF(G12="",0,IF(ISNA(VLOOKUP($F12,'Tirage Matchs'!$B$405:$H$532,7,FALSE)),VLOOKUP($F12,'Tirage Matchs'!$D$405:$H$532,4,FALSE),VLOOKUP($F12,'Tirage Matchs'!$B$405:$H$532,7,FALSE))))</f>
        <v>0</v>
      </c>
      <c r="Q12" s="124">
        <f>IF('Tirage Matchs'!$J$1&lt;=5,0,IF(G12="",0,IF(ISNA(VLOOKUP($F12,'Tirage Matchs'!$B$538:$H$665,6,FALSE)),VLOOKUP($F12,'Tirage Matchs'!$D$538:$H$665,5,FALSE),VLOOKUP($F12,'Tirage Matchs'!$B$538:$H$665,6,FALSE))))</f>
        <v>0</v>
      </c>
      <c r="R12" s="124">
        <f>IF('Tirage Matchs'!$J$1&lt;=5,0,IF(G12="",0,IF(ISNA(VLOOKUP($F12,'Tirage Matchs'!$B$538:$H$665,7,FALSE)),VLOOKUP($F12,'Tirage Matchs'!$D$538:$H$665,4,FALSE),VLOOKUP($F12,'Tirage Matchs'!$B$538:$H$665,7,FALSE))))</f>
        <v>0</v>
      </c>
      <c r="S12" s="130">
        <f t="shared" si="13"/>
        <v>0</v>
      </c>
      <c r="T12" s="124">
        <f t="shared" si="14"/>
        <v>0</v>
      </c>
      <c r="V12" s="127">
        <f t="shared" si="15"/>
        <v>0</v>
      </c>
      <c r="W12" s="127">
        <f t="shared" si="5"/>
        <v>0</v>
      </c>
      <c r="X12" s="127">
        <f t="shared" si="6"/>
        <v>0</v>
      </c>
      <c r="Y12" s="127">
        <f t="shared" si="7"/>
        <v>0</v>
      </c>
      <c r="Z12" s="127">
        <f t="shared" si="8"/>
        <v>0</v>
      </c>
      <c r="AA12" s="128">
        <f t="shared" si="16"/>
        <v>0</v>
      </c>
      <c r="AB12" s="128">
        <f t="shared" si="9"/>
        <v>0</v>
      </c>
      <c r="AC12" s="128">
        <f t="shared" si="10"/>
        <v>0</v>
      </c>
      <c r="AD12" s="128">
        <f t="shared" si="11"/>
        <v>0</v>
      </c>
      <c r="AE12" s="128">
        <f t="shared" si="12"/>
        <v>0</v>
      </c>
      <c r="AF12" s="47">
        <f t="shared" si="17"/>
        <v>100.99</v>
      </c>
      <c r="AG12" s="47">
        <f t="shared" si="18"/>
        <v>100.99</v>
      </c>
      <c r="AH12" s="47">
        <f t="shared" si="19"/>
        <v>100.99</v>
      </c>
      <c r="AI12" s="47">
        <f t="shared" si="20"/>
        <v>100.99</v>
      </c>
      <c r="AJ12" s="47">
        <f t="shared" si="21"/>
        <v>100.99</v>
      </c>
      <c r="AK12" s="48"/>
      <c r="AL12" s="48"/>
    </row>
    <row r="13" spans="1:38" x14ac:dyDescent="0.2">
      <c r="A13" s="121">
        <f t="shared" si="0"/>
        <v>11</v>
      </c>
      <c r="B13" s="121">
        <f t="shared" si="1"/>
        <v>11</v>
      </c>
      <c r="C13" s="121">
        <f t="shared" si="2"/>
        <v>11</v>
      </c>
      <c r="D13" s="121">
        <f t="shared" si="3"/>
        <v>11</v>
      </c>
      <c r="E13" s="121">
        <f t="shared" si="4"/>
        <v>11</v>
      </c>
      <c r="F13" s="122">
        <v>11</v>
      </c>
      <c r="G13" s="255" t="str">
        <f>Inscription!B14&amp;Inscription!C14&amp;Inscription!D14&amp;Inscription!E14&amp;Inscription!F14</f>
        <v>a11 &amp; B11 &amp; C11</v>
      </c>
      <c r="H13" s="256"/>
      <c r="I13" s="123">
        <f>IF('Tirage Matchs'!$J$1=1,0,IF(G13="",0,IF(ISNA(VLOOKUP($F13,'Tirage Matchs'!$B$6:$H$133,6,FALSE)),VLOOKUP($F13,'Tirage Matchs'!$D$6:$H$133,5,FALSE),VLOOKUP($F13,'Tirage Matchs'!$B$6:$H$133,6,FALSE))))</f>
        <v>0</v>
      </c>
      <c r="J13" s="129">
        <f>IF('Tirage Matchs'!$J$1=1,0,IF(G13="",0,IF(ISNA(VLOOKUP($F13,'Tirage Matchs'!$B$6:$H$133,7,FALSE)),VLOOKUP($F13,'Tirage Matchs'!$D$6:$H$133,4,FALSE),VLOOKUP($F13,'Tirage Matchs'!$B$6:$H$133,7,FALSE))))</f>
        <v>0</v>
      </c>
      <c r="K13" s="125">
        <f>IF('Tirage Matchs'!$J$1&lt;=2,0,IF(G13="",0,IF(ISNA(VLOOKUP($F13,'Tirage Matchs'!$B$139:$H$266,6,FALSE)),VLOOKUP($F13,'Tirage Matchs'!$D$139:$H$266,5,FALSE),VLOOKUP($F13,'Tirage Matchs'!$B$139:$H$266,6,FALSE))))</f>
        <v>0</v>
      </c>
      <c r="L13" s="124">
        <f>IF('Tirage Matchs'!$J$1&lt;=2,0,IF(G13="",0,IF(ISNA(VLOOKUP($F13,'Tirage Matchs'!$B$139:$H$266,7,FALSE)),VLOOKUP($F13,'Tirage Matchs'!$D$139:$H$266,4,FALSE),VLOOKUP($F13,'Tirage Matchs'!$B$139:$H$266,7,FALSE))))</f>
        <v>0</v>
      </c>
      <c r="M13" s="124">
        <f>IF('Tirage Matchs'!$J$1&lt;=3,0,IF(G13="",0,IF(ISNA(VLOOKUP($F13,'Tirage Matchs'!$B$272:$H$399,6,FALSE)),VLOOKUP($F13,'Tirage Matchs'!$D$272:$H$399,5,FALSE),VLOOKUP($F13,'Tirage Matchs'!$B$272:$H$399,6,FALSE))))</f>
        <v>0</v>
      </c>
      <c r="N13" s="124">
        <f>IF('Tirage Matchs'!$J$1&lt;=3,0,IF(G13="",0,IF(ISNA(VLOOKUP($F13,'Tirage Matchs'!$B$272:$H$399,7,FALSE)),VLOOKUP($F13,'Tirage Matchs'!$D$272:$H$399,4,FALSE),VLOOKUP($F13,'Tirage Matchs'!$B$272:$H$399,7,FALSE))))</f>
        <v>0</v>
      </c>
      <c r="O13" s="124">
        <f>IF('Tirage Matchs'!$J$1&lt;=4,0,IF(G13="",0,IF(ISNA(VLOOKUP($F13,'Tirage Matchs'!$B$405:$H$532,6,FALSE)),VLOOKUP($F13,'Tirage Matchs'!$D$405:$H$532,5,FALSE),VLOOKUP($F13,'Tirage Matchs'!$B$405:$H$532,6,FALSE))))</f>
        <v>0</v>
      </c>
      <c r="P13" s="124">
        <f>IF('Tirage Matchs'!$J$1&lt;=4,0,IF(G13="",0,IF(ISNA(VLOOKUP($F13,'Tirage Matchs'!$B$405:$H$532,7,FALSE)),VLOOKUP($F13,'Tirage Matchs'!$D$405:$H$532,4,FALSE),VLOOKUP($F13,'Tirage Matchs'!$B$405:$H$532,7,FALSE))))</f>
        <v>0</v>
      </c>
      <c r="Q13" s="124">
        <f>IF('Tirage Matchs'!$J$1&lt;=5,0,IF(G13="",0,IF(ISNA(VLOOKUP($F13,'Tirage Matchs'!$B$538:$H$665,6,FALSE)),VLOOKUP($F13,'Tirage Matchs'!$D$538:$H$665,5,FALSE),VLOOKUP($F13,'Tirage Matchs'!$B$538:$H$665,6,FALSE))))</f>
        <v>0</v>
      </c>
      <c r="R13" s="124">
        <f>IF('Tirage Matchs'!$J$1&lt;=5,0,IF(G13="",0,IF(ISNA(VLOOKUP($F13,'Tirage Matchs'!$B$538:$H$665,7,FALSE)),VLOOKUP($F13,'Tirage Matchs'!$D$538:$H$665,4,FALSE),VLOOKUP($F13,'Tirage Matchs'!$B$538:$H$665,7,FALSE))))</f>
        <v>0</v>
      </c>
      <c r="S13" s="130">
        <f t="shared" si="13"/>
        <v>0</v>
      </c>
      <c r="T13" s="124">
        <f t="shared" si="14"/>
        <v>0</v>
      </c>
      <c r="V13" s="127">
        <f t="shared" si="15"/>
        <v>0</v>
      </c>
      <c r="W13" s="127">
        <f t="shared" si="5"/>
        <v>0</v>
      </c>
      <c r="X13" s="127">
        <f t="shared" si="6"/>
        <v>0</v>
      </c>
      <c r="Y13" s="127">
        <f t="shared" si="7"/>
        <v>0</v>
      </c>
      <c r="Z13" s="127">
        <f t="shared" si="8"/>
        <v>0</v>
      </c>
      <c r="AA13" s="128">
        <f t="shared" si="16"/>
        <v>0</v>
      </c>
      <c r="AB13" s="128">
        <f t="shared" si="9"/>
        <v>0</v>
      </c>
      <c r="AC13" s="128">
        <f t="shared" si="10"/>
        <v>0</v>
      </c>
      <c r="AD13" s="128">
        <f t="shared" si="11"/>
        <v>0</v>
      </c>
      <c r="AE13" s="128">
        <f t="shared" si="12"/>
        <v>0</v>
      </c>
      <c r="AF13" s="47">
        <f t="shared" si="17"/>
        <v>100.989</v>
      </c>
      <c r="AG13" s="47">
        <f t="shared" si="18"/>
        <v>100.989</v>
      </c>
      <c r="AH13" s="47">
        <f t="shared" si="19"/>
        <v>100.989</v>
      </c>
      <c r="AI13" s="47">
        <f t="shared" si="20"/>
        <v>100.989</v>
      </c>
      <c r="AJ13" s="47">
        <f t="shared" si="21"/>
        <v>100.989</v>
      </c>
      <c r="AK13" s="48"/>
      <c r="AL13" s="48"/>
    </row>
    <row r="14" spans="1:38" x14ac:dyDescent="0.2">
      <c r="A14" s="121">
        <f t="shared" si="0"/>
        <v>12</v>
      </c>
      <c r="B14" s="121">
        <f t="shared" si="1"/>
        <v>12</v>
      </c>
      <c r="C14" s="121">
        <f t="shared" si="2"/>
        <v>12</v>
      </c>
      <c r="D14" s="121">
        <f t="shared" si="3"/>
        <v>12</v>
      </c>
      <c r="E14" s="121">
        <f t="shared" si="4"/>
        <v>12</v>
      </c>
      <c r="F14" s="122">
        <v>12</v>
      </c>
      <c r="G14" s="255" t="str">
        <f>Inscription!B15&amp;Inscription!C15&amp;Inscription!D15&amp;Inscription!E15&amp;Inscription!F15</f>
        <v>a12 &amp; B12 &amp; C12</v>
      </c>
      <c r="H14" s="256"/>
      <c r="I14" s="123">
        <f>IF('Tirage Matchs'!$J$1=1,0,IF(G14="",0,IF(ISNA(VLOOKUP($F14,'Tirage Matchs'!$B$6:$H$133,6,FALSE)),VLOOKUP($F14,'Tirage Matchs'!$D$6:$H$133,5,FALSE),VLOOKUP($F14,'Tirage Matchs'!$B$6:$H$133,6,FALSE))))</f>
        <v>0</v>
      </c>
      <c r="J14" s="129">
        <f>IF('Tirage Matchs'!$J$1=1,0,IF(G14="",0,IF(ISNA(VLOOKUP($F14,'Tirage Matchs'!$B$6:$H$133,7,FALSE)),VLOOKUP($F14,'Tirage Matchs'!$D$6:$H$133,4,FALSE),VLOOKUP($F14,'Tirage Matchs'!$B$6:$H$133,7,FALSE))))</f>
        <v>0</v>
      </c>
      <c r="K14" s="125">
        <f>IF('Tirage Matchs'!$J$1&lt;=2,0,IF(G14="",0,IF(ISNA(VLOOKUP($F14,'Tirage Matchs'!$B$139:$H$266,6,FALSE)),VLOOKUP($F14,'Tirage Matchs'!$D$139:$H$266,5,FALSE),VLOOKUP($F14,'Tirage Matchs'!$B$139:$H$266,6,FALSE))))</f>
        <v>0</v>
      </c>
      <c r="L14" s="124">
        <f>IF('Tirage Matchs'!$J$1&lt;=2,0,IF(G14="",0,IF(ISNA(VLOOKUP($F14,'Tirage Matchs'!$B$139:$H$266,7,FALSE)),VLOOKUP($F14,'Tirage Matchs'!$D$139:$H$266,4,FALSE),VLOOKUP($F14,'Tirage Matchs'!$B$139:$H$266,7,FALSE))))</f>
        <v>0</v>
      </c>
      <c r="M14" s="124">
        <f>IF('Tirage Matchs'!$J$1&lt;=3,0,IF(G14="",0,IF(ISNA(VLOOKUP($F14,'Tirage Matchs'!$B$272:$H$399,6,FALSE)),VLOOKUP($F14,'Tirage Matchs'!$D$272:$H$399,5,FALSE),VLOOKUP($F14,'Tirage Matchs'!$B$272:$H$399,6,FALSE))))</f>
        <v>0</v>
      </c>
      <c r="N14" s="124">
        <f>IF('Tirage Matchs'!$J$1&lt;=3,0,IF(G14="",0,IF(ISNA(VLOOKUP($F14,'Tirage Matchs'!$B$272:$H$399,7,FALSE)),VLOOKUP($F14,'Tirage Matchs'!$D$272:$H$399,4,FALSE),VLOOKUP($F14,'Tirage Matchs'!$B$272:$H$399,7,FALSE))))</f>
        <v>0</v>
      </c>
      <c r="O14" s="124">
        <f>IF('Tirage Matchs'!$J$1&lt;=4,0,IF(G14="",0,IF(ISNA(VLOOKUP($F14,'Tirage Matchs'!$B$405:$H$532,6,FALSE)),VLOOKUP($F14,'Tirage Matchs'!$D$405:$H$532,5,FALSE),VLOOKUP($F14,'Tirage Matchs'!$B$405:$H$532,6,FALSE))))</f>
        <v>0</v>
      </c>
      <c r="P14" s="124">
        <f>IF('Tirage Matchs'!$J$1&lt;=4,0,IF(G14="",0,IF(ISNA(VLOOKUP($F14,'Tirage Matchs'!$B$405:$H$532,7,FALSE)),VLOOKUP($F14,'Tirage Matchs'!$D$405:$H$532,4,FALSE),VLOOKUP($F14,'Tirage Matchs'!$B$405:$H$532,7,FALSE))))</f>
        <v>0</v>
      </c>
      <c r="Q14" s="124">
        <f>IF('Tirage Matchs'!$J$1&lt;=5,0,IF(G14="",0,IF(ISNA(VLOOKUP($F14,'Tirage Matchs'!$B$538:$H$665,6,FALSE)),VLOOKUP($F14,'Tirage Matchs'!$D$538:$H$665,5,FALSE),VLOOKUP($F14,'Tirage Matchs'!$B$538:$H$665,6,FALSE))))</f>
        <v>0</v>
      </c>
      <c r="R14" s="124">
        <f>IF('Tirage Matchs'!$J$1&lt;=5,0,IF(G14="",0,IF(ISNA(VLOOKUP($F14,'Tirage Matchs'!$B$538:$H$665,7,FALSE)),VLOOKUP($F14,'Tirage Matchs'!$D$538:$H$665,4,FALSE),VLOOKUP($F14,'Tirage Matchs'!$B$538:$H$665,7,FALSE))))</f>
        <v>0</v>
      </c>
      <c r="S14" s="130">
        <f t="shared" si="13"/>
        <v>0</v>
      </c>
      <c r="T14" s="124">
        <f t="shared" si="14"/>
        <v>0</v>
      </c>
      <c r="V14" s="127">
        <f t="shared" si="15"/>
        <v>0</v>
      </c>
      <c r="W14" s="127">
        <f t="shared" si="5"/>
        <v>0</v>
      </c>
      <c r="X14" s="127">
        <f t="shared" si="6"/>
        <v>0</v>
      </c>
      <c r="Y14" s="127">
        <f t="shared" si="7"/>
        <v>0</v>
      </c>
      <c r="Z14" s="127">
        <f t="shared" si="8"/>
        <v>0</v>
      </c>
      <c r="AA14" s="128">
        <f t="shared" si="16"/>
        <v>0</v>
      </c>
      <c r="AB14" s="128">
        <f t="shared" si="9"/>
        <v>0</v>
      </c>
      <c r="AC14" s="128">
        <f t="shared" si="10"/>
        <v>0</v>
      </c>
      <c r="AD14" s="128">
        <f t="shared" si="11"/>
        <v>0</v>
      </c>
      <c r="AE14" s="128">
        <f t="shared" si="12"/>
        <v>0</v>
      </c>
      <c r="AF14" s="47">
        <f t="shared" si="17"/>
        <v>100.988</v>
      </c>
      <c r="AG14" s="47">
        <f t="shared" si="18"/>
        <v>100.988</v>
      </c>
      <c r="AH14" s="47">
        <f t="shared" si="19"/>
        <v>100.988</v>
      </c>
      <c r="AI14" s="47">
        <f t="shared" si="20"/>
        <v>100.988</v>
      </c>
      <c r="AJ14" s="47">
        <f t="shared" si="21"/>
        <v>100.988</v>
      </c>
      <c r="AK14" s="48"/>
      <c r="AL14" s="48"/>
    </row>
    <row r="15" spans="1:38" x14ac:dyDescent="0.2">
      <c r="A15" s="121">
        <f t="shared" si="0"/>
        <v>13</v>
      </c>
      <c r="B15" s="121">
        <f t="shared" si="1"/>
        <v>13</v>
      </c>
      <c r="C15" s="121">
        <f t="shared" si="2"/>
        <v>13</v>
      </c>
      <c r="D15" s="121">
        <f t="shared" si="3"/>
        <v>13</v>
      </c>
      <c r="E15" s="121">
        <f t="shared" si="4"/>
        <v>13</v>
      </c>
      <c r="F15" s="122">
        <v>13</v>
      </c>
      <c r="G15" s="255" t="str">
        <f>Inscription!B16&amp;Inscription!C16&amp;Inscription!D16&amp;Inscription!E16&amp;Inscription!F16</f>
        <v>a13 &amp; B13 &amp; C13</v>
      </c>
      <c r="H15" s="256"/>
      <c r="I15" s="123">
        <f>IF('Tirage Matchs'!$J$1=1,0,IF(G15="",0,IF(ISNA(VLOOKUP($F15,'Tirage Matchs'!$B$6:$H$133,6,FALSE)),VLOOKUP($F15,'Tirage Matchs'!$D$6:$H$133,5,FALSE),VLOOKUP($F15,'Tirage Matchs'!$B$6:$H$133,6,FALSE))))</f>
        <v>0</v>
      </c>
      <c r="J15" s="129">
        <f>IF('Tirage Matchs'!$J$1=1,0,IF(G15="",0,IF(ISNA(VLOOKUP($F15,'Tirage Matchs'!$B$6:$H$133,7,FALSE)),VLOOKUP($F15,'Tirage Matchs'!$D$6:$H$133,4,FALSE),VLOOKUP($F15,'Tirage Matchs'!$B$6:$H$133,7,FALSE))))</f>
        <v>0</v>
      </c>
      <c r="K15" s="125">
        <f>IF('Tirage Matchs'!$J$1&lt;=2,0,IF(G15="",0,IF(ISNA(VLOOKUP($F15,'Tirage Matchs'!$B$139:$H$266,6,FALSE)),VLOOKUP($F15,'Tirage Matchs'!$D$139:$H$266,5,FALSE),VLOOKUP($F15,'Tirage Matchs'!$B$139:$H$266,6,FALSE))))</f>
        <v>0</v>
      </c>
      <c r="L15" s="124">
        <f>IF('Tirage Matchs'!$J$1&lt;=2,0,IF(G15="",0,IF(ISNA(VLOOKUP($F15,'Tirage Matchs'!$B$139:$H$266,7,FALSE)),VLOOKUP($F15,'Tirage Matchs'!$D$139:$H$266,4,FALSE),VLOOKUP($F15,'Tirage Matchs'!$B$139:$H$266,7,FALSE))))</f>
        <v>0</v>
      </c>
      <c r="M15" s="124">
        <f>IF('Tirage Matchs'!$J$1&lt;=3,0,IF(G15="",0,IF(ISNA(VLOOKUP($F15,'Tirage Matchs'!$B$272:$H$399,6,FALSE)),VLOOKUP($F15,'Tirage Matchs'!$D$272:$H$399,5,FALSE),VLOOKUP($F15,'Tirage Matchs'!$B$272:$H$399,6,FALSE))))</f>
        <v>0</v>
      </c>
      <c r="N15" s="124">
        <f>IF('Tirage Matchs'!$J$1&lt;=3,0,IF(G15="",0,IF(ISNA(VLOOKUP($F15,'Tirage Matchs'!$B$272:$H$399,7,FALSE)),VLOOKUP($F15,'Tirage Matchs'!$D$272:$H$399,4,FALSE),VLOOKUP($F15,'Tirage Matchs'!$B$272:$H$399,7,FALSE))))</f>
        <v>0</v>
      </c>
      <c r="O15" s="124">
        <f>IF('Tirage Matchs'!$J$1&lt;=4,0,IF(G15="",0,IF(ISNA(VLOOKUP($F15,'Tirage Matchs'!$B$405:$H$532,6,FALSE)),VLOOKUP($F15,'Tirage Matchs'!$D$405:$H$532,5,FALSE),VLOOKUP($F15,'Tirage Matchs'!$B$405:$H$532,6,FALSE))))</f>
        <v>0</v>
      </c>
      <c r="P15" s="124">
        <f>IF('Tirage Matchs'!$J$1&lt;=4,0,IF(G15="",0,IF(ISNA(VLOOKUP($F15,'Tirage Matchs'!$B$405:$H$532,7,FALSE)),VLOOKUP($F15,'Tirage Matchs'!$D$405:$H$532,4,FALSE),VLOOKUP($F15,'Tirage Matchs'!$B$405:$H$532,7,FALSE))))</f>
        <v>0</v>
      </c>
      <c r="Q15" s="124">
        <f>IF('Tirage Matchs'!$J$1&lt;=5,0,IF(G15="",0,IF(ISNA(VLOOKUP($F15,'Tirage Matchs'!$B$538:$H$665,6,FALSE)),VLOOKUP($F15,'Tirage Matchs'!$D$538:$H$665,5,FALSE),VLOOKUP($F15,'Tirage Matchs'!$B$538:$H$665,6,FALSE))))</f>
        <v>0</v>
      </c>
      <c r="R15" s="124">
        <f>IF('Tirage Matchs'!$J$1&lt;=5,0,IF(G15="",0,IF(ISNA(VLOOKUP($F15,'Tirage Matchs'!$B$538:$H$665,7,FALSE)),VLOOKUP($F15,'Tirage Matchs'!$D$538:$H$665,4,FALSE),VLOOKUP($F15,'Tirage Matchs'!$B$538:$H$665,7,FALSE))))</f>
        <v>0</v>
      </c>
      <c r="S15" s="130">
        <f t="shared" si="13"/>
        <v>0</v>
      </c>
      <c r="T15" s="124">
        <f t="shared" si="14"/>
        <v>0</v>
      </c>
      <c r="V15" s="127">
        <f t="shared" si="15"/>
        <v>0</v>
      </c>
      <c r="W15" s="127">
        <f t="shared" si="5"/>
        <v>0</v>
      </c>
      <c r="X15" s="127">
        <f t="shared" si="6"/>
        <v>0</v>
      </c>
      <c r="Y15" s="127">
        <f t="shared" si="7"/>
        <v>0</v>
      </c>
      <c r="Z15" s="127">
        <f t="shared" si="8"/>
        <v>0</v>
      </c>
      <c r="AA15" s="128">
        <f t="shared" si="16"/>
        <v>0</v>
      </c>
      <c r="AB15" s="128">
        <f t="shared" si="9"/>
        <v>0</v>
      </c>
      <c r="AC15" s="128">
        <f t="shared" si="10"/>
        <v>0</v>
      </c>
      <c r="AD15" s="128">
        <f t="shared" si="11"/>
        <v>0</v>
      </c>
      <c r="AE15" s="128">
        <f t="shared" si="12"/>
        <v>0</v>
      </c>
      <c r="AF15" s="47">
        <f t="shared" si="17"/>
        <v>100.98699999999999</v>
      </c>
      <c r="AG15" s="47">
        <f t="shared" si="18"/>
        <v>100.98699999999999</v>
      </c>
      <c r="AH15" s="47">
        <f t="shared" si="19"/>
        <v>100.98699999999999</v>
      </c>
      <c r="AI15" s="47">
        <f t="shared" si="20"/>
        <v>100.98699999999999</v>
      </c>
      <c r="AJ15" s="47">
        <f t="shared" si="21"/>
        <v>100.98699999999999</v>
      </c>
      <c r="AK15" s="48"/>
      <c r="AL15" s="48"/>
    </row>
    <row r="16" spans="1:38" x14ac:dyDescent="0.2">
      <c r="A16" s="121">
        <f t="shared" si="0"/>
        <v>14</v>
      </c>
      <c r="B16" s="121">
        <f t="shared" si="1"/>
        <v>14</v>
      </c>
      <c r="C16" s="121">
        <f t="shared" si="2"/>
        <v>14</v>
      </c>
      <c r="D16" s="121">
        <f t="shared" si="3"/>
        <v>14</v>
      </c>
      <c r="E16" s="121">
        <f t="shared" si="4"/>
        <v>14</v>
      </c>
      <c r="F16" s="122">
        <v>14</v>
      </c>
      <c r="G16" s="255" t="str">
        <f>Inscription!B17&amp;Inscription!C17&amp;Inscription!D17&amp;Inscription!E17&amp;Inscription!F17</f>
        <v>a14 &amp; B14 &amp; C14</v>
      </c>
      <c r="H16" s="256"/>
      <c r="I16" s="123">
        <f>IF('Tirage Matchs'!$J$1=1,0,IF(G16="",0,IF(ISNA(VLOOKUP($F16,'Tirage Matchs'!$B$6:$H$133,6,FALSE)),VLOOKUP($F16,'Tirage Matchs'!$D$6:$H$133,5,FALSE),VLOOKUP($F16,'Tirage Matchs'!$B$6:$H$133,6,FALSE))))</f>
        <v>0</v>
      </c>
      <c r="J16" s="129">
        <f>IF('Tirage Matchs'!$J$1=1,0,IF(G16="",0,IF(ISNA(VLOOKUP($F16,'Tirage Matchs'!$B$6:$H$133,7,FALSE)),VLOOKUP($F16,'Tirage Matchs'!$D$6:$H$133,4,FALSE),VLOOKUP($F16,'Tirage Matchs'!$B$6:$H$133,7,FALSE))))</f>
        <v>0</v>
      </c>
      <c r="K16" s="125">
        <f>IF('Tirage Matchs'!$J$1&lt;=2,0,IF(G16="",0,IF(ISNA(VLOOKUP($F16,'Tirage Matchs'!$B$139:$H$266,6,FALSE)),VLOOKUP($F16,'Tirage Matchs'!$D$139:$H$266,5,FALSE),VLOOKUP($F16,'Tirage Matchs'!$B$139:$H$266,6,FALSE))))</f>
        <v>0</v>
      </c>
      <c r="L16" s="124">
        <f>IF('Tirage Matchs'!$J$1&lt;=2,0,IF(G16="",0,IF(ISNA(VLOOKUP($F16,'Tirage Matchs'!$B$139:$H$266,7,FALSE)),VLOOKUP($F16,'Tirage Matchs'!$D$139:$H$266,4,FALSE),VLOOKUP($F16,'Tirage Matchs'!$B$139:$H$266,7,FALSE))))</f>
        <v>0</v>
      </c>
      <c r="M16" s="124">
        <f>IF('Tirage Matchs'!$J$1&lt;=3,0,IF(G16="",0,IF(ISNA(VLOOKUP($F16,'Tirage Matchs'!$B$272:$H$399,6,FALSE)),VLOOKUP($F16,'Tirage Matchs'!$D$272:$H$399,5,FALSE),VLOOKUP($F16,'Tirage Matchs'!$B$272:$H$399,6,FALSE))))</f>
        <v>0</v>
      </c>
      <c r="N16" s="124">
        <f>IF('Tirage Matchs'!$J$1&lt;=3,0,IF(G16="",0,IF(ISNA(VLOOKUP($F16,'Tirage Matchs'!$B$272:$H$399,7,FALSE)),VLOOKUP($F16,'Tirage Matchs'!$D$272:$H$399,4,FALSE),VLOOKUP($F16,'Tirage Matchs'!$B$272:$H$399,7,FALSE))))</f>
        <v>0</v>
      </c>
      <c r="O16" s="124">
        <f>IF('Tirage Matchs'!$J$1&lt;=4,0,IF(G16="",0,IF(ISNA(VLOOKUP($F16,'Tirage Matchs'!$B$405:$H$532,6,FALSE)),VLOOKUP($F16,'Tirage Matchs'!$D$405:$H$532,5,FALSE),VLOOKUP($F16,'Tirage Matchs'!$B$405:$H$532,6,FALSE))))</f>
        <v>0</v>
      </c>
      <c r="P16" s="124">
        <f>IF('Tirage Matchs'!$J$1&lt;=4,0,IF(G16="",0,IF(ISNA(VLOOKUP($F16,'Tirage Matchs'!$B$405:$H$532,7,FALSE)),VLOOKUP($F16,'Tirage Matchs'!$D$405:$H$532,4,FALSE),VLOOKUP($F16,'Tirage Matchs'!$B$405:$H$532,7,FALSE))))</f>
        <v>0</v>
      </c>
      <c r="Q16" s="124">
        <f>IF('Tirage Matchs'!$J$1&lt;=5,0,IF(G16="",0,IF(ISNA(VLOOKUP($F16,'Tirage Matchs'!$B$538:$H$665,6,FALSE)),VLOOKUP($F16,'Tirage Matchs'!$D$538:$H$665,5,FALSE),VLOOKUP($F16,'Tirage Matchs'!$B$538:$H$665,6,FALSE))))</f>
        <v>0</v>
      </c>
      <c r="R16" s="124">
        <f>IF('Tirage Matchs'!$J$1&lt;=5,0,IF(G16="",0,IF(ISNA(VLOOKUP($F16,'Tirage Matchs'!$B$538:$H$665,7,FALSE)),VLOOKUP($F16,'Tirage Matchs'!$D$538:$H$665,4,FALSE),VLOOKUP($F16,'Tirage Matchs'!$B$538:$H$665,7,FALSE))))</f>
        <v>0</v>
      </c>
      <c r="S16" s="130">
        <f t="shared" si="13"/>
        <v>0</v>
      </c>
      <c r="T16" s="124">
        <f t="shared" si="14"/>
        <v>0</v>
      </c>
      <c r="V16" s="127">
        <f t="shared" si="15"/>
        <v>0</v>
      </c>
      <c r="W16" s="127">
        <f t="shared" si="5"/>
        <v>0</v>
      </c>
      <c r="X16" s="127">
        <f t="shared" si="6"/>
        <v>0</v>
      </c>
      <c r="Y16" s="127">
        <f t="shared" si="7"/>
        <v>0</v>
      </c>
      <c r="Z16" s="127">
        <f t="shared" si="8"/>
        <v>0</v>
      </c>
      <c r="AA16" s="128">
        <f t="shared" si="16"/>
        <v>0</v>
      </c>
      <c r="AB16" s="128">
        <f t="shared" si="9"/>
        <v>0</v>
      </c>
      <c r="AC16" s="128">
        <f t="shared" si="10"/>
        <v>0</v>
      </c>
      <c r="AD16" s="128">
        <f t="shared" si="11"/>
        <v>0</v>
      </c>
      <c r="AE16" s="128">
        <f t="shared" si="12"/>
        <v>0</v>
      </c>
      <c r="AF16" s="47">
        <f t="shared" si="17"/>
        <v>100.986</v>
      </c>
      <c r="AG16" s="47">
        <f t="shared" si="18"/>
        <v>100.986</v>
      </c>
      <c r="AH16" s="47">
        <f t="shared" si="19"/>
        <v>100.986</v>
      </c>
      <c r="AI16" s="47">
        <f t="shared" si="20"/>
        <v>100.986</v>
      </c>
      <c r="AJ16" s="47">
        <f t="shared" si="21"/>
        <v>100.986</v>
      </c>
      <c r="AK16" s="48"/>
      <c r="AL16" s="48"/>
    </row>
    <row r="17" spans="1:38" x14ac:dyDescent="0.2">
      <c r="A17" s="121">
        <f t="shared" si="0"/>
        <v>15</v>
      </c>
      <c r="B17" s="121">
        <f t="shared" si="1"/>
        <v>15</v>
      </c>
      <c r="C17" s="121">
        <f t="shared" si="2"/>
        <v>15</v>
      </c>
      <c r="D17" s="121">
        <f t="shared" si="3"/>
        <v>15</v>
      </c>
      <c r="E17" s="121">
        <f t="shared" si="4"/>
        <v>15</v>
      </c>
      <c r="F17" s="122">
        <v>15</v>
      </c>
      <c r="G17" s="255" t="str">
        <f>Inscription!B18&amp;Inscription!C18&amp;Inscription!D18&amp;Inscription!E18&amp;Inscription!F18</f>
        <v>a15 &amp; B15 &amp; C15</v>
      </c>
      <c r="H17" s="256"/>
      <c r="I17" s="123">
        <f>IF('Tirage Matchs'!$J$1=1,0,IF(G17="",0,IF(ISNA(VLOOKUP($F17,'Tirage Matchs'!$B$6:$H$133,6,FALSE)),VLOOKUP($F17,'Tirage Matchs'!$D$6:$H$133,5,FALSE),VLOOKUP($F17,'Tirage Matchs'!$B$6:$H$133,6,FALSE))))</f>
        <v>0</v>
      </c>
      <c r="J17" s="129">
        <f>IF('Tirage Matchs'!$J$1=1,0,IF(G17="",0,IF(ISNA(VLOOKUP($F17,'Tirage Matchs'!$B$6:$H$133,7,FALSE)),VLOOKUP($F17,'Tirage Matchs'!$D$6:$H$133,4,FALSE),VLOOKUP($F17,'Tirage Matchs'!$B$6:$H$133,7,FALSE))))</f>
        <v>0</v>
      </c>
      <c r="K17" s="125">
        <f>IF('Tirage Matchs'!$J$1&lt;=2,0,IF(G17="",0,IF(ISNA(VLOOKUP($F17,'Tirage Matchs'!$B$139:$H$266,6,FALSE)),VLOOKUP($F17,'Tirage Matchs'!$D$139:$H$266,5,FALSE),VLOOKUP($F17,'Tirage Matchs'!$B$139:$H$266,6,FALSE))))</f>
        <v>0</v>
      </c>
      <c r="L17" s="124">
        <f>IF('Tirage Matchs'!$J$1&lt;=2,0,IF(G17="",0,IF(ISNA(VLOOKUP($F17,'Tirage Matchs'!$B$139:$H$266,7,FALSE)),VLOOKUP($F17,'Tirage Matchs'!$D$139:$H$266,4,FALSE),VLOOKUP($F17,'Tirage Matchs'!$B$139:$H$266,7,FALSE))))</f>
        <v>0</v>
      </c>
      <c r="M17" s="124">
        <f>IF('Tirage Matchs'!$J$1&lt;=3,0,IF(G17="",0,IF(ISNA(VLOOKUP($F17,'Tirage Matchs'!$B$272:$H$399,6,FALSE)),VLOOKUP($F17,'Tirage Matchs'!$D$272:$H$399,5,FALSE),VLOOKUP($F17,'Tirage Matchs'!$B$272:$H$399,6,FALSE))))</f>
        <v>0</v>
      </c>
      <c r="N17" s="124">
        <f>IF('Tirage Matchs'!$J$1&lt;=3,0,IF(G17="",0,IF(ISNA(VLOOKUP($F17,'Tirage Matchs'!$B$272:$H$399,7,FALSE)),VLOOKUP($F17,'Tirage Matchs'!$D$272:$H$399,4,FALSE),VLOOKUP($F17,'Tirage Matchs'!$B$272:$H$399,7,FALSE))))</f>
        <v>0</v>
      </c>
      <c r="O17" s="124">
        <f>IF('Tirage Matchs'!$J$1&lt;=4,0,IF(G17="",0,IF(ISNA(VLOOKUP($F17,'Tirage Matchs'!$B$405:$H$532,6,FALSE)),VLOOKUP($F17,'Tirage Matchs'!$D$405:$H$532,5,FALSE),VLOOKUP($F17,'Tirage Matchs'!$B$405:$H$532,6,FALSE))))</f>
        <v>0</v>
      </c>
      <c r="P17" s="124">
        <f>IF('Tirage Matchs'!$J$1&lt;=4,0,IF(G17="",0,IF(ISNA(VLOOKUP($F17,'Tirage Matchs'!$B$405:$H$532,7,FALSE)),VLOOKUP($F17,'Tirage Matchs'!$D$405:$H$532,4,FALSE),VLOOKUP($F17,'Tirage Matchs'!$B$405:$H$532,7,FALSE))))</f>
        <v>0</v>
      </c>
      <c r="Q17" s="124">
        <f>IF('Tirage Matchs'!$J$1&lt;=5,0,IF(G17="",0,IF(ISNA(VLOOKUP($F17,'Tirage Matchs'!$B$538:$H$665,6,FALSE)),VLOOKUP($F17,'Tirage Matchs'!$D$538:$H$665,5,FALSE),VLOOKUP($F17,'Tirage Matchs'!$B$538:$H$665,6,FALSE))))</f>
        <v>0</v>
      </c>
      <c r="R17" s="124">
        <f>IF('Tirage Matchs'!$J$1&lt;=5,0,IF(G17="",0,IF(ISNA(VLOOKUP($F17,'Tirage Matchs'!$B$538:$H$665,7,FALSE)),VLOOKUP($F17,'Tirage Matchs'!$D$538:$H$665,4,FALSE),VLOOKUP($F17,'Tirage Matchs'!$B$538:$H$665,7,FALSE))))</f>
        <v>0</v>
      </c>
      <c r="S17" s="130">
        <f t="shared" si="13"/>
        <v>0</v>
      </c>
      <c r="T17" s="124">
        <f t="shared" si="14"/>
        <v>0</v>
      </c>
      <c r="V17" s="127">
        <f t="shared" si="15"/>
        <v>0</v>
      </c>
      <c r="W17" s="127">
        <f t="shared" si="5"/>
        <v>0</v>
      </c>
      <c r="X17" s="127">
        <f t="shared" si="6"/>
        <v>0</v>
      </c>
      <c r="Y17" s="127">
        <f t="shared" si="7"/>
        <v>0</v>
      </c>
      <c r="Z17" s="127">
        <f t="shared" si="8"/>
        <v>0</v>
      </c>
      <c r="AA17" s="128">
        <f t="shared" si="16"/>
        <v>0</v>
      </c>
      <c r="AB17" s="128">
        <f t="shared" si="9"/>
        <v>0</v>
      </c>
      <c r="AC17" s="128">
        <f t="shared" si="10"/>
        <v>0</v>
      </c>
      <c r="AD17" s="128">
        <f t="shared" si="11"/>
        <v>0</v>
      </c>
      <c r="AE17" s="128">
        <f t="shared" si="12"/>
        <v>0</v>
      </c>
      <c r="AF17" s="47">
        <f t="shared" si="17"/>
        <v>100.985</v>
      </c>
      <c r="AG17" s="47">
        <f t="shared" si="18"/>
        <v>100.985</v>
      </c>
      <c r="AH17" s="47">
        <f t="shared" si="19"/>
        <v>100.985</v>
      </c>
      <c r="AI17" s="47">
        <f t="shared" si="20"/>
        <v>100.985</v>
      </c>
      <c r="AJ17" s="47">
        <f t="shared" si="21"/>
        <v>100.985</v>
      </c>
      <c r="AK17" s="48"/>
      <c r="AL17" s="48"/>
    </row>
    <row r="18" spans="1:38" x14ac:dyDescent="0.2">
      <c r="A18" s="121">
        <f t="shared" si="0"/>
        <v>16</v>
      </c>
      <c r="B18" s="121">
        <f t="shared" si="1"/>
        <v>16</v>
      </c>
      <c r="C18" s="121">
        <f t="shared" si="2"/>
        <v>16</v>
      </c>
      <c r="D18" s="121">
        <f t="shared" si="3"/>
        <v>16</v>
      </c>
      <c r="E18" s="121">
        <f t="shared" si="4"/>
        <v>16</v>
      </c>
      <c r="F18" s="122">
        <v>16</v>
      </c>
      <c r="G18" s="255" t="str">
        <f>Inscription!B19&amp;Inscription!C19&amp;Inscription!D19&amp;Inscription!E19&amp;Inscription!F19</f>
        <v>a16 &amp; B16 &amp; C16</v>
      </c>
      <c r="H18" s="256"/>
      <c r="I18" s="123">
        <f>IF('Tirage Matchs'!$J$1=1,0,IF(G18="",0,IF(ISNA(VLOOKUP($F18,'Tirage Matchs'!$B$6:$H$133,6,FALSE)),VLOOKUP($F18,'Tirage Matchs'!$D$6:$H$133,5,FALSE),VLOOKUP($F18,'Tirage Matchs'!$B$6:$H$133,6,FALSE))))</f>
        <v>0</v>
      </c>
      <c r="J18" s="129">
        <f>IF('Tirage Matchs'!$J$1=1,0,IF(G18="",0,IF(ISNA(VLOOKUP($F18,'Tirage Matchs'!$B$6:$H$133,7,FALSE)),VLOOKUP($F18,'Tirage Matchs'!$D$6:$H$133,4,FALSE),VLOOKUP($F18,'Tirage Matchs'!$B$6:$H$133,7,FALSE))))</f>
        <v>0</v>
      </c>
      <c r="K18" s="125">
        <f>IF('Tirage Matchs'!$J$1&lt;=2,0,IF(G18="",0,IF(ISNA(VLOOKUP($F18,'Tirage Matchs'!$B$139:$H$266,6,FALSE)),VLOOKUP($F18,'Tirage Matchs'!$D$139:$H$266,5,FALSE),VLOOKUP($F18,'Tirage Matchs'!$B$139:$H$266,6,FALSE))))</f>
        <v>0</v>
      </c>
      <c r="L18" s="124">
        <f>IF('Tirage Matchs'!$J$1&lt;=2,0,IF(G18="",0,IF(ISNA(VLOOKUP($F18,'Tirage Matchs'!$B$139:$H$266,7,FALSE)),VLOOKUP($F18,'Tirage Matchs'!$D$139:$H$266,4,FALSE),VLOOKUP($F18,'Tirage Matchs'!$B$139:$H$266,7,FALSE))))</f>
        <v>0</v>
      </c>
      <c r="M18" s="124">
        <f>IF('Tirage Matchs'!$J$1&lt;=3,0,IF(G18="",0,IF(ISNA(VLOOKUP($F18,'Tirage Matchs'!$B$272:$H$399,6,FALSE)),VLOOKUP($F18,'Tirage Matchs'!$D$272:$H$399,5,FALSE),VLOOKUP($F18,'Tirage Matchs'!$B$272:$H$399,6,FALSE))))</f>
        <v>0</v>
      </c>
      <c r="N18" s="124">
        <f>IF('Tirage Matchs'!$J$1&lt;=3,0,IF(G18="",0,IF(ISNA(VLOOKUP($F18,'Tirage Matchs'!$B$272:$H$399,7,FALSE)),VLOOKUP($F18,'Tirage Matchs'!$D$272:$H$399,4,FALSE),VLOOKUP($F18,'Tirage Matchs'!$B$272:$H$399,7,FALSE))))</f>
        <v>0</v>
      </c>
      <c r="O18" s="124">
        <f>IF('Tirage Matchs'!$J$1&lt;=4,0,IF(G18="",0,IF(ISNA(VLOOKUP($F18,'Tirage Matchs'!$B$405:$H$532,6,FALSE)),VLOOKUP($F18,'Tirage Matchs'!$D$405:$H$532,5,FALSE),VLOOKUP($F18,'Tirage Matchs'!$B$405:$H$532,6,FALSE))))</f>
        <v>0</v>
      </c>
      <c r="P18" s="124">
        <f>IF('Tirage Matchs'!$J$1&lt;=4,0,IF(G18="",0,IF(ISNA(VLOOKUP($F18,'Tirage Matchs'!$B$405:$H$532,7,FALSE)),VLOOKUP($F18,'Tirage Matchs'!$D$405:$H$532,4,FALSE),VLOOKUP($F18,'Tirage Matchs'!$B$405:$H$532,7,FALSE))))</f>
        <v>0</v>
      </c>
      <c r="Q18" s="124">
        <f>IF('Tirage Matchs'!$J$1&lt;=5,0,IF(G18="",0,IF(ISNA(VLOOKUP($F18,'Tirage Matchs'!$B$538:$H$665,6,FALSE)),VLOOKUP($F18,'Tirage Matchs'!$D$538:$H$665,5,FALSE),VLOOKUP($F18,'Tirage Matchs'!$B$538:$H$665,6,FALSE))))</f>
        <v>0</v>
      </c>
      <c r="R18" s="124">
        <f>IF('Tirage Matchs'!$J$1&lt;=5,0,IF(G18="",0,IF(ISNA(VLOOKUP($F18,'Tirage Matchs'!$B$538:$H$665,7,FALSE)),VLOOKUP($F18,'Tirage Matchs'!$D$538:$H$665,4,FALSE),VLOOKUP($F18,'Tirage Matchs'!$B$538:$H$665,7,FALSE))))</f>
        <v>0</v>
      </c>
      <c r="S18" s="130">
        <f t="shared" si="13"/>
        <v>0</v>
      </c>
      <c r="T18" s="124">
        <f t="shared" si="14"/>
        <v>0</v>
      </c>
      <c r="V18" s="127">
        <f t="shared" si="15"/>
        <v>0</v>
      </c>
      <c r="W18" s="127">
        <f t="shared" si="5"/>
        <v>0</v>
      </c>
      <c r="X18" s="127">
        <f t="shared" si="6"/>
        <v>0</v>
      </c>
      <c r="Y18" s="127">
        <f t="shared" si="7"/>
        <v>0</v>
      </c>
      <c r="Z18" s="127">
        <f t="shared" si="8"/>
        <v>0</v>
      </c>
      <c r="AA18" s="128">
        <f t="shared" si="16"/>
        <v>0</v>
      </c>
      <c r="AB18" s="128">
        <f t="shared" si="9"/>
        <v>0</v>
      </c>
      <c r="AC18" s="128">
        <f t="shared" si="10"/>
        <v>0</v>
      </c>
      <c r="AD18" s="128">
        <f t="shared" si="11"/>
        <v>0</v>
      </c>
      <c r="AE18" s="128">
        <f t="shared" si="12"/>
        <v>0</v>
      </c>
      <c r="AF18" s="47">
        <f t="shared" si="17"/>
        <v>100.98399999999999</v>
      </c>
      <c r="AG18" s="47">
        <f t="shared" si="18"/>
        <v>100.98399999999999</v>
      </c>
      <c r="AH18" s="47">
        <f t="shared" si="19"/>
        <v>100.98399999999999</v>
      </c>
      <c r="AI18" s="47">
        <f t="shared" si="20"/>
        <v>100.98399999999999</v>
      </c>
      <c r="AJ18" s="47">
        <f t="shared" si="21"/>
        <v>100.98399999999999</v>
      </c>
      <c r="AK18" s="48"/>
      <c r="AL18" s="48"/>
    </row>
    <row r="19" spans="1:38" x14ac:dyDescent="0.2">
      <c r="A19" s="121">
        <f t="shared" si="0"/>
        <v>17</v>
      </c>
      <c r="B19" s="121">
        <f t="shared" si="1"/>
        <v>17</v>
      </c>
      <c r="C19" s="121">
        <f t="shared" si="2"/>
        <v>17</v>
      </c>
      <c r="D19" s="121">
        <f t="shared" si="3"/>
        <v>17</v>
      </c>
      <c r="E19" s="121">
        <f t="shared" si="4"/>
        <v>17</v>
      </c>
      <c r="F19" s="122">
        <v>17</v>
      </c>
      <c r="G19" s="255" t="str">
        <f>Inscription!B20&amp;Inscription!C20&amp;Inscription!D20&amp;Inscription!E20&amp;Inscription!F20</f>
        <v>a17 &amp; B17 &amp; C17</v>
      </c>
      <c r="H19" s="256"/>
      <c r="I19" s="123">
        <f>IF('Tirage Matchs'!$J$1=1,0,IF(G19="",0,IF(ISNA(VLOOKUP($F19,'Tirage Matchs'!$B$6:$H$133,6,FALSE)),VLOOKUP($F19,'Tirage Matchs'!$D$6:$H$133,5,FALSE),VLOOKUP($F19,'Tirage Matchs'!$B$6:$H$133,6,FALSE))))</f>
        <v>0</v>
      </c>
      <c r="J19" s="129">
        <f>IF('Tirage Matchs'!$J$1=1,0,IF(G19="",0,IF(ISNA(VLOOKUP($F19,'Tirage Matchs'!$B$6:$H$133,7,FALSE)),VLOOKUP($F19,'Tirage Matchs'!$D$6:$H$133,4,FALSE),VLOOKUP($F19,'Tirage Matchs'!$B$6:$H$133,7,FALSE))))</f>
        <v>0</v>
      </c>
      <c r="K19" s="125">
        <f>IF('Tirage Matchs'!$J$1&lt;=2,0,IF(G19="",0,IF(ISNA(VLOOKUP($F19,'Tirage Matchs'!$B$139:$H$266,6,FALSE)),VLOOKUP($F19,'Tirage Matchs'!$D$139:$H$266,5,FALSE),VLOOKUP($F19,'Tirage Matchs'!$B$139:$H$266,6,FALSE))))</f>
        <v>0</v>
      </c>
      <c r="L19" s="124">
        <f>IF('Tirage Matchs'!$J$1&lt;=2,0,IF(G19="",0,IF(ISNA(VLOOKUP($F19,'Tirage Matchs'!$B$139:$H$266,7,FALSE)),VLOOKUP($F19,'Tirage Matchs'!$D$139:$H$266,4,FALSE),VLOOKUP($F19,'Tirage Matchs'!$B$139:$H$266,7,FALSE))))</f>
        <v>0</v>
      </c>
      <c r="M19" s="124">
        <f>IF('Tirage Matchs'!$J$1&lt;=3,0,IF(G19="",0,IF(ISNA(VLOOKUP($F19,'Tirage Matchs'!$B$272:$H$399,6,FALSE)),VLOOKUP($F19,'Tirage Matchs'!$D$272:$H$399,5,FALSE),VLOOKUP($F19,'Tirage Matchs'!$B$272:$H$399,6,FALSE))))</f>
        <v>0</v>
      </c>
      <c r="N19" s="124">
        <f>IF('Tirage Matchs'!$J$1&lt;=3,0,IF(G19="",0,IF(ISNA(VLOOKUP($F19,'Tirage Matchs'!$B$272:$H$399,7,FALSE)),VLOOKUP($F19,'Tirage Matchs'!$D$272:$H$399,4,FALSE),VLOOKUP($F19,'Tirage Matchs'!$B$272:$H$399,7,FALSE))))</f>
        <v>0</v>
      </c>
      <c r="O19" s="124">
        <f>IF('Tirage Matchs'!$J$1&lt;=4,0,IF(G19="",0,IF(ISNA(VLOOKUP($F19,'Tirage Matchs'!$B$405:$H$532,6,FALSE)),VLOOKUP($F19,'Tirage Matchs'!$D$405:$H$532,5,FALSE),VLOOKUP($F19,'Tirage Matchs'!$B$405:$H$532,6,FALSE))))</f>
        <v>0</v>
      </c>
      <c r="P19" s="124">
        <f>IF('Tirage Matchs'!$J$1&lt;=4,0,IF(G19="",0,IF(ISNA(VLOOKUP($F19,'Tirage Matchs'!$B$405:$H$532,7,FALSE)),VLOOKUP($F19,'Tirage Matchs'!$D$405:$H$532,4,FALSE),VLOOKUP($F19,'Tirage Matchs'!$B$405:$H$532,7,FALSE))))</f>
        <v>0</v>
      </c>
      <c r="Q19" s="124">
        <f>IF('Tirage Matchs'!$J$1&lt;=5,0,IF(G19="",0,IF(ISNA(VLOOKUP($F19,'Tirage Matchs'!$B$538:$H$665,6,FALSE)),VLOOKUP($F19,'Tirage Matchs'!$D$538:$H$665,5,FALSE),VLOOKUP($F19,'Tirage Matchs'!$B$538:$H$665,6,FALSE))))</f>
        <v>0</v>
      </c>
      <c r="R19" s="124">
        <f>IF('Tirage Matchs'!$J$1&lt;=5,0,IF(G19="",0,IF(ISNA(VLOOKUP($F19,'Tirage Matchs'!$B$538:$H$665,7,FALSE)),VLOOKUP($F19,'Tirage Matchs'!$D$538:$H$665,4,FALSE),VLOOKUP($F19,'Tirage Matchs'!$B$538:$H$665,7,FALSE))))</f>
        <v>0</v>
      </c>
      <c r="S19" s="130">
        <f t="shared" si="13"/>
        <v>0</v>
      </c>
      <c r="T19" s="124">
        <f t="shared" si="14"/>
        <v>0</v>
      </c>
      <c r="V19" s="127">
        <f t="shared" si="15"/>
        <v>0</v>
      </c>
      <c r="W19" s="127">
        <f t="shared" si="5"/>
        <v>0</v>
      </c>
      <c r="X19" s="127">
        <f t="shared" si="6"/>
        <v>0</v>
      </c>
      <c r="Y19" s="127">
        <f t="shared" si="7"/>
        <v>0</v>
      </c>
      <c r="Z19" s="127">
        <f t="shared" si="8"/>
        <v>0</v>
      </c>
      <c r="AA19" s="128">
        <f t="shared" si="16"/>
        <v>0</v>
      </c>
      <c r="AB19" s="128">
        <f t="shared" si="9"/>
        <v>0</v>
      </c>
      <c r="AC19" s="128">
        <f t="shared" si="10"/>
        <v>0</v>
      </c>
      <c r="AD19" s="128">
        <f t="shared" si="11"/>
        <v>0</v>
      </c>
      <c r="AE19" s="128">
        <f t="shared" si="12"/>
        <v>0</v>
      </c>
      <c r="AF19" s="47">
        <f t="shared" si="17"/>
        <v>100.983</v>
      </c>
      <c r="AG19" s="47">
        <f t="shared" si="18"/>
        <v>100.983</v>
      </c>
      <c r="AH19" s="47">
        <f t="shared" si="19"/>
        <v>100.983</v>
      </c>
      <c r="AI19" s="47">
        <f t="shared" si="20"/>
        <v>100.983</v>
      </c>
      <c r="AJ19" s="47">
        <f t="shared" si="21"/>
        <v>100.983</v>
      </c>
      <c r="AK19" s="48"/>
      <c r="AL19" s="48"/>
    </row>
    <row r="20" spans="1:38" x14ac:dyDescent="0.2">
      <c r="A20" s="121">
        <f t="shared" si="0"/>
        <v>18</v>
      </c>
      <c r="B20" s="121">
        <f t="shared" si="1"/>
        <v>18</v>
      </c>
      <c r="C20" s="121">
        <f t="shared" si="2"/>
        <v>18</v>
      </c>
      <c r="D20" s="121">
        <f t="shared" si="3"/>
        <v>18</v>
      </c>
      <c r="E20" s="121">
        <f t="shared" si="4"/>
        <v>18</v>
      </c>
      <c r="F20" s="122">
        <v>18</v>
      </c>
      <c r="G20" s="255" t="str">
        <f>Inscription!B21&amp;Inscription!C21&amp;Inscription!D21&amp;Inscription!E21&amp;Inscription!F21</f>
        <v>a18 &amp; B18 &amp; C18</v>
      </c>
      <c r="H20" s="256"/>
      <c r="I20" s="123">
        <f>IF('Tirage Matchs'!$J$1=1,0,IF(G20="",0,IF(ISNA(VLOOKUP($F20,'Tirage Matchs'!$B$6:$H$133,6,FALSE)),VLOOKUP($F20,'Tirage Matchs'!$D$6:$H$133,5,FALSE),VLOOKUP($F20,'Tirage Matchs'!$B$6:$H$133,6,FALSE))))</f>
        <v>0</v>
      </c>
      <c r="J20" s="129">
        <f>IF('Tirage Matchs'!$J$1=1,0,IF(G20="",0,IF(ISNA(VLOOKUP($F20,'Tirage Matchs'!$B$6:$H$133,7,FALSE)),VLOOKUP($F20,'Tirage Matchs'!$D$6:$H$133,4,FALSE),VLOOKUP($F20,'Tirage Matchs'!$B$6:$H$133,7,FALSE))))</f>
        <v>0</v>
      </c>
      <c r="K20" s="125">
        <f>IF('Tirage Matchs'!$J$1&lt;=2,0,IF(G20="",0,IF(ISNA(VLOOKUP($F20,'Tirage Matchs'!$B$139:$H$266,6,FALSE)),VLOOKUP($F20,'Tirage Matchs'!$D$139:$H$266,5,FALSE),VLOOKUP($F20,'Tirage Matchs'!$B$139:$H$266,6,FALSE))))</f>
        <v>0</v>
      </c>
      <c r="L20" s="124">
        <f>IF('Tirage Matchs'!$J$1&lt;=2,0,IF(G20="",0,IF(ISNA(VLOOKUP($F20,'Tirage Matchs'!$B$139:$H$266,7,FALSE)),VLOOKUP($F20,'Tirage Matchs'!$D$139:$H$266,4,FALSE),VLOOKUP($F20,'Tirage Matchs'!$B$139:$H$266,7,FALSE))))</f>
        <v>0</v>
      </c>
      <c r="M20" s="124">
        <f>IF('Tirage Matchs'!$J$1&lt;=3,0,IF(G20="",0,IF(ISNA(VLOOKUP($F20,'Tirage Matchs'!$B$272:$H$399,6,FALSE)),VLOOKUP($F20,'Tirage Matchs'!$D$272:$H$399,5,FALSE),VLOOKUP($F20,'Tirage Matchs'!$B$272:$H$399,6,FALSE))))</f>
        <v>0</v>
      </c>
      <c r="N20" s="124">
        <f>IF('Tirage Matchs'!$J$1&lt;=3,0,IF(G20="",0,IF(ISNA(VLOOKUP($F20,'Tirage Matchs'!$B$272:$H$399,7,FALSE)),VLOOKUP($F20,'Tirage Matchs'!$D$272:$H$399,4,FALSE),VLOOKUP($F20,'Tirage Matchs'!$B$272:$H$399,7,FALSE))))</f>
        <v>0</v>
      </c>
      <c r="O20" s="124">
        <f>IF('Tirage Matchs'!$J$1&lt;=4,0,IF(G20="",0,IF(ISNA(VLOOKUP($F20,'Tirage Matchs'!$B$405:$H$532,6,FALSE)),VLOOKUP($F20,'Tirage Matchs'!$D$405:$H$532,5,FALSE),VLOOKUP($F20,'Tirage Matchs'!$B$405:$H$532,6,FALSE))))</f>
        <v>0</v>
      </c>
      <c r="P20" s="124">
        <f>IF('Tirage Matchs'!$J$1&lt;=4,0,IF(G20="",0,IF(ISNA(VLOOKUP($F20,'Tirage Matchs'!$B$405:$H$532,7,FALSE)),VLOOKUP($F20,'Tirage Matchs'!$D$405:$H$532,4,FALSE),VLOOKUP($F20,'Tirage Matchs'!$B$405:$H$532,7,FALSE))))</f>
        <v>0</v>
      </c>
      <c r="Q20" s="124">
        <f>IF('Tirage Matchs'!$J$1&lt;=5,0,IF(G20="",0,IF(ISNA(VLOOKUP($F20,'Tirage Matchs'!$B$538:$H$665,6,FALSE)),VLOOKUP($F20,'Tirage Matchs'!$D$538:$H$665,5,FALSE),VLOOKUP($F20,'Tirage Matchs'!$B$538:$H$665,6,FALSE))))</f>
        <v>0</v>
      </c>
      <c r="R20" s="124">
        <f>IF('Tirage Matchs'!$J$1&lt;=5,0,IF(G20="",0,IF(ISNA(VLOOKUP($F20,'Tirage Matchs'!$B$538:$H$665,7,FALSE)),VLOOKUP($F20,'Tirage Matchs'!$D$538:$H$665,4,FALSE),VLOOKUP($F20,'Tirage Matchs'!$B$538:$H$665,7,FALSE))))</f>
        <v>0</v>
      </c>
      <c r="S20" s="130">
        <f t="shared" si="13"/>
        <v>0</v>
      </c>
      <c r="T20" s="124">
        <f t="shared" si="14"/>
        <v>0</v>
      </c>
      <c r="V20" s="127">
        <f t="shared" si="15"/>
        <v>0</v>
      </c>
      <c r="W20" s="127">
        <f t="shared" si="5"/>
        <v>0</v>
      </c>
      <c r="X20" s="127">
        <f t="shared" si="6"/>
        <v>0</v>
      </c>
      <c r="Y20" s="127">
        <f t="shared" si="7"/>
        <v>0</v>
      </c>
      <c r="Z20" s="127">
        <f t="shared" si="8"/>
        <v>0</v>
      </c>
      <c r="AA20" s="128">
        <f t="shared" si="16"/>
        <v>0</v>
      </c>
      <c r="AB20" s="128">
        <f t="shared" si="9"/>
        <v>0</v>
      </c>
      <c r="AC20" s="128">
        <f t="shared" si="10"/>
        <v>0</v>
      </c>
      <c r="AD20" s="128">
        <f t="shared" si="11"/>
        <v>0</v>
      </c>
      <c r="AE20" s="128">
        <f t="shared" si="12"/>
        <v>0</v>
      </c>
      <c r="AF20" s="47">
        <f t="shared" si="17"/>
        <v>100.982</v>
      </c>
      <c r="AG20" s="47">
        <f t="shared" si="18"/>
        <v>100.982</v>
      </c>
      <c r="AH20" s="47">
        <f t="shared" si="19"/>
        <v>100.982</v>
      </c>
      <c r="AI20" s="47">
        <f t="shared" si="20"/>
        <v>100.982</v>
      </c>
      <c r="AJ20" s="47">
        <f t="shared" si="21"/>
        <v>100.982</v>
      </c>
      <c r="AK20" s="48"/>
      <c r="AL20" s="48"/>
    </row>
    <row r="21" spans="1:38" x14ac:dyDescent="0.2">
      <c r="A21" s="121">
        <f t="shared" si="0"/>
        <v>19</v>
      </c>
      <c r="B21" s="121">
        <f t="shared" si="1"/>
        <v>19</v>
      </c>
      <c r="C21" s="121">
        <f t="shared" si="2"/>
        <v>19</v>
      </c>
      <c r="D21" s="121">
        <f t="shared" si="3"/>
        <v>19</v>
      </c>
      <c r="E21" s="121">
        <f t="shared" si="4"/>
        <v>19</v>
      </c>
      <c r="F21" s="122">
        <v>19</v>
      </c>
      <c r="G21" s="255" t="str">
        <f>Inscription!B22&amp;Inscription!C22&amp;Inscription!D22&amp;Inscription!E22&amp;Inscription!F22</f>
        <v>a19 &amp; B19 &amp; C19</v>
      </c>
      <c r="H21" s="256"/>
      <c r="I21" s="123">
        <f>IF('Tirage Matchs'!$J$1=1,0,IF(G21="",0,IF(ISNA(VLOOKUP($F21,'Tirage Matchs'!$B$6:$H$133,6,FALSE)),VLOOKUP($F21,'Tirage Matchs'!$D$6:$H$133,5,FALSE),VLOOKUP($F21,'Tirage Matchs'!$B$6:$H$133,6,FALSE))))</f>
        <v>0</v>
      </c>
      <c r="J21" s="129">
        <f>IF('Tirage Matchs'!$J$1=1,0,IF(G21="",0,IF(ISNA(VLOOKUP($F21,'Tirage Matchs'!$B$6:$H$133,7,FALSE)),VLOOKUP($F21,'Tirage Matchs'!$D$6:$H$133,4,FALSE),VLOOKUP($F21,'Tirage Matchs'!$B$6:$H$133,7,FALSE))))</f>
        <v>0</v>
      </c>
      <c r="K21" s="125">
        <f>IF('Tirage Matchs'!$J$1&lt;=2,0,IF(G21="",0,IF(ISNA(VLOOKUP($F21,'Tirage Matchs'!$B$139:$H$266,6,FALSE)),VLOOKUP($F21,'Tirage Matchs'!$D$139:$H$266,5,FALSE),VLOOKUP($F21,'Tirage Matchs'!$B$139:$H$266,6,FALSE))))</f>
        <v>0</v>
      </c>
      <c r="L21" s="124">
        <f>IF('Tirage Matchs'!$J$1&lt;=2,0,IF(G21="",0,IF(ISNA(VLOOKUP($F21,'Tirage Matchs'!$B$139:$H$266,7,FALSE)),VLOOKUP($F21,'Tirage Matchs'!$D$139:$H$266,4,FALSE),VLOOKUP($F21,'Tirage Matchs'!$B$139:$H$266,7,FALSE))))</f>
        <v>0</v>
      </c>
      <c r="M21" s="124">
        <f>IF('Tirage Matchs'!$J$1&lt;=3,0,IF(G21="",0,IF(ISNA(VLOOKUP($F21,'Tirage Matchs'!$B$272:$H$399,6,FALSE)),VLOOKUP($F21,'Tirage Matchs'!$D$272:$H$399,5,FALSE),VLOOKUP($F21,'Tirage Matchs'!$B$272:$H$399,6,FALSE))))</f>
        <v>0</v>
      </c>
      <c r="N21" s="124">
        <f>IF('Tirage Matchs'!$J$1&lt;=3,0,IF(G21="",0,IF(ISNA(VLOOKUP($F21,'Tirage Matchs'!$B$272:$H$399,7,FALSE)),VLOOKUP($F21,'Tirage Matchs'!$D$272:$H$399,4,FALSE),VLOOKUP($F21,'Tirage Matchs'!$B$272:$H$399,7,FALSE))))</f>
        <v>0</v>
      </c>
      <c r="O21" s="124">
        <f>IF('Tirage Matchs'!$J$1&lt;=4,0,IF(G21="",0,IF(ISNA(VLOOKUP($F21,'Tirage Matchs'!$B$405:$H$532,6,FALSE)),VLOOKUP($F21,'Tirage Matchs'!$D$405:$H$532,5,FALSE),VLOOKUP($F21,'Tirage Matchs'!$B$405:$H$532,6,FALSE))))</f>
        <v>0</v>
      </c>
      <c r="P21" s="124">
        <f>IF('Tirage Matchs'!$J$1&lt;=4,0,IF(G21="",0,IF(ISNA(VLOOKUP($F21,'Tirage Matchs'!$B$405:$H$532,7,FALSE)),VLOOKUP($F21,'Tirage Matchs'!$D$405:$H$532,4,FALSE),VLOOKUP($F21,'Tirage Matchs'!$B$405:$H$532,7,FALSE))))</f>
        <v>0</v>
      </c>
      <c r="Q21" s="124">
        <f>IF('Tirage Matchs'!$J$1&lt;=5,0,IF(G21="",0,IF(ISNA(VLOOKUP($F21,'Tirage Matchs'!$B$538:$H$665,6,FALSE)),VLOOKUP($F21,'Tirage Matchs'!$D$538:$H$665,5,FALSE),VLOOKUP($F21,'Tirage Matchs'!$B$538:$H$665,6,FALSE))))</f>
        <v>0</v>
      </c>
      <c r="R21" s="124">
        <f>IF('Tirage Matchs'!$J$1&lt;=5,0,IF(G21="",0,IF(ISNA(VLOOKUP($F21,'Tirage Matchs'!$B$538:$H$665,7,FALSE)),VLOOKUP($F21,'Tirage Matchs'!$D$538:$H$665,4,FALSE),VLOOKUP($F21,'Tirage Matchs'!$B$538:$H$665,7,FALSE))))</f>
        <v>0</v>
      </c>
      <c r="S21" s="130">
        <f t="shared" si="13"/>
        <v>0</v>
      </c>
      <c r="T21" s="124">
        <f t="shared" si="14"/>
        <v>0</v>
      </c>
      <c r="V21" s="127">
        <f t="shared" si="15"/>
        <v>0</v>
      </c>
      <c r="W21" s="127">
        <f t="shared" si="5"/>
        <v>0</v>
      </c>
      <c r="X21" s="127">
        <f t="shared" si="6"/>
        <v>0</v>
      </c>
      <c r="Y21" s="127">
        <f t="shared" si="7"/>
        <v>0</v>
      </c>
      <c r="Z21" s="127">
        <f t="shared" si="8"/>
        <v>0</v>
      </c>
      <c r="AA21" s="128">
        <f t="shared" si="16"/>
        <v>0</v>
      </c>
      <c r="AB21" s="128">
        <f t="shared" si="9"/>
        <v>0</v>
      </c>
      <c r="AC21" s="128">
        <f t="shared" si="10"/>
        <v>0</v>
      </c>
      <c r="AD21" s="128">
        <f t="shared" si="11"/>
        <v>0</v>
      </c>
      <c r="AE21" s="128">
        <f t="shared" si="12"/>
        <v>0</v>
      </c>
      <c r="AF21" s="47">
        <f t="shared" si="17"/>
        <v>100.98099999999999</v>
      </c>
      <c r="AG21" s="47">
        <f t="shared" si="18"/>
        <v>100.98099999999999</v>
      </c>
      <c r="AH21" s="47">
        <f t="shared" si="19"/>
        <v>100.98099999999999</v>
      </c>
      <c r="AI21" s="47">
        <f t="shared" si="20"/>
        <v>100.98099999999999</v>
      </c>
      <c r="AJ21" s="47">
        <f t="shared" si="21"/>
        <v>100.98099999999999</v>
      </c>
      <c r="AK21" s="48"/>
      <c r="AL21" s="48"/>
    </row>
    <row r="22" spans="1:38" x14ac:dyDescent="0.2">
      <c r="A22" s="121">
        <f t="shared" si="0"/>
        <v>20</v>
      </c>
      <c r="B22" s="121">
        <f t="shared" si="1"/>
        <v>20</v>
      </c>
      <c r="C22" s="121">
        <f t="shared" si="2"/>
        <v>20</v>
      </c>
      <c r="D22" s="121">
        <f t="shared" si="3"/>
        <v>20</v>
      </c>
      <c r="E22" s="121">
        <f t="shared" si="4"/>
        <v>20</v>
      </c>
      <c r="F22" s="122">
        <v>20</v>
      </c>
      <c r="G22" s="255" t="str">
        <f>Inscription!B23&amp;Inscription!C23&amp;Inscription!D23&amp;Inscription!E23&amp;Inscription!F23</f>
        <v>A20 &amp; B20</v>
      </c>
      <c r="H22" s="256"/>
      <c r="I22" s="123">
        <f>IF('Tirage Matchs'!$J$1=1,0,IF(G22="",0,IF(ISNA(VLOOKUP($F22,'Tirage Matchs'!$B$6:$H$133,6,FALSE)),VLOOKUP($F22,'Tirage Matchs'!$D$6:$H$133,5,FALSE),VLOOKUP($F22,'Tirage Matchs'!$B$6:$H$133,6,FALSE))))</f>
        <v>0</v>
      </c>
      <c r="J22" s="129">
        <f>IF('Tirage Matchs'!$J$1=1,0,IF(G22="",0,IF(ISNA(VLOOKUP($F22,'Tirage Matchs'!$B$6:$H$133,7,FALSE)),VLOOKUP($F22,'Tirage Matchs'!$D$6:$H$133,4,FALSE),VLOOKUP($F22,'Tirage Matchs'!$B$6:$H$133,7,FALSE))))</f>
        <v>0</v>
      </c>
      <c r="K22" s="125">
        <f>IF('Tirage Matchs'!$J$1&lt;=2,0,IF(G22="",0,IF(ISNA(VLOOKUP($F22,'Tirage Matchs'!$B$139:$H$266,6,FALSE)),VLOOKUP($F22,'Tirage Matchs'!$D$139:$H$266,5,FALSE),VLOOKUP($F22,'Tirage Matchs'!$B$139:$H$266,6,FALSE))))</f>
        <v>0</v>
      </c>
      <c r="L22" s="124">
        <f>IF('Tirage Matchs'!$J$1&lt;=2,0,IF(G22="",0,IF(ISNA(VLOOKUP($F22,'Tirage Matchs'!$B$139:$H$266,7,FALSE)),VLOOKUP($F22,'Tirage Matchs'!$D$139:$H$266,4,FALSE),VLOOKUP($F22,'Tirage Matchs'!$B$139:$H$266,7,FALSE))))</f>
        <v>0</v>
      </c>
      <c r="M22" s="124">
        <f>IF('Tirage Matchs'!$J$1&lt;=3,0,IF(G22="",0,IF(ISNA(VLOOKUP($F22,'Tirage Matchs'!$B$272:$H$399,6,FALSE)),VLOOKUP($F22,'Tirage Matchs'!$D$272:$H$399,5,FALSE),VLOOKUP($F22,'Tirage Matchs'!$B$272:$H$399,6,FALSE))))</f>
        <v>0</v>
      </c>
      <c r="N22" s="124">
        <f>IF('Tirage Matchs'!$J$1&lt;=3,0,IF(G22="",0,IF(ISNA(VLOOKUP($F22,'Tirage Matchs'!$B$272:$H$399,7,FALSE)),VLOOKUP($F22,'Tirage Matchs'!$D$272:$H$399,4,FALSE),VLOOKUP($F22,'Tirage Matchs'!$B$272:$H$399,7,FALSE))))</f>
        <v>0</v>
      </c>
      <c r="O22" s="124">
        <f>IF('Tirage Matchs'!$J$1&lt;=4,0,IF(G22="",0,IF(ISNA(VLOOKUP($F22,'Tirage Matchs'!$B$405:$H$532,6,FALSE)),VLOOKUP($F22,'Tirage Matchs'!$D$405:$H$532,5,FALSE),VLOOKUP($F22,'Tirage Matchs'!$B$405:$H$532,6,FALSE))))</f>
        <v>0</v>
      </c>
      <c r="P22" s="124">
        <f>IF('Tirage Matchs'!$J$1&lt;=4,0,IF(G22="",0,IF(ISNA(VLOOKUP($F22,'Tirage Matchs'!$B$405:$H$532,7,FALSE)),VLOOKUP($F22,'Tirage Matchs'!$D$405:$H$532,4,FALSE),VLOOKUP($F22,'Tirage Matchs'!$B$405:$H$532,7,FALSE))))</f>
        <v>0</v>
      </c>
      <c r="Q22" s="124">
        <f>IF('Tirage Matchs'!$J$1&lt;=5,0,IF(G22="",0,IF(ISNA(VLOOKUP($F22,'Tirage Matchs'!$B$538:$H$665,6,FALSE)),VLOOKUP($F22,'Tirage Matchs'!$D$538:$H$665,5,FALSE),VLOOKUP($F22,'Tirage Matchs'!$B$538:$H$665,6,FALSE))))</f>
        <v>0</v>
      </c>
      <c r="R22" s="124">
        <f>IF('Tirage Matchs'!$J$1&lt;=5,0,IF(G22="",0,IF(ISNA(VLOOKUP($F22,'Tirage Matchs'!$B$538:$H$665,7,FALSE)),VLOOKUP($F22,'Tirage Matchs'!$D$538:$H$665,4,FALSE),VLOOKUP($F22,'Tirage Matchs'!$B$538:$H$665,7,FALSE))))</f>
        <v>0</v>
      </c>
      <c r="S22" s="130">
        <f t="shared" si="13"/>
        <v>0</v>
      </c>
      <c r="T22" s="124">
        <f t="shared" si="14"/>
        <v>0</v>
      </c>
      <c r="V22" s="127">
        <f t="shared" si="15"/>
        <v>0</v>
      </c>
      <c r="W22" s="127">
        <f t="shared" si="5"/>
        <v>0</v>
      </c>
      <c r="X22" s="127">
        <f t="shared" si="6"/>
        <v>0</v>
      </c>
      <c r="Y22" s="127">
        <f t="shared" si="7"/>
        <v>0</v>
      </c>
      <c r="Z22" s="127">
        <f t="shared" si="8"/>
        <v>0</v>
      </c>
      <c r="AA22" s="128">
        <f t="shared" si="16"/>
        <v>0</v>
      </c>
      <c r="AB22" s="128">
        <f t="shared" si="9"/>
        <v>0</v>
      </c>
      <c r="AC22" s="128">
        <f t="shared" si="10"/>
        <v>0</v>
      </c>
      <c r="AD22" s="128">
        <f t="shared" si="11"/>
        <v>0</v>
      </c>
      <c r="AE22" s="128">
        <f t="shared" si="12"/>
        <v>0</v>
      </c>
      <c r="AF22" s="47">
        <f t="shared" si="17"/>
        <v>100.98</v>
      </c>
      <c r="AG22" s="47">
        <f t="shared" si="18"/>
        <v>100.98</v>
      </c>
      <c r="AH22" s="47">
        <f t="shared" si="19"/>
        <v>100.98</v>
      </c>
      <c r="AI22" s="47">
        <f t="shared" si="20"/>
        <v>100.98</v>
      </c>
      <c r="AJ22" s="47">
        <f t="shared" si="21"/>
        <v>100.98</v>
      </c>
      <c r="AK22" s="48"/>
      <c r="AL22" s="48"/>
    </row>
    <row r="23" spans="1:38" x14ac:dyDescent="0.2">
      <c r="A23" s="121">
        <f t="shared" si="0"/>
        <v>21</v>
      </c>
      <c r="B23" s="121">
        <f t="shared" si="1"/>
        <v>21</v>
      </c>
      <c r="C23" s="121">
        <f t="shared" si="2"/>
        <v>21</v>
      </c>
      <c r="D23" s="121">
        <f t="shared" si="3"/>
        <v>21</v>
      </c>
      <c r="E23" s="121">
        <f t="shared" si="4"/>
        <v>21</v>
      </c>
      <c r="F23" s="122">
        <v>21</v>
      </c>
      <c r="G23" s="255" t="str">
        <f>Inscription!B24&amp;Inscription!C24&amp;Inscription!D24&amp;Inscription!E24&amp;Inscription!F24</f>
        <v/>
      </c>
      <c r="H23" s="256"/>
      <c r="I23" s="123">
        <f>IF('Tirage Matchs'!$J$1=1,0,IF(G23="",0,IF(ISNA(VLOOKUP($F23,'Tirage Matchs'!$B$6:$H$133,6,FALSE)),VLOOKUP($F23,'Tirage Matchs'!$D$6:$H$133,5,FALSE),VLOOKUP($F23,'Tirage Matchs'!$B$6:$H$133,6,FALSE))))</f>
        <v>0</v>
      </c>
      <c r="J23" s="129">
        <f>IF('Tirage Matchs'!$J$1=1,0,IF(G23="",0,IF(ISNA(VLOOKUP($F23,'Tirage Matchs'!$B$6:$H$133,7,FALSE)),VLOOKUP($F23,'Tirage Matchs'!$D$6:$H$133,4,FALSE),VLOOKUP($F23,'Tirage Matchs'!$B$6:$H$133,7,FALSE))))</f>
        <v>0</v>
      </c>
      <c r="K23" s="125">
        <f>IF('Tirage Matchs'!$J$1&lt;=2,0,IF(G23="",0,IF(ISNA(VLOOKUP($F23,'Tirage Matchs'!$B$139:$H$266,6,FALSE)),VLOOKUP($F23,'Tirage Matchs'!$D$139:$H$266,5,FALSE),VLOOKUP($F23,'Tirage Matchs'!$B$139:$H$266,6,FALSE))))</f>
        <v>0</v>
      </c>
      <c r="L23" s="124">
        <f>IF('Tirage Matchs'!$J$1&lt;=2,0,IF(G23="",0,IF(ISNA(VLOOKUP($F23,'Tirage Matchs'!$B$139:$H$266,7,FALSE)),VLOOKUP($F23,'Tirage Matchs'!$D$139:$H$266,4,FALSE),VLOOKUP($F23,'Tirage Matchs'!$B$139:$H$266,7,FALSE))))</f>
        <v>0</v>
      </c>
      <c r="M23" s="124">
        <f>IF('Tirage Matchs'!$J$1&lt;=3,0,IF(G23="",0,IF(ISNA(VLOOKUP($F23,'Tirage Matchs'!$B$272:$H$399,6,FALSE)),VLOOKUP($F23,'Tirage Matchs'!$D$272:$H$399,5,FALSE),VLOOKUP($F23,'Tirage Matchs'!$B$272:$H$399,6,FALSE))))</f>
        <v>0</v>
      </c>
      <c r="N23" s="124">
        <f>IF('Tirage Matchs'!$J$1&lt;=3,0,IF(G23="",0,IF(ISNA(VLOOKUP($F23,'Tirage Matchs'!$B$272:$H$399,7,FALSE)),VLOOKUP($F23,'Tirage Matchs'!$D$272:$H$399,4,FALSE),VLOOKUP($F23,'Tirage Matchs'!$B$272:$H$399,7,FALSE))))</f>
        <v>0</v>
      </c>
      <c r="O23" s="124">
        <f>IF('Tirage Matchs'!$J$1&lt;=4,0,IF(G23="",0,IF(ISNA(VLOOKUP($F23,'Tirage Matchs'!$B$405:$H$532,6,FALSE)),VLOOKUP($F23,'Tirage Matchs'!$D$405:$H$532,5,FALSE),VLOOKUP($F23,'Tirage Matchs'!$B$405:$H$532,6,FALSE))))</f>
        <v>0</v>
      </c>
      <c r="P23" s="124">
        <f>IF('Tirage Matchs'!$J$1&lt;=4,0,IF(G23="",0,IF(ISNA(VLOOKUP($F23,'Tirage Matchs'!$B$405:$H$532,7,FALSE)),VLOOKUP($F23,'Tirage Matchs'!$D$405:$H$532,4,FALSE),VLOOKUP($F23,'Tirage Matchs'!$B$405:$H$532,7,FALSE))))</f>
        <v>0</v>
      </c>
      <c r="Q23" s="124">
        <f>IF('Tirage Matchs'!$J$1&lt;=5,0,IF(G23="",0,IF(ISNA(VLOOKUP($F23,'Tirage Matchs'!$B$538:$H$665,6,FALSE)),VLOOKUP($F23,'Tirage Matchs'!$D$538:$H$665,5,FALSE),VLOOKUP($F23,'Tirage Matchs'!$B$538:$H$665,6,FALSE))))</f>
        <v>0</v>
      </c>
      <c r="R23" s="124">
        <f>IF('Tirage Matchs'!$J$1&lt;=5,0,IF(G23="",0,IF(ISNA(VLOOKUP($F23,'Tirage Matchs'!$B$538:$H$665,7,FALSE)),VLOOKUP($F23,'Tirage Matchs'!$D$538:$H$665,4,FALSE),VLOOKUP($F23,'Tirage Matchs'!$B$538:$H$665,7,FALSE))))</f>
        <v>0</v>
      </c>
      <c r="S23" s="130">
        <f t="shared" si="13"/>
        <v>0</v>
      </c>
      <c r="T23" s="124">
        <f t="shared" si="14"/>
        <v>0</v>
      </c>
      <c r="V23" s="127">
        <f t="shared" si="15"/>
        <v>0</v>
      </c>
      <c r="W23" s="127">
        <f t="shared" si="5"/>
        <v>0</v>
      </c>
      <c r="X23" s="127">
        <f t="shared" si="6"/>
        <v>0</v>
      </c>
      <c r="Y23" s="127">
        <f t="shared" si="7"/>
        <v>0</v>
      </c>
      <c r="Z23" s="127">
        <f t="shared" si="8"/>
        <v>0</v>
      </c>
      <c r="AA23" s="128" t="str">
        <f t="shared" si="16"/>
        <v/>
      </c>
      <c r="AB23" s="128" t="str">
        <f t="shared" si="9"/>
        <v/>
      </c>
      <c r="AC23" s="128" t="str">
        <f t="shared" si="10"/>
        <v/>
      </c>
      <c r="AD23" s="128" t="str">
        <f t="shared" si="11"/>
        <v/>
      </c>
      <c r="AE23" s="128" t="str">
        <f t="shared" si="12"/>
        <v/>
      </c>
      <c r="AF23" s="47">
        <f t="shared" si="17"/>
        <v>0.97899999999999998</v>
      </c>
      <c r="AG23" s="47">
        <f t="shared" si="18"/>
        <v>0.97899999999999998</v>
      </c>
      <c r="AH23" s="47">
        <f t="shared" si="19"/>
        <v>0.97899999999999998</v>
      </c>
      <c r="AI23" s="47">
        <f t="shared" si="20"/>
        <v>0.97899999999999998</v>
      </c>
      <c r="AJ23" s="47">
        <f t="shared" si="21"/>
        <v>0.97899999999999998</v>
      </c>
      <c r="AK23" s="48"/>
      <c r="AL23" s="48"/>
    </row>
    <row r="24" spans="1:38" x14ac:dyDescent="0.2">
      <c r="A24" s="121">
        <f t="shared" si="0"/>
        <v>22</v>
      </c>
      <c r="B24" s="121">
        <f t="shared" si="1"/>
        <v>22</v>
      </c>
      <c r="C24" s="121">
        <f t="shared" si="2"/>
        <v>22</v>
      </c>
      <c r="D24" s="121">
        <f t="shared" si="3"/>
        <v>22</v>
      </c>
      <c r="E24" s="121">
        <f t="shared" si="4"/>
        <v>22</v>
      </c>
      <c r="F24" s="122">
        <v>22</v>
      </c>
      <c r="G24" s="255" t="str">
        <f>Inscription!B25&amp;Inscription!C25&amp;Inscription!D25&amp;Inscription!E25&amp;Inscription!F25</f>
        <v/>
      </c>
      <c r="H24" s="256"/>
      <c r="I24" s="123">
        <f>IF('Tirage Matchs'!$J$1=1,0,IF(G24="",0,IF(ISNA(VLOOKUP($F24,'Tirage Matchs'!$B$6:$H$133,6,FALSE)),VLOOKUP($F24,'Tirage Matchs'!$D$6:$H$133,5,FALSE),VLOOKUP($F24,'Tirage Matchs'!$B$6:$H$133,6,FALSE))))</f>
        <v>0</v>
      </c>
      <c r="J24" s="129">
        <f>IF('Tirage Matchs'!$J$1=1,0,IF(G24="",0,IF(ISNA(VLOOKUP($F24,'Tirage Matchs'!$B$6:$H$133,7,FALSE)),VLOOKUP($F24,'Tirage Matchs'!$D$6:$H$133,4,FALSE),VLOOKUP($F24,'Tirage Matchs'!$B$6:$H$133,7,FALSE))))</f>
        <v>0</v>
      </c>
      <c r="K24" s="125">
        <f>IF('Tirage Matchs'!$J$1&lt;=2,0,IF(G24="",0,IF(ISNA(VLOOKUP($F24,'Tirage Matchs'!$B$139:$H$266,6,FALSE)),VLOOKUP($F24,'Tirage Matchs'!$D$139:$H$266,5,FALSE),VLOOKUP($F24,'Tirage Matchs'!$B$139:$H$266,6,FALSE))))</f>
        <v>0</v>
      </c>
      <c r="L24" s="124">
        <f>IF('Tirage Matchs'!$J$1&lt;=2,0,IF(G24="",0,IF(ISNA(VLOOKUP($F24,'Tirage Matchs'!$B$139:$H$266,7,FALSE)),VLOOKUP($F24,'Tirage Matchs'!$D$139:$H$266,4,FALSE),VLOOKUP($F24,'Tirage Matchs'!$B$139:$H$266,7,FALSE))))</f>
        <v>0</v>
      </c>
      <c r="M24" s="124">
        <f>IF('Tirage Matchs'!$J$1&lt;=3,0,IF(G24="",0,IF(ISNA(VLOOKUP($F24,'Tirage Matchs'!$B$272:$H$399,6,FALSE)),VLOOKUP($F24,'Tirage Matchs'!$D$272:$H$399,5,FALSE),VLOOKUP($F24,'Tirage Matchs'!$B$272:$H$399,6,FALSE))))</f>
        <v>0</v>
      </c>
      <c r="N24" s="124">
        <f>IF('Tirage Matchs'!$J$1&lt;=3,0,IF(G24="",0,IF(ISNA(VLOOKUP($F24,'Tirage Matchs'!$B$272:$H$399,7,FALSE)),VLOOKUP($F24,'Tirage Matchs'!$D$272:$H$399,4,FALSE),VLOOKUP($F24,'Tirage Matchs'!$B$272:$H$399,7,FALSE))))</f>
        <v>0</v>
      </c>
      <c r="O24" s="124">
        <f>IF('Tirage Matchs'!$J$1&lt;=4,0,IF(G24="",0,IF(ISNA(VLOOKUP($F24,'Tirage Matchs'!$B$405:$H$532,6,FALSE)),VLOOKUP($F24,'Tirage Matchs'!$D$405:$H$532,5,FALSE),VLOOKUP($F24,'Tirage Matchs'!$B$405:$H$532,6,FALSE))))</f>
        <v>0</v>
      </c>
      <c r="P24" s="124">
        <f>IF('Tirage Matchs'!$J$1&lt;=4,0,IF(G24="",0,IF(ISNA(VLOOKUP($F24,'Tirage Matchs'!$B$405:$H$532,7,FALSE)),VLOOKUP($F24,'Tirage Matchs'!$D$405:$H$532,4,FALSE),VLOOKUP($F24,'Tirage Matchs'!$B$405:$H$532,7,FALSE))))</f>
        <v>0</v>
      </c>
      <c r="Q24" s="124">
        <f>IF('Tirage Matchs'!$J$1&lt;=5,0,IF(G24="",0,IF(ISNA(VLOOKUP($F24,'Tirage Matchs'!$B$538:$H$665,6,FALSE)),VLOOKUP($F24,'Tirage Matchs'!$D$538:$H$665,5,FALSE),VLOOKUP($F24,'Tirage Matchs'!$B$538:$H$665,6,FALSE))))</f>
        <v>0</v>
      </c>
      <c r="R24" s="124">
        <f>IF('Tirage Matchs'!$J$1&lt;=5,0,IF(G24="",0,IF(ISNA(VLOOKUP($F24,'Tirage Matchs'!$B$538:$H$665,7,FALSE)),VLOOKUP($F24,'Tirage Matchs'!$D$538:$H$665,4,FALSE),VLOOKUP($F24,'Tirage Matchs'!$B$538:$H$665,7,FALSE))))</f>
        <v>0</v>
      </c>
      <c r="S24" s="130">
        <f t="shared" si="13"/>
        <v>0</v>
      </c>
      <c r="T24" s="124">
        <f t="shared" si="14"/>
        <v>0</v>
      </c>
      <c r="V24" s="127">
        <f t="shared" si="15"/>
        <v>0</v>
      </c>
      <c r="W24" s="127">
        <f t="shared" si="5"/>
        <v>0</v>
      </c>
      <c r="X24" s="127">
        <f t="shared" si="6"/>
        <v>0</v>
      </c>
      <c r="Y24" s="127">
        <f t="shared" si="7"/>
        <v>0</v>
      </c>
      <c r="Z24" s="127">
        <f t="shared" si="8"/>
        <v>0</v>
      </c>
      <c r="AA24" s="128" t="str">
        <f t="shared" si="16"/>
        <v/>
      </c>
      <c r="AB24" s="128" t="str">
        <f t="shared" si="9"/>
        <v/>
      </c>
      <c r="AC24" s="128" t="str">
        <f t="shared" si="10"/>
        <v/>
      </c>
      <c r="AD24" s="128" t="str">
        <f t="shared" si="11"/>
        <v/>
      </c>
      <c r="AE24" s="128" t="str">
        <f t="shared" si="12"/>
        <v/>
      </c>
      <c r="AF24" s="47">
        <f t="shared" si="17"/>
        <v>0.97799999999999998</v>
      </c>
      <c r="AG24" s="47">
        <f t="shared" si="18"/>
        <v>0.97799999999999998</v>
      </c>
      <c r="AH24" s="47">
        <f t="shared" si="19"/>
        <v>0.97799999999999998</v>
      </c>
      <c r="AI24" s="47">
        <f t="shared" si="20"/>
        <v>0.97799999999999998</v>
      </c>
      <c r="AJ24" s="47">
        <f t="shared" si="21"/>
        <v>0.97799999999999998</v>
      </c>
      <c r="AK24" s="48"/>
      <c r="AL24" s="48"/>
    </row>
    <row r="25" spans="1:38" x14ac:dyDescent="0.2">
      <c r="A25" s="121">
        <f t="shared" si="0"/>
        <v>23</v>
      </c>
      <c r="B25" s="121">
        <f t="shared" si="1"/>
        <v>23</v>
      </c>
      <c r="C25" s="121">
        <f t="shared" si="2"/>
        <v>23</v>
      </c>
      <c r="D25" s="121">
        <f t="shared" si="3"/>
        <v>23</v>
      </c>
      <c r="E25" s="121">
        <f t="shared" si="4"/>
        <v>23</v>
      </c>
      <c r="F25" s="122">
        <v>23</v>
      </c>
      <c r="G25" s="255" t="str">
        <f>Inscription!B26&amp;Inscription!C26&amp;Inscription!D26&amp;Inscription!E26&amp;Inscription!F26</f>
        <v/>
      </c>
      <c r="H25" s="256"/>
      <c r="I25" s="123">
        <f>IF('Tirage Matchs'!$J$1=1,0,IF(G25="",0,IF(ISNA(VLOOKUP($F25,'Tirage Matchs'!$B$6:$H$133,6,FALSE)),VLOOKUP($F25,'Tirage Matchs'!$D$6:$H$133,5,FALSE),VLOOKUP($F25,'Tirage Matchs'!$B$6:$H$133,6,FALSE))))</f>
        <v>0</v>
      </c>
      <c r="J25" s="129">
        <f>IF('Tirage Matchs'!$J$1=1,0,IF(G25="",0,IF(ISNA(VLOOKUP($F25,'Tirage Matchs'!$B$6:$H$133,7,FALSE)),VLOOKUP($F25,'Tirage Matchs'!$D$6:$H$133,4,FALSE),VLOOKUP($F25,'Tirage Matchs'!$B$6:$H$133,7,FALSE))))</f>
        <v>0</v>
      </c>
      <c r="K25" s="125">
        <f>IF('Tirage Matchs'!$J$1&lt;=2,0,IF(G25="",0,IF(ISNA(VLOOKUP($F25,'Tirage Matchs'!$B$139:$H$266,6,FALSE)),VLOOKUP($F25,'Tirage Matchs'!$D$139:$H$266,5,FALSE),VLOOKUP($F25,'Tirage Matchs'!$B$139:$H$266,6,FALSE))))</f>
        <v>0</v>
      </c>
      <c r="L25" s="124">
        <f>IF('Tirage Matchs'!$J$1&lt;=2,0,IF(G25="",0,IF(ISNA(VLOOKUP($F25,'Tirage Matchs'!$B$139:$H$266,7,FALSE)),VLOOKUP($F25,'Tirage Matchs'!$D$139:$H$266,4,FALSE),VLOOKUP($F25,'Tirage Matchs'!$B$139:$H$266,7,FALSE))))</f>
        <v>0</v>
      </c>
      <c r="M25" s="124">
        <f>IF('Tirage Matchs'!$J$1&lt;=3,0,IF(G25="",0,IF(ISNA(VLOOKUP($F25,'Tirage Matchs'!$B$272:$H$399,6,FALSE)),VLOOKUP($F25,'Tirage Matchs'!$D$272:$H$399,5,FALSE),VLOOKUP($F25,'Tirage Matchs'!$B$272:$H$399,6,FALSE))))</f>
        <v>0</v>
      </c>
      <c r="N25" s="124">
        <f>IF('Tirage Matchs'!$J$1&lt;=3,0,IF(G25="",0,IF(ISNA(VLOOKUP($F25,'Tirage Matchs'!$B$272:$H$399,7,FALSE)),VLOOKUP($F25,'Tirage Matchs'!$D$272:$H$399,4,FALSE),VLOOKUP($F25,'Tirage Matchs'!$B$272:$H$399,7,FALSE))))</f>
        <v>0</v>
      </c>
      <c r="O25" s="124">
        <f>IF('Tirage Matchs'!$J$1&lt;=4,0,IF(G25="",0,IF(ISNA(VLOOKUP($F25,'Tirage Matchs'!$B$405:$H$532,6,FALSE)),VLOOKUP($F25,'Tirage Matchs'!$D$405:$H$532,5,FALSE),VLOOKUP($F25,'Tirage Matchs'!$B$405:$H$532,6,FALSE))))</f>
        <v>0</v>
      </c>
      <c r="P25" s="124">
        <f>IF('Tirage Matchs'!$J$1&lt;=4,0,IF(G25="",0,IF(ISNA(VLOOKUP($F25,'Tirage Matchs'!$B$405:$H$532,7,FALSE)),VLOOKUP($F25,'Tirage Matchs'!$D$405:$H$532,4,FALSE),VLOOKUP($F25,'Tirage Matchs'!$B$405:$H$532,7,FALSE))))</f>
        <v>0</v>
      </c>
      <c r="Q25" s="124">
        <f>IF('Tirage Matchs'!$J$1&lt;=5,0,IF(G25="",0,IF(ISNA(VLOOKUP($F25,'Tirage Matchs'!$B$538:$H$665,6,FALSE)),VLOOKUP($F25,'Tirage Matchs'!$D$538:$H$665,5,FALSE),VLOOKUP($F25,'Tirage Matchs'!$B$538:$H$665,6,FALSE))))</f>
        <v>0</v>
      </c>
      <c r="R25" s="124">
        <f>IF('Tirage Matchs'!$J$1&lt;=5,0,IF(G25="",0,IF(ISNA(VLOOKUP($F25,'Tirage Matchs'!$B$538:$H$665,7,FALSE)),VLOOKUP($F25,'Tirage Matchs'!$D$538:$H$665,4,FALSE),VLOOKUP($F25,'Tirage Matchs'!$B$538:$H$665,7,FALSE))))</f>
        <v>0</v>
      </c>
      <c r="S25" s="130">
        <f t="shared" si="13"/>
        <v>0</v>
      </c>
      <c r="T25" s="124">
        <f t="shared" si="14"/>
        <v>0</v>
      </c>
      <c r="V25" s="127">
        <f t="shared" si="15"/>
        <v>0</v>
      </c>
      <c r="W25" s="127">
        <f t="shared" si="5"/>
        <v>0</v>
      </c>
      <c r="X25" s="127">
        <f t="shared" si="6"/>
        <v>0</v>
      </c>
      <c r="Y25" s="127">
        <f t="shared" si="7"/>
        <v>0</v>
      </c>
      <c r="Z25" s="127">
        <f t="shared" si="8"/>
        <v>0</v>
      </c>
      <c r="AA25" s="128" t="str">
        <f t="shared" si="16"/>
        <v/>
      </c>
      <c r="AB25" s="128" t="str">
        <f t="shared" si="9"/>
        <v/>
      </c>
      <c r="AC25" s="128" t="str">
        <f t="shared" si="10"/>
        <v/>
      </c>
      <c r="AD25" s="128" t="str">
        <f t="shared" si="11"/>
        <v/>
      </c>
      <c r="AE25" s="128" t="str">
        <f t="shared" si="12"/>
        <v/>
      </c>
      <c r="AF25" s="47">
        <f t="shared" si="17"/>
        <v>0.97699999999999998</v>
      </c>
      <c r="AG25" s="47">
        <f t="shared" si="18"/>
        <v>0.97699999999999998</v>
      </c>
      <c r="AH25" s="47">
        <f t="shared" si="19"/>
        <v>0.97699999999999998</v>
      </c>
      <c r="AI25" s="47">
        <f t="shared" si="20"/>
        <v>0.97699999999999998</v>
      </c>
      <c r="AJ25" s="47">
        <f t="shared" si="21"/>
        <v>0.97699999999999998</v>
      </c>
      <c r="AK25" s="48"/>
      <c r="AL25" s="48"/>
    </row>
    <row r="26" spans="1:38" x14ac:dyDescent="0.2">
      <c r="A26" s="121">
        <f t="shared" si="0"/>
        <v>24</v>
      </c>
      <c r="B26" s="121">
        <f t="shared" si="1"/>
        <v>24</v>
      </c>
      <c r="C26" s="121">
        <f t="shared" si="2"/>
        <v>24</v>
      </c>
      <c r="D26" s="121">
        <f t="shared" si="3"/>
        <v>24</v>
      </c>
      <c r="E26" s="121">
        <f t="shared" si="4"/>
        <v>24</v>
      </c>
      <c r="F26" s="122">
        <v>24</v>
      </c>
      <c r="G26" s="255" t="str">
        <f>Inscription!B27&amp;Inscription!C27&amp;Inscription!D27&amp;Inscription!E27&amp;Inscription!F27</f>
        <v/>
      </c>
      <c r="H26" s="256"/>
      <c r="I26" s="123">
        <f>IF('Tirage Matchs'!$J$1=1,0,IF(G26="",0,IF(ISNA(VLOOKUP($F26,'Tirage Matchs'!$B$6:$H$133,6,FALSE)),VLOOKUP($F26,'Tirage Matchs'!$D$6:$H$133,5,FALSE),VLOOKUP($F26,'Tirage Matchs'!$B$6:$H$133,6,FALSE))))</f>
        <v>0</v>
      </c>
      <c r="J26" s="129">
        <f>IF('Tirage Matchs'!$J$1=1,0,IF(G26="",0,IF(ISNA(VLOOKUP($F26,'Tirage Matchs'!$B$6:$H$133,7,FALSE)),VLOOKUP($F26,'Tirage Matchs'!$D$6:$H$133,4,FALSE),VLOOKUP($F26,'Tirage Matchs'!$B$6:$H$133,7,FALSE))))</f>
        <v>0</v>
      </c>
      <c r="K26" s="125">
        <f>IF('Tirage Matchs'!$J$1&lt;=2,0,IF(G26="",0,IF(ISNA(VLOOKUP($F26,'Tirage Matchs'!$B$139:$H$266,6,FALSE)),VLOOKUP($F26,'Tirage Matchs'!$D$139:$H$266,5,FALSE),VLOOKUP($F26,'Tirage Matchs'!$B$139:$H$266,6,FALSE))))</f>
        <v>0</v>
      </c>
      <c r="L26" s="124">
        <f>IF('Tirage Matchs'!$J$1&lt;=2,0,IF(G26="",0,IF(ISNA(VLOOKUP($F26,'Tirage Matchs'!$B$139:$H$266,7,FALSE)),VLOOKUP($F26,'Tirage Matchs'!$D$139:$H$266,4,FALSE),VLOOKUP($F26,'Tirage Matchs'!$B$139:$H$266,7,FALSE))))</f>
        <v>0</v>
      </c>
      <c r="M26" s="124">
        <f>IF('Tirage Matchs'!$J$1&lt;=3,0,IF(G26="",0,IF(ISNA(VLOOKUP($F26,'Tirage Matchs'!$B$272:$H$399,6,FALSE)),VLOOKUP($F26,'Tirage Matchs'!$D$272:$H$399,5,FALSE),VLOOKUP($F26,'Tirage Matchs'!$B$272:$H$399,6,FALSE))))</f>
        <v>0</v>
      </c>
      <c r="N26" s="124">
        <f>IF('Tirage Matchs'!$J$1&lt;=3,0,IF(G26="",0,IF(ISNA(VLOOKUP($F26,'Tirage Matchs'!$B$272:$H$399,7,FALSE)),VLOOKUP($F26,'Tirage Matchs'!$D$272:$H$399,4,FALSE),VLOOKUP($F26,'Tirage Matchs'!$B$272:$H$399,7,FALSE))))</f>
        <v>0</v>
      </c>
      <c r="O26" s="124">
        <f>IF('Tirage Matchs'!$J$1&lt;=4,0,IF(G26="",0,IF(ISNA(VLOOKUP($F26,'Tirage Matchs'!$B$405:$H$532,6,FALSE)),VLOOKUP($F26,'Tirage Matchs'!$D$405:$H$532,5,FALSE),VLOOKUP($F26,'Tirage Matchs'!$B$405:$H$532,6,FALSE))))</f>
        <v>0</v>
      </c>
      <c r="P26" s="124">
        <f>IF('Tirage Matchs'!$J$1&lt;=4,0,IF(G26="",0,IF(ISNA(VLOOKUP($F26,'Tirage Matchs'!$B$405:$H$532,7,FALSE)),VLOOKUP($F26,'Tirage Matchs'!$D$405:$H$532,4,FALSE),VLOOKUP($F26,'Tirage Matchs'!$B$405:$H$532,7,FALSE))))</f>
        <v>0</v>
      </c>
      <c r="Q26" s="124">
        <f>IF('Tirage Matchs'!$J$1&lt;=5,0,IF(G26="",0,IF(ISNA(VLOOKUP($F26,'Tirage Matchs'!$B$538:$H$665,6,FALSE)),VLOOKUP($F26,'Tirage Matchs'!$D$538:$H$665,5,FALSE),VLOOKUP($F26,'Tirage Matchs'!$B$538:$H$665,6,FALSE))))</f>
        <v>0</v>
      </c>
      <c r="R26" s="124">
        <f>IF('Tirage Matchs'!$J$1&lt;=5,0,IF(G26="",0,IF(ISNA(VLOOKUP($F26,'Tirage Matchs'!$B$538:$H$665,7,FALSE)),VLOOKUP($F26,'Tirage Matchs'!$D$538:$H$665,4,FALSE),VLOOKUP($F26,'Tirage Matchs'!$B$538:$H$665,7,FALSE))))</f>
        <v>0</v>
      </c>
      <c r="S26" s="130">
        <f t="shared" si="13"/>
        <v>0</v>
      </c>
      <c r="T26" s="124">
        <f t="shared" si="14"/>
        <v>0</v>
      </c>
      <c r="V26" s="127">
        <f t="shared" si="15"/>
        <v>0</v>
      </c>
      <c r="W26" s="127">
        <f t="shared" si="5"/>
        <v>0</v>
      </c>
      <c r="X26" s="127">
        <f t="shared" si="6"/>
        <v>0</v>
      </c>
      <c r="Y26" s="127">
        <f t="shared" si="7"/>
        <v>0</v>
      </c>
      <c r="Z26" s="127">
        <f t="shared" si="8"/>
        <v>0</v>
      </c>
      <c r="AA26" s="128" t="str">
        <f t="shared" si="16"/>
        <v/>
      </c>
      <c r="AB26" s="128" t="str">
        <f t="shared" si="9"/>
        <v/>
      </c>
      <c r="AC26" s="128" t="str">
        <f t="shared" si="10"/>
        <v/>
      </c>
      <c r="AD26" s="128" t="str">
        <f t="shared" si="11"/>
        <v/>
      </c>
      <c r="AE26" s="128" t="str">
        <f t="shared" si="12"/>
        <v/>
      </c>
      <c r="AF26" s="47">
        <f t="shared" si="17"/>
        <v>0.97599999999999998</v>
      </c>
      <c r="AG26" s="47">
        <f t="shared" si="18"/>
        <v>0.97599999999999998</v>
      </c>
      <c r="AH26" s="47">
        <f t="shared" si="19"/>
        <v>0.97599999999999998</v>
      </c>
      <c r="AI26" s="47">
        <f t="shared" si="20"/>
        <v>0.97599999999999998</v>
      </c>
      <c r="AJ26" s="47">
        <f t="shared" si="21"/>
        <v>0.97599999999999998</v>
      </c>
      <c r="AK26" s="48"/>
      <c r="AL26" s="48"/>
    </row>
    <row r="27" spans="1:38" x14ac:dyDescent="0.2">
      <c r="A27" s="121">
        <f t="shared" si="0"/>
        <v>25</v>
      </c>
      <c r="B27" s="121">
        <f t="shared" si="1"/>
        <v>25</v>
      </c>
      <c r="C27" s="121">
        <f t="shared" si="2"/>
        <v>25</v>
      </c>
      <c r="D27" s="121">
        <f t="shared" si="3"/>
        <v>25</v>
      </c>
      <c r="E27" s="121">
        <f t="shared" si="4"/>
        <v>25</v>
      </c>
      <c r="F27" s="122">
        <v>25</v>
      </c>
      <c r="G27" s="255" t="str">
        <f>Inscription!B28&amp;Inscription!C28&amp;Inscription!D28&amp;Inscription!E28&amp;Inscription!F28</f>
        <v/>
      </c>
      <c r="H27" s="256"/>
      <c r="I27" s="123">
        <f>IF('Tirage Matchs'!$J$1=1,0,IF(G27="",0,IF(ISNA(VLOOKUP($F27,'Tirage Matchs'!$B$6:$H$133,6,FALSE)),VLOOKUP($F27,'Tirage Matchs'!$D$6:$H$133,5,FALSE),VLOOKUP($F27,'Tirage Matchs'!$B$6:$H$133,6,FALSE))))</f>
        <v>0</v>
      </c>
      <c r="J27" s="129">
        <f>IF('Tirage Matchs'!$J$1=1,0,IF(G27="",0,IF(ISNA(VLOOKUP($F27,'Tirage Matchs'!$B$6:$H$133,7,FALSE)),VLOOKUP($F27,'Tirage Matchs'!$D$6:$H$133,4,FALSE),VLOOKUP($F27,'Tirage Matchs'!$B$6:$H$133,7,FALSE))))</f>
        <v>0</v>
      </c>
      <c r="K27" s="125">
        <f>IF('Tirage Matchs'!$J$1&lt;=2,0,IF(G27="",0,IF(ISNA(VLOOKUP($F27,'Tirage Matchs'!$B$139:$H$266,6,FALSE)),VLOOKUP($F27,'Tirage Matchs'!$D$139:$H$266,5,FALSE),VLOOKUP($F27,'Tirage Matchs'!$B$139:$H$266,6,FALSE))))</f>
        <v>0</v>
      </c>
      <c r="L27" s="124">
        <f>IF('Tirage Matchs'!$J$1&lt;=2,0,IF(G27="",0,IF(ISNA(VLOOKUP($F27,'Tirage Matchs'!$B$139:$H$266,7,FALSE)),VLOOKUP($F27,'Tirage Matchs'!$D$139:$H$266,4,FALSE),VLOOKUP($F27,'Tirage Matchs'!$B$139:$H$266,7,FALSE))))</f>
        <v>0</v>
      </c>
      <c r="M27" s="124">
        <f>IF('Tirage Matchs'!$J$1&lt;=3,0,IF(G27="",0,IF(ISNA(VLOOKUP($F27,'Tirage Matchs'!$B$272:$H$399,6,FALSE)),VLOOKUP($F27,'Tirage Matchs'!$D$272:$H$399,5,FALSE),VLOOKUP($F27,'Tirage Matchs'!$B$272:$H$399,6,FALSE))))</f>
        <v>0</v>
      </c>
      <c r="N27" s="124">
        <f>IF('Tirage Matchs'!$J$1&lt;=3,0,IF(G27="",0,IF(ISNA(VLOOKUP($F27,'Tirage Matchs'!$B$272:$H$399,7,FALSE)),VLOOKUP($F27,'Tirage Matchs'!$D$272:$H$399,4,FALSE),VLOOKUP($F27,'Tirage Matchs'!$B$272:$H$399,7,FALSE))))</f>
        <v>0</v>
      </c>
      <c r="O27" s="124">
        <f>IF('Tirage Matchs'!$J$1&lt;=4,0,IF(G27="",0,IF(ISNA(VLOOKUP($F27,'Tirage Matchs'!$B$405:$H$532,6,FALSE)),VLOOKUP($F27,'Tirage Matchs'!$D$405:$H$532,5,FALSE),VLOOKUP($F27,'Tirage Matchs'!$B$405:$H$532,6,FALSE))))</f>
        <v>0</v>
      </c>
      <c r="P27" s="124">
        <f>IF('Tirage Matchs'!$J$1&lt;=4,0,IF(G27="",0,IF(ISNA(VLOOKUP($F27,'Tirage Matchs'!$B$405:$H$532,7,FALSE)),VLOOKUP($F27,'Tirage Matchs'!$D$405:$H$532,4,FALSE),VLOOKUP($F27,'Tirage Matchs'!$B$405:$H$532,7,FALSE))))</f>
        <v>0</v>
      </c>
      <c r="Q27" s="124">
        <f>IF('Tirage Matchs'!$J$1&lt;=5,0,IF(G27="",0,IF(ISNA(VLOOKUP($F27,'Tirage Matchs'!$B$538:$H$665,6,FALSE)),VLOOKUP($F27,'Tirage Matchs'!$D$538:$H$665,5,FALSE),VLOOKUP($F27,'Tirage Matchs'!$B$538:$H$665,6,FALSE))))</f>
        <v>0</v>
      </c>
      <c r="R27" s="124">
        <f>IF('Tirage Matchs'!$J$1&lt;=5,0,IF(G27="",0,IF(ISNA(VLOOKUP($F27,'Tirage Matchs'!$B$538:$H$665,7,FALSE)),VLOOKUP($F27,'Tirage Matchs'!$D$538:$H$665,4,FALSE),VLOOKUP($F27,'Tirage Matchs'!$B$538:$H$665,7,FALSE))))</f>
        <v>0</v>
      </c>
      <c r="S27" s="130">
        <f t="shared" si="13"/>
        <v>0</v>
      </c>
      <c r="T27" s="124">
        <f t="shared" si="14"/>
        <v>0</v>
      </c>
      <c r="V27" s="127">
        <f t="shared" si="15"/>
        <v>0</v>
      </c>
      <c r="W27" s="127">
        <f t="shared" si="5"/>
        <v>0</v>
      </c>
      <c r="X27" s="127">
        <f t="shared" si="6"/>
        <v>0</v>
      </c>
      <c r="Y27" s="127">
        <f t="shared" si="7"/>
        <v>0</v>
      </c>
      <c r="Z27" s="127">
        <f t="shared" si="8"/>
        <v>0</v>
      </c>
      <c r="AA27" s="128" t="str">
        <f t="shared" si="16"/>
        <v/>
      </c>
      <c r="AB27" s="128" t="str">
        <f t="shared" si="9"/>
        <v/>
      </c>
      <c r="AC27" s="128" t="str">
        <f t="shared" si="10"/>
        <v/>
      </c>
      <c r="AD27" s="128" t="str">
        <f t="shared" si="11"/>
        <v/>
      </c>
      <c r="AE27" s="128" t="str">
        <f t="shared" si="12"/>
        <v/>
      </c>
      <c r="AF27" s="47">
        <f t="shared" si="17"/>
        <v>0.97499999999999998</v>
      </c>
      <c r="AG27" s="47">
        <f t="shared" si="18"/>
        <v>0.97499999999999998</v>
      </c>
      <c r="AH27" s="47">
        <f t="shared" si="19"/>
        <v>0.97499999999999998</v>
      </c>
      <c r="AI27" s="47">
        <f t="shared" si="20"/>
        <v>0.97499999999999998</v>
      </c>
      <c r="AJ27" s="47">
        <f t="shared" si="21"/>
        <v>0.97499999999999998</v>
      </c>
      <c r="AK27" s="48"/>
      <c r="AL27" s="48"/>
    </row>
    <row r="28" spans="1:38" x14ac:dyDescent="0.2">
      <c r="A28" s="121">
        <f t="shared" si="0"/>
        <v>26</v>
      </c>
      <c r="B28" s="121">
        <f t="shared" si="1"/>
        <v>26</v>
      </c>
      <c r="C28" s="121">
        <f t="shared" si="2"/>
        <v>26</v>
      </c>
      <c r="D28" s="121">
        <f t="shared" si="3"/>
        <v>26</v>
      </c>
      <c r="E28" s="121">
        <f t="shared" si="4"/>
        <v>26</v>
      </c>
      <c r="F28" s="122">
        <v>26</v>
      </c>
      <c r="G28" s="255" t="str">
        <f>Inscription!B29&amp;Inscription!C29&amp;Inscription!D29&amp;Inscription!E29&amp;Inscription!F29</f>
        <v/>
      </c>
      <c r="H28" s="256"/>
      <c r="I28" s="123">
        <f>IF('Tirage Matchs'!$J$1=1,0,IF(G28="",0,IF(ISNA(VLOOKUP($F28,'Tirage Matchs'!$B$6:$H$133,6,FALSE)),VLOOKUP($F28,'Tirage Matchs'!$D$6:$H$133,5,FALSE),VLOOKUP($F28,'Tirage Matchs'!$B$6:$H$133,6,FALSE))))</f>
        <v>0</v>
      </c>
      <c r="J28" s="129">
        <f>IF('Tirage Matchs'!$J$1=1,0,IF(G28="",0,IF(ISNA(VLOOKUP($F28,'Tirage Matchs'!$B$6:$H$133,7,FALSE)),VLOOKUP($F28,'Tirage Matchs'!$D$6:$H$133,4,FALSE),VLOOKUP($F28,'Tirage Matchs'!$B$6:$H$133,7,FALSE))))</f>
        <v>0</v>
      </c>
      <c r="K28" s="125">
        <f>IF('Tirage Matchs'!$J$1&lt;=2,0,IF(G28="",0,IF(ISNA(VLOOKUP($F28,'Tirage Matchs'!$B$139:$H$266,6,FALSE)),VLOOKUP($F28,'Tirage Matchs'!$D$139:$H$266,5,FALSE),VLOOKUP($F28,'Tirage Matchs'!$B$139:$H$266,6,FALSE))))</f>
        <v>0</v>
      </c>
      <c r="L28" s="124">
        <f>IF('Tirage Matchs'!$J$1&lt;=2,0,IF(G28="",0,IF(ISNA(VLOOKUP($F28,'Tirage Matchs'!$B$139:$H$266,7,FALSE)),VLOOKUP($F28,'Tirage Matchs'!$D$139:$H$266,4,FALSE),VLOOKUP($F28,'Tirage Matchs'!$B$139:$H$266,7,FALSE))))</f>
        <v>0</v>
      </c>
      <c r="M28" s="124">
        <f>IF('Tirage Matchs'!$J$1&lt;=3,0,IF(G28="",0,IF(ISNA(VLOOKUP($F28,'Tirage Matchs'!$B$272:$H$399,6,FALSE)),VLOOKUP($F28,'Tirage Matchs'!$D$272:$H$399,5,FALSE),VLOOKUP($F28,'Tirage Matchs'!$B$272:$H$399,6,FALSE))))</f>
        <v>0</v>
      </c>
      <c r="N28" s="124">
        <f>IF('Tirage Matchs'!$J$1&lt;=3,0,IF(G28="",0,IF(ISNA(VLOOKUP($F28,'Tirage Matchs'!$B$272:$H$399,7,FALSE)),VLOOKUP($F28,'Tirage Matchs'!$D$272:$H$399,4,FALSE),VLOOKUP($F28,'Tirage Matchs'!$B$272:$H$399,7,FALSE))))</f>
        <v>0</v>
      </c>
      <c r="O28" s="124">
        <f>IF('Tirage Matchs'!$J$1&lt;=4,0,IF(G28="",0,IF(ISNA(VLOOKUP($F28,'Tirage Matchs'!$B$405:$H$532,6,FALSE)),VLOOKUP($F28,'Tirage Matchs'!$D$405:$H$532,5,FALSE),VLOOKUP($F28,'Tirage Matchs'!$B$405:$H$532,6,FALSE))))</f>
        <v>0</v>
      </c>
      <c r="P28" s="124">
        <f>IF('Tirage Matchs'!$J$1&lt;=4,0,IF(G28="",0,IF(ISNA(VLOOKUP($F28,'Tirage Matchs'!$B$405:$H$532,7,FALSE)),VLOOKUP($F28,'Tirage Matchs'!$D$405:$H$532,4,FALSE),VLOOKUP($F28,'Tirage Matchs'!$B$405:$H$532,7,FALSE))))</f>
        <v>0</v>
      </c>
      <c r="Q28" s="124">
        <f>IF('Tirage Matchs'!$J$1&lt;=5,0,IF(G28="",0,IF(ISNA(VLOOKUP($F28,'Tirage Matchs'!$B$538:$H$665,6,FALSE)),VLOOKUP($F28,'Tirage Matchs'!$D$538:$H$665,5,FALSE),VLOOKUP($F28,'Tirage Matchs'!$B$538:$H$665,6,FALSE))))</f>
        <v>0</v>
      </c>
      <c r="R28" s="124">
        <f>IF('Tirage Matchs'!$J$1&lt;=5,0,IF(G28="",0,IF(ISNA(VLOOKUP($F28,'Tirage Matchs'!$B$538:$H$665,7,FALSE)),VLOOKUP($F28,'Tirage Matchs'!$D$538:$H$665,4,FALSE),VLOOKUP($F28,'Tirage Matchs'!$B$538:$H$665,7,FALSE))))</f>
        <v>0</v>
      </c>
      <c r="S28" s="130">
        <f t="shared" si="13"/>
        <v>0</v>
      </c>
      <c r="T28" s="124">
        <f t="shared" si="14"/>
        <v>0</v>
      </c>
      <c r="V28" s="127">
        <f t="shared" si="15"/>
        <v>0</v>
      </c>
      <c r="W28" s="127">
        <f t="shared" si="5"/>
        <v>0</v>
      </c>
      <c r="X28" s="127">
        <f t="shared" si="6"/>
        <v>0</v>
      </c>
      <c r="Y28" s="127">
        <f t="shared" si="7"/>
        <v>0</v>
      </c>
      <c r="Z28" s="127">
        <f t="shared" si="8"/>
        <v>0</v>
      </c>
      <c r="AA28" s="128" t="str">
        <f t="shared" si="16"/>
        <v/>
      </c>
      <c r="AB28" s="128" t="str">
        <f t="shared" si="9"/>
        <v/>
      </c>
      <c r="AC28" s="128" t="str">
        <f t="shared" si="10"/>
        <v/>
      </c>
      <c r="AD28" s="128" t="str">
        <f t="shared" si="11"/>
        <v/>
      </c>
      <c r="AE28" s="128" t="str">
        <f t="shared" si="12"/>
        <v/>
      </c>
      <c r="AF28" s="47">
        <f t="shared" si="17"/>
        <v>0.97399999999999998</v>
      </c>
      <c r="AG28" s="47">
        <f t="shared" si="18"/>
        <v>0.97399999999999998</v>
      </c>
      <c r="AH28" s="47">
        <f t="shared" si="19"/>
        <v>0.97399999999999998</v>
      </c>
      <c r="AI28" s="47">
        <f t="shared" si="20"/>
        <v>0.97399999999999998</v>
      </c>
      <c r="AJ28" s="47">
        <f t="shared" si="21"/>
        <v>0.97399999999999998</v>
      </c>
      <c r="AK28" s="48"/>
      <c r="AL28" s="48"/>
    </row>
    <row r="29" spans="1:38" x14ac:dyDescent="0.2">
      <c r="A29" s="121">
        <f t="shared" si="0"/>
        <v>27</v>
      </c>
      <c r="B29" s="121">
        <f t="shared" si="1"/>
        <v>27</v>
      </c>
      <c r="C29" s="121">
        <f t="shared" si="2"/>
        <v>27</v>
      </c>
      <c r="D29" s="121">
        <f t="shared" si="3"/>
        <v>27</v>
      </c>
      <c r="E29" s="121">
        <f t="shared" si="4"/>
        <v>27</v>
      </c>
      <c r="F29" s="122">
        <v>27</v>
      </c>
      <c r="G29" s="255" t="str">
        <f>Inscription!B30&amp;Inscription!C30&amp;Inscription!D30&amp;Inscription!E30&amp;Inscription!F30</f>
        <v/>
      </c>
      <c r="H29" s="256"/>
      <c r="I29" s="123">
        <f>IF('Tirage Matchs'!$J$1=1,0,IF(G29="",0,IF(ISNA(VLOOKUP($F29,'Tirage Matchs'!$B$6:$H$133,6,FALSE)),VLOOKUP($F29,'Tirage Matchs'!$D$6:$H$133,5,FALSE),VLOOKUP($F29,'Tirage Matchs'!$B$6:$H$133,6,FALSE))))</f>
        <v>0</v>
      </c>
      <c r="J29" s="129">
        <f>IF('Tirage Matchs'!$J$1=1,0,IF(G29="",0,IF(ISNA(VLOOKUP($F29,'Tirage Matchs'!$B$6:$H$133,7,FALSE)),VLOOKUP($F29,'Tirage Matchs'!$D$6:$H$133,4,FALSE),VLOOKUP($F29,'Tirage Matchs'!$B$6:$H$133,7,FALSE))))</f>
        <v>0</v>
      </c>
      <c r="K29" s="125">
        <f>IF('Tirage Matchs'!$J$1&lt;=2,0,IF(G29="",0,IF(ISNA(VLOOKUP($F29,'Tirage Matchs'!$B$139:$H$266,6,FALSE)),VLOOKUP($F29,'Tirage Matchs'!$D$139:$H$266,5,FALSE),VLOOKUP($F29,'Tirage Matchs'!$B$139:$H$266,6,FALSE))))</f>
        <v>0</v>
      </c>
      <c r="L29" s="124">
        <f>IF('Tirage Matchs'!$J$1&lt;=2,0,IF(G29="",0,IF(ISNA(VLOOKUP($F29,'Tirage Matchs'!$B$139:$H$266,7,FALSE)),VLOOKUP($F29,'Tirage Matchs'!$D$139:$H$266,4,FALSE),VLOOKUP($F29,'Tirage Matchs'!$B$139:$H$266,7,FALSE))))</f>
        <v>0</v>
      </c>
      <c r="M29" s="124">
        <f>IF('Tirage Matchs'!$J$1&lt;=3,0,IF(G29="",0,IF(ISNA(VLOOKUP($F29,'Tirage Matchs'!$B$272:$H$399,6,FALSE)),VLOOKUP($F29,'Tirage Matchs'!$D$272:$H$399,5,FALSE),VLOOKUP($F29,'Tirage Matchs'!$B$272:$H$399,6,FALSE))))</f>
        <v>0</v>
      </c>
      <c r="N29" s="124">
        <f>IF('Tirage Matchs'!$J$1&lt;=3,0,IF(G29="",0,IF(ISNA(VLOOKUP($F29,'Tirage Matchs'!$B$272:$H$399,7,FALSE)),VLOOKUP($F29,'Tirage Matchs'!$D$272:$H$399,4,FALSE),VLOOKUP($F29,'Tirage Matchs'!$B$272:$H$399,7,FALSE))))</f>
        <v>0</v>
      </c>
      <c r="O29" s="124">
        <f>IF('Tirage Matchs'!$J$1&lt;=4,0,IF(G29="",0,IF(ISNA(VLOOKUP($F29,'Tirage Matchs'!$B$405:$H$532,6,FALSE)),VLOOKUP($F29,'Tirage Matchs'!$D$405:$H$532,5,FALSE),VLOOKUP($F29,'Tirage Matchs'!$B$405:$H$532,6,FALSE))))</f>
        <v>0</v>
      </c>
      <c r="P29" s="124">
        <f>IF('Tirage Matchs'!$J$1&lt;=4,0,IF(G29="",0,IF(ISNA(VLOOKUP($F29,'Tirage Matchs'!$B$405:$H$532,7,FALSE)),VLOOKUP($F29,'Tirage Matchs'!$D$405:$H$532,4,FALSE),VLOOKUP($F29,'Tirage Matchs'!$B$405:$H$532,7,FALSE))))</f>
        <v>0</v>
      </c>
      <c r="Q29" s="124">
        <f>IF('Tirage Matchs'!$J$1&lt;=5,0,IF(G29="",0,IF(ISNA(VLOOKUP($F29,'Tirage Matchs'!$B$538:$H$665,6,FALSE)),VLOOKUP($F29,'Tirage Matchs'!$D$538:$H$665,5,FALSE),VLOOKUP($F29,'Tirage Matchs'!$B$538:$H$665,6,FALSE))))</f>
        <v>0</v>
      </c>
      <c r="R29" s="124">
        <f>IF('Tirage Matchs'!$J$1&lt;=5,0,IF(G29="",0,IF(ISNA(VLOOKUP($F29,'Tirage Matchs'!$B$538:$H$665,7,FALSE)),VLOOKUP($F29,'Tirage Matchs'!$D$538:$H$665,4,FALSE),VLOOKUP($F29,'Tirage Matchs'!$B$538:$H$665,7,FALSE))))</f>
        <v>0</v>
      </c>
      <c r="S29" s="130">
        <f t="shared" si="13"/>
        <v>0</v>
      </c>
      <c r="T29" s="124">
        <f t="shared" si="14"/>
        <v>0</v>
      </c>
      <c r="V29" s="127">
        <f t="shared" si="15"/>
        <v>0</v>
      </c>
      <c r="W29" s="127">
        <f t="shared" si="5"/>
        <v>0</v>
      </c>
      <c r="X29" s="127">
        <f t="shared" si="6"/>
        <v>0</v>
      </c>
      <c r="Y29" s="127">
        <f t="shared" si="7"/>
        <v>0</v>
      </c>
      <c r="Z29" s="127">
        <f t="shared" si="8"/>
        <v>0</v>
      </c>
      <c r="AA29" s="128" t="str">
        <f t="shared" si="16"/>
        <v/>
      </c>
      <c r="AB29" s="128" t="str">
        <f t="shared" si="9"/>
        <v/>
      </c>
      <c r="AC29" s="128" t="str">
        <f t="shared" si="10"/>
        <v/>
      </c>
      <c r="AD29" s="128" t="str">
        <f t="shared" si="11"/>
        <v/>
      </c>
      <c r="AE29" s="128" t="str">
        <f t="shared" si="12"/>
        <v/>
      </c>
      <c r="AF29" s="47">
        <f t="shared" si="17"/>
        <v>0.97299999999999998</v>
      </c>
      <c r="AG29" s="47">
        <f t="shared" si="18"/>
        <v>0.97299999999999998</v>
      </c>
      <c r="AH29" s="47">
        <f t="shared" si="19"/>
        <v>0.97299999999999998</v>
      </c>
      <c r="AI29" s="47">
        <f t="shared" si="20"/>
        <v>0.97299999999999998</v>
      </c>
      <c r="AJ29" s="47">
        <f t="shared" si="21"/>
        <v>0.97299999999999998</v>
      </c>
      <c r="AK29" s="48"/>
      <c r="AL29" s="48"/>
    </row>
    <row r="30" spans="1:38" x14ac:dyDescent="0.2">
      <c r="A30" s="121">
        <f t="shared" si="0"/>
        <v>28</v>
      </c>
      <c r="B30" s="121">
        <f t="shared" si="1"/>
        <v>28</v>
      </c>
      <c r="C30" s="121">
        <f t="shared" si="2"/>
        <v>28</v>
      </c>
      <c r="D30" s="121">
        <f t="shared" si="3"/>
        <v>28</v>
      </c>
      <c r="E30" s="121">
        <f t="shared" si="4"/>
        <v>28</v>
      </c>
      <c r="F30" s="122">
        <v>28</v>
      </c>
      <c r="G30" s="255" t="str">
        <f>Inscription!B31&amp;Inscription!C31&amp;Inscription!D31&amp;Inscription!E31&amp;Inscription!F31</f>
        <v/>
      </c>
      <c r="H30" s="256"/>
      <c r="I30" s="123">
        <f>IF('Tirage Matchs'!$J$1=1,0,IF(G30="",0,IF(ISNA(VLOOKUP($F30,'Tirage Matchs'!$B$6:$H$133,6,FALSE)),VLOOKUP($F30,'Tirage Matchs'!$D$6:$H$133,5,FALSE),VLOOKUP($F30,'Tirage Matchs'!$B$6:$H$133,6,FALSE))))</f>
        <v>0</v>
      </c>
      <c r="J30" s="129">
        <f>IF('Tirage Matchs'!$J$1=1,0,IF(G30="",0,IF(ISNA(VLOOKUP($F30,'Tirage Matchs'!$B$6:$H$133,7,FALSE)),VLOOKUP($F30,'Tirage Matchs'!$D$6:$H$133,4,FALSE),VLOOKUP($F30,'Tirage Matchs'!$B$6:$H$133,7,FALSE))))</f>
        <v>0</v>
      </c>
      <c r="K30" s="125">
        <f>IF('Tirage Matchs'!$J$1&lt;=2,0,IF(G30="",0,IF(ISNA(VLOOKUP($F30,'Tirage Matchs'!$B$139:$H$266,6,FALSE)),VLOOKUP($F30,'Tirage Matchs'!$D$139:$H$266,5,FALSE),VLOOKUP($F30,'Tirage Matchs'!$B$139:$H$266,6,FALSE))))</f>
        <v>0</v>
      </c>
      <c r="L30" s="124">
        <f>IF('Tirage Matchs'!$J$1&lt;=2,0,IF(G30="",0,IF(ISNA(VLOOKUP($F30,'Tirage Matchs'!$B$139:$H$266,7,FALSE)),VLOOKUP($F30,'Tirage Matchs'!$D$139:$H$266,4,FALSE),VLOOKUP($F30,'Tirage Matchs'!$B$139:$H$266,7,FALSE))))</f>
        <v>0</v>
      </c>
      <c r="M30" s="124">
        <f>IF('Tirage Matchs'!$J$1&lt;=3,0,IF(G30="",0,IF(ISNA(VLOOKUP($F30,'Tirage Matchs'!$B$272:$H$399,6,FALSE)),VLOOKUP($F30,'Tirage Matchs'!$D$272:$H$399,5,FALSE),VLOOKUP($F30,'Tirage Matchs'!$B$272:$H$399,6,FALSE))))</f>
        <v>0</v>
      </c>
      <c r="N30" s="124">
        <f>IF('Tirage Matchs'!$J$1&lt;=3,0,IF(G30="",0,IF(ISNA(VLOOKUP($F30,'Tirage Matchs'!$B$272:$H$399,7,FALSE)),VLOOKUP($F30,'Tirage Matchs'!$D$272:$H$399,4,FALSE),VLOOKUP($F30,'Tirage Matchs'!$B$272:$H$399,7,FALSE))))</f>
        <v>0</v>
      </c>
      <c r="O30" s="124">
        <f>IF('Tirage Matchs'!$J$1&lt;=4,0,IF(G30="",0,IF(ISNA(VLOOKUP($F30,'Tirage Matchs'!$B$405:$H$532,6,FALSE)),VLOOKUP($F30,'Tirage Matchs'!$D$405:$H$532,5,FALSE),VLOOKUP($F30,'Tirage Matchs'!$B$405:$H$532,6,FALSE))))</f>
        <v>0</v>
      </c>
      <c r="P30" s="124">
        <f>IF('Tirage Matchs'!$J$1&lt;=4,0,IF(G30="",0,IF(ISNA(VLOOKUP($F30,'Tirage Matchs'!$B$405:$H$532,7,FALSE)),VLOOKUP($F30,'Tirage Matchs'!$D$405:$H$532,4,FALSE),VLOOKUP($F30,'Tirage Matchs'!$B$405:$H$532,7,FALSE))))</f>
        <v>0</v>
      </c>
      <c r="Q30" s="124">
        <f>IF('Tirage Matchs'!$J$1&lt;=5,0,IF(G30="",0,IF(ISNA(VLOOKUP($F30,'Tirage Matchs'!$B$538:$H$665,6,FALSE)),VLOOKUP($F30,'Tirage Matchs'!$D$538:$H$665,5,FALSE),VLOOKUP($F30,'Tirage Matchs'!$B$538:$H$665,6,FALSE))))</f>
        <v>0</v>
      </c>
      <c r="R30" s="124">
        <f>IF('Tirage Matchs'!$J$1&lt;=5,0,IF(G30="",0,IF(ISNA(VLOOKUP($F30,'Tirage Matchs'!$B$538:$H$665,7,FALSE)),VLOOKUP($F30,'Tirage Matchs'!$D$538:$H$665,4,FALSE),VLOOKUP($F30,'Tirage Matchs'!$B$538:$H$665,7,FALSE))))</f>
        <v>0</v>
      </c>
      <c r="S30" s="130">
        <f t="shared" si="13"/>
        <v>0</v>
      </c>
      <c r="T30" s="124">
        <f t="shared" si="14"/>
        <v>0</v>
      </c>
      <c r="V30" s="127">
        <f t="shared" si="15"/>
        <v>0</v>
      </c>
      <c r="W30" s="127">
        <f t="shared" si="5"/>
        <v>0</v>
      </c>
      <c r="X30" s="127">
        <f t="shared" si="6"/>
        <v>0</v>
      </c>
      <c r="Y30" s="127">
        <f t="shared" si="7"/>
        <v>0</v>
      </c>
      <c r="Z30" s="127">
        <f t="shared" si="8"/>
        <v>0</v>
      </c>
      <c r="AA30" s="128" t="str">
        <f t="shared" si="16"/>
        <v/>
      </c>
      <c r="AB30" s="128" t="str">
        <f t="shared" si="9"/>
        <v/>
      </c>
      <c r="AC30" s="128" t="str">
        <f t="shared" si="10"/>
        <v/>
      </c>
      <c r="AD30" s="128" t="str">
        <f t="shared" si="11"/>
        <v/>
      </c>
      <c r="AE30" s="128" t="str">
        <f t="shared" si="12"/>
        <v/>
      </c>
      <c r="AF30" s="47">
        <f t="shared" si="17"/>
        <v>0.97199999999999998</v>
      </c>
      <c r="AG30" s="47">
        <f t="shared" si="18"/>
        <v>0.97199999999999998</v>
      </c>
      <c r="AH30" s="47">
        <f t="shared" si="19"/>
        <v>0.97199999999999998</v>
      </c>
      <c r="AI30" s="47">
        <f t="shared" si="20"/>
        <v>0.97199999999999998</v>
      </c>
      <c r="AJ30" s="47">
        <f t="shared" si="21"/>
        <v>0.97199999999999998</v>
      </c>
      <c r="AK30" s="48"/>
      <c r="AL30" s="48"/>
    </row>
    <row r="31" spans="1:38" x14ac:dyDescent="0.2">
      <c r="A31" s="121">
        <f t="shared" si="0"/>
        <v>29</v>
      </c>
      <c r="B31" s="121">
        <f t="shared" si="1"/>
        <v>29</v>
      </c>
      <c r="C31" s="121">
        <f t="shared" si="2"/>
        <v>29</v>
      </c>
      <c r="D31" s="121">
        <f t="shared" si="3"/>
        <v>29</v>
      </c>
      <c r="E31" s="121">
        <f t="shared" si="4"/>
        <v>29</v>
      </c>
      <c r="F31" s="122">
        <v>29</v>
      </c>
      <c r="G31" s="255" t="str">
        <f>Inscription!B32&amp;Inscription!C32&amp;Inscription!D32&amp;Inscription!E32&amp;Inscription!F32</f>
        <v/>
      </c>
      <c r="H31" s="256"/>
      <c r="I31" s="123">
        <f>IF('Tirage Matchs'!$J$1=1,0,IF(G31="",0,IF(ISNA(VLOOKUP($F31,'Tirage Matchs'!$B$6:$H$133,6,FALSE)),VLOOKUP($F31,'Tirage Matchs'!$D$6:$H$133,5,FALSE),VLOOKUP($F31,'Tirage Matchs'!$B$6:$H$133,6,FALSE))))</f>
        <v>0</v>
      </c>
      <c r="J31" s="129">
        <f>IF('Tirage Matchs'!$J$1=1,0,IF(G31="",0,IF(ISNA(VLOOKUP($F31,'Tirage Matchs'!$B$6:$H$133,7,FALSE)),VLOOKUP($F31,'Tirage Matchs'!$D$6:$H$133,4,FALSE),VLOOKUP($F31,'Tirage Matchs'!$B$6:$H$133,7,FALSE))))</f>
        <v>0</v>
      </c>
      <c r="K31" s="125">
        <f>IF('Tirage Matchs'!$J$1&lt;=2,0,IF(G31="",0,IF(ISNA(VLOOKUP($F31,'Tirage Matchs'!$B$139:$H$266,6,FALSE)),VLOOKUP($F31,'Tirage Matchs'!$D$139:$H$266,5,FALSE),VLOOKUP($F31,'Tirage Matchs'!$B$139:$H$266,6,FALSE))))</f>
        <v>0</v>
      </c>
      <c r="L31" s="124">
        <f>IF('Tirage Matchs'!$J$1&lt;=2,0,IF(G31="",0,IF(ISNA(VLOOKUP($F31,'Tirage Matchs'!$B$139:$H$266,7,FALSE)),VLOOKUP($F31,'Tirage Matchs'!$D$139:$H$266,4,FALSE),VLOOKUP($F31,'Tirage Matchs'!$B$139:$H$266,7,FALSE))))</f>
        <v>0</v>
      </c>
      <c r="M31" s="124">
        <f>IF('Tirage Matchs'!$J$1&lt;=3,0,IF(G31="",0,IF(ISNA(VLOOKUP($F31,'Tirage Matchs'!$B$272:$H$399,6,FALSE)),VLOOKUP($F31,'Tirage Matchs'!$D$272:$H$399,5,FALSE),VLOOKUP($F31,'Tirage Matchs'!$B$272:$H$399,6,FALSE))))</f>
        <v>0</v>
      </c>
      <c r="N31" s="124">
        <f>IF('Tirage Matchs'!$J$1&lt;=3,0,IF(G31="",0,IF(ISNA(VLOOKUP($F31,'Tirage Matchs'!$B$272:$H$399,7,FALSE)),VLOOKUP($F31,'Tirage Matchs'!$D$272:$H$399,4,FALSE),VLOOKUP($F31,'Tirage Matchs'!$B$272:$H$399,7,FALSE))))</f>
        <v>0</v>
      </c>
      <c r="O31" s="124">
        <f>IF('Tirage Matchs'!$J$1&lt;=4,0,IF(G31="",0,IF(ISNA(VLOOKUP($F31,'Tirage Matchs'!$B$405:$H$532,6,FALSE)),VLOOKUP($F31,'Tirage Matchs'!$D$405:$H$532,5,FALSE),VLOOKUP($F31,'Tirage Matchs'!$B$405:$H$532,6,FALSE))))</f>
        <v>0</v>
      </c>
      <c r="P31" s="124">
        <f>IF('Tirage Matchs'!$J$1&lt;=4,0,IF(G31="",0,IF(ISNA(VLOOKUP($F31,'Tirage Matchs'!$B$405:$H$532,7,FALSE)),VLOOKUP($F31,'Tirage Matchs'!$D$405:$H$532,4,FALSE),VLOOKUP($F31,'Tirage Matchs'!$B$405:$H$532,7,FALSE))))</f>
        <v>0</v>
      </c>
      <c r="Q31" s="124">
        <f>IF('Tirage Matchs'!$J$1&lt;=5,0,IF(G31="",0,IF(ISNA(VLOOKUP($F31,'Tirage Matchs'!$B$538:$H$665,6,FALSE)),VLOOKUP($F31,'Tirage Matchs'!$D$538:$H$665,5,FALSE),VLOOKUP($F31,'Tirage Matchs'!$B$538:$H$665,6,FALSE))))</f>
        <v>0</v>
      </c>
      <c r="R31" s="124">
        <f>IF('Tirage Matchs'!$J$1&lt;=5,0,IF(G31="",0,IF(ISNA(VLOOKUP($F31,'Tirage Matchs'!$B$538:$H$665,7,FALSE)),VLOOKUP($F31,'Tirage Matchs'!$D$538:$H$665,4,FALSE),VLOOKUP($F31,'Tirage Matchs'!$B$538:$H$665,7,FALSE))))</f>
        <v>0</v>
      </c>
      <c r="S31" s="130">
        <f t="shared" si="13"/>
        <v>0</v>
      </c>
      <c r="T31" s="124">
        <f t="shared" si="14"/>
        <v>0</v>
      </c>
      <c r="V31" s="127">
        <f t="shared" si="15"/>
        <v>0</v>
      </c>
      <c r="W31" s="127">
        <f t="shared" si="5"/>
        <v>0</v>
      </c>
      <c r="X31" s="127">
        <f t="shared" si="6"/>
        <v>0</v>
      </c>
      <c r="Y31" s="127">
        <f t="shared" si="7"/>
        <v>0</v>
      </c>
      <c r="Z31" s="127">
        <f t="shared" si="8"/>
        <v>0</v>
      </c>
      <c r="AA31" s="128" t="str">
        <f t="shared" si="16"/>
        <v/>
      </c>
      <c r="AB31" s="128" t="str">
        <f t="shared" si="9"/>
        <v/>
      </c>
      <c r="AC31" s="128" t="str">
        <f t="shared" si="10"/>
        <v/>
      </c>
      <c r="AD31" s="128" t="str">
        <f t="shared" si="11"/>
        <v/>
      </c>
      <c r="AE31" s="128" t="str">
        <f t="shared" si="12"/>
        <v/>
      </c>
      <c r="AF31" s="47">
        <f t="shared" si="17"/>
        <v>0.97099999999999997</v>
      </c>
      <c r="AG31" s="47">
        <f t="shared" si="18"/>
        <v>0.97099999999999997</v>
      </c>
      <c r="AH31" s="47">
        <f t="shared" si="19"/>
        <v>0.97099999999999997</v>
      </c>
      <c r="AI31" s="47">
        <f t="shared" si="20"/>
        <v>0.97099999999999997</v>
      </c>
      <c r="AJ31" s="47">
        <f t="shared" si="21"/>
        <v>0.97099999999999997</v>
      </c>
      <c r="AK31" s="48"/>
      <c r="AL31" s="48"/>
    </row>
    <row r="32" spans="1:38" x14ac:dyDescent="0.2">
      <c r="A32" s="121">
        <f t="shared" si="0"/>
        <v>30</v>
      </c>
      <c r="B32" s="121">
        <f t="shared" si="1"/>
        <v>30</v>
      </c>
      <c r="C32" s="121">
        <f t="shared" si="2"/>
        <v>30</v>
      </c>
      <c r="D32" s="121">
        <f t="shared" si="3"/>
        <v>30</v>
      </c>
      <c r="E32" s="121">
        <f t="shared" si="4"/>
        <v>30</v>
      </c>
      <c r="F32" s="122">
        <v>30</v>
      </c>
      <c r="G32" s="255" t="str">
        <f>Inscription!B33&amp;Inscription!C33&amp;Inscription!D33&amp;Inscription!E33&amp;Inscription!F33</f>
        <v/>
      </c>
      <c r="H32" s="256"/>
      <c r="I32" s="123">
        <f>IF('Tirage Matchs'!$J$1=1,0,IF(G32="",0,IF(ISNA(VLOOKUP($F32,'Tirage Matchs'!$B$6:$H$133,6,FALSE)),VLOOKUP($F32,'Tirage Matchs'!$D$6:$H$133,5,FALSE),VLOOKUP($F32,'Tirage Matchs'!$B$6:$H$133,6,FALSE))))</f>
        <v>0</v>
      </c>
      <c r="J32" s="129">
        <f>IF('Tirage Matchs'!$J$1=1,0,IF(G32="",0,IF(ISNA(VLOOKUP($F32,'Tirage Matchs'!$B$6:$H$133,7,FALSE)),VLOOKUP($F32,'Tirage Matchs'!$D$6:$H$133,4,FALSE),VLOOKUP($F32,'Tirage Matchs'!$B$6:$H$133,7,FALSE))))</f>
        <v>0</v>
      </c>
      <c r="K32" s="125">
        <f>IF('Tirage Matchs'!$J$1&lt;=2,0,IF(G32="",0,IF(ISNA(VLOOKUP($F32,'Tirage Matchs'!$B$139:$H$266,6,FALSE)),VLOOKUP($F32,'Tirage Matchs'!$D$139:$H$266,5,FALSE),VLOOKUP($F32,'Tirage Matchs'!$B$139:$H$266,6,FALSE))))</f>
        <v>0</v>
      </c>
      <c r="L32" s="124">
        <f>IF('Tirage Matchs'!$J$1&lt;=2,0,IF(G32="",0,IF(ISNA(VLOOKUP($F32,'Tirage Matchs'!$B$139:$H$266,7,FALSE)),VLOOKUP($F32,'Tirage Matchs'!$D$139:$H$266,4,FALSE),VLOOKUP($F32,'Tirage Matchs'!$B$139:$H$266,7,FALSE))))</f>
        <v>0</v>
      </c>
      <c r="M32" s="124">
        <f>IF('Tirage Matchs'!$J$1&lt;=3,0,IF(G32="",0,IF(ISNA(VLOOKUP($F32,'Tirage Matchs'!$B$272:$H$399,6,FALSE)),VLOOKUP($F32,'Tirage Matchs'!$D$272:$H$399,5,FALSE),VLOOKUP($F32,'Tirage Matchs'!$B$272:$H$399,6,FALSE))))</f>
        <v>0</v>
      </c>
      <c r="N32" s="124">
        <f>IF('Tirage Matchs'!$J$1&lt;=3,0,IF(G32="",0,IF(ISNA(VLOOKUP($F32,'Tirage Matchs'!$B$272:$H$399,7,FALSE)),VLOOKUP($F32,'Tirage Matchs'!$D$272:$H$399,4,FALSE),VLOOKUP($F32,'Tirage Matchs'!$B$272:$H$399,7,FALSE))))</f>
        <v>0</v>
      </c>
      <c r="O32" s="124">
        <f>IF('Tirage Matchs'!$J$1&lt;=4,0,IF(G32="",0,IF(ISNA(VLOOKUP($F32,'Tirage Matchs'!$B$405:$H$532,6,FALSE)),VLOOKUP($F32,'Tirage Matchs'!$D$405:$H$532,5,FALSE),VLOOKUP($F32,'Tirage Matchs'!$B$405:$H$532,6,FALSE))))</f>
        <v>0</v>
      </c>
      <c r="P32" s="124">
        <f>IF('Tirage Matchs'!$J$1&lt;=4,0,IF(G32="",0,IF(ISNA(VLOOKUP($F32,'Tirage Matchs'!$B$405:$H$532,7,FALSE)),VLOOKUP($F32,'Tirage Matchs'!$D$405:$H$532,4,FALSE),VLOOKUP($F32,'Tirage Matchs'!$B$405:$H$532,7,FALSE))))</f>
        <v>0</v>
      </c>
      <c r="Q32" s="124">
        <f>IF('Tirage Matchs'!$J$1&lt;=5,0,IF(G32="",0,IF(ISNA(VLOOKUP($F32,'Tirage Matchs'!$B$538:$H$665,6,FALSE)),VLOOKUP($F32,'Tirage Matchs'!$D$538:$H$665,5,FALSE),VLOOKUP($F32,'Tirage Matchs'!$B$538:$H$665,6,FALSE))))</f>
        <v>0</v>
      </c>
      <c r="R32" s="124">
        <f>IF('Tirage Matchs'!$J$1&lt;=5,0,IF(G32="",0,IF(ISNA(VLOOKUP($F32,'Tirage Matchs'!$B$538:$H$665,7,FALSE)),VLOOKUP($F32,'Tirage Matchs'!$D$538:$H$665,4,FALSE),VLOOKUP($F32,'Tirage Matchs'!$B$538:$H$665,7,FALSE))))</f>
        <v>0</v>
      </c>
      <c r="S32" s="130">
        <f t="shared" si="13"/>
        <v>0</v>
      </c>
      <c r="T32" s="124">
        <f t="shared" si="14"/>
        <v>0</v>
      </c>
      <c r="V32" s="127">
        <f t="shared" si="15"/>
        <v>0</v>
      </c>
      <c r="W32" s="127">
        <f t="shared" si="5"/>
        <v>0</v>
      </c>
      <c r="X32" s="127">
        <f t="shared" si="6"/>
        <v>0</v>
      </c>
      <c r="Y32" s="127">
        <f t="shared" si="7"/>
        <v>0</v>
      </c>
      <c r="Z32" s="127">
        <f t="shared" si="8"/>
        <v>0</v>
      </c>
      <c r="AA32" s="128" t="str">
        <f t="shared" si="16"/>
        <v/>
      </c>
      <c r="AB32" s="128" t="str">
        <f t="shared" si="9"/>
        <v/>
      </c>
      <c r="AC32" s="128" t="str">
        <f t="shared" si="10"/>
        <v/>
      </c>
      <c r="AD32" s="128" t="str">
        <f t="shared" si="11"/>
        <v/>
      </c>
      <c r="AE32" s="128" t="str">
        <f t="shared" si="12"/>
        <v/>
      </c>
      <c r="AF32" s="47">
        <f t="shared" si="17"/>
        <v>0.97</v>
      </c>
      <c r="AG32" s="47">
        <f t="shared" si="18"/>
        <v>0.97</v>
      </c>
      <c r="AH32" s="47">
        <f t="shared" si="19"/>
        <v>0.97</v>
      </c>
      <c r="AI32" s="47">
        <f t="shared" si="20"/>
        <v>0.97</v>
      </c>
      <c r="AJ32" s="47">
        <f t="shared" si="21"/>
        <v>0.97</v>
      </c>
      <c r="AK32" s="48"/>
      <c r="AL32" s="48"/>
    </row>
    <row r="33" spans="1:38" x14ac:dyDescent="0.2">
      <c r="A33" s="121">
        <f t="shared" si="0"/>
        <v>31</v>
      </c>
      <c r="B33" s="121">
        <f t="shared" si="1"/>
        <v>31</v>
      </c>
      <c r="C33" s="121">
        <f t="shared" si="2"/>
        <v>31</v>
      </c>
      <c r="D33" s="121">
        <f t="shared" si="3"/>
        <v>31</v>
      </c>
      <c r="E33" s="121">
        <f t="shared" si="4"/>
        <v>31</v>
      </c>
      <c r="F33" s="122">
        <v>31</v>
      </c>
      <c r="G33" s="255" t="str">
        <f>Inscription!B34&amp;Inscription!C34&amp;Inscription!D34&amp;Inscription!E34&amp;Inscription!F34</f>
        <v/>
      </c>
      <c r="H33" s="256"/>
      <c r="I33" s="123">
        <f>IF('Tirage Matchs'!$J$1=1,0,IF(G33="",0,IF(ISNA(VLOOKUP($F33,'Tirage Matchs'!$B$6:$H$133,6,FALSE)),VLOOKUP($F33,'Tirage Matchs'!$D$6:$H$133,5,FALSE),VLOOKUP($F33,'Tirage Matchs'!$B$6:$H$133,6,FALSE))))</f>
        <v>0</v>
      </c>
      <c r="J33" s="129">
        <f>IF('Tirage Matchs'!$J$1=1,0,IF(G33="",0,IF(ISNA(VLOOKUP($F33,'Tirage Matchs'!$B$6:$H$133,7,FALSE)),VLOOKUP($F33,'Tirage Matchs'!$D$6:$H$133,4,FALSE),VLOOKUP($F33,'Tirage Matchs'!$B$6:$H$133,7,FALSE))))</f>
        <v>0</v>
      </c>
      <c r="K33" s="125">
        <f>IF('Tirage Matchs'!$J$1&lt;=2,0,IF(G33="",0,IF(ISNA(VLOOKUP($F33,'Tirage Matchs'!$B$139:$H$266,6,FALSE)),VLOOKUP($F33,'Tirage Matchs'!$D$139:$H$266,5,FALSE),VLOOKUP($F33,'Tirage Matchs'!$B$139:$H$266,6,FALSE))))</f>
        <v>0</v>
      </c>
      <c r="L33" s="124">
        <f>IF('Tirage Matchs'!$J$1&lt;=2,0,IF(G33="",0,IF(ISNA(VLOOKUP($F33,'Tirage Matchs'!$B$139:$H$266,7,FALSE)),VLOOKUP($F33,'Tirage Matchs'!$D$139:$H$266,4,FALSE),VLOOKUP($F33,'Tirage Matchs'!$B$139:$H$266,7,FALSE))))</f>
        <v>0</v>
      </c>
      <c r="M33" s="124">
        <f>IF('Tirage Matchs'!$J$1&lt;=3,0,IF(G33="",0,IF(ISNA(VLOOKUP($F33,'Tirage Matchs'!$B$272:$H$399,6,FALSE)),VLOOKUP($F33,'Tirage Matchs'!$D$272:$H$399,5,FALSE),VLOOKUP($F33,'Tirage Matchs'!$B$272:$H$399,6,FALSE))))</f>
        <v>0</v>
      </c>
      <c r="N33" s="124">
        <f>IF('Tirage Matchs'!$J$1&lt;=3,0,IF(G33="",0,IF(ISNA(VLOOKUP($F33,'Tirage Matchs'!$B$272:$H$399,7,FALSE)),VLOOKUP($F33,'Tirage Matchs'!$D$272:$H$399,4,FALSE),VLOOKUP($F33,'Tirage Matchs'!$B$272:$H$399,7,FALSE))))</f>
        <v>0</v>
      </c>
      <c r="O33" s="124">
        <f>IF('Tirage Matchs'!$J$1&lt;=4,0,IF(G33="",0,IF(ISNA(VLOOKUP($F33,'Tirage Matchs'!$B$405:$H$532,6,FALSE)),VLOOKUP($F33,'Tirage Matchs'!$D$405:$H$532,5,FALSE),VLOOKUP($F33,'Tirage Matchs'!$B$405:$H$532,6,FALSE))))</f>
        <v>0</v>
      </c>
      <c r="P33" s="124">
        <f>IF('Tirage Matchs'!$J$1&lt;=4,0,IF(G33="",0,IF(ISNA(VLOOKUP($F33,'Tirage Matchs'!$B$405:$H$532,7,FALSE)),VLOOKUP($F33,'Tirage Matchs'!$D$405:$H$532,4,FALSE),VLOOKUP($F33,'Tirage Matchs'!$B$405:$H$532,7,FALSE))))</f>
        <v>0</v>
      </c>
      <c r="Q33" s="124">
        <f>IF('Tirage Matchs'!$J$1&lt;=5,0,IF(G33="",0,IF(ISNA(VLOOKUP($F33,'Tirage Matchs'!$B$538:$H$665,6,FALSE)),VLOOKUP($F33,'Tirage Matchs'!$D$538:$H$665,5,FALSE),VLOOKUP($F33,'Tirage Matchs'!$B$538:$H$665,6,FALSE))))</f>
        <v>0</v>
      </c>
      <c r="R33" s="124">
        <f>IF('Tirage Matchs'!$J$1&lt;=5,0,IF(G33="",0,IF(ISNA(VLOOKUP($F33,'Tirage Matchs'!$B$538:$H$665,7,FALSE)),VLOOKUP($F33,'Tirage Matchs'!$D$538:$H$665,4,FALSE),VLOOKUP($F33,'Tirage Matchs'!$B$538:$H$665,7,FALSE))))</f>
        <v>0</v>
      </c>
      <c r="S33" s="130">
        <f t="shared" si="13"/>
        <v>0</v>
      </c>
      <c r="T33" s="124">
        <f t="shared" si="14"/>
        <v>0</v>
      </c>
      <c r="V33" s="127">
        <f t="shared" si="15"/>
        <v>0</v>
      </c>
      <c r="W33" s="127">
        <f t="shared" si="5"/>
        <v>0</v>
      </c>
      <c r="X33" s="127">
        <f t="shared" si="6"/>
        <v>0</v>
      </c>
      <c r="Y33" s="127">
        <f t="shared" si="7"/>
        <v>0</v>
      </c>
      <c r="Z33" s="127">
        <f t="shared" si="8"/>
        <v>0</v>
      </c>
      <c r="AA33" s="128" t="str">
        <f t="shared" si="16"/>
        <v/>
      </c>
      <c r="AB33" s="128" t="str">
        <f t="shared" si="9"/>
        <v/>
      </c>
      <c r="AC33" s="128" t="str">
        <f t="shared" si="10"/>
        <v/>
      </c>
      <c r="AD33" s="128" t="str">
        <f t="shared" si="11"/>
        <v/>
      </c>
      <c r="AE33" s="128" t="str">
        <f t="shared" si="12"/>
        <v/>
      </c>
      <c r="AF33" s="47">
        <f t="shared" si="17"/>
        <v>0.96899999999999997</v>
      </c>
      <c r="AG33" s="47">
        <f t="shared" si="18"/>
        <v>0.96899999999999997</v>
      </c>
      <c r="AH33" s="47">
        <f t="shared" si="19"/>
        <v>0.96899999999999997</v>
      </c>
      <c r="AI33" s="47">
        <f t="shared" si="20"/>
        <v>0.96899999999999997</v>
      </c>
      <c r="AJ33" s="47">
        <f t="shared" si="21"/>
        <v>0.96899999999999997</v>
      </c>
      <c r="AK33" s="48"/>
      <c r="AL33" s="48"/>
    </row>
    <row r="34" spans="1:38" x14ac:dyDescent="0.2">
      <c r="A34" s="121">
        <f t="shared" si="0"/>
        <v>32</v>
      </c>
      <c r="B34" s="121">
        <f t="shared" si="1"/>
        <v>32</v>
      </c>
      <c r="C34" s="121">
        <f t="shared" si="2"/>
        <v>32</v>
      </c>
      <c r="D34" s="121">
        <f t="shared" si="3"/>
        <v>32</v>
      </c>
      <c r="E34" s="121">
        <f t="shared" si="4"/>
        <v>32</v>
      </c>
      <c r="F34" s="122">
        <v>32</v>
      </c>
      <c r="G34" s="255" t="str">
        <f>Inscription!B35&amp;Inscription!C35&amp;Inscription!D35&amp;Inscription!E35&amp;Inscription!F35</f>
        <v/>
      </c>
      <c r="H34" s="256"/>
      <c r="I34" s="123">
        <f>IF('Tirage Matchs'!$J$1=1,0,IF(G34="",0,IF(ISNA(VLOOKUP($F34,'Tirage Matchs'!$B$6:$H$133,6,FALSE)),VLOOKUP($F34,'Tirage Matchs'!$D$6:$H$133,5,FALSE),VLOOKUP($F34,'Tirage Matchs'!$B$6:$H$133,6,FALSE))))</f>
        <v>0</v>
      </c>
      <c r="J34" s="129">
        <f>IF('Tirage Matchs'!$J$1=1,0,IF(G34="",0,IF(ISNA(VLOOKUP($F34,'Tirage Matchs'!$B$6:$H$133,7,FALSE)),VLOOKUP($F34,'Tirage Matchs'!$D$6:$H$133,4,FALSE),VLOOKUP($F34,'Tirage Matchs'!$B$6:$H$133,7,FALSE))))</f>
        <v>0</v>
      </c>
      <c r="K34" s="125">
        <f>IF('Tirage Matchs'!$J$1&lt;=2,0,IF(G34="",0,IF(ISNA(VLOOKUP($F34,'Tirage Matchs'!$B$139:$H$266,6,FALSE)),VLOOKUP($F34,'Tirage Matchs'!$D$139:$H$266,5,FALSE),VLOOKUP($F34,'Tirage Matchs'!$B$139:$H$266,6,FALSE))))</f>
        <v>0</v>
      </c>
      <c r="L34" s="124">
        <f>IF('Tirage Matchs'!$J$1&lt;=2,0,IF(G34="",0,IF(ISNA(VLOOKUP($F34,'Tirage Matchs'!$B$139:$H$266,7,FALSE)),VLOOKUP($F34,'Tirage Matchs'!$D$139:$H$266,4,FALSE),VLOOKUP($F34,'Tirage Matchs'!$B$139:$H$266,7,FALSE))))</f>
        <v>0</v>
      </c>
      <c r="M34" s="124">
        <f>IF('Tirage Matchs'!$J$1&lt;=3,0,IF(G34="",0,IF(ISNA(VLOOKUP($F34,'Tirage Matchs'!$B$272:$H$399,6,FALSE)),VLOOKUP($F34,'Tirage Matchs'!$D$272:$H$399,5,FALSE),VLOOKUP($F34,'Tirage Matchs'!$B$272:$H$399,6,FALSE))))</f>
        <v>0</v>
      </c>
      <c r="N34" s="124">
        <f>IF('Tirage Matchs'!$J$1&lt;=3,0,IF(G34="",0,IF(ISNA(VLOOKUP($F34,'Tirage Matchs'!$B$272:$H$399,7,FALSE)),VLOOKUP($F34,'Tirage Matchs'!$D$272:$H$399,4,FALSE),VLOOKUP($F34,'Tirage Matchs'!$B$272:$H$399,7,FALSE))))</f>
        <v>0</v>
      </c>
      <c r="O34" s="124">
        <f>IF('Tirage Matchs'!$J$1&lt;=4,0,IF(G34="",0,IF(ISNA(VLOOKUP($F34,'Tirage Matchs'!$B$405:$H$532,6,FALSE)),VLOOKUP($F34,'Tirage Matchs'!$D$405:$H$532,5,FALSE),VLOOKUP($F34,'Tirage Matchs'!$B$405:$H$532,6,FALSE))))</f>
        <v>0</v>
      </c>
      <c r="P34" s="124">
        <f>IF('Tirage Matchs'!$J$1&lt;=4,0,IF(G34="",0,IF(ISNA(VLOOKUP($F34,'Tirage Matchs'!$B$405:$H$532,7,FALSE)),VLOOKUP($F34,'Tirage Matchs'!$D$405:$H$532,4,FALSE),VLOOKUP($F34,'Tirage Matchs'!$B$405:$H$532,7,FALSE))))</f>
        <v>0</v>
      </c>
      <c r="Q34" s="124">
        <f>IF('Tirage Matchs'!$J$1&lt;=5,0,IF(G34="",0,IF(ISNA(VLOOKUP($F34,'Tirage Matchs'!$B$538:$H$665,6,FALSE)),VLOOKUP($F34,'Tirage Matchs'!$D$538:$H$665,5,FALSE),VLOOKUP($F34,'Tirage Matchs'!$B$538:$H$665,6,FALSE))))</f>
        <v>0</v>
      </c>
      <c r="R34" s="124">
        <f>IF('Tirage Matchs'!$J$1&lt;=5,0,IF(G34="",0,IF(ISNA(VLOOKUP($F34,'Tirage Matchs'!$B$538:$H$665,7,FALSE)),VLOOKUP($F34,'Tirage Matchs'!$D$538:$H$665,4,FALSE),VLOOKUP($F34,'Tirage Matchs'!$B$538:$H$665,7,FALSE))))</f>
        <v>0</v>
      </c>
      <c r="S34" s="130">
        <f t="shared" si="13"/>
        <v>0</v>
      </c>
      <c r="T34" s="124">
        <f t="shared" si="14"/>
        <v>0</v>
      </c>
      <c r="V34" s="127">
        <f t="shared" si="15"/>
        <v>0</v>
      </c>
      <c r="W34" s="127">
        <f t="shared" si="5"/>
        <v>0</v>
      </c>
      <c r="X34" s="127">
        <f t="shared" si="6"/>
        <v>0</v>
      </c>
      <c r="Y34" s="127">
        <f t="shared" si="7"/>
        <v>0</v>
      </c>
      <c r="Z34" s="127">
        <f t="shared" si="8"/>
        <v>0</v>
      </c>
      <c r="AA34" s="128" t="str">
        <f t="shared" si="16"/>
        <v/>
      </c>
      <c r="AB34" s="128" t="str">
        <f t="shared" si="9"/>
        <v/>
      </c>
      <c r="AC34" s="128" t="str">
        <f t="shared" si="10"/>
        <v/>
      </c>
      <c r="AD34" s="128" t="str">
        <f t="shared" si="11"/>
        <v/>
      </c>
      <c r="AE34" s="128" t="str">
        <f t="shared" si="12"/>
        <v/>
      </c>
      <c r="AF34" s="47">
        <f t="shared" si="17"/>
        <v>0.96799999999999997</v>
      </c>
      <c r="AG34" s="47">
        <f t="shared" si="18"/>
        <v>0.96799999999999997</v>
      </c>
      <c r="AH34" s="47">
        <f t="shared" si="19"/>
        <v>0.96799999999999997</v>
      </c>
      <c r="AI34" s="47">
        <f t="shared" si="20"/>
        <v>0.96799999999999997</v>
      </c>
      <c r="AJ34" s="47">
        <f t="shared" si="21"/>
        <v>0.96799999999999997</v>
      </c>
      <c r="AK34" s="48"/>
      <c r="AL34" s="48"/>
    </row>
    <row r="35" spans="1:38" x14ac:dyDescent="0.2">
      <c r="A35" s="121">
        <f t="shared" si="0"/>
        <v>33</v>
      </c>
      <c r="B35" s="121">
        <f t="shared" si="1"/>
        <v>33</v>
      </c>
      <c r="C35" s="121">
        <f t="shared" si="2"/>
        <v>33</v>
      </c>
      <c r="D35" s="121">
        <f t="shared" si="3"/>
        <v>33</v>
      </c>
      <c r="E35" s="121">
        <f t="shared" si="4"/>
        <v>33</v>
      </c>
      <c r="F35" s="122">
        <v>33</v>
      </c>
      <c r="G35" s="255" t="str">
        <f>Inscription!B36&amp;Inscription!C36&amp;Inscription!D36&amp;Inscription!E36&amp;Inscription!F36</f>
        <v/>
      </c>
      <c r="H35" s="256"/>
      <c r="I35" s="123">
        <f>IF('Tirage Matchs'!$J$1=1,0,IF(G35="",0,IF(ISNA(VLOOKUP($F35,'Tirage Matchs'!$B$6:$H$133,6,FALSE)),VLOOKUP($F35,'Tirage Matchs'!$D$6:$H$133,5,FALSE),VLOOKUP($F35,'Tirage Matchs'!$B$6:$H$133,6,FALSE))))</f>
        <v>0</v>
      </c>
      <c r="J35" s="129">
        <f>IF('Tirage Matchs'!$J$1=1,0,IF(G35="",0,IF(ISNA(VLOOKUP($F35,'Tirage Matchs'!$B$6:$H$133,7,FALSE)),VLOOKUP($F35,'Tirage Matchs'!$D$6:$H$133,4,FALSE),VLOOKUP($F35,'Tirage Matchs'!$B$6:$H$133,7,FALSE))))</f>
        <v>0</v>
      </c>
      <c r="K35" s="125">
        <f>IF('Tirage Matchs'!$J$1&lt;=2,0,IF(G35="",0,IF(ISNA(VLOOKUP($F35,'Tirage Matchs'!$B$139:$H$266,6,FALSE)),VLOOKUP($F35,'Tirage Matchs'!$D$139:$H$266,5,FALSE),VLOOKUP($F35,'Tirage Matchs'!$B$139:$H$266,6,FALSE))))</f>
        <v>0</v>
      </c>
      <c r="L35" s="124">
        <f>IF('Tirage Matchs'!$J$1&lt;=2,0,IF(G35="",0,IF(ISNA(VLOOKUP($F35,'Tirage Matchs'!$B$139:$H$266,7,FALSE)),VLOOKUP($F35,'Tirage Matchs'!$D$139:$H$266,4,FALSE),VLOOKUP($F35,'Tirage Matchs'!$B$139:$H$266,7,FALSE))))</f>
        <v>0</v>
      </c>
      <c r="M35" s="124">
        <f>IF('Tirage Matchs'!$J$1&lt;=3,0,IF(G35="",0,IF(ISNA(VLOOKUP($F35,'Tirage Matchs'!$B$272:$H$399,6,FALSE)),VLOOKUP($F35,'Tirage Matchs'!$D$272:$H$399,5,FALSE),VLOOKUP($F35,'Tirage Matchs'!$B$272:$H$399,6,FALSE))))</f>
        <v>0</v>
      </c>
      <c r="N35" s="124">
        <f>IF('Tirage Matchs'!$J$1&lt;=3,0,IF(G35="",0,IF(ISNA(VLOOKUP($F35,'Tirage Matchs'!$B$272:$H$399,7,FALSE)),VLOOKUP($F35,'Tirage Matchs'!$D$272:$H$399,4,FALSE),VLOOKUP($F35,'Tirage Matchs'!$B$272:$H$399,7,FALSE))))</f>
        <v>0</v>
      </c>
      <c r="O35" s="124">
        <f>IF('Tirage Matchs'!$J$1&lt;=4,0,IF(G35="",0,IF(ISNA(VLOOKUP($F35,'Tirage Matchs'!$B$405:$H$532,6,FALSE)),VLOOKUP($F35,'Tirage Matchs'!$D$405:$H$532,5,FALSE),VLOOKUP($F35,'Tirage Matchs'!$B$405:$H$532,6,FALSE))))</f>
        <v>0</v>
      </c>
      <c r="P35" s="124">
        <f>IF('Tirage Matchs'!$J$1&lt;=4,0,IF(G35="",0,IF(ISNA(VLOOKUP($F35,'Tirage Matchs'!$B$405:$H$532,7,FALSE)),VLOOKUP($F35,'Tirage Matchs'!$D$405:$H$532,4,FALSE),VLOOKUP($F35,'Tirage Matchs'!$B$405:$H$532,7,FALSE))))</f>
        <v>0</v>
      </c>
      <c r="Q35" s="124">
        <f>IF('Tirage Matchs'!$J$1&lt;=5,0,IF(G35="",0,IF(ISNA(VLOOKUP($F35,'Tirage Matchs'!$B$538:$H$665,6,FALSE)),VLOOKUP($F35,'Tirage Matchs'!$D$538:$H$665,5,FALSE),VLOOKUP($F35,'Tirage Matchs'!$B$538:$H$665,6,FALSE))))</f>
        <v>0</v>
      </c>
      <c r="R35" s="124">
        <f>IF('Tirage Matchs'!$J$1&lt;=5,0,IF(G35="",0,IF(ISNA(VLOOKUP($F35,'Tirage Matchs'!$B$538:$H$665,7,FALSE)),VLOOKUP($F35,'Tirage Matchs'!$D$538:$H$665,4,FALSE),VLOOKUP($F35,'Tirage Matchs'!$B$538:$H$665,7,FALSE))))</f>
        <v>0</v>
      </c>
      <c r="S35" s="130">
        <f t="shared" si="13"/>
        <v>0</v>
      </c>
      <c r="T35" s="124">
        <f t="shared" si="14"/>
        <v>0</v>
      </c>
      <c r="V35" s="127">
        <f t="shared" si="15"/>
        <v>0</v>
      </c>
      <c r="W35" s="127">
        <f t="shared" si="5"/>
        <v>0</v>
      </c>
      <c r="X35" s="127">
        <f t="shared" si="6"/>
        <v>0</v>
      </c>
      <c r="Y35" s="127">
        <f t="shared" si="7"/>
        <v>0</v>
      </c>
      <c r="Z35" s="127">
        <f t="shared" si="8"/>
        <v>0</v>
      </c>
      <c r="AA35" s="128" t="str">
        <f t="shared" si="16"/>
        <v/>
      </c>
      <c r="AB35" s="128" t="str">
        <f t="shared" si="9"/>
        <v/>
      </c>
      <c r="AC35" s="128" t="str">
        <f t="shared" si="10"/>
        <v/>
      </c>
      <c r="AD35" s="128" t="str">
        <f t="shared" si="11"/>
        <v/>
      </c>
      <c r="AE35" s="128" t="str">
        <f t="shared" si="12"/>
        <v/>
      </c>
      <c r="AF35" s="47">
        <f t="shared" si="17"/>
        <v>0.96699999999999997</v>
      </c>
      <c r="AG35" s="47">
        <f t="shared" si="18"/>
        <v>0.96699999999999997</v>
      </c>
      <c r="AH35" s="47">
        <f t="shared" si="19"/>
        <v>0.96699999999999997</v>
      </c>
      <c r="AI35" s="47">
        <f t="shared" si="20"/>
        <v>0.96699999999999997</v>
      </c>
      <c r="AJ35" s="47">
        <f t="shared" si="21"/>
        <v>0.96699999999999997</v>
      </c>
      <c r="AK35" s="48"/>
      <c r="AL35" s="48"/>
    </row>
    <row r="36" spans="1:38" x14ac:dyDescent="0.2">
      <c r="A36" s="121">
        <f t="shared" si="0"/>
        <v>34</v>
      </c>
      <c r="B36" s="121">
        <f t="shared" si="1"/>
        <v>34</v>
      </c>
      <c r="C36" s="121">
        <f t="shared" si="2"/>
        <v>34</v>
      </c>
      <c r="D36" s="121">
        <f t="shared" si="3"/>
        <v>34</v>
      </c>
      <c r="E36" s="121">
        <f t="shared" si="4"/>
        <v>34</v>
      </c>
      <c r="F36" s="122">
        <v>34</v>
      </c>
      <c r="G36" s="255" t="str">
        <f>Inscription!B37&amp;Inscription!C37&amp;Inscription!D37&amp;Inscription!E37&amp;Inscription!F37</f>
        <v/>
      </c>
      <c r="H36" s="256"/>
      <c r="I36" s="123">
        <f>IF('Tirage Matchs'!$J$1=1,0,IF(G36="",0,IF(ISNA(VLOOKUP($F36,'Tirage Matchs'!$B$6:$H$133,6,FALSE)),VLOOKUP($F36,'Tirage Matchs'!$D$6:$H$133,5,FALSE),VLOOKUP($F36,'Tirage Matchs'!$B$6:$H$133,6,FALSE))))</f>
        <v>0</v>
      </c>
      <c r="J36" s="129">
        <f>IF('Tirage Matchs'!$J$1=1,0,IF(G36="",0,IF(ISNA(VLOOKUP($F36,'Tirage Matchs'!$B$6:$H$133,7,FALSE)),VLOOKUP($F36,'Tirage Matchs'!$D$6:$H$133,4,FALSE),VLOOKUP($F36,'Tirage Matchs'!$B$6:$H$133,7,FALSE))))</f>
        <v>0</v>
      </c>
      <c r="K36" s="125">
        <f>IF('Tirage Matchs'!$J$1&lt;=2,0,IF(G36="",0,IF(ISNA(VLOOKUP($F36,'Tirage Matchs'!$B$139:$H$266,6,FALSE)),VLOOKUP($F36,'Tirage Matchs'!$D$139:$H$266,5,FALSE),VLOOKUP($F36,'Tirage Matchs'!$B$139:$H$266,6,FALSE))))</f>
        <v>0</v>
      </c>
      <c r="L36" s="124">
        <f>IF('Tirage Matchs'!$J$1&lt;=2,0,IF(G36="",0,IF(ISNA(VLOOKUP($F36,'Tirage Matchs'!$B$139:$H$266,7,FALSE)),VLOOKUP($F36,'Tirage Matchs'!$D$139:$H$266,4,FALSE),VLOOKUP($F36,'Tirage Matchs'!$B$139:$H$266,7,FALSE))))</f>
        <v>0</v>
      </c>
      <c r="M36" s="124">
        <f>IF('Tirage Matchs'!$J$1&lt;=3,0,IF(G36="",0,IF(ISNA(VLOOKUP($F36,'Tirage Matchs'!$B$272:$H$399,6,FALSE)),VLOOKUP($F36,'Tirage Matchs'!$D$272:$H$399,5,FALSE),VLOOKUP($F36,'Tirage Matchs'!$B$272:$H$399,6,FALSE))))</f>
        <v>0</v>
      </c>
      <c r="N36" s="124">
        <f>IF('Tirage Matchs'!$J$1&lt;=3,0,IF(G36="",0,IF(ISNA(VLOOKUP($F36,'Tirage Matchs'!$B$272:$H$399,7,FALSE)),VLOOKUP($F36,'Tirage Matchs'!$D$272:$H$399,4,FALSE),VLOOKUP($F36,'Tirage Matchs'!$B$272:$H$399,7,FALSE))))</f>
        <v>0</v>
      </c>
      <c r="O36" s="124">
        <f>IF('Tirage Matchs'!$J$1&lt;=4,0,IF(G36="",0,IF(ISNA(VLOOKUP($F36,'Tirage Matchs'!$B$405:$H$532,6,FALSE)),VLOOKUP($F36,'Tirage Matchs'!$D$405:$H$532,5,FALSE),VLOOKUP($F36,'Tirage Matchs'!$B$405:$H$532,6,FALSE))))</f>
        <v>0</v>
      </c>
      <c r="P36" s="124">
        <f>IF('Tirage Matchs'!$J$1&lt;=4,0,IF(G36="",0,IF(ISNA(VLOOKUP($F36,'Tirage Matchs'!$B$405:$H$532,7,FALSE)),VLOOKUP($F36,'Tirage Matchs'!$D$405:$H$532,4,FALSE),VLOOKUP($F36,'Tirage Matchs'!$B$405:$H$532,7,FALSE))))</f>
        <v>0</v>
      </c>
      <c r="Q36" s="124">
        <f>IF('Tirage Matchs'!$J$1&lt;=5,0,IF(G36="",0,IF(ISNA(VLOOKUP($F36,'Tirage Matchs'!$B$538:$H$665,6,FALSE)),VLOOKUP($F36,'Tirage Matchs'!$D$538:$H$665,5,FALSE),VLOOKUP($F36,'Tirage Matchs'!$B$538:$H$665,6,FALSE))))</f>
        <v>0</v>
      </c>
      <c r="R36" s="124">
        <f>IF('Tirage Matchs'!$J$1&lt;=5,0,IF(G36="",0,IF(ISNA(VLOOKUP($F36,'Tirage Matchs'!$B$538:$H$665,7,FALSE)),VLOOKUP($F36,'Tirage Matchs'!$D$538:$H$665,4,FALSE),VLOOKUP($F36,'Tirage Matchs'!$B$538:$H$665,7,FALSE))))</f>
        <v>0</v>
      </c>
      <c r="S36" s="130">
        <f t="shared" si="13"/>
        <v>0</v>
      </c>
      <c r="T36" s="124">
        <f t="shared" si="14"/>
        <v>0</v>
      </c>
      <c r="V36" s="127">
        <f t="shared" si="15"/>
        <v>0</v>
      </c>
      <c r="W36" s="127">
        <f t="shared" si="5"/>
        <v>0</v>
      </c>
      <c r="X36" s="127">
        <f t="shared" si="6"/>
        <v>0</v>
      </c>
      <c r="Y36" s="127">
        <f t="shared" si="7"/>
        <v>0</v>
      </c>
      <c r="Z36" s="127">
        <f t="shared" si="8"/>
        <v>0</v>
      </c>
      <c r="AA36" s="128" t="str">
        <f t="shared" si="16"/>
        <v/>
      </c>
      <c r="AB36" s="128" t="str">
        <f t="shared" si="9"/>
        <v/>
      </c>
      <c r="AC36" s="128" t="str">
        <f t="shared" si="10"/>
        <v/>
      </c>
      <c r="AD36" s="128" t="str">
        <f t="shared" si="11"/>
        <v/>
      </c>
      <c r="AE36" s="128" t="str">
        <f t="shared" si="12"/>
        <v/>
      </c>
      <c r="AF36" s="47">
        <f t="shared" si="17"/>
        <v>0.96599999999999997</v>
      </c>
      <c r="AG36" s="47">
        <f t="shared" si="18"/>
        <v>0.96599999999999997</v>
      </c>
      <c r="AH36" s="47">
        <f t="shared" si="19"/>
        <v>0.96599999999999997</v>
      </c>
      <c r="AI36" s="47">
        <f t="shared" si="20"/>
        <v>0.96599999999999997</v>
      </c>
      <c r="AJ36" s="47">
        <f t="shared" si="21"/>
        <v>0.96599999999999997</v>
      </c>
      <c r="AK36" s="48"/>
      <c r="AL36" s="48"/>
    </row>
    <row r="37" spans="1:38" x14ac:dyDescent="0.2">
      <c r="A37" s="121">
        <f t="shared" si="0"/>
        <v>35</v>
      </c>
      <c r="B37" s="121">
        <f t="shared" si="1"/>
        <v>35</v>
      </c>
      <c r="C37" s="121">
        <f t="shared" si="2"/>
        <v>35</v>
      </c>
      <c r="D37" s="121">
        <f t="shared" si="3"/>
        <v>35</v>
      </c>
      <c r="E37" s="121">
        <f t="shared" si="4"/>
        <v>35</v>
      </c>
      <c r="F37" s="122">
        <v>35</v>
      </c>
      <c r="G37" s="255" t="str">
        <f>Inscription!B38&amp;Inscription!C38&amp;Inscription!D38&amp;Inscription!E38&amp;Inscription!F38</f>
        <v/>
      </c>
      <c r="H37" s="256"/>
      <c r="I37" s="123">
        <f>IF('Tirage Matchs'!$J$1=1,0,IF(G37="",0,IF(ISNA(VLOOKUP($F37,'Tirage Matchs'!$B$6:$H$133,6,FALSE)),VLOOKUP($F37,'Tirage Matchs'!$D$6:$H$133,5,FALSE),VLOOKUP($F37,'Tirage Matchs'!$B$6:$H$133,6,FALSE))))</f>
        <v>0</v>
      </c>
      <c r="J37" s="129">
        <f>IF('Tirage Matchs'!$J$1=1,0,IF(G37="",0,IF(ISNA(VLOOKUP($F37,'Tirage Matchs'!$B$6:$H$133,7,FALSE)),VLOOKUP($F37,'Tirage Matchs'!$D$6:$H$133,4,FALSE),VLOOKUP($F37,'Tirage Matchs'!$B$6:$H$133,7,FALSE))))</f>
        <v>0</v>
      </c>
      <c r="K37" s="125">
        <f>IF('Tirage Matchs'!$J$1&lt;=2,0,IF(G37="",0,IF(ISNA(VLOOKUP($F37,'Tirage Matchs'!$B$139:$H$266,6,FALSE)),VLOOKUP($F37,'Tirage Matchs'!$D$139:$H$266,5,FALSE),VLOOKUP($F37,'Tirage Matchs'!$B$139:$H$266,6,FALSE))))</f>
        <v>0</v>
      </c>
      <c r="L37" s="124">
        <f>IF('Tirage Matchs'!$J$1&lt;=2,0,IF(G37="",0,IF(ISNA(VLOOKUP($F37,'Tirage Matchs'!$B$139:$H$266,7,FALSE)),VLOOKUP($F37,'Tirage Matchs'!$D$139:$H$266,4,FALSE),VLOOKUP($F37,'Tirage Matchs'!$B$139:$H$266,7,FALSE))))</f>
        <v>0</v>
      </c>
      <c r="M37" s="124">
        <f>IF('Tirage Matchs'!$J$1&lt;=3,0,IF(G37="",0,IF(ISNA(VLOOKUP($F37,'Tirage Matchs'!$B$272:$H$399,6,FALSE)),VLOOKUP($F37,'Tirage Matchs'!$D$272:$H$399,5,FALSE),VLOOKUP($F37,'Tirage Matchs'!$B$272:$H$399,6,FALSE))))</f>
        <v>0</v>
      </c>
      <c r="N37" s="124">
        <f>IF('Tirage Matchs'!$J$1&lt;=3,0,IF(G37="",0,IF(ISNA(VLOOKUP($F37,'Tirage Matchs'!$B$272:$H$399,7,FALSE)),VLOOKUP($F37,'Tirage Matchs'!$D$272:$H$399,4,FALSE),VLOOKUP($F37,'Tirage Matchs'!$B$272:$H$399,7,FALSE))))</f>
        <v>0</v>
      </c>
      <c r="O37" s="124">
        <f>IF('Tirage Matchs'!$J$1&lt;=4,0,IF(G37="",0,IF(ISNA(VLOOKUP($F37,'Tirage Matchs'!$B$405:$H$532,6,FALSE)),VLOOKUP($F37,'Tirage Matchs'!$D$405:$H$532,5,FALSE),VLOOKUP($F37,'Tirage Matchs'!$B$405:$H$532,6,FALSE))))</f>
        <v>0</v>
      </c>
      <c r="P37" s="124">
        <f>IF('Tirage Matchs'!$J$1&lt;=4,0,IF(G37="",0,IF(ISNA(VLOOKUP($F37,'Tirage Matchs'!$B$405:$H$532,7,FALSE)),VLOOKUP($F37,'Tirage Matchs'!$D$405:$H$532,4,FALSE),VLOOKUP($F37,'Tirage Matchs'!$B$405:$H$532,7,FALSE))))</f>
        <v>0</v>
      </c>
      <c r="Q37" s="124">
        <f>IF('Tirage Matchs'!$J$1&lt;=5,0,IF(G37="",0,IF(ISNA(VLOOKUP($F37,'Tirage Matchs'!$B$538:$H$665,6,FALSE)),VLOOKUP($F37,'Tirage Matchs'!$D$538:$H$665,5,FALSE),VLOOKUP($F37,'Tirage Matchs'!$B$538:$H$665,6,FALSE))))</f>
        <v>0</v>
      </c>
      <c r="R37" s="124">
        <f>IF('Tirage Matchs'!$J$1&lt;=5,0,IF(G37="",0,IF(ISNA(VLOOKUP($F37,'Tirage Matchs'!$B$538:$H$665,7,FALSE)),VLOOKUP($F37,'Tirage Matchs'!$D$538:$H$665,4,FALSE),VLOOKUP($F37,'Tirage Matchs'!$B$538:$H$665,7,FALSE))))</f>
        <v>0</v>
      </c>
      <c r="S37" s="130">
        <f t="shared" si="13"/>
        <v>0</v>
      </c>
      <c r="T37" s="124">
        <f t="shared" si="14"/>
        <v>0</v>
      </c>
      <c r="V37" s="127">
        <f t="shared" si="15"/>
        <v>0</v>
      </c>
      <c r="W37" s="127">
        <f t="shared" si="5"/>
        <v>0</v>
      </c>
      <c r="X37" s="127">
        <f t="shared" si="6"/>
        <v>0</v>
      </c>
      <c r="Y37" s="127">
        <f t="shared" si="7"/>
        <v>0</v>
      </c>
      <c r="Z37" s="127">
        <f t="shared" si="8"/>
        <v>0</v>
      </c>
      <c r="AA37" s="128" t="str">
        <f t="shared" si="16"/>
        <v/>
      </c>
      <c r="AB37" s="128" t="str">
        <f t="shared" si="9"/>
        <v/>
      </c>
      <c r="AC37" s="128" t="str">
        <f t="shared" si="10"/>
        <v/>
      </c>
      <c r="AD37" s="128" t="str">
        <f t="shared" si="11"/>
        <v/>
      </c>
      <c r="AE37" s="128" t="str">
        <f t="shared" si="12"/>
        <v/>
      </c>
      <c r="AF37" s="47">
        <f t="shared" si="17"/>
        <v>0.96499999999999997</v>
      </c>
      <c r="AG37" s="47">
        <f t="shared" si="18"/>
        <v>0.96499999999999997</v>
      </c>
      <c r="AH37" s="47">
        <f t="shared" si="19"/>
        <v>0.96499999999999997</v>
      </c>
      <c r="AI37" s="47">
        <f t="shared" si="20"/>
        <v>0.96499999999999997</v>
      </c>
      <c r="AJ37" s="47">
        <f t="shared" si="21"/>
        <v>0.96499999999999997</v>
      </c>
      <c r="AK37" s="48"/>
      <c r="AL37" s="48"/>
    </row>
    <row r="38" spans="1:38" x14ac:dyDescent="0.2">
      <c r="A38" s="121">
        <f t="shared" si="0"/>
        <v>36</v>
      </c>
      <c r="B38" s="121">
        <f t="shared" si="1"/>
        <v>36</v>
      </c>
      <c r="C38" s="121">
        <f t="shared" si="2"/>
        <v>36</v>
      </c>
      <c r="D38" s="121">
        <f t="shared" si="3"/>
        <v>36</v>
      </c>
      <c r="E38" s="121">
        <f t="shared" si="4"/>
        <v>36</v>
      </c>
      <c r="F38" s="122">
        <v>36</v>
      </c>
      <c r="G38" s="255" t="str">
        <f>Inscription!B39&amp;Inscription!C39&amp;Inscription!D39&amp;Inscription!E39&amp;Inscription!F39</f>
        <v/>
      </c>
      <c r="H38" s="256"/>
      <c r="I38" s="123">
        <f>IF('Tirage Matchs'!$J$1=1,0,IF(G38="",0,IF(ISNA(VLOOKUP($F38,'Tirage Matchs'!$B$6:$H$133,6,FALSE)),VLOOKUP($F38,'Tirage Matchs'!$D$6:$H$133,5,FALSE),VLOOKUP($F38,'Tirage Matchs'!$B$6:$H$133,6,FALSE))))</f>
        <v>0</v>
      </c>
      <c r="J38" s="129">
        <f>IF('Tirage Matchs'!$J$1=1,0,IF(G38="",0,IF(ISNA(VLOOKUP($F38,'Tirage Matchs'!$B$6:$H$133,7,FALSE)),VLOOKUP($F38,'Tirage Matchs'!$D$6:$H$133,4,FALSE),VLOOKUP($F38,'Tirage Matchs'!$B$6:$H$133,7,FALSE))))</f>
        <v>0</v>
      </c>
      <c r="K38" s="125">
        <f>IF('Tirage Matchs'!$J$1&lt;=2,0,IF(G38="",0,IF(ISNA(VLOOKUP($F38,'Tirage Matchs'!$B$139:$H$266,6,FALSE)),VLOOKUP($F38,'Tirage Matchs'!$D$139:$H$266,5,FALSE),VLOOKUP($F38,'Tirage Matchs'!$B$139:$H$266,6,FALSE))))</f>
        <v>0</v>
      </c>
      <c r="L38" s="124">
        <f>IF('Tirage Matchs'!$J$1&lt;=2,0,IF(G38="",0,IF(ISNA(VLOOKUP($F38,'Tirage Matchs'!$B$139:$H$266,7,FALSE)),VLOOKUP($F38,'Tirage Matchs'!$D$139:$H$266,4,FALSE),VLOOKUP($F38,'Tirage Matchs'!$B$139:$H$266,7,FALSE))))</f>
        <v>0</v>
      </c>
      <c r="M38" s="124">
        <f>IF('Tirage Matchs'!$J$1&lt;=3,0,IF(G38="",0,IF(ISNA(VLOOKUP($F38,'Tirage Matchs'!$B$272:$H$399,6,FALSE)),VLOOKUP($F38,'Tirage Matchs'!$D$272:$H$399,5,FALSE),VLOOKUP($F38,'Tirage Matchs'!$B$272:$H$399,6,FALSE))))</f>
        <v>0</v>
      </c>
      <c r="N38" s="124">
        <f>IF('Tirage Matchs'!$J$1&lt;=3,0,IF(G38="",0,IF(ISNA(VLOOKUP($F38,'Tirage Matchs'!$B$272:$H$399,7,FALSE)),VLOOKUP($F38,'Tirage Matchs'!$D$272:$H$399,4,FALSE),VLOOKUP($F38,'Tirage Matchs'!$B$272:$H$399,7,FALSE))))</f>
        <v>0</v>
      </c>
      <c r="O38" s="124">
        <f>IF('Tirage Matchs'!$J$1&lt;=4,0,IF(G38="",0,IF(ISNA(VLOOKUP($F38,'Tirage Matchs'!$B$405:$H$532,6,FALSE)),VLOOKUP($F38,'Tirage Matchs'!$D$405:$H$532,5,FALSE),VLOOKUP($F38,'Tirage Matchs'!$B$405:$H$532,6,FALSE))))</f>
        <v>0</v>
      </c>
      <c r="P38" s="124">
        <f>IF('Tirage Matchs'!$J$1&lt;=4,0,IF(G38="",0,IF(ISNA(VLOOKUP($F38,'Tirage Matchs'!$B$405:$H$532,7,FALSE)),VLOOKUP($F38,'Tirage Matchs'!$D$405:$H$532,4,FALSE),VLOOKUP($F38,'Tirage Matchs'!$B$405:$H$532,7,FALSE))))</f>
        <v>0</v>
      </c>
      <c r="Q38" s="124">
        <f>IF('Tirage Matchs'!$J$1&lt;=5,0,IF(G38="",0,IF(ISNA(VLOOKUP($F38,'Tirage Matchs'!$B$538:$H$665,6,FALSE)),VLOOKUP($F38,'Tirage Matchs'!$D$538:$H$665,5,FALSE),VLOOKUP($F38,'Tirage Matchs'!$B$538:$H$665,6,FALSE))))</f>
        <v>0</v>
      </c>
      <c r="R38" s="124">
        <f>IF('Tirage Matchs'!$J$1&lt;=5,0,IF(G38="",0,IF(ISNA(VLOOKUP($F38,'Tirage Matchs'!$B$538:$H$665,7,FALSE)),VLOOKUP($F38,'Tirage Matchs'!$D$538:$H$665,4,FALSE),VLOOKUP($F38,'Tirage Matchs'!$B$538:$H$665,7,FALSE))))</f>
        <v>0</v>
      </c>
      <c r="S38" s="130">
        <f t="shared" si="13"/>
        <v>0</v>
      </c>
      <c r="T38" s="124">
        <f t="shared" si="14"/>
        <v>0</v>
      </c>
      <c r="V38" s="127">
        <f t="shared" si="15"/>
        <v>0</v>
      </c>
      <c r="W38" s="127">
        <f t="shared" si="5"/>
        <v>0</v>
      </c>
      <c r="X38" s="127">
        <f t="shared" si="6"/>
        <v>0</v>
      </c>
      <c r="Y38" s="127">
        <f t="shared" si="7"/>
        <v>0</v>
      </c>
      <c r="Z38" s="127">
        <f t="shared" si="8"/>
        <v>0</v>
      </c>
      <c r="AA38" s="128" t="str">
        <f t="shared" si="16"/>
        <v/>
      </c>
      <c r="AB38" s="128" t="str">
        <f t="shared" si="9"/>
        <v/>
      </c>
      <c r="AC38" s="128" t="str">
        <f t="shared" si="10"/>
        <v/>
      </c>
      <c r="AD38" s="128" t="str">
        <f t="shared" si="11"/>
        <v/>
      </c>
      <c r="AE38" s="128" t="str">
        <f t="shared" si="12"/>
        <v/>
      </c>
      <c r="AF38" s="47">
        <f t="shared" si="17"/>
        <v>0.96399999999999997</v>
      </c>
      <c r="AG38" s="47">
        <f t="shared" si="18"/>
        <v>0.96399999999999997</v>
      </c>
      <c r="AH38" s="47">
        <f t="shared" si="19"/>
        <v>0.96399999999999997</v>
      </c>
      <c r="AI38" s="47">
        <f t="shared" si="20"/>
        <v>0.96399999999999997</v>
      </c>
      <c r="AJ38" s="47">
        <f t="shared" si="21"/>
        <v>0.96399999999999997</v>
      </c>
      <c r="AK38" s="48"/>
      <c r="AL38" s="48"/>
    </row>
    <row r="39" spans="1:38" x14ac:dyDescent="0.2">
      <c r="A39" s="121">
        <f t="shared" si="0"/>
        <v>37</v>
      </c>
      <c r="B39" s="121">
        <f t="shared" si="1"/>
        <v>37</v>
      </c>
      <c r="C39" s="121">
        <f t="shared" si="2"/>
        <v>37</v>
      </c>
      <c r="D39" s="121">
        <f t="shared" si="3"/>
        <v>37</v>
      </c>
      <c r="E39" s="121">
        <f t="shared" si="4"/>
        <v>37</v>
      </c>
      <c r="F39" s="122">
        <v>37</v>
      </c>
      <c r="G39" s="255" t="str">
        <f>Inscription!B40&amp;Inscription!C40&amp;Inscription!D40&amp;Inscription!E40&amp;Inscription!F40</f>
        <v/>
      </c>
      <c r="H39" s="256"/>
      <c r="I39" s="123">
        <f>IF('Tirage Matchs'!$J$1=1,0,IF(G39="",0,IF(ISNA(VLOOKUP($F39,'Tirage Matchs'!$B$6:$H$133,6,FALSE)),VLOOKUP($F39,'Tirage Matchs'!$D$6:$H$133,5,FALSE),VLOOKUP($F39,'Tirage Matchs'!$B$6:$H$133,6,FALSE))))</f>
        <v>0</v>
      </c>
      <c r="J39" s="129">
        <f>IF('Tirage Matchs'!$J$1=1,0,IF(G39="",0,IF(ISNA(VLOOKUP($F39,'Tirage Matchs'!$B$6:$H$133,7,FALSE)),VLOOKUP($F39,'Tirage Matchs'!$D$6:$H$133,4,FALSE),VLOOKUP($F39,'Tirage Matchs'!$B$6:$H$133,7,FALSE))))</f>
        <v>0</v>
      </c>
      <c r="K39" s="125">
        <f>IF('Tirage Matchs'!$J$1&lt;=2,0,IF(G39="",0,IF(ISNA(VLOOKUP($F39,'Tirage Matchs'!$B$139:$H$266,6,FALSE)),VLOOKUP($F39,'Tirage Matchs'!$D$139:$H$266,5,FALSE),VLOOKUP($F39,'Tirage Matchs'!$B$139:$H$266,6,FALSE))))</f>
        <v>0</v>
      </c>
      <c r="L39" s="124">
        <f>IF('Tirage Matchs'!$J$1&lt;=2,0,IF(G39="",0,IF(ISNA(VLOOKUP($F39,'Tirage Matchs'!$B$139:$H$266,7,FALSE)),VLOOKUP($F39,'Tirage Matchs'!$D$139:$H$266,4,FALSE),VLOOKUP($F39,'Tirage Matchs'!$B$139:$H$266,7,FALSE))))</f>
        <v>0</v>
      </c>
      <c r="M39" s="124">
        <f>IF('Tirage Matchs'!$J$1&lt;=3,0,IF(G39="",0,IF(ISNA(VLOOKUP($F39,'Tirage Matchs'!$B$272:$H$399,6,FALSE)),VLOOKUP($F39,'Tirage Matchs'!$D$272:$H$399,5,FALSE),VLOOKUP($F39,'Tirage Matchs'!$B$272:$H$399,6,FALSE))))</f>
        <v>0</v>
      </c>
      <c r="N39" s="124">
        <f>IF('Tirage Matchs'!$J$1&lt;=3,0,IF(G39="",0,IF(ISNA(VLOOKUP($F39,'Tirage Matchs'!$B$272:$H$399,7,FALSE)),VLOOKUP($F39,'Tirage Matchs'!$D$272:$H$399,4,FALSE),VLOOKUP($F39,'Tirage Matchs'!$B$272:$H$399,7,FALSE))))</f>
        <v>0</v>
      </c>
      <c r="O39" s="124">
        <f>IF('Tirage Matchs'!$J$1&lt;=4,0,IF(G39="",0,IF(ISNA(VLOOKUP($F39,'Tirage Matchs'!$B$405:$H$532,6,FALSE)),VLOOKUP($F39,'Tirage Matchs'!$D$405:$H$532,5,FALSE),VLOOKUP($F39,'Tirage Matchs'!$B$405:$H$532,6,FALSE))))</f>
        <v>0</v>
      </c>
      <c r="P39" s="124">
        <f>IF('Tirage Matchs'!$J$1&lt;=4,0,IF(G39="",0,IF(ISNA(VLOOKUP($F39,'Tirage Matchs'!$B$405:$H$532,7,FALSE)),VLOOKUP($F39,'Tirage Matchs'!$D$405:$H$532,4,FALSE),VLOOKUP($F39,'Tirage Matchs'!$B$405:$H$532,7,FALSE))))</f>
        <v>0</v>
      </c>
      <c r="Q39" s="124">
        <f>IF('Tirage Matchs'!$J$1&lt;=5,0,IF(G39="",0,IF(ISNA(VLOOKUP($F39,'Tirage Matchs'!$B$538:$H$665,6,FALSE)),VLOOKUP($F39,'Tirage Matchs'!$D$538:$H$665,5,FALSE),VLOOKUP($F39,'Tirage Matchs'!$B$538:$H$665,6,FALSE))))</f>
        <v>0</v>
      </c>
      <c r="R39" s="124">
        <f>IF('Tirage Matchs'!$J$1&lt;=5,0,IF(G39="",0,IF(ISNA(VLOOKUP($F39,'Tirage Matchs'!$B$538:$H$665,7,FALSE)),VLOOKUP($F39,'Tirage Matchs'!$D$538:$H$665,4,FALSE),VLOOKUP($F39,'Tirage Matchs'!$B$538:$H$665,7,FALSE))))</f>
        <v>0</v>
      </c>
      <c r="S39" s="130">
        <f t="shared" si="13"/>
        <v>0</v>
      </c>
      <c r="T39" s="124">
        <f t="shared" si="14"/>
        <v>0</v>
      </c>
      <c r="V39" s="127">
        <f t="shared" si="15"/>
        <v>0</v>
      </c>
      <c r="W39" s="127">
        <f t="shared" si="5"/>
        <v>0</v>
      </c>
      <c r="X39" s="127">
        <f t="shared" si="6"/>
        <v>0</v>
      </c>
      <c r="Y39" s="127">
        <f t="shared" si="7"/>
        <v>0</v>
      </c>
      <c r="Z39" s="127">
        <f t="shared" si="8"/>
        <v>0</v>
      </c>
      <c r="AA39" s="128" t="str">
        <f t="shared" si="16"/>
        <v/>
      </c>
      <c r="AB39" s="128" t="str">
        <f t="shared" si="9"/>
        <v/>
      </c>
      <c r="AC39" s="128" t="str">
        <f t="shared" si="10"/>
        <v/>
      </c>
      <c r="AD39" s="128" t="str">
        <f t="shared" si="11"/>
        <v/>
      </c>
      <c r="AE39" s="128" t="str">
        <f t="shared" si="12"/>
        <v/>
      </c>
      <c r="AF39" s="47">
        <f t="shared" si="17"/>
        <v>0.96299999999999997</v>
      </c>
      <c r="AG39" s="47">
        <f t="shared" si="18"/>
        <v>0.96299999999999997</v>
      </c>
      <c r="AH39" s="47">
        <f t="shared" si="19"/>
        <v>0.96299999999999997</v>
      </c>
      <c r="AI39" s="47">
        <f t="shared" si="20"/>
        <v>0.96299999999999997</v>
      </c>
      <c r="AJ39" s="47">
        <f t="shared" si="21"/>
        <v>0.96299999999999997</v>
      </c>
      <c r="AK39" s="48"/>
      <c r="AL39" s="48"/>
    </row>
    <row r="40" spans="1:38" x14ac:dyDescent="0.2">
      <c r="A40" s="121">
        <f t="shared" si="0"/>
        <v>38</v>
      </c>
      <c r="B40" s="121">
        <f t="shared" si="1"/>
        <v>38</v>
      </c>
      <c r="C40" s="121">
        <f t="shared" si="2"/>
        <v>38</v>
      </c>
      <c r="D40" s="121">
        <f t="shared" si="3"/>
        <v>38</v>
      </c>
      <c r="E40" s="121">
        <f t="shared" si="4"/>
        <v>38</v>
      </c>
      <c r="F40" s="122">
        <v>38</v>
      </c>
      <c r="G40" s="255" t="str">
        <f>Inscription!B41&amp;Inscription!C41&amp;Inscription!D41&amp;Inscription!E41&amp;Inscription!F41</f>
        <v/>
      </c>
      <c r="H40" s="256"/>
      <c r="I40" s="123">
        <f>IF('Tirage Matchs'!$J$1=1,0,IF(G40="",0,IF(ISNA(VLOOKUP($F40,'Tirage Matchs'!$B$6:$H$133,6,FALSE)),VLOOKUP($F40,'Tirage Matchs'!$D$6:$H$133,5,FALSE),VLOOKUP($F40,'Tirage Matchs'!$B$6:$H$133,6,FALSE))))</f>
        <v>0</v>
      </c>
      <c r="J40" s="129">
        <f>IF('Tirage Matchs'!$J$1=1,0,IF(G40="",0,IF(ISNA(VLOOKUP($F40,'Tirage Matchs'!$B$6:$H$133,7,FALSE)),VLOOKUP($F40,'Tirage Matchs'!$D$6:$H$133,4,FALSE),VLOOKUP($F40,'Tirage Matchs'!$B$6:$H$133,7,FALSE))))</f>
        <v>0</v>
      </c>
      <c r="K40" s="125">
        <f>IF('Tirage Matchs'!$J$1&lt;=2,0,IF(G40="",0,IF(ISNA(VLOOKUP($F40,'Tirage Matchs'!$B$139:$H$266,6,FALSE)),VLOOKUP($F40,'Tirage Matchs'!$D$139:$H$266,5,FALSE),VLOOKUP($F40,'Tirage Matchs'!$B$139:$H$266,6,FALSE))))</f>
        <v>0</v>
      </c>
      <c r="L40" s="124">
        <f>IF('Tirage Matchs'!$J$1&lt;=2,0,IF(G40="",0,IF(ISNA(VLOOKUP($F40,'Tirage Matchs'!$B$139:$H$266,7,FALSE)),VLOOKUP($F40,'Tirage Matchs'!$D$139:$H$266,4,FALSE),VLOOKUP($F40,'Tirage Matchs'!$B$139:$H$266,7,FALSE))))</f>
        <v>0</v>
      </c>
      <c r="M40" s="124">
        <f>IF('Tirage Matchs'!$J$1&lt;=3,0,IF(G40="",0,IF(ISNA(VLOOKUP($F40,'Tirage Matchs'!$B$272:$H$399,6,FALSE)),VLOOKUP($F40,'Tirage Matchs'!$D$272:$H$399,5,FALSE),VLOOKUP($F40,'Tirage Matchs'!$B$272:$H$399,6,FALSE))))</f>
        <v>0</v>
      </c>
      <c r="N40" s="124">
        <f>IF('Tirage Matchs'!$J$1&lt;=3,0,IF(G40="",0,IF(ISNA(VLOOKUP($F40,'Tirage Matchs'!$B$272:$H$399,7,FALSE)),VLOOKUP($F40,'Tirage Matchs'!$D$272:$H$399,4,FALSE),VLOOKUP($F40,'Tirage Matchs'!$B$272:$H$399,7,FALSE))))</f>
        <v>0</v>
      </c>
      <c r="O40" s="124">
        <f>IF('Tirage Matchs'!$J$1&lt;=4,0,IF(G40="",0,IF(ISNA(VLOOKUP($F40,'Tirage Matchs'!$B$405:$H$532,6,FALSE)),VLOOKUP($F40,'Tirage Matchs'!$D$405:$H$532,5,FALSE),VLOOKUP($F40,'Tirage Matchs'!$B$405:$H$532,6,FALSE))))</f>
        <v>0</v>
      </c>
      <c r="P40" s="124">
        <f>IF('Tirage Matchs'!$J$1&lt;=4,0,IF(G40="",0,IF(ISNA(VLOOKUP($F40,'Tirage Matchs'!$B$405:$H$532,7,FALSE)),VLOOKUP($F40,'Tirage Matchs'!$D$405:$H$532,4,FALSE),VLOOKUP($F40,'Tirage Matchs'!$B$405:$H$532,7,FALSE))))</f>
        <v>0</v>
      </c>
      <c r="Q40" s="124">
        <f>IF('Tirage Matchs'!$J$1&lt;=5,0,IF(G40="",0,IF(ISNA(VLOOKUP($F40,'Tirage Matchs'!$B$538:$H$665,6,FALSE)),VLOOKUP($F40,'Tirage Matchs'!$D$538:$H$665,5,FALSE),VLOOKUP($F40,'Tirage Matchs'!$B$538:$H$665,6,FALSE))))</f>
        <v>0</v>
      </c>
      <c r="R40" s="124">
        <f>IF('Tirage Matchs'!$J$1&lt;=5,0,IF(G40="",0,IF(ISNA(VLOOKUP($F40,'Tirage Matchs'!$B$538:$H$665,7,FALSE)),VLOOKUP($F40,'Tirage Matchs'!$D$538:$H$665,4,FALSE),VLOOKUP($F40,'Tirage Matchs'!$B$538:$H$665,7,FALSE))))</f>
        <v>0</v>
      </c>
      <c r="S40" s="130">
        <f t="shared" si="13"/>
        <v>0</v>
      </c>
      <c r="T40" s="124">
        <f t="shared" si="14"/>
        <v>0</v>
      </c>
      <c r="V40" s="127">
        <f t="shared" si="15"/>
        <v>0</v>
      </c>
      <c r="W40" s="127">
        <f t="shared" si="5"/>
        <v>0</v>
      </c>
      <c r="X40" s="127">
        <f t="shared" si="6"/>
        <v>0</v>
      </c>
      <c r="Y40" s="127">
        <f t="shared" si="7"/>
        <v>0</v>
      </c>
      <c r="Z40" s="127">
        <f t="shared" si="8"/>
        <v>0</v>
      </c>
      <c r="AA40" s="128" t="str">
        <f t="shared" si="16"/>
        <v/>
      </c>
      <c r="AB40" s="128" t="str">
        <f t="shared" si="9"/>
        <v/>
      </c>
      <c r="AC40" s="128" t="str">
        <f t="shared" si="10"/>
        <v/>
      </c>
      <c r="AD40" s="128" t="str">
        <f t="shared" si="11"/>
        <v/>
      </c>
      <c r="AE40" s="128" t="str">
        <f t="shared" si="12"/>
        <v/>
      </c>
      <c r="AF40" s="47">
        <f t="shared" si="17"/>
        <v>0.96199999999999997</v>
      </c>
      <c r="AG40" s="47">
        <f t="shared" si="18"/>
        <v>0.96199999999999997</v>
      </c>
      <c r="AH40" s="47">
        <f t="shared" si="19"/>
        <v>0.96199999999999997</v>
      </c>
      <c r="AI40" s="47">
        <f t="shared" si="20"/>
        <v>0.96199999999999997</v>
      </c>
      <c r="AJ40" s="47">
        <f t="shared" si="21"/>
        <v>0.96199999999999997</v>
      </c>
      <c r="AK40" s="48"/>
      <c r="AL40" s="48"/>
    </row>
    <row r="41" spans="1:38" x14ac:dyDescent="0.2">
      <c r="A41" s="121">
        <f t="shared" si="0"/>
        <v>39</v>
      </c>
      <c r="B41" s="121">
        <f t="shared" si="1"/>
        <v>39</v>
      </c>
      <c r="C41" s="121">
        <f t="shared" si="2"/>
        <v>39</v>
      </c>
      <c r="D41" s="121">
        <f t="shared" si="3"/>
        <v>39</v>
      </c>
      <c r="E41" s="121">
        <f t="shared" si="4"/>
        <v>39</v>
      </c>
      <c r="F41" s="122">
        <v>39</v>
      </c>
      <c r="G41" s="255" t="str">
        <f>Inscription!B42&amp;Inscription!C42&amp;Inscription!D42&amp;Inscription!E42&amp;Inscription!F42</f>
        <v/>
      </c>
      <c r="H41" s="256"/>
      <c r="I41" s="123">
        <f>IF('Tirage Matchs'!$J$1=1,0,IF(G41="",0,IF(ISNA(VLOOKUP($F41,'Tirage Matchs'!$B$6:$H$133,6,FALSE)),VLOOKUP($F41,'Tirage Matchs'!$D$6:$H$133,5,FALSE),VLOOKUP($F41,'Tirage Matchs'!$B$6:$H$133,6,FALSE))))</f>
        <v>0</v>
      </c>
      <c r="J41" s="129">
        <f>IF('Tirage Matchs'!$J$1=1,0,IF(G41="",0,IF(ISNA(VLOOKUP($F41,'Tirage Matchs'!$B$6:$H$133,7,FALSE)),VLOOKUP($F41,'Tirage Matchs'!$D$6:$H$133,4,FALSE),VLOOKUP($F41,'Tirage Matchs'!$B$6:$H$133,7,FALSE))))</f>
        <v>0</v>
      </c>
      <c r="K41" s="125">
        <f>IF('Tirage Matchs'!$J$1&lt;=2,0,IF(G41="",0,IF(ISNA(VLOOKUP($F41,'Tirage Matchs'!$B$139:$H$266,6,FALSE)),VLOOKUP($F41,'Tirage Matchs'!$D$139:$H$266,5,FALSE),VLOOKUP($F41,'Tirage Matchs'!$B$139:$H$266,6,FALSE))))</f>
        <v>0</v>
      </c>
      <c r="L41" s="124">
        <f>IF('Tirage Matchs'!$J$1&lt;=2,0,IF(G41="",0,IF(ISNA(VLOOKUP($F41,'Tirage Matchs'!$B$139:$H$266,7,FALSE)),VLOOKUP($F41,'Tirage Matchs'!$D$139:$H$266,4,FALSE),VLOOKUP($F41,'Tirage Matchs'!$B$139:$H$266,7,FALSE))))</f>
        <v>0</v>
      </c>
      <c r="M41" s="124">
        <f>IF('Tirage Matchs'!$J$1&lt;=3,0,IF(G41="",0,IF(ISNA(VLOOKUP($F41,'Tirage Matchs'!$B$272:$H$399,6,FALSE)),VLOOKUP($F41,'Tirage Matchs'!$D$272:$H$399,5,FALSE),VLOOKUP($F41,'Tirage Matchs'!$B$272:$H$399,6,FALSE))))</f>
        <v>0</v>
      </c>
      <c r="N41" s="124">
        <f>IF('Tirage Matchs'!$J$1&lt;=3,0,IF(G41="",0,IF(ISNA(VLOOKUP($F41,'Tirage Matchs'!$B$272:$H$399,7,FALSE)),VLOOKUP($F41,'Tirage Matchs'!$D$272:$H$399,4,FALSE),VLOOKUP($F41,'Tirage Matchs'!$B$272:$H$399,7,FALSE))))</f>
        <v>0</v>
      </c>
      <c r="O41" s="124">
        <f>IF('Tirage Matchs'!$J$1&lt;=4,0,IF(G41="",0,IF(ISNA(VLOOKUP($F41,'Tirage Matchs'!$B$405:$H$532,6,FALSE)),VLOOKUP($F41,'Tirage Matchs'!$D$405:$H$532,5,FALSE),VLOOKUP($F41,'Tirage Matchs'!$B$405:$H$532,6,FALSE))))</f>
        <v>0</v>
      </c>
      <c r="P41" s="124">
        <f>IF('Tirage Matchs'!$J$1&lt;=4,0,IF(G41="",0,IF(ISNA(VLOOKUP($F41,'Tirage Matchs'!$B$405:$H$532,7,FALSE)),VLOOKUP($F41,'Tirage Matchs'!$D$405:$H$532,4,FALSE),VLOOKUP($F41,'Tirage Matchs'!$B$405:$H$532,7,FALSE))))</f>
        <v>0</v>
      </c>
      <c r="Q41" s="124">
        <f>IF('Tirage Matchs'!$J$1&lt;=5,0,IF(G41="",0,IF(ISNA(VLOOKUP($F41,'Tirage Matchs'!$B$538:$H$665,6,FALSE)),VLOOKUP($F41,'Tirage Matchs'!$D$538:$H$665,5,FALSE),VLOOKUP($F41,'Tirage Matchs'!$B$538:$H$665,6,FALSE))))</f>
        <v>0</v>
      </c>
      <c r="R41" s="124">
        <f>IF('Tirage Matchs'!$J$1&lt;=5,0,IF(G41="",0,IF(ISNA(VLOOKUP($F41,'Tirage Matchs'!$B$538:$H$665,7,FALSE)),VLOOKUP($F41,'Tirage Matchs'!$D$538:$H$665,4,FALSE),VLOOKUP($F41,'Tirage Matchs'!$B$538:$H$665,7,FALSE))))</f>
        <v>0</v>
      </c>
      <c r="S41" s="130">
        <f t="shared" si="13"/>
        <v>0</v>
      </c>
      <c r="T41" s="124">
        <f t="shared" si="14"/>
        <v>0</v>
      </c>
      <c r="V41" s="127">
        <f t="shared" si="15"/>
        <v>0</v>
      </c>
      <c r="W41" s="127">
        <f t="shared" si="5"/>
        <v>0</v>
      </c>
      <c r="X41" s="127">
        <f t="shared" si="6"/>
        <v>0</v>
      </c>
      <c r="Y41" s="127">
        <f t="shared" si="7"/>
        <v>0</v>
      </c>
      <c r="Z41" s="127">
        <f t="shared" si="8"/>
        <v>0</v>
      </c>
      <c r="AA41" s="128" t="str">
        <f t="shared" si="16"/>
        <v/>
      </c>
      <c r="AB41" s="128" t="str">
        <f t="shared" si="9"/>
        <v/>
      </c>
      <c r="AC41" s="128" t="str">
        <f t="shared" si="10"/>
        <v/>
      </c>
      <c r="AD41" s="128" t="str">
        <f t="shared" si="11"/>
        <v/>
      </c>
      <c r="AE41" s="128" t="str">
        <f t="shared" si="12"/>
        <v/>
      </c>
      <c r="AF41" s="47">
        <f t="shared" si="17"/>
        <v>0.96099999999999997</v>
      </c>
      <c r="AG41" s="47">
        <f t="shared" si="18"/>
        <v>0.96099999999999997</v>
      </c>
      <c r="AH41" s="47">
        <f t="shared" si="19"/>
        <v>0.96099999999999997</v>
      </c>
      <c r="AI41" s="47">
        <f t="shared" si="20"/>
        <v>0.96099999999999997</v>
      </c>
      <c r="AJ41" s="47">
        <f t="shared" si="21"/>
        <v>0.96099999999999997</v>
      </c>
      <c r="AK41" s="48"/>
      <c r="AL41" s="48"/>
    </row>
    <row r="42" spans="1:38" x14ac:dyDescent="0.2">
      <c r="A42" s="121">
        <f t="shared" si="0"/>
        <v>40</v>
      </c>
      <c r="B42" s="121">
        <f t="shared" si="1"/>
        <v>40</v>
      </c>
      <c r="C42" s="121">
        <f t="shared" si="2"/>
        <v>40</v>
      </c>
      <c r="D42" s="121">
        <f t="shared" si="3"/>
        <v>40</v>
      </c>
      <c r="E42" s="121">
        <f t="shared" si="4"/>
        <v>40</v>
      </c>
      <c r="F42" s="122">
        <v>40</v>
      </c>
      <c r="G42" s="255" t="str">
        <f>Inscription!B43&amp;Inscription!C43&amp;Inscription!D43&amp;Inscription!E43&amp;Inscription!F43</f>
        <v/>
      </c>
      <c r="H42" s="256"/>
      <c r="I42" s="123">
        <f>IF('Tirage Matchs'!$J$1=1,0,IF(G42="",0,IF(ISNA(VLOOKUP($F42,'Tirage Matchs'!$B$6:$H$133,6,FALSE)),VLOOKUP($F42,'Tirage Matchs'!$D$6:$H$133,5,FALSE),VLOOKUP($F42,'Tirage Matchs'!$B$6:$H$133,6,FALSE))))</f>
        <v>0</v>
      </c>
      <c r="J42" s="129">
        <f>IF('Tirage Matchs'!$J$1=1,0,IF(G42="",0,IF(ISNA(VLOOKUP($F42,'Tirage Matchs'!$B$6:$H$133,7,FALSE)),VLOOKUP($F42,'Tirage Matchs'!$D$6:$H$133,4,FALSE),VLOOKUP($F42,'Tirage Matchs'!$B$6:$H$133,7,FALSE))))</f>
        <v>0</v>
      </c>
      <c r="K42" s="125">
        <f>IF('Tirage Matchs'!$J$1&lt;=2,0,IF(G42="",0,IF(ISNA(VLOOKUP($F42,'Tirage Matchs'!$B$139:$H$266,6,FALSE)),VLOOKUP($F42,'Tirage Matchs'!$D$139:$H$266,5,FALSE),VLOOKUP($F42,'Tirage Matchs'!$B$139:$H$266,6,FALSE))))</f>
        <v>0</v>
      </c>
      <c r="L42" s="124">
        <f>IF('Tirage Matchs'!$J$1&lt;=2,0,IF(G42="",0,IF(ISNA(VLOOKUP($F42,'Tirage Matchs'!$B$139:$H$266,7,FALSE)),VLOOKUP($F42,'Tirage Matchs'!$D$139:$H$266,4,FALSE),VLOOKUP($F42,'Tirage Matchs'!$B$139:$H$266,7,FALSE))))</f>
        <v>0</v>
      </c>
      <c r="M42" s="124">
        <f>IF('Tirage Matchs'!$J$1&lt;=3,0,IF(G42="",0,IF(ISNA(VLOOKUP($F42,'Tirage Matchs'!$B$272:$H$399,6,FALSE)),VLOOKUP($F42,'Tirage Matchs'!$D$272:$H$399,5,FALSE),VLOOKUP($F42,'Tirage Matchs'!$B$272:$H$399,6,FALSE))))</f>
        <v>0</v>
      </c>
      <c r="N42" s="124">
        <f>IF('Tirage Matchs'!$J$1&lt;=3,0,IF(G42="",0,IF(ISNA(VLOOKUP($F42,'Tirage Matchs'!$B$272:$H$399,7,FALSE)),VLOOKUP($F42,'Tirage Matchs'!$D$272:$H$399,4,FALSE),VLOOKUP($F42,'Tirage Matchs'!$B$272:$H$399,7,FALSE))))</f>
        <v>0</v>
      </c>
      <c r="O42" s="124">
        <f>IF('Tirage Matchs'!$J$1&lt;=4,0,IF(G42="",0,IF(ISNA(VLOOKUP($F42,'Tirage Matchs'!$B$405:$H$532,6,FALSE)),VLOOKUP($F42,'Tirage Matchs'!$D$405:$H$532,5,FALSE),VLOOKUP($F42,'Tirage Matchs'!$B$405:$H$532,6,FALSE))))</f>
        <v>0</v>
      </c>
      <c r="P42" s="124">
        <f>IF('Tirage Matchs'!$J$1&lt;=4,0,IF(G42="",0,IF(ISNA(VLOOKUP($F42,'Tirage Matchs'!$B$405:$H$532,7,FALSE)),VLOOKUP($F42,'Tirage Matchs'!$D$405:$H$532,4,FALSE),VLOOKUP($F42,'Tirage Matchs'!$B$405:$H$532,7,FALSE))))</f>
        <v>0</v>
      </c>
      <c r="Q42" s="124">
        <f>IF('Tirage Matchs'!$J$1&lt;=5,0,IF(G42="",0,IF(ISNA(VLOOKUP($F42,'Tirage Matchs'!$B$538:$H$665,6,FALSE)),VLOOKUP($F42,'Tirage Matchs'!$D$538:$H$665,5,FALSE),VLOOKUP($F42,'Tirage Matchs'!$B$538:$H$665,6,FALSE))))</f>
        <v>0</v>
      </c>
      <c r="R42" s="124">
        <f>IF('Tirage Matchs'!$J$1&lt;=5,0,IF(G42="",0,IF(ISNA(VLOOKUP($F42,'Tirage Matchs'!$B$538:$H$665,7,FALSE)),VLOOKUP($F42,'Tirage Matchs'!$D$538:$H$665,4,FALSE),VLOOKUP($F42,'Tirage Matchs'!$B$538:$H$665,7,FALSE))))</f>
        <v>0</v>
      </c>
      <c r="S42" s="130">
        <f t="shared" si="13"/>
        <v>0</v>
      </c>
      <c r="T42" s="124">
        <f t="shared" si="14"/>
        <v>0</v>
      </c>
      <c r="V42" s="127">
        <f t="shared" si="15"/>
        <v>0</v>
      </c>
      <c r="W42" s="127">
        <f t="shared" si="5"/>
        <v>0</v>
      </c>
      <c r="X42" s="127">
        <f t="shared" si="6"/>
        <v>0</v>
      </c>
      <c r="Y42" s="127">
        <f t="shared" si="7"/>
        <v>0</v>
      </c>
      <c r="Z42" s="127">
        <f t="shared" si="8"/>
        <v>0</v>
      </c>
      <c r="AA42" s="128" t="str">
        <f t="shared" si="16"/>
        <v/>
      </c>
      <c r="AB42" s="128" t="str">
        <f t="shared" si="9"/>
        <v/>
      </c>
      <c r="AC42" s="128" t="str">
        <f t="shared" si="10"/>
        <v/>
      </c>
      <c r="AD42" s="128" t="str">
        <f t="shared" si="11"/>
        <v/>
      </c>
      <c r="AE42" s="128" t="str">
        <f t="shared" si="12"/>
        <v/>
      </c>
      <c r="AF42" s="47">
        <f t="shared" si="17"/>
        <v>0.96</v>
      </c>
      <c r="AG42" s="47">
        <f t="shared" si="18"/>
        <v>0.96</v>
      </c>
      <c r="AH42" s="47">
        <f t="shared" si="19"/>
        <v>0.96</v>
      </c>
      <c r="AI42" s="47">
        <f t="shared" si="20"/>
        <v>0.96</v>
      </c>
      <c r="AJ42" s="47">
        <f t="shared" si="21"/>
        <v>0.96</v>
      </c>
      <c r="AK42" s="48"/>
      <c r="AL42" s="48"/>
    </row>
    <row r="43" spans="1:38" x14ac:dyDescent="0.2">
      <c r="A43" s="121">
        <f t="shared" si="0"/>
        <v>41</v>
      </c>
      <c r="B43" s="121">
        <f t="shared" si="1"/>
        <v>41</v>
      </c>
      <c r="C43" s="121">
        <f t="shared" si="2"/>
        <v>41</v>
      </c>
      <c r="D43" s="121">
        <f t="shared" si="3"/>
        <v>41</v>
      </c>
      <c r="E43" s="121">
        <f t="shared" si="4"/>
        <v>41</v>
      </c>
      <c r="F43" s="122">
        <v>41</v>
      </c>
      <c r="G43" s="255" t="str">
        <f>Inscription!B44&amp;Inscription!C44&amp;Inscription!D44&amp;Inscription!E44&amp;Inscription!F44</f>
        <v/>
      </c>
      <c r="H43" s="256"/>
      <c r="I43" s="123">
        <f>IF('Tirage Matchs'!$J$1=1,0,IF(G43="",0,IF(ISNA(VLOOKUP($F43,'Tirage Matchs'!$B$6:$H$133,6,FALSE)),VLOOKUP($F43,'Tirage Matchs'!$D$6:$H$133,5,FALSE),VLOOKUP($F43,'Tirage Matchs'!$B$6:$H$133,6,FALSE))))</f>
        <v>0</v>
      </c>
      <c r="J43" s="129">
        <f>IF('Tirage Matchs'!$J$1=1,0,IF(G43="",0,IF(ISNA(VLOOKUP($F43,'Tirage Matchs'!$B$6:$H$133,7,FALSE)),VLOOKUP($F43,'Tirage Matchs'!$D$6:$H$133,4,FALSE),VLOOKUP($F43,'Tirage Matchs'!$B$6:$H$133,7,FALSE))))</f>
        <v>0</v>
      </c>
      <c r="K43" s="125">
        <f>IF('Tirage Matchs'!$J$1&lt;=2,0,IF(G43="",0,IF(ISNA(VLOOKUP($F43,'Tirage Matchs'!$B$139:$H$266,6,FALSE)),VLOOKUP($F43,'Tirage Matchs'!$D$139:$H$266,5,FALSE),VLOOKUP($F43,'Tirage Matchs'!$B$139:$H$266,6,FALSE))))</f>
        <v>0</v>
      </c>
      <c r="L43" s="124">
        <f>IF('Tirage Matchs'!$J$1&lt;=2,0,IF(G43="",0,IF(ISNA(VLOOKUP($F43,'Tirage Matchs'!$B$139:$H$266,7,FALSE)),VLOOKUP($F43,'Tirage Matchs'!$D$139:$H$266,4,FALSE),VLOOKUP($F43,'Tirage Matchs'!$B$139:$H$266,7,FALSE))))</f>
        <v>0</v>
      </c>
      <c r="M43" s="124">
        <f>IF('Tirage Matchs'!$J$1&lt;=3,0,IF(G43="",0,IF(ISNA(VLOOKUP($F43,'Tirage Matchs'!$B$272:$H$399,6,FALSE)),VLOOKUP($F43,'Tirage Matchs'!$D$272:$H$399,5,FALSE),VLOOKUP($F43,'Tirage Matchs'!$B$272:$H$399,6,FALSE))))</f>
        <v>0</v>
      </c>
      <c r="N43" s="124">
        <f>IF('Tirage Matchs'!$J$1&lt;=3,0,IF(G43="",0,IF(ISNA(VLOOKUP($F43,'Tirage Matchs'!$B$272:$H$399,7,FALSE)),VLOOKUP($F43,'Tirage Matchs'!$D$272:$H$399,4,FALSE),VLOOKUP($F43,'Tirage Matchs'!$B$272:$H$399,7,FALSE))))</f>
        <v>0</v>
      </c>
      <c r="O43" s="124">
        <f>IF('Tirage Matchs'!$J$1&lt;=4,0,IF(G43="",0,IF(ISNA(VLOOKUP($F43,'Tirage Matchs'!$B$405:$H$532,6,FALSE)),VLOOKUP($F43,'Tirage Matchs'!$D$405:$H$532,5,FALSE),VLOOKUP($F43,'Tirage Matchs'!$B$405:$H$532,6,FALSE))))</f>
        <v>0</v>
      </c>
      <c r="P43" s="124">
        <f>IF('Tirage Matchs'!$J$1&lt;=4,0,IF(G43="",0,IF(ISNA(VLOOKUP($F43,'Tirage Matchs'!$B$405:$H$532,7,FALSE)),VLOOKUP($F43,'Tirage Matchs'!$D$405:$H$532,4,FALSE),VLOOKUP($F43,'Tirage Matchs'!$B$405:$H$532,7,FALSE))))</f>
        <v>0</v>
      </c>
      <c r="Q43" s="124">
        <f>IF('Tirage Matchs'!$J$1&lt;=5,0,IF(G43="",0,IF(ISNA(VLOOKUP($F43,'Tirage Matchs'!$B$538:$H$665,6,FALSE)),VLOOKUP($F43,'Tirage Matchs'!$D$538:$H$665,5,FALSE),VLOOKUP($F43,'Tirage Matchs'!$B$538:$H$665,6,FALSE))))</f>
        <v>0</v>
      </c>
      <c r="R43" s="124">
        <f>IF('Tirage Matchs'!$J$1&lt;=5,0,IF(G43="",0,IF(ISNA(VLOOKUP($F43,'Tirage Matchs'!$B$538:$H$665,7,FALSE)),VLOOKUP($F43,'Tirage Matchs'!$D$538:$H$665,4,FALSE),VLOOKUP($F43,'Tirage Matchs'!$B$538:$H$665,7,FALSE))))</f>
        <v>0</v>
      </c>
      <c r="S43" s="130">
        <f t="shared" si="13"/>
        <v>0</v>
      </c>
      <c r="T43" s="124">
        <f t="shared" si="14"/>
        <v>0</v>
      </c>
      <c r="V43" s="127">
        <f t="shared" si="15"/>
        <v>0</v>
      </c>
      <c r="W43" s="127">
        <f t="shared" si="5"/>
        <v>0</v>
      </c>
      <c r="X43" s="127">
        <f t="shared" si="6"/>
        <v>0</v>
      </c>
      <c r="Y43" s="127">
        <f t="shared" si="7"/>
        <v>0</v>
      </c>
      <c r="Z43" s="127">
        <f t="shared" si="8"/>
        <v>0</v>
      </c>
      <c r="AA43" s="128" t="str">
        <f t="shared" si="16"/>
        <v/>
      </c>
      <c r="AB43" s="128" t="str">
        <f t="shared" si="9"/>
        <v/>
      </c>
      <c r="AC43" s="128" t="str">
        <f t="shared" si="10"/>
        <v/>
      </c>
      <c r="AD43" s="128" t="str">
        <f t="shared" si="11"/>
        <v/>
      </c>
      <c r="AE43" s="128" t="str">
        <f t="shared" si="12"/>
        <v/>
      </c>
      <c r="AF43" s="47">
        <f t="shared" si="17"/>
        <v>0.95899999999999996</v>
      </c>
      <c r="AG43" s="47">
        <f t="shared" si="18"/>
        <v>0.95899999999999996</v>
      </c>
      <c r="AH43" s="47">
        <f t="shared" si="19"/>
        <v>0.95899999999999996</v>
      </c>
      <c r="AI43" s="47">
        <f t="shared" si="20"/>
        <v>0.95899999999999996</v>
      </c>
      <c r="AJ43" s="47">
        <f t="shared" si="21"/>
        <v>0.95899999999999996</v>
      </c>
      <c r="AK43" s="48"/>
      <c r="AL43" s="48"/>
    </row>
    <row r="44" spans="1:38" x14ac:dyDescent="0.2">
      <c r="A44" s="121">
        <f t="shared" si="0"/>
        <v>42</v>
      </c>
      <c r="B44" s="121">
        <f t="shared" si="1"/>
        <v>42</v>
      </c>
      <c r="C44" s="121">
        <f t="shared" si="2"/>
        <v>42</v>
      </c>
      <c r="D44" s="121">
        <f t="shared" si="3"/>
        <v>42</v>
      </c>
      <c r="E44" s="121">
        <f t="shared" si="4"/>
        <v>42</v>
      </c>
      <c r="F44" s="122">
        <v>42</v>
      </c>
      <c r="G44" s="255" t="str">
        <f>Inscription!B45&amp;Inscription!C45&amp;Inscription!D45&amp;Inscription!E45&amp;Inscription!F45</f>
        <v/>
      </c>
      <c r="H44" s="256"/>
      <c r="I44" s="123">
        <f>IF('Tirage Matchs'!$J$1=1,0,IF(G44="",0,IF(ISNA(VLOOKUP($F44,'Tirage Matchs'!$B$6:$H$133,6,FALSE)),VLOOKUP($F44,'Tirage Matchs'!$D$6:$H$133,5,FALSE),VLOOKUP($F44,'Tirage Matchs'!$B$6:$H$133,6,FALSE))))</f>
        <v>0</v>
      </c>
      <c r="J44" s="129">
        <f>IF('Tirage Matchs'!$J$1=1,0,IF(G44="",0,IF(ISNA(VLOOKUP($F44,'Tirage Matchs'!$B$6:$H$133,7,FALSE)),VLOOKUP($F44,'Tirage Matchs'!$D$6:$H$133,4,FALSE),VLOOKUP($F44,'Tirage Matchs'!$B$6:$H$133,7,FALSE))))</f>
        <v>0</v>
      </c>
      <c r="K44" s="125">
        <f>IF('Tirage Matchs'!$J$1&lt;=2,0,IF(G44="",0,IF(ISNA(VLOOKUP($F44,'Tirage Matchs'!$B$139:$H$266,6,FALSE)),VLOOKUP($F44,'Tirage Matchs'!$D$139:$H$266,5,FALSE),VLOOKUP($F44,'Tirage Matchs'!$B$139:$H$266,6,FALSE))))</f>
        <v>0</v>
      </c>
      <c r="L44" s="124">
        <f>IF('Tirage Matchs'!$J$1&lt;=2,0,IF(G44="",0,IF(ISNA(VLOOKUP($F44,'Tirage Matchs'!$B$139:$H$266,7,FALSE)),VLOOKUP($F44,'Tirage Matchs'!$D$139:$H$266,4,FALSE),VLOOKUP($F44,'Tirage Matchs'!$B$139:$H$266,7,FALSE))))</f>
        <v>0</v>
      </c>
      <c r="M44" s="124">
        <f>IF('Tirage Matchs'!$J$1&lt;=3,0,IF(G44="",0,IF(ISNA(VLOOKUP($F44,'Tirage Matchs'!$B$272:$H$399,6,FALSE)),VLOOKUP($F44,'Tirage Matchs'!$D$272:$H$399,5,FALSE),VLOOKUP($F44,'Tirage Matchs'!$B$272:$H$399,6,FALSE))))</f>
        <v>0</v>
      </c>
      <c r="N44" s="124">
        <f>IF('Tirage Matchs'!$J$1&lt;=3,0,IF(G44="",0,IF(ISNA(VLOOKUP($F44,'Tirage Matchs'!$B$272:$H$399,7,FALSE)),VLOOKUP($F44,'Tirage Matchs'!$D$272:$H$399,4,FALSE),VLOOKUP($F44,'Tirage Matchs'!$B$272:$H$399,7,FALSE))))</f>
        <v>0</v>
      </c>
      <c r="O44" s="124">
        <f>IF('Tirage Matchs'!$J$1&lt;=4,0,IF(G44="",0,IF(ISNA(VLOOKUP($F44,'Tirage Matchs'!$B$405:$H$532,6,FALSE)),VLOOKUP($F44,'Tirage Matchs'!$D$405:$H$532,5,FALSE),VLOOKUP($F44,'Tirage Matchs'!$B$405:$H$532,6,FALSE))))</f>
        <v>0</v>
      </c>
      <c r="P44" s="124">
        <f>IF('Tirage Matchs'!$J$1&lt;=4,0,IF(G44="",0,IF(ISNA(VLOOKUP($F44,'Tirage Matchs'!$B$405:$H$532,7,FALSE)),VLOOKUP($F44,'Tirage Matchs'!$D$405:$H$532,4,FALSE),VLOOKUP($F44,'Tirage Matchs'!$B$405:$H$532,7,FALSE))))</f>
        <v>0</v>
      </c>
      <c r="Q44" s="124">
        <f>IF('Tirage Matchs'!$J$1&lt;=5,0,IF(G44="",0,IF(ISNA(VLOOKUP($F44,'Tirage Matchs'!$B$538:$H$665,6,FALSE)),VLOOKUP($F44,'Tirage Matchs'!$D$538:$H$665,5,FALSE),VLOOKUP($F44,'Tirage Matchs'!$B$538:$H$665,6,FALSE))))</f>
        <v>0</v>
      </c>
      <c r="R44" s="124">
        <f>IF('Tirage Matchs'!$J$1&lt;=5,0,IF(G44="",0,IF(ISNA(VLOOKUP($F44,'Tirage Matchs'!$B$538:$H$665,7,FALSE)),VLOOKUP($F44,'Tirage Matchs'!$D$538:$H$665,4,FALSE),VLOOKUP($F44,'Tirage Matchs'!$B$538:$H$665,7,FALSE))))</f>
        <v>0</v>
      </c>
      <c r="S44" s="130">
        <f t="shared" si="13"/>
        <v>0</v>
      </c>
      <c r="T44" s="124">
        <f t="shared" si="14"/>
        <v>0</v>
      </c>
      <c r="V44" s="127">
        <f t="shared" si="15"/>
        <v>0</v>
      </c>
      <c r="W44" s="127">
        <f t="shared" si="5"/>
        <v>0</v>
      </c>
      <c r="X44" s="127">
        <f t="shared" si="6"/>
        <v>0</v>
      </c>
      <c r="Y44" s="127">
        <f t="shared" si="7"/>
        <v>0</v>
      </c>
      <c r="Z44" s="127">
        <f t="shared" si="8"/>
        <v>0</v>
      </c>
      <c r="AA44" s="128" t="str">
        <f t="shared" si="16"/>
        <v/>
      </c>
      <c r="AB44" s="128" t="str">
        <f t="shared" si="9"/>
        <v/>
      </c>
      <c r="AC44" s="128" t="str">
        <f t="shared" si="10"/>
        <v/>
      </c>
      <c r="AD44" s="128" t="str">
        <f t="shared" si="11"/>
        <v/>
      </c>
      <c r="AE44" s="128" t="str">
        <f t="shared" si="12"/>
        <v/>
      </c>
      <c r="AF44" s="47">
        <f t="shared" si="17"/>
        <v>0.95799999999999996</v>
      </c>
      <c r="AG44" s="47">
        <f t="shared" si="18"/>
        <v>0.95799999999999996</v>
      </c>
      <c r="AH44" s="47">
        <f t="shared" si="19"/>
        <v>0.95799999999999996</v>
      </c>
      <c r="AI44" s="47">
        <f t="shared" si="20"/>
        <v>0.95799999999999996</v>
      </c>
      <c r="AJ44" s="47">
        <f t="shared" si="21"/>
        <v>0.95799999999999996</v>
      </c>
      <c r="AK44" s="48"/>
      <c r="AL44" s="48"/>
    </row>
    <row r="45" spans="1:38" x14ac:dyDescent="0.2">
      <c r="A45" s="121">
        <f t="shared" si="0"/>
        <v>43</v>
      </c>
      <c r="B45" s="121">
        <f t="shared" si="1"/>
        <v>43</v>
      </c>
      <c r="C45" s="121">
        <f t="shared" si="2"/>
        <v>43</v>
      </c>
      <c r="D45" s="121">
        <f t="shared" si="3"/>
        <v>43</v>
      </c>
      <c r="E45" s="121">
        <f t="shared" si="4"/>
        <v>43</v>
      </c>
      <c r="F45" s="122">
        <v>43</v>
      </c>
      <c r="G45" s="255" t="str">
        <f>Inscription!B46&amp;Inscription!C46&amp;Inscription!D46&amp;Inscription!E46&amp;Inscription!F46</f>
        <v/>
      </c>
      <c r="H45" s="256"/>
      <c r="I45" s="123">
        <f>IF('Tirage Matchs'!$J$1=1,0,IF(G45="",0,IF(ISNA(VLOOKUP($F45,'Tirage Matchs'!$B$6:$H$133,6,FALSE)),VLOOKUP($F45,'Tirage Matchs'!$D$6:$H$133,5,FALSE),VLOOKUP($F45,'Tirage Matchs'!$B$6:$H$133,6,FALSE))))</f>
        <v>0</v>
      </c>
      <c r="J45" s="129">
        <f>IF('Tirage Matchs'!$J$1=1,0,IF(G45="",0,IF(ISNA(VLOOKUP($F45,'Tirage Matchs'!$B$6:$H$133,7,FALSE)),VLOOKUP($F45,'Tirage Matchs'!$D$6:$H$133,4,FALSE),VLOOKUP($F45,'Tirage Matchs'!$B$6:$H$133,7,FALSE))))</f>
        <v>0</v>
      </c>
      <c r="K45" s="125">
        <f>IF('Tirage Matchs'!$J$1&lt;=2,0,IF(G45="",0,IF(ISNA(VLOOKUP($F45,'Tirage Matchs'!$B$139:$H$266,6,FALSE)),VLOOKUP($F45,'Tirage Matchs'!$D$139:$H$266,5,FALSE),VLOOKUP($F45,'Tirage Matchs'!$B$139:$H$266,6,FALSE))))</f>
        <v>0</v>
      </c>
      <c r="L45" s="124">
        <f>IF('Tirage Matchs'!$J$1&lt;=2,0,IF(G45="",0,IF(ISNA(VLOOKUP($F45,'Tirage Matchs'!$B$139:$H$266,7,FALSE)),VLOOKUP($F45,'Tirage Matchs'!$D$139:$H$266,4,FALSE),VLOOKUP($F45,'Tirage Matchs'!$B$139:$H$266,7,FALSE))))</f>
        <v>0</v>
      </c>
      <c r="M45" s="124">
        <f>IF('Tirage Matchs'!$J$1&lt;=3,0,IF(G45="",0,IF(ISNA(VLOOKUP($F45,'Tirage Matchs'!$B$272:$H$399,6,FALSE)),VLOOKUP($F45,'Tirage Matchs'!$D$272:$H$399,5,FALSE),VLOOKUP($F45,'Tirage Matchs'!$B$272:$H$399,6,FALSE))))</f>
        <v>0</v>
      </c>
      <c r="N45" s="124">
        <f>IF('Tirage Matchs'!$J$1&lt;=3,0,IF(G45="",0,IF(ISNA(VLOOKUP($F45,'Tirage Matchs'!$B$272:$H$399,7,FALSE)),VLOOKUP($F45,'Tirage Matchs'!$D$272:$H$399,4,FALSE),VLOOKUP($F45,'Tirage Matchs'!$B$272:$H$399,7,FALSE))))</f>
        <v>0</v>
      </c>
      <c r="O45" s="124">
        <f>IF('Tirage Matchs'!$J$1&lt;=4,0,IF(G45="",0,IF(ISNA(VLOOKUP($F45,'Tirage Matchs'!$B$405:$H$532,6,FALSE)),VLOOKUP($F45,'Tirage Matchs'!$D$405:$H$532,5,FALSE),VLOOKUP($F45,'Tirage Matchs'!$B$405:$H$532,6,FALSE))))</f>
        <v>0</v>
      </c>
      <c r="P45" s="124">
        <f>IF('Tirage Matchs'!$J$1&lt;=4,0,IF(G45="",0,IF(ISNA(VLOOKUP($F45,'Tirage Matchs'!$B$405:$H$532,7,FALSE)),VLOOKUP($F45,'Tirage Matchs'!$D$405:$H$532,4,FALSE),VLOOKUP($F45,'Tirage Matchs'!$B$405:$H$532,7,FALSE))))</f>
        <v>0</v>
      </c>
      <c r="Q45" s="124">
        <f>IF('Tirage Matchs'!$J$1&lt;=5,0,IF(G45="",0,IF(ISNA(VLOOKUP($F45,'Tirage Matchs'!$B$538:$H$665,6,FALSE)),VLOOKUP($F45,'Tirage Matchs'!$D$538:$H$665,5,FALSE),VLOOKUP($F45,'Tirage Matchs'!$B$538:$H$665,6,FALSE))))</f>
        <v>0</v>
      </c>
      <c r="R45" s="124">
        <f>IF('Tirage Matchs'!$J$1&lt;=5,0,IF(G45="",0,IF(ISNA(VLOOKUP($F45,'Tirage Matchs'!$B$538:$H$665,7,FALSE)),VLOOKUP($F45,'Tirage Matchs'!$D$538:$H$665,4,FALSE),VLOOKUP($F45,'Tirage Matchs'!$B$538:$H$665,7,FALSE))))</f>
        <v>0</v>
      </c>
      <c r="S45" s="130">
        <f t="shared" si="13"/>
        <v>0</v>
      </c>
      <c r="T45" s="124">
        <f t="shared" si="14"/>
        <v>0</v>
      </c>
      <c r="V45" s="127">
        <f t="shared" si="15"/>
        <v>0</v>
      </c>
      <c r="W45" s="127">
        <f t="shared" si="5"/>
        <v>0</v>
      </c>
      <c r="X45" s="127">
        <f t="shared" si="6"/>
        <v>0</v>
      </c>
      <c r="Y45" s="127">
        <f t="shared" si="7"/>
        <v>0</v>
      </c>
      <c r="Z45" s="127">
        <f t="shared" si="8"/>
        <v>0</v>
      </c>
      <c r="AA45" s="128" t="str">
        <f t="shared" si="16"/>
        <v/>
      </c>
      <c r="AB45" s="128" t="str">
        <f t="shared" si="9"/>
        <v/>
      </c>
      <c r="AC45" s="128" t="str">
        <f t="shared" si="10"/>
        <v/>
      </c>
      <c r="AD45" s="128" t="str">
        <f t="shared" si="11"/>
        <v/>
      </c>
      <c r="AE45" s="128" t="str">
        <f t="shared" si="12"/>
        <v/>
      </c>
      <c r="AF45" s="47">
        <f t="shared" si="17"/>
        <v>0.95699999999999996</v>
      </c>
      <c r="AG45" s="47">
        <f t="shared" si="18"/>
        <v>0.95699999999999996</v>
      </c>
      <c r="AH45" s="47">
        <f t="shared" si="19"/>
        <v>0.95699999999999996</v>
      </c>
      <c r="AI45" s="47">
        <f t="shared" si="20"/>
        <v>0.95699999999999996</v>
      </c>
      <c r="AJ45" s="47">
        <f t="shared" si="21"/>
        <v>0.95699999999999996</v>
      </c>
      <c r="AK45" s="48"/>
      <c r="AL45" s="48"/>
    </row>
    <row r="46" spans="1:38" x14ac:dyDescent="0.2">
      <c r="A46" s="121">
        <f t="shared" si="0"/>
        <v>44</v>
      </c>
      <c r="B46" s="121">
        <f t="shared" si="1"/>
        <v>44</v>
      </c>
      <c r="C46" s="121">
        <f t="shared" si="2"/>
        <v>44</v>
      </c>
      <c r="D46" s="121">
        <f t="shared" si="3"/>
        <v>44</v>
      </c>
      <c r="E46" s="121">
        <f t="shared" si="4"/>
        <v>44</v>
      </c>
      <c r="F46" s="122">
        <v>44</v>
      </c>
      <c r="G46" s="255" t="str">
        <f>Inscription!B47&amp;Inscription!C47&amp;Inscription!D47&amp;Inscription!E47&amp;Inscription!F47</f>
        <v/>
      </c>
      <c r="H46" s="256"/>
      <c r="I46" s="123">
        <f>IF('Tirage Matchs'!$J$1=1,0,IF(G46="",0,IF(ISNA(VLOOKUP($F46,'Tirage Matchs'!$B$6:$H$133,6,FALSE)),VLOOKUP($F46,'Tirage Matchs'!$D$6:$H$133,5,FALSE),VLOOKUP($F46,'Tirage Matchs'!$B$6:$H$133,6,FALSE))))</f>
        <v>0</v>
      </c>
      <c r="J46" s="129">
        <f>IF('Tirage Matchs'!$J$1=1,0,IF(G46="",0,IF(ISNA(VLOOKUP($F46,'Tirage Matchs'!$B$6:$H$133,7,FALSE)),VLOOKUP($F46,'Tirage Matchs'!$D$6:$H$133,4,FALSE),VLOOKUP($F46,'Tirage Matchs'!$B$6:$H$133,7,FALSE))))</f>
        <v>0</v>
      </c>
      <c r="K46" s="125">
        <f>IF('Tirage Matchs'!$J$1&lt;=2,0,IF(G46="",0,IF(ISNA(VLOOKUP($F46,'Tirage Matchs'!$B$139:$H$266,6,FALSE)),VLOOKUP($F46,'Tirage Matchs'!$D$139:$H$266,5,FALSE),VLOOKUP($F46,'Tirage Matchs'!$B$139:$H$266,6,FALSE))))</f>
        <v>0</v>
      </c>
      <c r="L46" s="124">
        <f>IF('Tirage Matchs'!$J$1&lt;=2,0,IF(G46="",0,IF(ISNA(VLOOKUP($F46,'Tirage Matchs'!$B$139:$H$266,7,FALSE)),VLOOKUP($F46,'Tirage Matchs'!$D$139:$H$266,4,FALSE),VLOOKUP($F46,'Tirage Matchs'!$B$139:$H$266,7,FALSE))))</f>
        <v>0</v>
      </c>
      <c r="M46" s="124">
        <f>IF('Tirage Matchs'!$J$1&lt;=3,0,IF(G46="",0,IF(ISNA(VLOOKUP($F46,'Tirage Matchs'!$B$272:$H$399,6,FALSE)),VLOOKUP($F46,'Tirage Matchs'!$D$272:$H$399,5,FALSE),VLOOKUP($F46,'Tirage Matchs'!$B$272:$H$399,6,FALSE))))</f>
        <v>0</v>
      </c>
      <c r="N46" s="124">
        <f>IF('Tirage Matchs'!$J$1&lt;=3,0,IF(G46="",0,IF(ISNA(VLOOKUP($F46,'Tirage Matchs'!$B$272:$H$399,7,FALSE)),VLOOKUP($F46,'Tirage Matchs'!$D$272:$H$399,4,FALSE),VLOOKUP($F46,'Tirage Matchs'!$B$272:$H$399,7,FALSE))))</f>
        <v>0</v>
      </c>
      <c r="O46" s="124">
        <f>IF('Tirage Matchs'!$J$1&lt;=4,0,IF(G46="",0,IF(ISNA(VLOOKUP($F46,'Tirage Matchs'!$B$405:$H$532,6,FALSE)),VLOOKUP($F46,'Tirage Matchs'!$D$405:$H$532,5,FALSE),VLOOKUP($F46,'Tirage Matchs'!$B$405:$H$532,6,FALSE))))</f>
        <v>0</v>
      </c>
      <c r="P46" s="124">
        <f>IF('Tirage Matchs'!$J$1&lt;=4,0,IF(G46="",0,IF(ISNA(VLOOKUP($F46,'Tirage Matchs'!$B$405:$H$532,7,FALSE)),VLOOKUP($F46,'Tirage Matchs'!$D$405:$H$532,4,FALSE),VLOOKUP($F46,'Tirage Matchs'!$B$405:$H$532,7,FALSE))))</f>
        <v>0</v>
      </c>
      <c r="Q46" s="124">
        <f>IF('Tirage Matchs'!$J$1&lt;=5,0,IF(G46="",0,IF(ISNA(VLOOKUP($F46,'Tirage Matchs'!$B$538:$H$665,6,FALSE)),VLOOKUP($F46,'Tirage Matchs'!$D$538:$H$665,5,FALSE),VLOOKUP($F46,'Tirage Matchs'!$B$538:$H$665,6,FALSE))))</f>
        <v>0</v>
      </c>
      <c r="R46" s="124">
        <f>IF('Tirage Matchs'!$J$1&lt;=5,0,IF(G46="",0,IF(ISNA(VLOOKUP($F46,'Tirage Matchs'!$B$538:$H$665,7,FALSE)),VLOOKUP($F46,'Tirage Matchs'!$D$538:$H$665,4,FALSE),VLOOKUP($F46,'Tirage Matchs'!$B$538:$H$665,7,FALSE))))</f>
        <v>0</v>
      </c>
      <c r="S46" s="130">
        <f t="shared" si="13"/>
        <v>0</v>
      </c>
      <c r="T46" s="124">
        <f t="shared" si="14"/>
        <v>0</v>
      </c>
      <c r="V46" s="127">
        <f t="shared" si="15"/>
        <v>0</v>
      </c>
      <c r="W46" s="127">
        <f t="shared" si="5"/>
        <v>0</v>
      </c>
      <c r="X46" s="127">
        <f t="shared" si="6"/>
        <v>0</v>
      </c>
      <c r="Y46" s="127">
        <f t="shared" si="7"/>
        <v>0</v>
      </c>
      <c r="Z46" s="127">
        <f t="shared" si="8"/>
        <v>0</v>
      </c>
      <c r="AA46" s="128" t="str">
        <f t="shared" si="16"/>
        <v/>
      </c>
      <c r="AB46" s="128" t="str">
        <f t="shared" si="9"/>
        <v/>
      </c>
      <c r="AC46" s="128" t="str">
        <f t="shared" si="10"/>
        <v/>
      </c>
      <c r="AD46" s="128" t="str">
        <f t="shared" si="11"/>
        <v/>
      </c>
      <c r="AE46" s="128" t="str">
        <f t="shared" si="12"/>
        <v/>
      </c>
      <c r="AF46" s="47">
        <f t="shared" si="17"/>
        <v>0.95599999999999996</v>
      </c>
      <c r="AG46" s="47">
        <f t="shared" si="18"/>
        <v>0.95599999999999996</v>
      </c>
      <c r="AH46" s="47">
        <f t="shared" si="19"/>
        <v>0.95599999999999996</v>
      </c>
      <c r="AI46" s="47">
        <f t="shared" si="20"/>
        <v>0.95599999999999996</v>
      </c>
      <c r="AJ46" s="47">
        <f t="shared" si="21"/>
        <v>0.95599999999999996</v>
      </c>
      <c r="AK46" s="48"/>
      <c r="AL46" s="48"/>
    </row>
    <row r="47" spans="1:38" x14ac:dyDescent="0.2">
      <c r="A47" s="121">
        <f t="shared" si="0"/>
        <v>45</v>
      </c>
      <c r="B47" s="121">
        <f t="shared" si="1"/>
        <v>45</v>
      </c>
      <c r="C47" s="121">
        <f t="shared" si="2"/>
        <v>45</v>
      </c>
      <c r="D47" s="121">
        <f t="shared" si="3"/>
        <v>45</v>
      </c>
      <c r="E47" s="121">
        <f t="shared" si="4"/>
        <v>45</v>
      </c>
      <c r="F47" s="122">
        <v>45</v>
      </c>
      <c r="G47" s="255" t="str">
        <f>Inscription!B48&amp;Inscription!C48&amp;Inscription!D48&amp;Inscription!E48&amp;Inscription!F48</f>
        <v/>
      </c>
      <c r="H47" s="256"/>
      <c r="I47" s="123">
        <f>IF('Tirage Matchs'!$J$1=1,0,IF(G47="",0,IF(ISNA(VLOOKUP($F47,'Tirage Matchs'!$B$6:$H$133,6,FALSE)),VLOOKUP($F47,'Tirage Matchs'!$D$6:$H$133,5,FALSE),VLOOKUP($F47,'Tirage Matchs'!$B$6:$H$133,6,FALSE))))</f>
        <v>0</v>
      </c>
      <c r="J47" s="129">
        <f>IF('Tirage Matchs'!$J$1=1,0,IF(G47="",0,IF(ISNA(VLOOKUP($F47,'Tirage Matchs'!$B$6:$H$133,7,FALSE)),VLOOKUP($F47,'Tirage Matchs'!$D$6:$H$133,4,FALSE),VLOOKUP($F47,'Tirage Matchs'!$B$6:$H$133,7,FALSE))))</f>
        <v>0</v>
      </c>
      <c r="K47" s="125">
        <f>IF('Tirage Matchs'!$J$1&lt;=2,0,IF(G47="",0,IF(ISNA(VLOOKUP($F47,'Tirage Matchs'!$B$139:$H$266,6,FALSE)),VLOOKUP($F47,'Tirage Matchs'!$D$139:$H$266,5,FALSE),VLOOKUP($F47,'Tirage Matchs'!$B$139:$H$266,6,FALSE))))</f>
        <v>0</v>
      </c>
      <c r="L47" s="124">
        <f>IF('Tirage Matchs'!$J$1&lt;=2,0,IF(G47="",0,IF(ISNA(VLOOKUP($F47,'Tirage Matchs'!$B$139:$H$266,7,FALSE)),VLOOKUP($F47,'Tirage Matchs'!$D$139:$H$266,4,FALSE),VLOOKUP($F47,'Tirage Matchs'!$B$139:$H$266,7,FALSE))))</f>
        <v>0</v>
      </c>
      <c r="M47" s="124">
        <f>IF('Tirage Matchs'!$J$1&lt;=3,0,IF(G47="",0,IF(ISNA(VLOOKUP($F47,'Tirage Matchs'!$B$272:$H$399,6,FALSE)),VLOOKUP($F47,'Tirage Matchs'!$D$272:$H$399,5,FALSE),VLOOKUP($F47,'Tirage Matchs'!$B$272:$H$399,6,FALSE))))</f>
        <v>0</v>
      </c>
      <c r="N47" s="124">
        <f>IF('Tirage Matchs'!$J$1&lt;=3,0,IF(G47="",0,IF(ISNA(VLOOKUP($F47,'Tirage Matchs'!$B$272:$H$399,7,FALSE)),VLOOKUP($F47,'Tirage Matchs'!$D$272:$H$399,4,FALSE),VLOOKUP($F47,'Tirage Matchs'!$B$272:$H$399,7,FALSE))))</f>
        <v>0</v>
      </c>
      <c r="O47" s="124">
        <f>IF('Tirage Matchs'!$J$1&lt;=4,0,IF(G47="",0,IF(ISNA(VLOOKUP($F47,'Tirage Matchs'!$B$405:$H$532,6,FALSE)),VLOOKUP($F47,'Tirage Matchs'!$D$405:$H$532,5,FALSE),VLOOKUP($F47,'Tirage Matchs'!$B$405:$H$532,6,FALSE))))</f>
        <v>0</v>
      </c>
      <c r="P47" s="124">
        <f>IF('Tirage Matchs'!$J$1&lt;=4,0,IF(G47="",0,IF(ISNA(VLOOKUP($F47,'Tirage Matchs'!$B$405:$H$532,7,FALSE)),VLOOKUP($F47,'Tirage Matchs'!$D$405:$H$532,4,FALSE),VLOOKUP($F47,'Tirage Matchs'!$B$405:$H$532,7,FALSE))))</f>
        <v>0</v>
      </c>
      <c r="Q47" s="124">
        <f>IF('Tirage Matchs'!$J$1&lt;=5,0,IF(G47="",0,IF(ISNA(VLOOKUP($F47,'Tirage Matchs'!$B$538:$H$665,6,FALSE)),VLOOKUP($F47,'Tirage Matchs'!$D$538:$H$665,5,FALSE),VLOOKUP($F47,'Tirage Matchs'!$B$538:$H$665,6,FALSE))))</f>
        <v>0</v>
      </c>
      <c r="R47" s="124">
        <f>IF('Tirage Matchs'!$J$1&lt;=5,0,IF(G47="",0,IF(ISNA(VLOOKUP($F47,'Tirage Matchs'!$B$538:$H$665,7,FALSE)),VLOOKUP($F47,'Tirage Matchs'!$D$538:$H$665,4,FALSE),VLOOKUP($F47,'Tirage Matchs'!$B$538:$H$665,7,FALSE))))</f>
        <v>0</v>
      </c>
      <c r="S47" s="130">
        <f t="shared" si="13"/>
        <v>0</v>
      </c>
      <c r="T47" s="124">
        <f t="shared" si="14"/>
        <v>0</v>
      </c>
      <c r="V47" s="127">
        <f t="shared" si="15"/>
        <v>0</v>
      </c>
      <c r="W47" s="127">
        <f t="shared" si="5"/>
        <v>0</v>
      </c>
      <c r="X47" s="127">
        <f t="shared" si="6"/>
        <v>0</v>
      </c>
      <c r="Y47" s="127">
        <f t="shared" si="7"/>
        <v>0</v>
      </c>
      <c r="Z47" s="127">
        <f t="shared" si="8"/>
        <v>0</v>
      </c>
      <c r="AA47" s="128" t="str">
        <f t="shared" si="16"/>
        <v/>
      </c>
      <c r="AB47" s="128" t="str">
        <f t="shared" si="9"/>
        <v/>
      </c>
      <c r="AC47" s="128" t="str">
        <f t="shared" si="10"/>
        <v/>
      </c>
      <c r="AD47" s="128" t="str">
        <f t="shared" si="11"/>
        <v/>
      </c>
      <c r="AE47" s="128" t="str">
        <f t="shared" si="12"/>
        <v/>
      </c>
      <c r="AF47" s="47">
        <f t="shared" si="17"/>
        <v>0.95499999999999996</v>
      </c>
      <c r="AG47" s="47">
        <f t="shared" si="18"/>
        <v>0.95499999999999996</v>
      </c>
      <c r="AH47" s="47">
        <f t="shared" si="19"/>
        <v>0.95499999999999996</v>
      </c>
      <c r="AI47" s="47">
        <f t="shared" si="20"/>
        <v>0.95499999999999996</v>
      </c>
      <c r="AJ47" s="47">
        <f t="shared" si="21"/>
        <v>0.95499999999999996</v>
      </c>
      <c r="AK47" s="48"/>
      <c r="AL47" s="48"/>
    </row>
    <row r="48" spans="1:38" x14ac:dyDescent="0.2">
      <c r="A48" s="121">
        <f t="shared" si="0"/>
        <v>46</v>
      </c>
      <c r="B48" s="121">
        <f t="shared" si="1"/>
        <v>46</v>
      </c>
      <c r="C48" s="121">
        <f t="shared" si="2"/>
        <v>46</v>
      </c>
      <c r="D48" s="121">
        <f t="shared" si="3"/>
        <v>46</v>
      </c>
      <c r="E48" s="121">
        <f t="shared" si="4"/>
        <v>46</v>
      </c>
      <c r="F48" s="122">
        <v>46</v>
      </c>
      <c r="G48" s="255" t="str">
        <f>Inscription!B49&amp;Inscription!C49&amp;Inscription!D49&amp;Inscription!E49&amp;Inscription!F49</f>
        <v/>
      </c>
      <c r="H48" s="256"/>
      <c r="I48" s="123">
        <f>IF('Tirage Matchs'!$J$1=1,0,IF(G48="",0,IF(ISNA(VLOOKUP($F48,'Tirage Matchs'!$B$6:$H$133,6,FALSE)),VLOOKUP($F48,'Tirage Matchs'!$D$6:$H$133,5,FALSE),VLOOKUP($F48,'Tirage Matchs'!$B$6:$H$133,6,FALSE))))</f>
        <v>0</v>
      </c>
      <c r="J48" s="129">
        <f>IF('Tirage Matchs'!$J$1=1,0,IF(G48="",0,IF(ISNA(VLOOKUP($F48,'Tirage Matchs'!$B$6:$H$133,7,FALSE)),VLOOKUP($F48,'Tirage Matchs'!$D$6:$H$133,4,FALSE),VLOOKUP($F48,'Tirage Matchs'!$B$6:$H$133,7,FALSE))))</f>
        <v>0</v>
      </c>
      <c r="K48" s="125">
        <f>IF('Tirage Matchs'!$J$1&lt;=2,0,IF(G48="",0,IF(ISNA(VLOOKUP($F48,'Tirage Matchs'!$B$139:$H$266,6,FALSE)),VLOOKUP($F48,'Tirage Matchs'!$D$139:$H$266,5,FALSE),VLOOKUP($F48,'Tirage Matchs'!$B$139:$H$266,6,FALSE))))</f>
        <v>0</v>
      </c>
      <c r="L48" s="124">
        <f>IF('Tirage Matchs'!$J$1&lt;=2,0,IF(G48="",0,IF(ISNA(VLOOKUP($F48,'Tirage Matchs'!$B$139:$H$266,7,FALSE)),VLOOKUP($F48,'Tirage Matchs'!$D$139:$H$266,4,FALSE),VLOOKUP($F48,'Tirage Matchs'!$B$139:$H$266,7,FALSE))))</f>
        <v>0</v>
      </c>
      <c r="M48" s="124">
        <f>IF('Tirage Matchs'!$J$1&lt;=3,0,IF(G48="",0,IF(ISNA(VLOOKUP($F48,'Tirage Matchs'!$B$272:$H$399,6,FALSE)),VLOOKUP($F48,'Tirage Matchs'!$D$272:$H$399,5,FALSE),VLOOKUP($F48,'Tirage Matchs'!$B$272:$H$399,6,FALSE))))</f>
        <v>0</v>
      </c>
      <c r="N48" s="124">
        <f>IF('Tirage Matchs'!$J$1&lt;=3,0,IF(G48="",0,IF(ISNA(VLOOKUP($F48,'Tirage Matchs'!$B$272:$H$399,7,FALSE)),VLOOKUP($F48,'Tirage Matchs'!$D$272:$H$399,4,FALSE),VLOOKUP($F48,'Tirage Matchs'!$B$272:$H$399,7,FALSE))))</f>
        <v>0</v>
      </c>
      <c r="O48" s="124">
        <f>IF('Tirage Matchs'!$J$1&lt;=4,0,IF(G48="",0,IF(ISNA(VLOOKUP($F48,'Tirage Matchs'!$B$405:$H$532,6,FALSE)),VLOOKUP($F48,'Tirage Matchs'!$D$405:$H$532,5,FALSE),VLOOKUP($F48,'Tirage Matchs'!$B$405:$H$532,6,FALSE))))</f>
        <v>0</v>
      </c>
      <c r="P48" s="124">
        <f>IF('Tirage Matchs'!$J$1&lt;=4,0,IF(G48="",0,IF(ISNA(VLOOKUP($F48,'Tirage Matchs'!$B$405:$H$532,7,FALSE)),VLOOKUP($F48,'Tirage Matchs'!$D$405:$H$532,4,FALSE),VLOOKUP($F48,'Tirage Matchs'!$B$405:$H$532,7,FALSE))))</f>
        <v>0</v>
      </c>
      <c r="Q48" s="124">
        <f>IF('Tirage Matchs'!$J$1&lt;=5,0,IF(G48="",0,IF(ISNA(VLOOKUP($F48,'Tirage Matchs'!$B$538:$H$665,6,FALSE)),VLOOKUP($F48,'Tirage Matchs'!$D$538:$H$665,5,FALSE),VLOOKUP($F48,'Tirage Matchs'!$B$538:$H$665,6,FALSE))))</f>
        <v>0</v>
      </c>
      <c r="R48" s="124">
        <f>IF('Tirage Matchs'!$J$1&lt;=5,0,IF(G48="",0,IF(ISNA(VLOOKUP($F48,'Tirage Matchs'!$B$538:$H$665,7,FALSE)),VLOOKUP($F48,'Tirage Matchs'!$D$538:$H$665,4,FALSE),VLOOKUP($F48,'Tirage Matchs'!$B$538:$H$665,7,FALSE))))</f>
        <v>0</v>
      </c>
      <c r="S48" s="130">
        <f t="shared" si="13"/>
        <v>0</v>
      </c>
      <c r="T48" s="124">
        <f t="shared" si="14"/>
        <v>0</v>
      </c>
      <c r="V48" s="127">
        <f t="shared" si="15"/>
        <v>0</v>
      </c>
      <c r="W48" s="127">
        <f t="shared" si="5"/>
        <v>0</v>
      </c>
      <c r="X48" s="127">
        <f t="shared" si="6"/>
        <v>0</v>
      </c>
      <c r="Y48" s="127">
        <f t="shared" si="7"/>
        <v>0</v>
      </c>
      <c r="Z48" s="127">
        <f t="shared" si="8"/>
        <v>0</v>
      </c>
      <c r="AA48" s="128" t="str">
        <f t="shared" si="16"/>
        <v/>
      </c>
      <c r="AB48" s="128" t="str">
        <f t="shared" si="9"/>
        <v/>
      </c>
      <c r="AC48" s="128" t="str">
        <f t="shared" si="10"/>
        <v/>
      </c>
      <c r="AD48" s="128" t="str">
        <f t="shared" si="11"/>
        <v/>
      </c>
      <c r="AE48" s="128" t="str">
        <f t="shared" si="12"/>
        <v/>
      </c>
      <c r="AF48" s="47">
        <f t="shared" si="17"/>
        <v>0.95399999999999996</v>
      </c>
      <c r="AG48" s="47">
        <f t="shared" si="18"/>
        <v>0.95399999999999996</v>
      </c>
      <c r="AH48" s="47">
        <f t="shared" si="19"/>
        <v>0.95399999999999996</v>
      </c>
      <c r="AI48" s="47">
        <f t="shared" si="20"/>
        <v>0.95399999999999996</v>
      </c>
      <c r="AJ48" s="47">
        <f t="shared" si="21"/>
        <v>0.95399999999999996</v>
      </c>
      <c r="AK48" s="48"/>
      <c r="AL48" s="48"/>
    </row>
    <row r="49" spans="1:38" x14ac:dyDescent="0.2">
      <c r="A49" s="121">
        <f t="shared" si="0"/>
        <v>47</v>
      </c>
      <c r="B49" s="121">
        <f t="shared" si="1"/>
        <v>47</v>
      </c>
      <c r="C49" s="121">
        <f t="shared" si="2"/>
        <v>47</v>
      </c>
      <c r="D49" s="121">
        <f t="shared" si="3"/>
        <v>47</v>
      </c>
      <c r="E49" s="121">
        <f t="shared" si="4"/>
        <v>47</v>
      </c>
      <c r="F49" s="122">
        <v>47</v>
      </c>
      <c r="G49" s="255" t="str">
        <f>Inscription!B50&amp;Inscription!C50&amp;Inscription!D50&amp;Inscription!E50&amp;Inscription!F50</f>
        <v/>
      </c>
      <c r="H49" s="256"/>
      <c r="I49" s="123">
        <f>IF('Tirage Matchs'!$J$1=1,0,IF(G49="",0,IF(ISNA(VLOOKUP($F49,'Tirage Matchs'!$B$6:$H$133,6,FALSE)),VLOOKUP($F49,'Tirage Matchs'!$D$6:$H$133,5,FALSE),VLOOKUP($F49,'Tirage Matchs'!$B$6:$H$133,6,FALSE))))</f>
        <v>0</v>
      </c>
      <c r="J49" s="129">
        <f>IF('Tirage Matchs'!$J$1=1,0,IF(G49="",0,IF(ISNA(VLOOKUP($F49,'Tirage Matchs'!$B$6:$H$133,7,FALSE)),VLOOKUP($F49,'Tirage Matchs'!$D$6:$H$133,4,FALSE),VLOOKUP($F49,'Tirage Matchs'!$B$6:$H$133,7,FALSE))))</f>
        <v>0</v>
      </c>
      <c r="K49" s="125">
        <f>IF('Tirage Matchs'!$J$1&lt;=2,0,IF(G49="",0,IF(ISNA(VLOOKUP($F49,'Tirage Matchs'!$B$139:$H$266,6,FALSE)),VLOOKUP($F49,'Tirage Matchs'!$D$139:$H$266,5,FALSE),VLOOKUP($F49,'Tirage Matchs'!$B$139:$H$266,6,FALSE))))</f>
        <v>0</v>
      </c>
      <c r="L49" s="124">
        <f>IF('Tirage Matchs'!$J$1&lt;=2,0,IF(G49="",0,IF(ISNA(VLOOKUP($F49,'Tirage Matchs'!$B$139:$H$266,7,FALSE)),VLOOKUP($F49,'Tirage Matchs'!$D$139:$H$266,4,FALSE),VLOOKUP($F49,'Tirage Matchs'!$B$139:$H$266,7,FALSE))))</f>
        <v>0</v>
      </c>
      <c r="M49" s="124">
        <f>IF('Tirage Matchs'!$J$1&lt;=3,0,IF(G49="",0,IF(ISNA(VLOOKUP($F49,'Tirage Matchs'!$B$272:$H$399,6,FALSE)),VLOOKUP($F49,'Tirage Matchs'!$D$272:$H$399,5,FALSE),VLOOKUP($F49,'Tirage Matchs'!$B$272:$H$399,6,FALSE))))</f>
        <v>0</v>
      </c>
      <c r="N49" s="124">
        <f>IF('Tirage Matchs'!$J$1&lt;=3,0,IF(G49="",0,IF(ISNA(VLOOKUP($F49,'Tirage Matchs'!$B$272:$H$399,7,FALSE)),VLOOKUP($F49,'Tirage Matchs'!$D$272:$H$399,4,FALSE),VLOOKUP($F49,'Tirage Matchs'!$B$272:$H$399,7,FALSE))))</f>
        <v>0</v>
      </c>
      <c r="O49" s="124">
        <f>IF('Tirage Matchs'!$J$1&lt;=4,0,IF(G49="",0,IF(ISNA(VLOOKUP($F49,'Tirage Matchs'!$B$405:$H$532,6,FALSE)),VLOOKUP($F49,'Tirage Matchs'!$D$405:$H$532,5,FALSE),VLOOKUP($F49,'Tirage Matchs'!$B$405:$H$532,6,FALSE))))</f>
        <v>0</v>
      </c>
      <c r="P49" s="124">
        <f>IF('Tirage Matchs'!$J$1&lt;=4,0,IF(G49="",0,IF(ISNA(VLOOKUP($F49,'Tirage Matchs'!$B$405:$H$532,7,FALSE)),VLOOKUP($F49,'Tirage Matchs'!$D$405:$H$532,4,FALSE),VLOOKUP($F49,'Tirage Matchs'!$B$405:$H$532,7,FALSE))))</f>
        <v>0</v>
      </c>
      <c r="Q49" s="124">
        <f>IF('Tirage Matchs'!$J$1&lt;=5,0,IF(G49="",0,IF(ISNA(VLOOKUP($F49,'Tirage Matchs'!$B$538:$H$665,6,FALSE)),VLOOKUP($F49,'Tirage Matchs'!$D$538:$H$665,5,FALSE),VLOOKUP($F49,'Tirage Matchs'!$B$538:$H$665,6,FALSE))))</f>
        <v>0</v>
      </c>
      <c r="R49" s="124">
        <f>IF('Tirage Matchs'!$J$1&lt;=5,0,IF(G49="",0,IF(ISNA(VLOOKUP($F49,'Tirage Matchs'!$B$538:$H$665,7,FALSE)),VLOOKUP($F49,'Tirage Matchs'!$D$538:$H$665,4,FALSE),VLOOKUP($F49,'Tirage Matchs'!$B$538:$H$665,7,FALSE))))</f>
        <v>0</v>
      </c>
      <c r="S49" s="130">
        <f t="shared" si="13"/>
        <v>0</v>
      </c>
      <c r="T49" s="124">
        <f t="shared" si="14"/>
        <v>0</v>
      </c>
      <c r="V49" s="127">
        <f t="shared" si="15"/>
        <v>0</v>
      </c>
      <c r="W49" s="127">
        <f t="shared" si="5"/>
        <v>0</v>
      </c>
      <c r="X49" s="127">
        <f t="shared" si="6"/>
        <v>0</v>
      </c>
      <c r="Y49" s="127">
        <f t="shared" si="7"/>
        <v>0</v>
      </c>
      <c r="Z49" s="127">
        <f t="shared" si="8"/>
        <v>0</v>
      </c>
      <c r="AA49" s="128" t="str">
        <f t="shared" si="16"/>
        <v/>
      </c>
      <c r="AB49" s="128" t="str">
        <f t="shared" si="9"/>
        <v/>
      </c>
      <c r="AC49" s="128" t="str">
        <f t="shared" si="10"/>
        <v/>
      </c>
      <c r="AD49" s="128" t="str">
        <f t="shared" si="11"/>
        <v/>
      </c>
      <c r="AE49" s="128" t="str">
        <f t="shared" si="12"/>
        <v/>
      </c>
      <c r="AF49" s="47">
        <f t="shared" si="17"/>
        <v>0.95299999999999996</v>
      </c>
      <c r="AG49" s="47">
        <f t="shared" si="18"/>
        <v>0.95299999999999996</v>
      </c>
      <c r="AH49" s="47">
        <f t="shared" si="19"/>
        <v>0.95299999999999996</v>
      </c>
      <c r="AI49" s="47">
        <f t="shared" si="20"/>
        <v>0.95299999999999996</v>
      </c>
      <c r="AJ49" s="47">
        <f t="shared" si="21"/>
        <v>0.95299999999999996</v>
      </c>
      <c r="AK49" s="48"/>
      <c r="AL49" s="48"/>
    </row>
    <row r="50" spans="1:38" x14ac:dyDescent="0.2">
      <c r="A50" s="121">
        <f t="shared" si="0"/>
        <v>48</v>
      </c>
      <c r="B50" s="121">
        <f t="shared" si="1"/>
        <v>48</v>
      </c>
      <c r="C50" s="121">
        <f t="shared" si="2"/>
        <v>48</v>
      </c>
      <c r="D50" s="121">
        <f t="shared" si="3"/>
        <v>48</v>
      </c>
      <c r="E50" s="121">
        <f t="shared" si="4"/>
        <v>48</v>
      </c>
      <c r="F50" s="122">
        <v>48</v>
      </c>
      <c r="G50" s="255" t="str">
        <f>Inscription!B51&amp;Inscription!C51&amp;Inscription!D51&amp;Inscription!E51&amp;Inscription!F51</f>
        <v/>
      </c>
      <c r="H50" s="256"/>
      <c r="I50" s="123">
        <f>IF('Tirage Matchs'!$J$1=1,0,IF(G50="",0,IF(ISNA(VLOOKUP($F50,'Tirage Matchs'!$B$6:$H$133,6,FALSE)),VLOOKUP($F50,'Tirage Matchs'!$D$6:$H$133,5,FALSE),VLOOKUP($F50,'Tirage Matchs'!$B$6:$H$133,6,FALSE))))</f>
        <v>0</v>
      </c>
      <c r="J50" s="129">
        <f>IF('Tirage Matchs'!$J$1=1,0,IF(G50="",0,IF(ISNA(VLOOKUP($F50,'Tirage Matchs'!$B$6:$H$133,7,FALSE)),VLOOKUP($F50,'Tirage Matchs'!$D$6:$H$133,4,FALSE),VLOOKUP($F50,'Tirage Matchs'!$B$6:$H$133,7,FALSE))))</f>
        <v>0</v>
      </c>
      <c r="K50" s="125">
        <f>IF('Tirage Matchs'!$J$1&lt;=2,0,IF(G50="",0,IF(ISNA(VLOOKUP($F50,'Tirage Matchs'!$B$139:$H$266,6,FALSE)),VLOOKUP($F50,'Tirage Matchs'!$D$139:$H$266,5,FALSE),VLOOKUP($F50,'Tirage Matchs'!$B$139:$H$266,6,FALSE))))</f>
        <v>0</v>
      </c>
      <c r="L50" s="124">
        <f>IF('Tirage Matchs'!$J$1&lt;=2,0,IF(G50="",0,IF(ISNA(VLOOKUP($F50,'Tirage Matchs'!$B$139:$H$266,7,FALSE)),VLOOKUP($F50,'Tirage Matchs'!$D$139:$H$266,4,FALSE),VLOOKUP($F50,'Tirage Matchs'!$B$139:$H$266,7,FALSE))))</f>
        <v>0</v>
      </c>
      <c r="M50" s="124">
        <f>IF('Tirage Matchs'!$J$1&lt;=3,0,IF(G50="",0,IF(ISNA(VLOOKUP($F50,'Tirage Matchs'!$B$272:$H$399,6,FALSE)),VLOOKUP($F50,'Tirage Matchs'!$D$272:$H$399,5,FALSE),VLOOKUP($F50,'Tirage Matchs'!$B$272:$H$399,6,FALSE))))</f>
        <v>0</v>
      </c>
      <c r="N50" s="124">
        <f>IF('Tirage Matchs'!$J$1&lt;=3,0,IF(G50="",0,IF(ISNA(VLOOKUP($F50,'Tirage Matchs'!$B$272:$H$399,7,FALSE)),VLOOKUP($F50,'Tirage Matchs'!$D$272:$H$399,4,FALSE),VLOOKUP($F50,'Tirage Matchs'!$B$272:$H$399,7,FALSE))))</f>
        <v>0</v>
      </c>
      <c r="O50" s="124">
        <f>IF('Tirage Matchs'!$J$1&lt;=4,0,IF(G50="",0,IF(ISNA(VLOOKUP($F50,'Tirage Matchs'!$B$405:$H$532,6,FALSE)),VLOOKUP($F50,'Tirage Matchs'!$D$405:$H$532,5,FALSE),VLOOKUP($F50,'Tirage Matchs'!$B$405:$H$532,6,FALSE))))</f>
        <v>0</v>
      </c>
      <c r="P50" s="124">
        <f>IF('Tirage Matchs'!$J$1&lt;=4,0,IF(G50="",0,IF(ISNA(VLOOKUP($F50,'Tirage Matchs'!$B$405:$H$532,7,FALSE)),VLOOKUP($F50,'Tirage Matchs'!$D$405:$H$532,4,FALSE),VLOOKUP($F50,'Tirage Matchs'!$B$405:$H$532,7,FALSE))))</f>
        <v>0</v>
      </c>
      <c r="Q50" s="124">
        <f>IF('Tirage Matchs'!$J$1&lt;=5,0,IF(G50="",0,IF(ISNA(VLOOKUP($F50,'Tirage Matchs'!$B$538:$H$665,6,FALSE)),VLOOKUP($F50,'Tirage Matchs'!$D$538:$H$665,5,FALSE),VLOOKUP($F50,'Tirage Matchs'!$B$538:$H$665,6,FALSE))))</f>
        <v>0</v>
      </c>
      <c r="R50" s="124">
        <f>IF('Tirage Matchs'!$J$1&lt;=5,0,IF(G50="",0,IF(ISNA(VLOOKUP($F50,'Tirage Matchs'!$B$538:$H$665,7,FALSE)),VLOOKUP($F50,'Tirage Matchs'!$D$538:$H$665,4,FALSE),VLOOKUP($F50,'Tirage Matchs'!$B$538:$H$665,7,FALSE))))</f>
        <v>0</v>
      </c>
      <c r="S50" s="130">
        <f t="shared" si="13"/>
        <v>0</v>
      </c>
      <c r="T50" s="124">
        <f t="shared" si="14"/>
        <v>0</v>
      </c>
      <c r="V50" s="127">
        <f t="shared" si="15"/>
        <v>0</v>
      </c>
      <c r="W50" s="127">
        <f t="shared" si="5"/>
        <v>0</v>
      </c>
      <c r="X50" s="127">
        <f t="shared" si="6"/>
        <v>0</v>
      </c>
      <c r="Y50" s="127">
        <f t="shared" si="7"/>
        <v>0</v>
      </c>
      <c r="Z50" s="127">
        <f t="shared" si="8"/>
        <v>0</v>
      </c>
      <c r="AA50" s="128" t="str">
        <f t="shared" si="16"/>
        <v/>
      </c>
      <c r="AB50" s="128" t="str">
        <f t="shared" si="9"/>
        <v/>
      </c>
      <c r="AC50" s="128" t="str">
        <f t="shared" si="10"/>
        <v/>
      </c>
      <c r="AD50" s="128" t="str">
        <f t="shared" si="11"/>
        <v/>
      </c>
      <c r="AE50" s="128" t="str">
        <f t="shared" si="12"/>
        <v/>
      </c>
      <c r="AF50" s="47">
        <f t="shared" si="17"/>
        <v>0.95199999999999996</v>
      </c>
      <c r="AG50" s="47">
        <f t="shared" si="18"/>
        <v>0.95199999999999996</v>
      </c>
      <c r="AH50" s="47">
        <f t="shared" si="19"/>
        <v>0.95199999999999996</v>
      </c>
      <c r="AI50" s="47">
        <f t="shared" si="20"/>
        <v>0.95199999999999996</v>
      </c>
      <c r="AJ50" s="47">
        <f t="shared" si="21"/>
        <v>0.95199999999999996</v>
      </c>
      <c r="AK50" s="48"/>
      <c r="AL50" s="48"/>
    </row>
    <row r="51" spans="1:38" x14ac:dyDescent="0.2">
      <c r="A51" s="121">
        <f t="shared" si="0"/>
        <v>49</v>
      </c>
      <c r="B51" s="121">
        <f t="shared" si="1"/>
        <v>49</v>
      </c>
      <c r="C51" s="121">
        <f t="shared" si="2"/>
        <v>49</v>
      </c>
      <c r="D51" s="121">
        <f t="shared" si="3"/>
        <v>49</v>
      </c>
      <c r="E51" s="121">
        <f t="shared" si="4"/>
        <v>49</v>
      </c>
      <c r="F51" s="122">
        <v>49</v>
      </c>
      <c r="G51" s="255" t="str">
        <f>Inscription!B52&amp;Inscription!C52&amp;Inscription!D52&amp;Inscription!E52&amp;Inscription!F52</f>
        <v/>
      </c>
      <c r="H51" s="256"/>
      <c r="I51" s="123">
        <f>IF('Tirage Matchs'!$J$1=1,0,IF(G51="",0,IF(ISNA(VLOOKUP($F51,'Tirage Matchs'!$B$6:$H$133,6,FALSE)),VLOOKUP($F51,'Tirage Matchs'!$D$6:$H$133,5,FALSE),VLOOKUP($F51,'Tirage Matchs'!$B$6:$H$133,6,FALSE))))</f>
        <v>0</v>
      </c>
      <c r="J51" s="129">
        <f>IF('Tirage Matchs'!$J$1=1,0,IF(G51="",0,IF(ISNA(VLOOKUP($F51,'Tirage Matchs'!$B$6:$H$133,7,FALSE)),VLOOKUP($F51,'Tirage Matchs'!$D$6:$H$133,4,FALSE),VLOOKUP($F51,'Tirage Matchs'!$B$6:$H$133,7,FALSE))))</f>
        <v>0</v>
      </c>
      <c r="K51" s="125">
        <f>IF('Tirage Matchs'!$J$1&lt;=2,0,IF(G51="",0,IF(ISNA(VLOOKUP($F51,'Tirage Matchs'!$B$139:$H$266,6,FALSE)),VLOOKUP($F51,'Tirage Matchs'!$D$139:$H$266,5,FALSE),VLOOKUP($F51,'Tirage Matchs'!$B$139:$H$266,6,FALSE))))</f>
        <v>0</v>
      </c>
      <c r="L51" s="124">
        <f>IF('Tirage Matchs'!$J$1&lt;=2,0,IF(G51="",0,IF(ISNA(VLOOKUP($F51,'Tirage Matchs'!$B$139:$H$266,7,FALSE)),VLOOKUP($F51,'Tirage Matchs'!$D$139:$H$266,4,FALSE),VLOOKUP($F51,'Tirage Matchs'!$B$139:$H$266,7,FALSE))))</f>
        <v>0</v>
      </c>
      <c r="M51" s="124">
        <f>IF('Tirage Matchs'!$J$1&lt;=3,0,IF(G51="",0,IF(ISNA(VLOOKUP($F51,'Tirage Matchs'!$B$272:$H$399,6,FALSE)),VLOOKUP($F51,'Tirage Matchs'!$D$272:$H$399,5,FALSE),VLOOKUP($F51,'Tirage Matchs'!$B$272:$H$399,6,FALSE))))</f>
        <v>0</v>
      </c>
      <c r="N51" s="124">
        <f>IF('Tirage Matchs'!$J$1&lt;=3,0,IF(G51="",0,IF(ISNA(VLOOKUP($F51,'Tirage Matchs'!$B$272:$H$399,7,FALSE)),VLOOKUP($F51,'Tirage Matchs'!$D$272:$H$399,4,FALSE),VLOOKUP($F51,'Tirage Matchs'!$B$272:$H$399,7,FALSE))))</f>
        <v>0</v>
      </c>
      <c r="O51" s="124">
        <f>IF('Tirage Matchs'!$J$1&lt;=4,0,IF(G51="",0,IF(ISNA(VLOOKUP($F51,'Tirage Matchs'!$B$405:$H$532,6,FALSE)),VLOOKUP($F51,'Tirage Matchs'!$D$405:$H$532,5,FALSE),VLOOKUP($F51,'Tirage Matchs'!$B$405:$H$532,6,FALSE))))</f>
        <v>0</v>
      </c>
      <c r="P51" s="124">
        <f>IF('Tirage Matchs'!$J$1&lt;=4,0,IF(G51="",0,IF(ISNA(VLOOKUP($F51,'Tirage Matchs'!$B$405:$H$532,7,FALSE)),VLOOKUP($F51,'Tirage Matchs'!$D$405:$H$532,4,FALSE),VLOOKUP($F51,'Tirage Matchs'!$B$405:$H$532,7,FALSE))))</f>
        <v>0</v>
      </c>
      <c r="Q51" s="124">
        <f>IF('Tirage Matchs'!$J$1&lt;=5,0,IF(G51="",0,IF(ISNA(VLOOKUP($F51,'Tirage Matchs'!$B$538:$H$665,6,FALSE)),VLOOKUP($F51,'Tirage Matchs'!$D$538:$H$665,5,FALSE),VLOOKUP($F51,'Tirage Matchs'!$B$538:$H$665,6,FALSE))))</f>
        <v>0</v>
      </c>
      <c r="R51" s="124">
        <f>IF('Tirage Matchs'!$J$1&lt;=5,0,IF(G51="",0,IF(ISNA(VLOOKUP($F51,'Tirage Matchs'!$B$538:$H$665,7,FALSE)),VLOOKUP($F51,'Tirage Matchs'!$D$538:$H$665,4,FALSE),VLOOKUP($F51,'Tirage Matchs'!$B$538:$H$665,7,FALSE))))</f>
        <v>0</v>
      </c>
      <c r="S51" s="130">
        <f t="shared" si="13"/>
        <v>0</v>
      </c>
      <c r="T51" s="124">
        <f t="shared" si="14"/>
        <v>0</v>
      </c>
      <c r="V51" s="127">
        <f t="shared" si="15"/>
        <v>0</v>
      </c>
      <c r="W51" s="127">
        <f t="shared" si="5"/>
        <v>0</v>
      </c>
      <c r="X51" s="127">
        <f t="shared" si="6"/>
        <v>0</v>
      </c>
      <c r="Y51" s="127">
        <f t="shared" si="7"/>
        <v>0</v>
      </c>
      <c r="Z51" s="127">
        <f t="shared" si="8"/>
        <v>0</v>
      </c>
      <c r="AA51" s="128" t="str">
        <f t="shared" si="16"/>
        <v/>
      </c>
      <c r="AB51" s="128" t="str">
        <f t="shared" si="9"/>
        <v/>
      </c>
      <c r="AC51" s="128" t="str">
        <f t="shared" si="10"/>
        <v/>
      </c>
      <c r="AD51" s="128" t="str">
        <f t="shared" si="11"/>
        <v/>
      </c>
      <c r="AE51" s="128" t="str">
        <f t="shared" si="12"/>
        <v/>
      </c>
      <c r="AF51" s="47">
        <f t="shared" si="17"/>
        <v>0.95099999999999996</v>
      </c>
      <c r="AG51" s="47">
        <f t="shared" si="18"/>
        <v>0.95099999999999996</v>
      </c>
      <c r="AH51" s="47">
        <f t="shared" si="19"/>
        <v>0.95099999999999996</v>
      </c>
      <c r="AI51" s="47">
        <f t="shared" si="20"/>
        <v>0.95099999999999996</v>
      </c>
      <c r="AJ51" s="47">
        <f t="shared" si="21"/>
        <v>0.95099999999999996</v>
      </c>
      <c r="AK51" s="48"/>
      <c r="AL51" s="48"/>
    </row>
    <row r="52" spans="1:38" x14ac:dyDescent="0.2">
      <c r="A52" s="121">
        <f t="shared" si="0"/>
        <v>50</v>
      </c>
      <c r="B52" s="121">
        <f t="shared" si="1"/>
        <v>50</v>
      </c>
      <c r="C52" s="121">
        <f t="shared" si="2"/>
        <v>50</v>
      </c>
      <c r="D52" s="121">
        <f t="shared" si="3"/>
        <v>50</v>
      </c>
      <c r="E52" s="121">
        <f t="shared" si="4"/>
        <v>50</v>
      </c>
      <c r="F52" s="122">
        <v>50</v>
      </c>
      <c r="G52" s="255" t="str">
        <f>Inscription!B53&amp;Inscription!C53&amp;Inscription!D53&amp;Inscription!E53&amp;Inscription!F53</f>
        <v/>
      </c>
      <c r="H52" s="256"/>
      <c r="I52" s="123">
        <f>IF('Tirage Matchs'!$J$1=1,0,IF(G52="",0,IF(ISNA(VLOOKUP($F52,'Tirage Matchs'!$B$6:$H$133,6,FALSE)),VLOOKUP($F52,'Tirage Matchs'!$D$6:$H$133,5,FALSE),VLOOKUP($F52,'Tirage Matchs'!$B$6:$H$133,6,FALSE))))</f>
        <v>0</v>
      </c>
      <c r="J52" s="129">
        <f>IF('Tirage Matchs'!$J$1=1,0,IF(G52="",0,IF(ISNA(VLOOKUP($F52,'Tirage Matchs'!$B$6:$H$133,7,FALSE)),VLOOKUP($F52,'Tirage Matchs'!$D$6:$H$133,4,FALSE),VLOOKUP($F52,'Tirage Matchs'!$B$6:$H$133,7,FALSE))))</f>
        <v>0</v>
      </c>
      <c r="K52" s="125">
        <f>IF('Tirage Matchs'!$J$1&lt;=2,0,IF(G52="",0,IF(ISNA(VLOOKUP($F52,'Tirage Matchs'!$B$139:$H$266,6,FALSE)),VLOOKUP($F52,'Tirage Matchs'!$D$139:$H$266,5,FALSE),VLOOKUP($F52,'Tirage Matchs'!$B$139:$H$266,6,FALSE))))</f>
        <v>0</v>
      </c>
      <c r="L52" s="124">
        <f>IF('Tirage Matchs'!$J$1&lt;=2,0,IF(G52="",0,IF(ISNA(VLOOKUP($F52,'Tirage Matchs'!$B$139:$H$266,7,FALSE)),VLOOKUP($F52,'Tirage Matchs'!$D$139:$H$266,4,FALSE),VLOOKUP($F52,'Tirage Matchs'!$B$139:$H$266,7,FALSE))))</f>
        <v>0</v>
      </c>
      <c r="M52" s="124">
        <f>IF('Tirage Matchs'!$J$1&lt;=3,0,IF(G52="",0,IF(ISNA(VLOOKUP($F52,'Tirage Matchs'!$B$272:$H$399,6,FALSE)),VLOOKUP($F52,'Tirage Matchs'!$D$272:$H$399,5,FALSE),VLOOKUP($F52,'Tirage Matchs'!$B$272:$H$399,6,FALSE))))</f>
        <v>0</v>
      </c>
      <c r="N52" s="124">
        <f>IF('Tirage Matchs'!$J$1&lt;=3,0,IF(G52="",0,IF(ISNA(VLOOKUP($F52,'Tirage Matchs'!$B$272:$H$399,7,FALSE)),VLOOKUP($F52,'Tirage Matchs'!$D$272:$H$399,4,FALSE),VLOOKUP($F52,'Tirage Matchs'!$B$272:$H$399,7,FALSE))))</f>
        <v>0</v>
      </c>
      <c r="O52" s="124">
        <f>IF('Tirage Matchs'!$J$1&lt;=4,0,IF(G52="",0,IF(ISNA(VLOOKUP($F52,'Tirage Matchs'!$B$405:$H$532,6,FALSE)),VLOOKUP($F52,'Tirage Matchs'!$D$405:$H$532,5,FALSE),VLOOKUP($F52,'Tirage Matchs'!$B$405:$H$532,6,FALSE))))</f>
        <v>0</v>
      </c>
      <c r="P52" s="124">
        <f>IF('Tirage Matchs'!$J$1&lt;=4,0,IF(G52="",0,IF(ISNA(VLOOKUP($F52,'Tirage Matchs'!$B$405:$H$532,7,FALSE)),VLOOKUP($F52,'Tirage Matchs'!$D$405:$H$532,4,FALSE),VLOOKUP($F52,'Tirage Matchs'!$B$405:$H$532,7,FALSE))))</f>
        <v>0</v>
      </c>
      <c r="Q52" s="124">
        <f>IF('Tirage Matchs'!$J$1&lt;=5,0,IF(G52="",0,IF(ISNA(VLOOKUP($F52,'Tirage Matchs'!$B$538:$H$665,6,FALSE)),VLOOKUP($F52,'Tirage Matchs'!$D$538:$H$665,5,FALSE),VLOOKUP($F52,'Tirage Matchs'!$B$538:$H$665,6,FALSE))))</f>
        <v>0</v>
      </c>
      <c r="R52" s="124">
        <f>IF('Tirage Matchs'!$J$1&lt;=5,0,IF(G52="",0,IF(ISNA(VLOOKUP($F52,'Tirage Matchs'!$B$538:$H$665,7,FALSE)),VLOOKUP($F52,'Tirage Matchs'!$D$538:$H$665,4,FALSE),VLOOKUP($F52,'Tirage Matchs'!$B$538:$H$665,7,FALSE))))</f>
        <v>0</v>
      </c>
      <c r="S52" s="130">
        <f t="shared" si="13"/>
        <v>0</v>
      </c>
      <c r="T52" s="124">
        <f t="shared" si="14"/>
        <v>0</v>
      </c>
      <c r="V52" s="127">
        <f t="shared" si="15"/>
        <v>0</v>
      </c>
      <c r="W52" s="127">
        <f t="shared" si="5"/>
        <v>0</v>
      </c>
      <c r="X52" s="127">
        <f t="shared" si="6"/>
        <v>0</v>
      </c>
      <c r="Y52" s="127">
        <f t="shared" si="7"/>
        <v>0</v>
      </c>
      <c r="Z52" s="127">
        <f t="shared" si="8"/>
        <v>0</v>
      </c>
      <c r="AA52" s="128" t="str">
        <f t="shared" si="16"/>
        <v/>
      </c>
      <c r="AB52" s="128" t="str">
        <f t="shared" si="9"/>
        <v/>
      </c>
      <c r="AC52" s="128" t="str">
        <f t="shared" si="10"/>
        <v/>
      </c>
      <c r="AD52" s="128" t="str">
        <f t="shared" si="11"/>
        <v/>
      </c>
      <c r="AE52" s="128" t="str">
        <f t="shared" si="12"/>
        <v/>
      </c>
      <c r="AF52" s="47">
        <f t="shared" si="17"/>
        <v>0.95</v>
      </c>
      <c r="AG52" s="47">
        <f t="shared" si="18"/>
        <v>0.95</v>
      </c>
      <c r="AH52" s="47">
        <f t="shared" si="19"/>
        <v>0.95</v>
      </c>
      <c r="AI52" s="47">
        <f t="shared" si="20"/>
        <v>0.95</v>
      </c>
      <c r="AJ52" s="47">
        <f t="shared" si="21"/>
        <v>0.95</v>
      </c>
      <c r="AK52" s="48"/>
      <c r="AL52" s="48"/>
    </row>
    <row r="53" spans="1:38" s="55" customFormat="1" x14ac:dyDescent="0.2">
      <c r="A53" s="121">
        <f t="shared" si="0"/>
        <v>51</v>
      </c>
      <c r="B53" s="121">
        <f t="shared" si="1"/>
        <v>51</v>
      </c>
      <c r="C53" s="121">
        <f t="shared" si="2"/>
        <v>51</v>
      </c>
      <c r="D53" s="121">
        <f t="shared" si="3"/>
        <v>51</v>
      </c>
      <c r="E53" s="121">
        <f t="shared" si="4"/>
        <v>51</v>
      </c>
      <c r="F53" s="122">
        <v>51</v>
      </c>
      <c r="G53" s="255" t="str">
        <f>Inscription!B54&amp;Inscription!C54&amp;Inscription!D54&amp;Inscription!E54&amp;Inscription!F54</f>
        <v/>
      </c>
      <c r="H53" s="256"/>
      <c r="I53" s="123">
        <f>IF('Tirage Matchs'!$J$1=1,0,IF(G53="",0,IF(ISNA(VLOOKUP($F53,'Tirage Matchs'!$B$6:$H$133,6,FALSE)),VLOOKUP($F53,'Tirage Matchs'!$D$6:$H$133,5,FALSE),VLOOKUP($F53,'Tirage Matchs'!$B$6:$H$133,6,FALSE))))</f>
        <v>0</v>
      </c>
      <c r="J53" s="129">
        <f>IF('Tirage Matchs'!$J$1=1,0,IF(G53="",0,IF(ISNA(VLOOKUP($F53,'Tirage Matchs'!$B$6:$H$133,7,FALSE)),VLOOKUP($F53,'Tirage Matchs'!$D$6:$H$133,4,FALSE),VLOOKUP($F53,'Tirage Matchs'!$B$6:$H$133,7,FALSE))))</f>
        <v>0</v>
      </c>
      <c r="K53" s="125">
        <f>IF('Tirage Matchs'!$J$1&lt;=2,0,IF(G53="",0,IF(ISNA(VLOOKUP($F53,'Tirage Matchs'!$B$139:$H$266,6,FALSE)),VLOOKUP($F53,'Tirage Matchs'!$D$139:$H$266,5,FALSE),VLOOKUP($F53,'Tirage Matchs'!$B$139:$H$266,6,FALSE))))</f>
        <v>0</v>
      </c>
      <c r="L53" s="124">
        <f>IF('Tirage Matchs'!$J$1&lt;=2,0,IF(G53="",0,IF(ISNA(VLOOKUP($F53,'Tirage Matchs'!$B$139:$H$266,7,FALSE)),VLOOKUP($F53,'Tirage Matchs'!$D$139:$H$266,4,FALSE),VLOOKUP($F53,'Tirage Matchs'!$B$139:$H$266,7,FALSE))))</f>
        <v>0</v>
      </c>
      <c r="M53" s="124">
        <f>IF('Tirage Matchs'!$J$1&lt;=3,0,IF(G53="",0,IF(ISNA(VLOOKUP($F53,'Tirage Matchs'!$B$272:$H$399,6,FALSE)),VLOOKUP($F53,'Tirage Matchs'!$D$272:$H$399,5,FALSE),VLOOKUP($F53,'Tirage Matchs'!$B$272:$H$399,6,FALSE))))</f>
        <v>0</v>
      </c>
      <c r="N53" s="124">
        <f>IF('Tirage Matchs'!$J$1&lt;=3,0,IF(G53="",0,IF(ISNA(VLOOKUP($F53,'Tirage Matchs'!$B$272:$H$399,7,FALSE)),VLOOKUP($F53,'Tirage Matchs'!$D$272:$H$399,4,FALSE),VLOOKUP($F53,'Tirage Matchs'!$B$272:$H$399,7,FALSE))))</f>
        <v>0</v>
      </c>
      <c r="O53" s="124">
        <f>IF('Tirage Matchs'!$J$1&lt;=4,0,IF(G53="",0,IF(ISNA(VLOOKUP($F53,'Tirage Matchs'!$B$405:$H$532,6,FALSE)),VLOOKUP($F53,'Tirage Matchs'!$D$405:$H$532,5,FALSE),VLOOKUP($F53,'Tirage Matchs'!$B$405:$H$532,6,FALSE))))</f>
        <v>0</v>
      </c>
      <c r="P53" s="124">
        <f>IF('Tirage Matchs'!$J$1&lt;=4,0,IF(G53="",0,IF(ISNA(VLOOKUP($F53,'Tirage Matchs'!$B$405:$H$532,7,FALSE)),VLOOKUP($F53,'Tirage Matchs'!$D$405:$H$532,4,FALSE),VLOOKUP($F53,'Tirage Matchs'!$B$405:$H$532,7,FALSE))))</f>
        <v>0</v>
      </c>
      <c r="Q53" s="124">
        <f>IF('Tirage Matchs'!$J$1&lt;=5,0,IF(G53="",0,IF(ISNA(VLOOKUP($F53,'Tirage Matchs'!$B$538:$H$665,6,FALSE)),VLOOKUP($F53,'Tirage Matchs'!$D$538:$H$665,5,FALSE),VLOOKUP($F53,'Tirage Matchs'!$B$538:$H$665,6,FALSE))))</f>
        <v>0</v>
      </c>
      <c r="R53" s="124">
        <f>IF('Tirage Matchs'!$J$1&lt;=5,0,IF(G53="",0,IF(ISNA(VLOOKUP($F53,'Tirage Matchs'!$B$538:$H$665,7,FALSE)),VLOOKUP($F53,'Tirage Matchs'!$D$538:$H$665,4,FALSE),VLOOKUP($F53,'Tirage Matchs'!$B$538:$H$665,7,FALSE))))</f>
        <v>0</v>
      </c>
      <c r="S53" s="130">
        <f t="shared" si="13"/>
        <v>0</v>
      </c>
      <c r="T53" s="124">
        <f t="shared" si="14"/>
        <v>0</v>
      </c>
      <c r="U53" s="47"/>
      <c r="V53" s="127">
        <f t="shared" si="15"/>
        <v>0</v>
      </c>
      <c r="W53" s="127">
        <f t="shared" si="5"/>
        <v>0</v>
      </c>
      <c r="X53" s="127">
        <f t="shared" si="6"/>
        <v>0</v>
      </c>
      <c r="Y53" s="127">
        <f t="shared" si="7"/>
        <v>0</v>
      </c>
      <c r="Z53" s="127">
        <f t="shared" si="8"/>
        <v>0</v>
      </c>
      <c r="AA53" s="128" t="str">
        <f t="shared" si="16"/>
        <v/>
      </c>
      <c r="AB53" s="128" t="str">
        <f t="shared" si="9"/>
        <v/>
      </c>
      <c r="AC53" s="128" t="str">
        <f t="shared" si="10"/>
        <v/>
      </c>
      <c r="AD53" s="128" t="str">
        <f t="shared" si="11"/>
        <v/>
      </c>
      <c r="AE53" s="128" t="str">
        <f t="shared" si="12"/>
        <v/>
      </c>
      <c r="AF53" s="47">
        <f t="shared" si="17"/>
        <v>0.94899999999999995</v>
      </c>
      <c r="AG53" s="47">
        <f t="shared" si="18"/>
        <v>0.94899999999999995</v>
      </c>
      <c r="AH53" s="47">
        <f t="shared" si="19"/>
        <v>0.94899999999999995</v>
      </c>
      <c r="AI53" s="47">
        <f t="shared" si="20"/>
        <v>0.94899999999999995</v>
      </c>
      <c r="AJ53" s="47">
        <f t="shared" si="21"/>
        <v>0.94899999999999995</v>
      </c>
      <c r="AK53" s="65"/>
      <c r="AL53" s="65"/>
    </row>
    <row r="54" spans="1:38" s="55" customFormat="1" x14ac:dyDescent="0.2">
      <c r="A54" s="121">
        <f t="shared" si="0"/>
        <v>52</v>
      </c>
      <c r="B54" s="121">
        <f t="shared" si="1"/>
        <v>52</v>
      </c>
      <c r="C54" s="121">
        <f t="shared" si="2"/>
        <v>52</v>
      </c>
      <c r="D54" s="121">
        <f t="shared" si="3"/>
        <v>52</v>
      </c>
      <c r="E54" s="121">
        <f t="shared" si="4"/>
        <v>52</v>
      </c>
      <c r="F54" s="122">
        <v>52</v>
      </c>
      <c r="G54" s="255" t="str">
        <f>Inscription!B55&amp;Inscription!C55&amp;Inscription!D55&amp;Inscription!E55&amp;Inscription!F55</f>
        <v/>
      </c>
      <c r="H54" s="256"/>
      <c r="I54" s="123">
        <f>IF('Tirage Matchs'!$J$1=1,0,IF(G54="",0,IF(ISNA(VLOOKUP($F54,'Tirage Matchs'!$B$6:$H$133,6,FALSE)),VLOOKUP($F54,'Tirage Matchs'!$D$6:$H$133,5,FALSE),VLOOKUP($F54,'Tirage Matchs'!$B$6:$H$133,6,FALSE))))</f>
        <v>0</v>
      </c>
      <c r="J54" s="129">
        <f>IF('Tirage Matchs'!$J$1=1,0,IF(G54="",0,IF(ISNA(VLOOKUP($F54,'Tirage Matchs'!$B$6:$H$133,7,FALSE)),VLOOKUP($F54,'Tirage Matchs'!$D$6:$H$133,4,FALSE),VLOOKUP($F54,'Tirage Matchs'!$B$6:$H$133,7,FALSE))))</f>
        <v>0</v>
      </c>
      <c r="K54" s="125">
        <f>IF('Tirage Matchs'!$J$1&lt;=2,0,IF(G54="",0,IF(ISNA(VLOOKUP($F54,'Tirage Matchs'!$B$139:$H$266,6,FALSE)),VLOOKUP($F54,'Tirage Matchs'!$D$139:$H$266,5,FALSE),VLOOKUP($F54,'Tirage Matchs'!$B$139:$H$266,6,FALSE))))</f>
        <v>0</v>
      </c>
      <c r="L54" s="124">
        <f>IF('Tirage Matchs'!$J$1&lt;=2,0,IF(G54="",0,IF(ISNA(VLOOKUP($F54,'Tirage Matchs'!$B$139:$H$266,7,FALSE)),VLOOKUP($F54,'Tirage Matchs'!$D$139:$H$266,4,FALSE),VLOOKUP($F54,'Tirage Matchs'!$B$139:$H$266,7,FALSE))))</f>
        <v>0</v>
      </c>
      <c r="M54" s="124">
        <f>IF('Tirage Matchs'!$J$1&lt;=3,0,IF(G54="",0,IF(ISNA(VLOOKUP($F54,'Tirage Matchs'!$B$272:$H$399,6,FALSE)),VLOOKUP($F54,'Tirage Matchs'!$D$272:$H$399,5,FALSE),VLOOKUP($F54,'Tirage Matchs'!$B$272:$H$399,6,FALSE))))</f>
        <v>0</v>
      </c>
      <c r="N54" s="124">
        <f>IF('Tirage Matchs'!$J$1&lt;=3,0,IF(G54="",0,IF(ISNA(VLOOKUP($F54,'Tirage Matchs'!$B$272:$H$399,7,FALSE)),VLOOKUP($F54,'Tirage Matchs'!$D$272:$H$399,4,FALSE),VLOOKUP($F54,'Tirage Matchs'!$B$272:$H$399,7,FALSE))))</f>
        <v>0</v>
      </c>
      <c r="O54" s="124">
        <f>IF('Tirage Matchs'!$J$1&lt;=4,0,IF(G54="",0,IF(ISNA(VLOOKUP($F54,'Tirage Matchs'!$B$405:$H$532,6,FALSE)),VLOOKUP($F54,'Tirage Matchs'!$D$405:$H$532,5,FALSE),VLOOKUP($F54,'Tirage Matchs'!$B$405:$H$532,6,FALSE))))</f>
        <v>0</v>
      </c>
      <c r="P54" s="124">
        <f>IF('Tirage Matchs'!$J$1&lt;=4,0,IF(G54="",0,IF(ISNA(VLOOKUP($F54,'Tirage Matchs'!$B$405:$H$532,7,FALSE)),VLOOKUP($F54,'Tirage Matchs'!$D$405:$H$532,4,FALSE),VLOOKUP($F54,'Tirage Matchs'!$B$405:$H$532,7,FALSE))))</f>
        <v>0</v>
      </c>
      <c r="Q54" s="124">
        <f>IF('Tirage Matchs'!$J$1&lt;=5,0,IF(G54="",0,IF(ISNA(VLOOKUP($F54,'Tirage Matchs'!$B$538:$H$665,6,FALSE)),VLOOKUP($F54,'Tirage Matchs'!$D$538:$H$665,5,FALSE),VLOOKUP($F54,'Tirage Matchs'!$B$538:$H$665,6,FALSE))))</f>
        <v>0</v>
      </c>
      <c r="R54" s="124">
        <f>IF('Tirage Matchs'!$J$1&lt;=5,0,IF(G54="",0,IF(ISNA(VLOOKUP($F54,'Tirage Matchs'!$B$538:$H$665,7,FALSE)),VLOOKUP($F54,'Tirage Matchs'!$D$538:$H$665,4,FALSE),VLOOKUP($F54,'Tirage Matchs'!$B$538:$H$665,7,FALSE))))</f>
        <v>0</v>
      </c>
      <c r="S54" s="130">
        <f t="shared" si="13"/>
        <v>0</v>
      </c>
      <c r="T54" s="124">
        <f t="shared" si="14"/>
        <v>0</v>
      </c>
      <c r="U54" s="47"/>
      <c r="V54" s="127">
        <f t="shared" si="15"/>
        <v>0</v>
      </c>
      <c r="W54" s="127">
        <f t="shared" si="5"/>
        <v>0</v>
      </c>
      <c r="X54" s="127">
        <f t="shared" si="6"/>
        <v>0</v>
      </c>
      <c r="Y54" s="127">
        <f t="shared" si="7"/>
        <v>0</v>
      </c>
      <c r="Z54" s="127">
        <f t="shared" si="8"/>
        <v>0</v>
      </c>
      <c r="AA54" s="128" t="str">
        <f t="shared" si="16"/>
        <v/>
      </c>
      <c r="AB54" s="128" t="str">
        <f t="shared" si="9"/>
        <v/>
      </c>
      <c r="AC54" s="128" t="str">
        <f t="shared" si="10"/>
        <v/>
      </c>
      <c r="AD54" s="128" t="str">
        <f t="shared" si="11"/>
        <v/>
      </c>
      <c r="AE54" s="128" t="str">
        <f t="shared" si="12"/>
        <v/>
      </c>
      <c r="AF54" s="47">
        <f t="shared" si="17"/>
        <v>0.94799999999999995</v>
      </c>
      <c r="AG54" s="47">
        <f t="shared" si="18"/>
        <v>0.94799999999999995</v>
      </c>
      <c r="AH54" s="47">
        <f t="shared" si="19"/>
        <v>0.94799999999999995</v>
      </c>
      <c r="AI54" s="47">
        <f t="shared" si="20"/>
        <v>0.94799999999999995</v>
      </c>
      <c r="AJ54" s="47">
        <f t="shared" si="21"/>
        <v>0.94799999999999995</v>
      </c>
      <c r="AK54" s="65"/>
      <c r="AL54" s="65"/>
    </row>
    <row r="55" spans="1:38" s="55" customFormat="1" x14ac:dyDescent="0.2">
      <c r="A55" s="121">
        <f t="shared" si="0"/>
        <v>53</v>
      </c>
      <c r="B55" s="121">
        <f t="shared" si="1"/>
        <v>53</v>
      </c>
      <c r="C55" s="121">
        <f t="shared" si="2"/>
        <v>53</v>
      </c>
      <c r="D55" s="121">
        <f t="shared" si="3"/>
        <v>53</v>
      </c>
      <c r="E55" s="121">
        <f t="shared" si="4"/>
        <v>53</v>
      </c>
      <c r="F55" s="122">
        <v>53</v>
      </c>
      <c r="G55" s="255" t="str">
        <f>Inscription!B56&amp;Inscription!C56&amp;Inscription!D56&amp;Inscription!E56&amp;Inscription!F56</f>
        <v/>
      </c>
      <c r="H55" s="256"/>
      <c r="I55" s="123">
        <f>IF('Tirage Matchs'!$J$1=1,0,IF(G55="",0,IF(ISNA(VLOOKUP($F55,'Tirage Matchs'!$B$6:$H$133,6,FALSE)),VLOOKUP($F55,'Tirage Matchs'!$D$6:$H$133,5,FALSE),VLOOKUP($F55,'Tirage Matchs'!$B$6:$H$133,6,FALSE))))</f>
        <v>0</v>
      </c>
      <c r="J55" s="129">
        <f>IF('Tirage Matchs'!$J$1=1,0,IF(G55="",0,IF(ISNA(VLOOKUP($F55,'Tirage Matchs'!$B$6:$H$133,7,FALSE)),VLOOKUP($F55,'Tirage Matchs'!$D$6:$H$133,4,FALSE),VLOOKUP($F55,'Tirage Matchs'!$B$6:$H$133,7,FALSE))))</f>
        <v>0</v>
      </c>
      <c r="K55" s="125">
        <f>IF('Tirage Matchs'!$J$1&lt;=2,0,IF(G55="",0,IF(ISNA(VLOOKUP($F55,'Tirage Matchs'!$B$139:$H$266,6,FALSE)),VLOOKUP($F55,'Tirage Matchs'!$D$139:$H$266,5,FALSE),VLOOKUP($F55,'Tirage Matchs'!$B$139:$H$266,6,FALSE))))</f>
        <v>0</v>
      </c>
      <c r="L55" s="124">
        <f>IF('Tirage Matchs'!$J$1&lt;=2,0,IF(G55="",0,IF(ISNA(VLOOKUP($F55,'Tirage Matchs'!$B$139:$H$266,7,FALSE)),VLOOKUP($F55,'Tirage Matchs'!$D$139:$H$266,4,FALSE),VLOOKUP($F55,'Tirage Matchs'!$B$139:$H$266,7,FALSE))))</f>
        <v>0</v>
      </c>
      <c r="M55" s="124">
        <f>IF('Tirage Matchs'!$J$1&lt;=3,0,IF(G55="",0,IF(ISNA(VLOOKUP($F55,'Tirage Matchs'!$B$272:$H$399,6,FALSE)),VLOOKUP($F55,'Tirage Matchs'!$D$272:$H$399,5,FALSE),VLOOKUP($F55,'Tirage Matchs'!$B$272:$H$399,6,FALSE))))</f>
        <v>0</v>
      </c>
      <c r="N55" s="124">
        <f>IF('Tirage Matchs'!$J$1&lt;=3,0,IF(G55="",0,IF(ISNA(VLOOKUP($F55,'Tirage Matchs'!$B$272:$H$399,7,FALSE)),VLOOKUP($F55,'Tirage Matchs'!$D$272:$H$399,4,FALSE),VLOOKUP($F55,'Tirage Matchs'!$B$272:$H$399,7,FALSE))))</f>
        <v>0</v>
      </c>
      <c r="O55" s="124">
        <f>IF('Tirage Matchs'!$J$1&lt;=4,0,IF(G55="",0,IF(ISNA(VLOOKUP($F55,'Tirage Matchs'!$B$405:$H$532,6,FALSE)),VLOOKUP($F55,'Tirage Matchs'!$D$405:$H$532,5,FALSE),VLOOKUP($F55,'Tirage Matchs'!$B$405:$H$532,6,FALSE))))</f>
        <v>0</v>
      </c>
      <c r="P55" s="124">
        <f>IF('Tirage Matchs'!$J$1&lt;=4,0,IF(G55="",0,IF(ISNA(VLOOKUP($F55,'Tirage Matchs'!$B$405:$H$532,7,FALSE)),VLOOKUP($F55,'Tirage Matchs'!$D$405:$H$532,4,FALSE),VLOOKUP($F55,'Tirage Matchs'!$B$405:$H$532,7,FALSE))))</f>
        <v>0</v>
      </c>
      <c r="Q55" s="124">
        <f>IF('Tirage Matchs'!$J$1&lt;=5,0,IF(G55="",0,IF(ISNA(VLOOKUP($F55,'Tirage Matchs'!$B$538:$H$665,6,FALSE)),VLOOKUP($F55,'Tirage Matchs'!$D$538:$H$665,5,FALSE),VLOOKUP($F55,'Tirage Matchs'!$B$538:$H$665,6,FALSE))))</f>
        <v>0</v>
      </c>
      <c r="R55" s="124">
        <f>IF('Tirage Matchs'!$J$1&lt;=5,0,IF(G55="",0,IF(ISNA(VLOOKUP($F55,'Tirage Matchs'!$B$538:$H$665,7,FALSE)),VLOOKUP($F55,'Tirage Matchs'!$D$538:$H$665,4,FALSE),VLOOKUP($F55,'Tirage Matchs'!$B$538:$H$665,7,FALSE))))</f>
        <v>0</v>
      </c>
      <c r="S55" s="130">
        <f t="shared" si="13"/>
        <v>0</v>
      </c>
      <c r="T55" s="124">
        <f t="shared" si="14"/>
        <v>0</v>
      </c>
      <c r="U55" s="47"/>
      <c r="V55" s="127">
        <f t="shared" si="15"/>
        <v>0</v>
      </c>
      <c r="W55" s="127">
        <f t="shared" si="5"/>
        <v>0</v>
      </c>
      <c r="X55" s="127">
        <f t="shared" si="6"/>
        <v>0</v>
      </c>
      <c r="Y55" s="127">
        <f t="shared" si="7"/>
        <v>0</v>
      </c>
      <c r="Z55" s="127">
        <f t="shared" si="8"/>
        <v>0</v>
      </c>
      <c r="AA55" s="128" t="str">
        <f t="shared" si="16"/>
        <v/>
      </c>
      <c r="AB55" s="128" t="str">
        <f t="shared" si="9"/>
        <v/>
      </c>
      <c r="AC55" s="128" t="str">
        <f t="shared" si="10"/>
        <v/>
      </c>
      <c r="AD55" s="128" t="str">
        <f t="shared" si="11"/>
        <v/>
      </c>
      <c r="AE55" s="128" t="str">
        <f t="shared" si="12"/>
        <v/>
      </c>
      <c r="AF55" s="47">
        <f t="shared" si="17"/>
        <v>0.94699999999999995</v>
      </c>
      <c r="AG55" s="47">
        <f t="shared" si="18"/>
        <v>0.94699999999999995</v>
      </c>
      <c r="AH55" s="47">
        <f t="shared" si="19"/>
        <v>0.94699999999999995</v>
      </c>
      <c r="AI55" s="47">
        <f t="shared" si="20"/>
        <v>0.94699999999999995</v>
      </c>
      <c r="AJ55" s="47">
        <f t="shared" si="21"/>
        <v>0.94699999999999995</v>
      </c>
      <c r="AK55" s="65"/>
      <c r="AL55" s="65"/>
    </row>
    <row r="56" spans="1:38" s="55" customFormat="1" x14ac:dyDescent="0.2">
      <c r="A56" s="121">
        <f t="shared" si="0"/>
        <v>54</v>
      </c>
      <c r="B56" s="121">
        <f t="shared" si="1"/>
        <v>54</v>
      </c>
      <c r="C56" s="121">
        <f t="shared" si="2"/>
        <v>54</v>
      </c>
      <c r="D56" s="121">
        <f t="shared" si="3"/>
        <v>54</v>
      </c>
      <c r="E56" s="121">
        <f t="shared" si="4"/>
        <v>54</v>
      </c>
      <c r="F56" s="122">
        <v>54</v>
      </c>
      <c r="G56" s="255" t="str">
        <f>Inscription!B57&amp;Inscription!C57&amp;Inscription!D57&amp;Inscription!E57&amp;Inscription!F57</f>
        <v/>
      </c>
      <c r="H56" s="256"/>
      <c r="I56" s="123">
        <f>IF('Tirage Matchs'!$J$1=1,0,IF(G56="",0,IF(ISNA(VLOOKUP($F56,'Tirage Matchs'!$B$6:$H$133,6,FALSE)),VLOOKUP($F56,'Tirage Matchs'!$D$6:$H$133,5,FALSE),VLOOKUP($F56,'Tirage Matchs'!$B$6:$H$133,6,FALSE))))</f>
        <v>0</v>
      </c>
      <c r="J56" s="129">
        <f>IF('Tirage Matchs'!$J$1=1,0,IF(G56="",0,IF(ISNA(VLOOKUP($F56,'Tirage Matchs'!$B$6:$H$133,7,FALSE)),VLOOKUP($F56,'Tirage Matchs'!$D$6:$H$133,4,FALSE),VLOOKUP($F56,'Tirage Matchs'!$B$6:$H$133,7,FALSE))))</f>
        <v>0</v>
      </c>
      <c r="K56" s="125">
        <f>IF('Tirage Matchs'!$J$1&lt;=2,0,IF(G56="",0,IF(ISNA(VLOOKUP($F56,'Tirage Matchs'!$B$139:$H$266,6,FALSE)),VLOOKUP($F56,'Tirage Matchs'!$D$139:$H$266,5,FALSE),VLOOKUP($F56,'Tirage Matchs'!$B$139:$H$266,6,FALSE))))</f>
        <v>0</v>
      </c>
      <c r="L56" s="124">
        <f>IF('Tirage Matchs'!$J$1&lt;=2,0,IF(G56="",0,IF(ISNA(VLOOKUP($F56,'Tirage Matchs'!$B$139:$H$266,7,FALSE)),VLOOKUP($F56,'Tirage Matchs'!$D$139:$H$266,4,FALSE),VLOOKUP($F56,'Tirage Matchs'!$B$139:$H$266,7,FALSE))))</f>
        <v>0</v>
      </c>
      <c r="M56" s="124">
        <f>IF('Tirage Matchs'!$J$1&lt;=3,0,IF(G56="",0,IF(ISNA(VLOOKUP($F56,'Tirage Matchs'!$B$272:$H$399,6,FALSE)),VLOOKUP($F56,'Tirage Matchs'!$D$272:$H$399,5,FALSE),VLOOKUP($F56,'Tirage Matchs'!$B$272:$H$399,6,FALSE))))</f>
        <v>0</v>
      </c>
      <c r="N56" s="124">
        <f>IF('Tirage Matchs'!$J$1&lt;=3,0,IF(G56="",0,IF(ISNA(VLOOKUP($F56,'Tirage Matchs'!$B$272:$H$399,7,FALSE)),VLOOKUP($F56,'Tirage Matchs'!$D$272:$H$399,4,FALSE),VLOOKUP($F56,'Tirage Matchs'!$B$272:$H$399,7,FALSE))))</f>
        <v>0</v>
      </c>
      <c r="O56" s="124">
        <f>IF('Tirage Matchs'!$J$1&lt;=4,0,IF(G56="",0,IF(ISNA(VLOOKUP($F56,'Tirage Matchs'!$B$405:$H$532,6,FALSE)),VLOOKUP($F56,'Tirage Matchs'!$D$405:$H$532,5,FALSE),VLOOKUP($F56,'Tirage Matchs'!$B$405:$H$532,6,FALSE))))</f>
        <v>0</v>
      </c>
      <c r="P56" s="124">
        <f>IF('Tirage Matchs'!$J$1&lt;=4,0,IF(G56="",0,IF(ISNA(VLOOKUP($F56,'Tirage Matchs'!$B$405:$H$532,7,FALSE)),VLOOKUP($F56,'Tirage Matchs'!$D$405:$H$532,4,FALSE),VLOOKUP($F56,'Tirage Matchs'!$B$405:$H$532,7,FALSE))))</f>
        <v>0</v>
      </c>
      <c r="Q56" s="124">
        <f>IF('Tirage Matchs'!$J$1&lt;=5,0,IF(G56="",0,IF(ISNA(VLOOKUP($F56,'Tirage Matchs'!$B$538:$H$665,6,FALSE)),VLOOKUP($F56,'Tirage Matchs'!$D$538:$H$665,5,FALSE),VLOOKUP($F56,'Tirage Matchs'!$B$538:$H$665,6,FALSE))))</f>
        <v>0</v>
      </c>
      <c r="R56" s="124">
        <f>IF('Tirage Matchs'!$J$1&lt;=5,0,IF(G56="",0,IF(ISNA(VLOOKUP($F56,'Tirage Matchs'!$B$538:$H$665,7,FALSE)),VLOOKUP($F56,'Tirage Matchs'!$D$538:$H$665,4,FALSE),VLOOKUP($F56,'Tirage Matchs'!$B$538:$H$665,7,FALSE))))</f>
        <v>0</v>
      </c>
      <c r="S56" s="130">
        <f t="shared" si="13"/>
        <v>0</v>
      </c>
      <c r="T56" s="124">
        <f t="shared" si="14"/>
        <v>0</v>
      </c>
      <c r="U56" s="47"/>
      <c r="V56" s="127">
        <f t="shared" si="15"/>
        <v>0</v>
      </c>
      <c r="W56" s="127">
        <f t="shared" si="5"/>
        <v>0</v>
      </c>
      <c r="X56" s="127">
        <f t="shared" si="6"/>
        <v>0</v>
      </c>
      <c r="Y56" s="127">
        <f t="shared" si="7"/>
        <v>0</v>
      </c>
      <c r="Z56" s="127">
        <f t="shared" si="8"/>
        <v>0</v>
      </c>
      <c r="AA56" s="128" t="str">
        <f t="shared" si="16"/>
        <v/>
      </c>
      <c r="AB56" s="128" t="str">
        <f t="shared" si="9"/>
        <v/>
      </c>
      <c r="AC56" s="128" t="str">
        <f t="shared" si="10"/>
        <v/>
      </c>
      <c r="AD56" s="128" t="str">
        <f t="shared" si="11"/>
        <v/>
      </c>
      <c r="AE56" s="128" t="str">
        <f t="shared" si="12"/>
        <v/>
      </c>
      <c r="AF56" s="47">
        <f t="shared" si="17"/>
        <v>0.94599999999999995</v>
      </c>
      <c r="AG56" s="47">
        <f t="shared" si="18"/>
        <v>0.94599999999999995</v>
      </c>
      <c r="AH56" s="47">
        <f t="shared" si="19"/>
        <v>0.94599999999999995</v>
      </c>
      <c r="AI56" s="47">
        <f t="shared" si="20"/>
        <v>0.94599999999999995</v>
      </c>
      <c r="AJ56" s="47">
        <f t="shared" si="21"/>
        <v>0.94599999999999995</v>
      </c>
      <c r="AK56" s="65"/>
      <c r="AL56" s="65"/>
    </row>
    <row r="57" spans="1:38" s="55" customFormat="1" x14ac:dyDescent="0.2">
      <c r="A57" s="121">
        <f t="shared" si="0"/>
        <v>55</v>
      </c>
      <c r="B57" s="121">
        <f t="shared" si="1"/>
        <v>55</v>
      </c>
      <c r="C57" s="121">
        <f t="shared" si="2"/>
        <v>55</v>
      </c>
      <c r="D57" s="121">
        <f t="shared" si="3"/>
        <v>55</v>
      </c>
      <c r="E57" s="121">
        <f t="shared" si="4"/>
        <v>55</v>
      </c>
      <c r="F57" s="122">
        <v>55</v>
      </c>
      <c r="G57" s="255" t="str">
        <f>Inscription!B58&amp;Inscription!C58&amp;Inscription!D58&amp;Inscription!E58&amp;Inscription!F58</f>
        <v/>
      </c>
      <c r="H57" s="256"/>
      <c r="I57" s="123">
        <f>IF('Tirage Matchs'!$J$1=1,0,IF(G57="",0,IF(ISNA(VLOOKUP($F57,'Tirage Matchs'!$B$6:$H$133,6,FALSE)),VLOOKUP($F57,'Tirage Matchs'!$D$6:$H$133,5,FALSE),VLOOKUP($F57,'Tirage Matchs'!$B$6:$H$133,6,FALSE))))</f>
        <v>0</v>
      </c>
      <c r="J57" s="129">
        <f>IF('Tirage Matchs'!$J$1=1,0,IF(G57="",0,IF(ISNA(VLOOKUP($F57,'Tirage Matchs'!$B$6:$H$133,7,FALSE)),VLOOKUP($F57,'Tirage Matchs'!$D$6:$H$133,4,FALSE),VLOOKUP($F57,'Tirage Matchs'!$B$6:$H$133,7,FALSE))))</f>
        <v>0</v>
      </c>
      <c r="K57" s="125">
        <f>IF('Tirage Matchs'!$J$1&lt;=2,0,IF(G57="",0,IF(ISNA(VLOOKUP($F57,'Tirage Matchs'!$B$139:$H$266,6,FALSE)),VLOOKUP($F57,'Tirage Matchs'!$D$139:$H$266,5,FALSE),VLOOKUP($F57,'Tirage Matchs'!$B$139:$H$266,6,FALSE))))</f>
        <v>0</v>
      </c>
      <c r="L57" s="124">
        <f>IF('Tirage Matchs'!$J$1&lt;=2,0,IF(G57="",0,IF(ISNA(VLOOKUP($F57,'Tirage Matchs'!$B$139:$H$266,7,FALSE)),VLOOKUP($F57,'Tirage Matchs'!$D$139:$H$266,4,FALSE),VLOOKUP($F57,'Tirage Matchs'!$B$139:$H$266,7,FALSE))))</f>
        <v>0</v>
      </c>
      <c r="M57" s="124">
        <f>IF('Tirage Matchs'!$J$1&lt;=3,0,IF(G57="",0,IF(ISNA(VLOOKUP($F57,'Tirage Matchs'!$B$272:$H$399,6,FALSE)),VLOOKUP($F57,'Tirage Matchs'!$D$272:$H$399,5,FALSE),VLOOKUP($F57,'Tirage Matchs'!$B$272:$H$399,6,FALSE))))</f>
        <v>0</v>
      </c>
      <c r="N57" s="124">
        <f>IF('Tirage Matchs'!$J$1&lt;=3,0,IF(G57="",0,IF(ISNA(VLOOKUP($F57,'Tirage Matchs'!$B$272:$H$399,7,FALSE)),VLOOKUP($F57,'Tirage Matchs'!$D$272:$H$399,4,FALSE),VLOOKUP($F57,'Tirage Matchs'!$B$272:$H$399,7,FALSE))))</f>
        <v>0</v>
      </c>
      <c r="O57" s="124">
        <f>IF('Tirage Matchs'!$J$1&lt;=4,0,IF(G57="",0,IF(ISNA(VLOOKUP($F57,'Tirage Matchs'!$B$405:$H$532,6,FALSE)),VLOOKUP($F57,'Tirage Matchs'!$D$405:$H$532,5,FALSE),VLOOKUP($F57,'Tirage Matchs'!$B$405:$H$532,6,FALSE))))</f>
        <v>0</v>
      </c>
      <c r="P57" s="124">
        <f>IF('Tirage Matchs'!$J$1&lt;=4,0,IF(G57="",0,IF(ISNA(VLOOKUP($F57,'Tirage Matchs'!$B$405:$H$532,7,FALSE)),VLOOKUP($F57,'Tirage Matchs'!$D$405:$H$532,4,FALSE),VLOOKUP($F57,'Tirage Matchs'!$B$405:$H$532,7,FALSE))))</f>
        <v>0</v>
      </c>
      <c r="Q57" s="124">
        <f>IF('Tirage Matchs'!$J$1&lt;=5,0,IF(G57="",0,IF(ISNA(VLOOKUP($F57,'Tirage Matchs'!$B$538:$H$665,6,FALSE)),VLOOKUP($F57,'Tirage Matchs'!$D$538:$H$665,5,FALSE),VLOOKUP($F57,'Tirage Matchs'!$B$538:$H$665,6,FALSE))))</f>
        <v>0</v>
      </c>
      <c r="R57" s="124">
        <f>IF('Tirage Matchs'!$J$1&lt;=5,0,IF(G57="",0,IF(ISNA(VLOOKUP($F57,'Tirage Matchs'!$B$538:$H$665,7,FALSE)),VLOOKUP($F57,'Tirage Matchs'!$D$538:$H$665,4,FALSE),VLOOKUP($F57,'Tirage Matchs'!$B$538:$H$665,7,FALSE))))</f>
        <v>0</v>
      </c>
      <c r="S57" s="130">
        <f t="shared" si="13"/>
        <v>0</v>
      </c>
      <c r="T57" s="124">
        <f t="shared" si="14"/>
        <v>0</v>
      </c>
      <c r="U57" s="47"/>
      <c r="V57" s="127">
        <f t="shared" si="15"/>
        <v>0</v>
      </c>
      <c r="W57" s="127">
        <f t="shared" si="5"/>
        <v>0</v>
      </c>
      <c r="X57" s="127">
        <f t="shared" si="6"/>
        <v>0</v>
      </c>
      <c r="Y57" s="127">
        <f t="shared" si="7"/>
        <v>0</v>
      </c>
      <c r="Z57" s="127">
        <f t="shared" si="8"/>
        <v>0</v>
      </c>
      <c r="AA57" s="128" t="str">
        <f t="shared" si="16"/>
        <v/>
      </c>
      <c r="AB57" s="128" t="str">
        <f t="shared" si="9"/>
        <v/>
      </c>
      <c r="AC57" s="128" t="str">
        <f t="shared" si="10"/>
        <v/>
      </c>
      <c r="AD57" s="128" t="str">
        <f t="shared" si="11"/>
        <v/>
      </c>
      <c r="AE57" s="128" t="str">
        <f t="shared" si="12"/>
        <v/>
      </c>
      <c r="AF57" s="47">
        <f t="shared" si="17"/>
        <v>0.94499999999999995</v>
      </c>
      <c r="AG57" s="47">
        <f t="shared" si="18"/>
        <v>0.94499999999999995</v>
      </c>
      <c r="AH57" s="47">
        <f t="shared" si="19"/>
        <v>0.94499999999999995</v>
      </c>
      <c r="AI57" s="47">
        <f t="shared" si="20"/>
        <v>0.94499999999999995</v>
      </c>
      <c r="AJ57" s="47">
        <f t="shared" si="21"/>
        <v>0.94499999999999995</v>
      </c>
      <c r="AK57" s="65"/>
      <c r="AL57" s="65"/>
    </row>
    <row r="58" spans="1:38" s="55" customFormat="1" x14ac:dyDescent="0.2">
      <c r="A58" s="121">
        <f t="shared" si="0"/>
        <v>56</v>
      </c>
      <c r="B58" s="121">
        <f t="shared" si="1"/>
        <v>56</v>
      </c>
      <c r="C58" s="121">
        <f t="shared" si="2"/>
        <v>56</v>
      </c>
      <c r="D58" s="121">
        <f t="shared" si="3"/>
        <v>56</v>
      </c>
      <c r="E58" s="121">
        <f t="shared" si="4"/>
        <v>56</v>
      </c>
      <c r="F58" s="122">
        <v>56</v>
      </c>
      <c r="G58" s="255" t="str">
        <f>Inscription!B59&amp;Inscription!C59&amp;Inscription!D59&amp;Inscription!E59&amp;Inscription!F59</f>
        <v/>
      </c>
      <c r="H58" s="256"/>
      <c r="I58" s="123">
        <f>IF('Tirage Matchs'!$J$1=1,0,IF(G58="",0,IF(ISNA(VLOOKUP($F58,'Tirage Matchs'!$B$6:$H$133,6,FALSE)),VLOOKUP($F58,'Tirage Matchs'!$D$6:$H$133,5,FALSE),VLOOKUP($F58,'Tirage Matchs'!$B$6:$H$133,6,FALSE))))</f>
        <v>0</v>
      </c>
      <c r="J58" s="129">
        <f>IF('Tirage Matchs'!$J$1=1,0,IF(G58="",0,IF(ISNA(VLOOKUP($F58,'Tirage Matchs'!$B$6:$H$133,7,FALSE)),VLOOKUP($F58,'Tirage Matchs'!$D$6:$H$133,4,FALSE),VLOOKUP($F58,'Tirage Matchs'!$B$6:$H$133,7,FALSE))))</f>
        <v>0</v>
      </c>
      <c r="K58" s="125">
        <f>IF('Tirage Matchs'!$J$1&lt;=2,0,IF(G58="",0,IF(ISNA(VLOOKUP($F58,'Tirage Matchs'!$B$139:$H$266,6,FALSE)),VLOOKUP($F58,'Tirage Matchs'!$D$139:$H$266,5,FALSE),VLOOKUP($F58,'Tirage Matchs'!$B$139:$H$266,6,FALSE))))</f>
        <v>0</v>
      </c>
      <c r="L58" s="124">
        <f>IF('Tirage Matchs'!$J$1&lt;=2,0,IF(G58="",0,IF(ISNA(VLOOKUP($F58,'Tirage Matchs'!$B$139:$H$266,7,FALSE)),VLOOKUP($F58,'Tirage Matchs'!$D$139:$H$266,4,FALSE),VLOOKUP($F58,'Tirage Matchs'!$B$139:$H$266,7,FALSE))))</f>
        <v>0</v>
      </c>
      <c r="M58" s="124">
        <f>IF('Tirage Matchs'!$J$1&lt;=3,0,IF(G58="",0,IF(ISNA(VLOOKUP($F58,'Tirage Matchs'!$B$272:$H$399,6,FALSE)),VLOOKUP($F58,'Tirage Matchs'!$D$272:$H$399,5,FALSE),VLOOKUP($F58,'Tirage Matchs'!$B$272:$H$399,6,FALSE))))</f>
        <v>0</v>
      </c>
      <c r="N58" s="124">
        <f>IF('Tirage Matchs'!$J$1&lt;=3,0,IF(G58="",0,IF(ISNA(VLOOKUP($F58,'Tirage Matchs'!$B$272:$H$399,7,FALSE)),VLOOKUP($F58,'Tirage Matchs'!$D$272:$H$399,4,FALSE),VLOOKUP($F58,'Tirage Matchs'!$B$272:$H$399,7,FALSE))))</f>
        <v>0</v>
      </c>
      <c r="O58" s="124">
        <f>IF('Tirage Matchs'!$J$1&lt;=4,0,IF(G58="",0,IF(ISNA(VLOOKUP($F58,'Tirage Matchs'!$B$405:$H$532,6,FALSE)),VLOOKUP($F58,'Tirage Matchs'!$D$405:$H$532,5,FALSE),VLOOKUP($F58,'Tirage Matchs'!$B$405:$H$532,6,FALSE))))</f>
        <v>0</v>
      </c>
      <c r="P58" s="124">
        <f>IF('Tirage Matchs'!$J$1&lt;=4,0,IF(G58="",0,IF(ISNA(VLOOKUP($F58,'Tirage Matchs'!$B$405:$H$532,7,FALSE)),VLOOKUP($F58,'Tirage Matchs'!$D$405:$H$532,4,FALSE),VLOOKUP($F58,'Tirage Matchs'!$B$405:$H$532,7,FALSE))))</f>
        <v>0</v>
      </c>
      <c r="Q58" s="124">
        <f>IF('Tirage Matchs'!$J$1&lt;=5,0,IF(G58="",0,IF(ISNA(VLOOKUP($F58,'Tirage Matchs'!$B$538:$H$665,6,FALSE)),VLOOKUP($F58,'Tirage Matchs'!$D$538:$H$665,5,FALSE),VLOOKUP($F58,'Tirage Matchs'!$B$538:$H$665,6,FALSE))))</f>
        <v>0</v>
      </c>
      <c r="R58" s="124">
        <f>IF('Tirage Matchs'!$J$1&lt;=5,0,IF(G58="",0,IF(ISNA(VLOOKUP($F58,'Tirage Matchs'!$B$538:$H$665,7,FALSE)),VLOOKUP($F58,'Tirage Matchs'!$D$538:$H$665,4,FALSE),VLOOKUP($F58,'Tirage Matchs'!$B$538:$H$665,7,FALSE))))</f>
        <v>0</v>
      </c>
      <c r="S58" s="130">
        <f t="shared" si="13"/>
        <v>0</v>
      </c>
      <c r="T58" s="124">
        <f t="shared" si="14"/>
        <v>0</v>
      </c>
      <c r="U58" s="47"/>
      <c r="V58" s="127">
        <f t="shared" si="15"/>
        <v>0</v>
      </c>
      <c r="W58" s="127">
        <f t="shared" si="5"/>
        <v>0</v>
      </c>
      <c r="X58" s="127">
        <f t="shared" si="6"/>
        <v>0</v>
      </c>
      <c r="Y58" s="127">
        <f t="shared" si="7"/>
        <v>0</v>
      </c>
      <c r="Z58" s="127">
        <f t="shared" si="8"/>
        <v>0</v>
      </c>
      <c r="AA58" s="128" t="str">
        <f t="shared" si="16"/>
        <v/>
      </c>
      <c r="AB58" s="128" t="str">
        <f t="shared" si="9"/>
        <v/>
      </c>
      <c r="AC58" s="128" t="str">
        <f t="shared" si="10"/>
        <v/>
      </c>
      <c r="AD58" s="128" t="str">
        <f t="shared" si="11"/>
        <v/>
      </c>
      <c r="AE58" s="128" t="str">
        <f t="shared" si="12"/>
        <v/>
      </c>
      <c r="AF58" s="47">
        <f t="shared" si="17"/>
        <v>0.94399999999999995</v>
      </c>
      <c r="AG58" s="47">
        <f t="shared" si="18"/>
        <v>0.94399999999999995</v>
      </c>
      <c r="AH58" s="47">
        <f t="shared" si="19"/>
        <v>0.94399999999999995</v>
      </c>
      <c r="AI58" s="47">
        <f t="shared" si="20"/>
        <v>0.94399999999999995</v>
      </c>
      <c r="AJ58" s="47">
        <f t="shared" si="21"/>
        <v>0.94399999999999995</v>
      </c>
      <c r="AK58" s="65"/>
      <c r="AL58" s="65"/>
    </row>
    <row r="59" spans="1:38" s="55" customFormat="1" x14ac:dyDescent="0.2">
      <c r="A59" s="121">
        <f t="shared" si="0"/>
        <v>57</v>
      </c>
      <c r="B59" s="121">
        <f t="shared" si="1"/>
        <v>57</v>
      </c>
      <c r="C59" s="121">
        <f t="shared" si="2"/>
        <v>57</v>
      </c>
      <c r="D59" s="121">
        <f t="shared" si="3"/>
        <v>57</v>
      </c>
      <c r="E59" s="121">
        <f t="shared" si="4"/>
        <v>57</v>
      </c>
      <c r="F59" s="122">
        <v>57</v>
      </c>
      <c r="G59" s="255" t="str">
        <f>Inscription!B60&amp;Inscription!C60&amp;Inscription!D60&amp;Inscription!E60&amp;Inscription!F60</f>
        <v/>
      </c>
      <c r="H59" s="256"/>
      <c r="I59" s="123">
        <f>IF('Tirage Matchs'!$J$1=1,0,IF(G59="",0,IF(ISNA(VLOOKUP($F59,'Tirage Matchs'!$B$6:$H$133,6,FALSE)),VLOOKUP($F59,'Tirage Matchs'!$D$6:$H$133,5,FALSE),VLOOKUP($F59,'Tirage Matchs'!$B$6:$H$133,6,FALSE))))</f>
        <v>0</v>
      </c>
      <c r="J59" s="129">
        <f>IF('Tirage Matchs'!$J$1=1,0,IF(G59="",0,IF(ISNA(VLOOKUP($F59,'Tirage Matchs'!$B$6:$H$133,7,FALSE)),VLOOKUP($F59,'Tirage Matchs'!$D$6:$H$133,4,FALSE),VLOOKUP($F59,'Tirage Matchs'!$B$6:$H$133,7,FALSE))))</f>
        <v>0</v>
      </c>
      <c r="K59" s="125">
        <f>IF('Tirage Matchs'!$J$1&lt;=2,0,IF(G59="",0,IF(ISNA(VLOOKUP($F59,'Tirage Matchs'!$B$139:$H$266,6,FALSE)),VLOOKUP($F59,'Tirage Matchs'!$D$139:$H$266,5,FALSE),VLOOKUP($F59,'Tirage Matchs'!$B$139:$H$266,6,FALSE))))</f>
        <v>0</v>
      </c>
      <c r="L59" s="124">
        <f>IF('Tirage Matchs'!$J$1&lt;=2,0,IF(G59="",0,IF(ISNA(VLOOKUP($F59,'Tirage Matchs'!$B$139:$H$266,7,FALSE)),VLOOKUP($F59,'Tirage Matchs'!$D$139:$H$266,4,FALSE),VLOOKUP($F59,'Tirage Matchs'!$B$139:$H$266,7,FALSE))))</f>
        <v>0</v>
      </c>
      <c r="M59" s="124">
        <f>IF('Tirage Matchs'!$J$1&lt;=3,0,IF(G59="",0,IF(ISNA(VLOOKUP($F59,'Tirage Matchs'!$B$272:$H$399,6,FALSE)),VLOOKUP($F59,'Tirage Matchs'!$D$272:$H$399,5,FALSE),VLOOKUP($F59,'Tirage Matchs'!$B$272:$H$399,6,FALSE))))</f>
        <v>0</v>
      </c>
      <c r="N59" s="124">
        <f>IF('Tirage Matchs'!$J$1&lt;=3,0,IF(G59="",0,IF(ISNA(VLOOKUP($F59,'Tirage Matchs'!$B$272:$H$399,7,FALSE)),VLOOKUP($F59,'Tirage Matchs'!$D$272:$H$399,4,FALSE),VLOOKUP($F59,'Tirage Matchs'!$B$272:$H$399,7,FALSE))))</f>
        <v>0</v>
      </c>
      <c r="O59" s="124">
        <f>IF('Tirage Matchs'!$J$1&lt;=4,0,IF(G59="",0,IF(ISNA(VLOOKUP($F59,'Tirage Matchs'!$B$405:$H$532,6,FALSE)),VLOOKUP($F59,'Tirage Matchs'!$D$405:$H$532,5,FALSE),VLOOKUP($F59,'Tirage Matchs'!$B$405:$H$532,6,FALSE))))</f>
        <v>0</v>
      </c>
      <c r="P59" s="124">
        <f>IF('Tirage Matchs'!$J$1&lt;=4,0,IF(G59="",0,IF(ISNA(VLOOKUP($F59,'Tirage Matchs'!$B$405:$H$532,7,FALSE)),VLOOKUP($F59,'Tirage Matchs'!$D$405:$H$532,4,FALSE),VLOOKUP($F59,'Tirage Matchs'!$B$405:$H$532,7,FALSE))))</f>
        <v>0</v>
      </c>
      <c r="Q59" s="124">
        <f>IF('Tirage Matchs'!$J$1&lt;=5,0,IF(G59="",0,IF(ISNA(VLOOKUP($F59,'Tirage Matchs'!$B$538:$H$665,6,FALSE)),VLOOKUP($F59,'Tirage Matchs'!$D$538:$H$665,5,FALSE),VLOOKUP($F59,'Tirage Matchs'!$B$538:$H$665,6,FALSE))))</f>
        <v>0</v>
      </c>
      <c r="R59" s="124">
        <f>IF('Tirage Matchs'!$J$1&lt;=5,0,IF(G59="",0,IF(ISNA(VLOOKUP($F59,'Tirage Matchs'!$B$538:$H$665,7,FALSE)),VLOOKUP($F59,'Tirage Matchs'!$D$538:$H$665,4,FALSE),VLOOKUP($F59,'Tirage Matchs'!$B$538:$H$665,7,FALSE))))</f>
        <v>0</v>
      </c>
      <c r="S59" s="130">
        <f t="shared" si="13"/>
        <v>0</v>
      </c>
      <c r="T59" s="124">
        <f t="shared" si="14"/>
        <v>0</v>
      </c>
      <c r="U59" s="47"/>
      <c r="V59" s="127">
        <f t="shared" si="15"/>
        <v>0</v>
      </c>
      <c r="W59" s="127">
        <f t="shared" si="5"/>
        <v>0</v>
      </c>
      <c r="X59" s="127">
        <f t="shared" si="6"/>
        <v>0</v>
      </c>
      <c r="Y59" s="127">
        <f t="shared" si="7"/>
        <v>0</v>
      </c>
      <c r="Z59" s="127">
        <f t="shared" si="8"/>
        <v>0</v>
      </c>
      <c r="AA59" s="128" t="str">
        <f t="shared" si="16"/>
        <v/>
      </c>
      <c r="AB59" s="128" t="str">
        <f t="shared" si="9"/>
        <v/>
      </c>
      <c r="AC59" s="128" t="str">
        <f t="shared" si="10"/>
        <v/>
      </c>
      <c r="AD59" s="128" t="str">
        <f t="shared" si="11"/>
        <v/>
      </c>
      <c r="AE59" s="128" t="str">
        <f t="shared" si="12"/>
        <v/>
      </c>
      <c r="AF59" s="47">
        <f t="shared" si="17"/>
        <v>0.94299999999999995</v>
      </c>
      <c r="AG59" s="47">
        <f t="shared" si="18"/>
        <v>0.94299999999999995</v>
      </c>
      <c r="AH59" s="47">
        <f t="shared" si="19"/>
        <v>0.94299999999999995</v>
      </c>
      <c r="AI59" s="47">
        <f t="shared" si="20"/>
        <v>0.94299999999999995</v>
      </c>
      <c r="AJ59" s="47">
        <f t="shared" si="21"/>
        <v>0.94299999999999995</v>
      </c>
      <c r="AK59" s="65"/>
      <c r="AL59" s="65"/>
    </row>
    <row r="60" spans="1:38" s="55" customFormat="1" x14ac:dyDescent="0.2">
      <c r="A60" s="121">
        <f t="shared" si="0"/>
        <v>58</v>
      </c>
      <c r="B60" s="121">
        <f t="shared" si="1"/>
        <v>58</v>
      </c>
      <c r="C60" s="121">
        <f t="shared" si="2"/>
        <v>58</v>
      </c>
      <c r="D60" s="121">
        <f t="shared" si="3"/>
        <v>58</v>
      </c>
      <c r="E60" s="121">
        <f t="shared" si="4"/>
        <v>58</v>
      </c>
      <c r="F60" s="122">
        <v>58</v>
      </c>
      <c r="G60" s="255" t="str">
        <f>Inscription!B61&amp;Inscription!C61&amp;Inscription!D61&amp;Inscription!E61&amp;Inscription!F61</f>
        <v/>
      </c>
      <c r="H60" s="256"/>
      <c r="I60" s="123">
        <f>IF('Tirage Matchs'!$J$1=1,0,IF(G60="",0,IF(ISNA(VLOOKUP($F60,'Tirage Matchs'!$B$6:$H$133,6,FALSE)),VLOOKUP($F60,'Tirage Matchs'!$D$6:$H$133,5,FALSE),VLOOKUP($F60,'Tirage Matchs'!$B$6:$H$133,6,FALSE))))</f>
        <v>0</v>
      </c>
      <c r="J60" s="129">
        <f>IF('Tirage Matchs'!$J$1=1,0,IF(G60="",0,IF(ISNA(VLOOKUP($F60,'Tirage Matchs'!$B$6:$H$133,7,FALSE)),VLOOKUP($F60,'Tirage Matchs'!$D$6:$H$133,4,FALSE),VLOOKUP($F60,'Tirage Matchs'!$B$6:$H$133,7,FALSE))))</f>
        <v>0</v>
      </c>
      <c r="K60" s="125">
        <f>IF('Tirage Matchs'!$J$1&lt;=2,0,IF(G60="",0,IF(ISNA(VLOOKUP($F60,'Tirage Matchs'!$B$139:$H$266,6,FALSE)),VLOOKUP($F60,'Tirage Matchs'!$D$139:$H$266,5,FALSE),VLOOKUP($F60,'Tirage Matchs'!$B$139:$H$266,6,FALSE))))</f>
        <v>0</v>
      </c>
      <c r="L60" s="124">
        <f>IF('Tirage Matchs'!$J$1&lt;=2,0,IF(G60="",0,IF(ISNA(VLOOKUP($F60,'Tirage Matchs'!$B$139:$H$266,7,FALSE)),VLOOKUP($F60,'Tirage Matchs'!$D$139:$H$266,4,FALSE),VLOOKUP($F60,'Tirage Matchs'!$B$139:$H$266,7,FALSE))))</f>
        <v>0</v>
      </c>
      <c r="M60" s="124">
        <f>IF('Tirage Matchs'!$J$1&lt;=3,0,IF(G60="",0,IF(ISNA(VLOOKUP($F60,'Tirage Matchs'!$B$272:$H$399,6,FALSE)),VLOOKUP($F60,'Tirage Matchs'!$D$272:$H$399,5,FALSE),VLOOKUP($F60,'Tirage Matchs'!$B$272:$H$399,6,FALSE))))</f>
        <v>0</v>
      </c>
      <c r="N60" s="124">
        <f>IF('Tirage Matchs'!$J$1&lt;=3,0,IF(G60="",0,IF(ISNA(VLOOKUP($F60,'Tirage Matchs'!$B$272:$H$399,7,FALSE)),VLOOKUP($F60,'Tirage Matchs'!$D$272:$H$399,4,FALSE),VLOOKUP($F60,'Tirage Matchs'!$B$272:$H$399,7,FALSE))))</f>
        <v>0</v>
      </c>
      <c r="O60" s="124">
        <f>IF('Tirage Matchs'!$J$1&lt;=4,0,IF(G60="",0,IF(ISNA(VLOOKUP($F60,'Tirage Matchs'!$B$405:$H$532,6,FALSE)),VLOOKUP($F60,'Tirage Matchs'!$D$405:$H$532,5,FALSE),VLOOKUP($F60,'Tirage Matchs'!$B$405:$H$532,6,FALSE))))</f>
        <v>0</v>
      </c>
      <c r="P60" s="124">
        <f>IF('Tirage Matchs'!$J$1&lt;=4,0,IF(G60="",0,IF(ISNA(VLOOKUP($F60,'Tirage Matchs'!$B$405:$H$532,7,FALSE)),VLOOKUP($F60,'Tirage Matchs'!$D$405:$H$532,4,FALSE),VLOOKUP($F60,'Tirage Matchs'!$B$405:$H$532,7,FALSE))))</f>
        <v>0</v>
      </c>
      <c r="Q60" s="124">
        <f>IF('Tirage Matchs'!$J$1&lt;=5,0,IF(G60="",0,IF(ISNA(VLOOKUP($F60,'Tirage Matchs'!$B$538:$H$665,6,FALSE)),VLOOKUP($F60,'Tirage Matchs'!$D$538:$H$665,5,FALSE),VLOOKUP($F60,'Tirage Matchs'!$B$538:$H$665,6,FALSE))))</f>
        <v>0</v>
      </c>
      <c r="R60" s="124">
        <f>IF('Tirage Matchs'!$J$1&lt;=5,0,IF(G60="",0,IF(ISNA(VLOOKUP($F60,'Tirage Matchs'!$B$538:$H$665,7,FALSE)),VLOOKUP($F60,'Tirage Matchs'!$D$538:$H$665,4,FALSE),VLOOKUP($F60,'Tirage Matchs'!$B$538:$H$665,7,FALSE))))</f>
        <v>0</v>
      </c>
      <c r="S60" s="130">
        <f t="shared" si="13"/>
        <v>0</v>
      </c>
      <c r="T60" s="124">
        <f t="shared" si="14"/>
        <v>0</v>
      </c>
      <c r="U60" s="47"/>
      <c r="V60" s="127">
        <f t="shared" si="15"/>
        <v>0</v>
      </c>
      <c r="W60" s="127">
        <f t="shared" si="5"/>
        <v>0</v>
      </c>
      <c r="X60" s="127">
        <f t="shared" si="6"/>
        <v>0</v>
      </c>
      <c r="Y60" s="127">
        <f t="shared" si="7"/>
        <v>0</v>
      </c>
      <c r="Z60" s="127">
        <f t="shared" si="8"/>
        <v>0</v>
      </c>
      <c r="AA60" s="128" t="str">
        <f t="shared" si="16"/>
        <v/>
      </c>
      <c r="AB60" s="128" t="str">
        <f t="shared" si="9"/>
        <v/>
      </c>
      <c r="AC60" s="128" t="str">
        <f t="shared" si="10"/>
        <v/>
      </c>
      <c r="AD60" s="128" t="str">
        <f t="shared" si="11"/>
        <v/>
      </c>
      <c r="AE60" s="128" t="str">
        <f t="shared" si="12"/>
        <v/>
      </c>
      <c r="AF60" s="47">
        <f t="shared" si="17"/>
        <v>0.94199999999999995</v>
      </c>
      <c r="AG60" s="47">
        <f t="shared" si="18"/>
        <v>0.94199999999999995</v>
      </c>
      <c r="AH60" s="47">
        <f t="shared" si="19"/>
        <v>0.94199999999999995</v>
      </c>
      <c r="AI60" s="47">
        <f t="shared" si="20"/>
        <v>0.94199999999999995</v>
      </c>
      <c r="AJ60" s="47">
        <f t="shared" si="21"/>
        <v>0.94199999999999995</v>
      </c>
      <c r="AK60" s="65"/>
      <c r="AL60" s="65"/>
    </row>
    <row r="61" spans="1:38" s="55" customFormat="1" x14ac:dyDescent="0.2">
      <c r="A61" s="121">
        <f t="shared" si="0"/>
        <v>59</v>
      </c>
      <c r="B61" s="121">
        <f t="shared" si="1"/>
        <v>59</v>
      </c>
      <c r="C61" s="121">
        <f t="shared" si="2"/>
        <v>59</v>
      </c>
      <c r="D61" s="121">
        <f t="shared" si="3"/>
        <v>59</v>
      </c>
      <c r="E61" s="121">
        <f t="shared" si="4"/>
        <v>59</v>
      </c>
      <c r="F61" s="122">
        <v>59</v>
      </c>
      <c r="G61" s="255" t="str">
        <f>Inscription!B62&amp;Inscription!C62&amp;Inscription!D62&amp;Inscription!E62&amp;Inscription!F62</f>
        <v/>
      </c>
      <c r="H61" s="256"/>
      <c r="I61" s="123">
        <f>IF('Tirage Matchs'!$J$1=1,0,IF(G61="",0,IF(ISNA(VLOOKUP($F61,'Tirage Matchs'!$B$6:$H$133,6,FALSE)),VLOOKUP($F61,'Tirage Matchs'!$D$6:$H$133,5,FALSE),VLOOKUP($F61,'Tirage Matchs'!$B$6:$H$133,6,FALSE))))</f>
        <v>0</v>
      </c>
      <c r="J61" s="129">
        <f>IF('Tirage Matchs'!$J$1=1,0,IF(G61="",0,IF(ISNA(VLOOKUP($F61,'Tirage Matchs'!$B$6:$H$133,7,FALSE)),VLOOKUP($F61,'Tirage Matchs'!$D$6:$H$133,4,FALSE),VLOOKUP($F61,'Tirage Matchs'!$B$6:$H$133,7,FALSE))))</f>
        <v>0</v>
      </c>
      <c r="K61" s="125">
        <f>IF('Tirage Matchs'!$J$1&lt;=2,0,IF(G61="",0,IF(ISNA(VLOOKUP($F61,'Tirage Matchs'!$B$139:$H$266,6,FALSE)),VLOOKUP($F61,'Tirage Matchs'!$D$139:$H$266,5,FALSE),VLOOKUP($F61,'Tirage Matchs'!$B$139:$H$266,6,FALSE))))</f>
        <v>0</v>
      </c>
      <c r="L61" s="124">
        <f>IF('Tirage Matchs'!$J$1&lt;=2,0,IF(G61="",0,IF(ISNA(VLOOKUP($F61,'Tirage Matchs'!$B$139:$H$266,7,FALSE)),VLOOKUP($F61,'Tirage Matchs'!$D$139:$H$266,4,FALSE),VLOOKUP($F61,'Tirage Matchs'!$B$139:$H$266,7,FALSE))))</f>
        <v>0</v>
      </c>
      <c r="M61" s="124">
        <f>IF('Tirage Matchs'!$J$1&lt;=3,0,IF(G61="",0,IF(ISNA(VLOOKUP($F61,'Tirage Matchs'!$B$272:$H$399,6,FALSE)),VLOOKUP($F61,'Tirage Matchs'!$D$272:$H$399,5,FALSE),VLOOKUP($F61,'Tirage Matchs'!$B$272:$H$399,6,FALSE))))</f>
        <v>0</v>
      </c>
      <c r="N61" s="124">
        <f>IF('Tirage Matchs'!$J$1&lt;=3,0,IF(G61="",0,IF(ISNA(VLOOKUP($F61,'Tirage Matchs'!$B$272:$H$399,7,FALSE)),VLOOKUP($F61,'Tirage Matchs'!$D$272:$H$399,4,FALSE),VLOOKUP($F61,'Tirage Matchs'!$B$272:$H$399,7,FALSE))))</f>
        <v>0</v>
      </c>
      <c r="O61" s="124">
        <f>IF('Tirage Matchs'!$J$1&lt;=4,0,IF(G61="",0,IF(ISNA(VLOOKUP($F61,'Tirage Matchs'!$B$405:$H$532,6,FALSE)),VLOOKUP($F61,'Tirage Matchs'!$D$405:$H$532,5,FALSE),VLOOKUP($F61,'Tirage Matchs'!$B$405:$H$532,6,FALSE))))</f>
        <v>0</v>
      </c>
      <c r="P61" s="124">
        <f>IF('Tirage Matchs'!$J$1&lt;=4,0,IF(G61="",0,IF(ISNA(VLOOKUP($F61,'Tirage Matchs'!$B$405:$H$532,7,FALSE)),VLOOKUP($F61,'Tirage Matchs'!$D$405:$H$532,4,FALSE),VLOOKUP($F61,'Tirage Matchs'!$B$405:$H$532,7,FALSE))))</f>
        <v>0</v>
      </c>
      <c r="Q61" s="124">
        <f>IF('Tirage Matchs'!$J$1&lt;=5,0,IF(G61="",0,IF(ISNA(VLOOKUP($F61,'Tirage Matchs'!$B$538:$H$665,6,FALSE)),VLOOKUP($F61,'Tirage Matchs'!$D$538:$H$665,5,FALSE),VLOOKUP($F61,'Tirage Matchs'!$B$538:$H$665,6,FALSE))))</f>
        <v>0</v>
      </c>
      <c r="R61" s="124">
        <f>IF('Tirage Matchs'!$J$1&lt;=5,0,IF(G61="",0,IF(ISNA(VLOOKUP($F61,'Tirage Matchs'!$B$538:$H$665,7,FALSE)),VLOOKUP($F61,'Tirage Matchs'!$D$538:$H$665,4,FALSE),VLOOKUP($F61,'Tirage Matchs'!$B$538:$H$665,7,FALSE))))</f>
        <v>0</v>
      </c>
      <c r="S61" s="130">
        <f t="shared" si="13"/>
        <v>0</v>
      </c>
      <c r="T61" s="124">
        <f t="shared" si="14"/>
        <v>0</v>
      </c>
      <c r="U61" s="47"/>
      <c r="V61" s="127">
        <f t="shared" si="15"/>
        <v>0</v>
      </c>
      <c r="W61" s="127">
        <f t="shared" si="5"/>
        <v>0</v>
      </c>
      <c r="X61" s="127">
        <f t="shared" si="6"/>
        <v>0</v>
      </c>
      <c r="Y61" s="127">
        <f t="shared" si="7"/>
        <v>0</v>
      </c>
      <c r="Z61" s="127">
        <f t="shared" si="8"/>
        <v>0</v>
      </c>
      <c r="AA61" s="128" t="str">
        <f t="shared" si="16"/>
        <v/>
      </c>
      <c r="AB61" s="128" t="str">
        <f t="shared" si="9"/>
        <v/>
      </c>
      <c r="AC61" s="128" t="str">
        <f t="shared" si="10"/>
        <v/>
      </c>
      <c r="AD61" s="128" t="str">
        <f t="shared" si="11"/>
        <v/>
      </c>
      <c r="AE61" s="128" t="str">
        <f t="shared" si="12"/>
        <v/>
      </c>
      <c r="AF61" s="47">
        <f t="shared" si="17"/>
        <v>0.94099999999999995</v>
      </c>
      <c r="AG61" s="47">
        <f t="shared" si="18"/>
        <v>0.94099999999999995</v>
      </c>
      <c r="AH61" s="47">
        <f t="shared" si="19"/>
        <v>0.94099999999999995</v>
      </c>
      <c r="AI61" s="47">
        <f t="shared" si="20"/>
        <v>0.94099999999999995</v>
      </c>
      <c r="AJ61" s="47">
        <f t="shared" si="21"/>
        <v>0.94099999999999995</v>
      </c>
      <c r="AK61" s="65"/>
      <c r="AL61" s="65"/>
    </row>
    <row r="62" spans="1:38" x14ac:dyDescent="0.2">
      <c r="A62" s="121">
        <f t="shared" si="0"/>
        <v>60</v>
      </c>
      <c r="B62" s="121">
        <f t="shared" si="1"/>
        <v>60</v>
      </c>
      <c r="C62" s="121">
        <f t="shared" si="2"/>
        <v>60</v>
      </c>
      <c r="D62" s="121">
        <f t="shared" si="3"/>
        <v>60</v>
      </c>
      <c r="E62" s="121">
        <f t="shared" si="4"/>
        <v>60</v>
      </c>
      <c r="F62" s="122">
        <v>60</v>
      </c>
      <c r="G62" s="255" t="str">
        <f>Inscription!B63&amp;Inscription!C63&amp;Inscription!D63&amp;Inscription!E63&amp;Inscription!F63</f>
        <v/>
      </c>
      <c r="H62" s="256"/>
      <c r="I62" s="123">
        <f>IF('Tirage Matchs'!$J$1=1,0,IF(G62="",0,IF(ISNA(VLOOKUP($F62,'Tirage Matchs'!$B$6:$H$133,6,FALSE)),VLOOKUP($F62,'Tirage Matchs'!$D$6:$H$133,5,FALSE),VLOOKUP($F62,'Tirage Matchs'!$B$6:$H$133,6,FALSE))))</f>
        <v>0</v>
      </c>
      <c r="J62" s="129">
        <f>IF('Tirage Matchs'!$J$1=1,0,IF(G62="",0,IF(ISNA(VLOOKUP($F62,'Tirage Matchs'!$B$6:$H$133,7,FALSE)),VLOOKUP($F62,'Tirage Matchs'!$D$6:$H$133,4,FALSE),VLOOKUP($F62,'Tirage Matchs'!$B$6:$H$133,7,FALSE))))</f>
        <v>0</v>
      </c>
      <c r="K62" s="125">
        <f>IF('Tirage Matchs'!$J$1&lt;=2,0,IF(G62="",0,IF(ISNA(VLOOKUP($F62,'Tirage Matchs'!$B$139:$H$266,6,FALSE)),VLOOKUP($F62,'Tirage Matchs'!$D$139:$H$266,5,FALSE),VLOOKUP($F62,'Tirage Matchs'!$B$139:$H$266,6,FALSE))))</f>
        <v>0</v>
      </c>
      <c r="L62" s="124">
        <f>IF('Tirage Matchs'!$J$1&lt;=2,0,IF(G62="",0,IF(ISNA(VLOOKUP($F62,'Tirage Matchs'!$B$139:$H$266,7,FALSE)),VLOOKUP($F62,'Tirage Matchs'!$D$139:$H$266,4,FALSE),VLOOKUP($F62,'Tirage Matchs'!$B$139:$H$266,7,FALSE))))</f>
        <v>0</v>
      </c>
      <c r="M62" s="124">
        <f>IF('Tirage Matchs'!$J$1&lt;=3,0,IF(G62="",0,IF(ISNA(VLOOKUP($F62,'Tirage Matchs'!$B$272:$H$399,6,FALSE)),VLOOKUP($F62,'Tirage Matchs'!$D$272:$H$399,5,FALSE),VLOOKUP($F62,'Tirage Matchs'!$B$272:$H$399,6,FALSE))))</f>
        <v>0</v>
      </c>
      <c r="N62" s="124">
        <f>IF('Tirage Matchs'!$J$1&lt;=3,0,IF(G62="",0,IF(ISNA(VLOOKUP($F62,'Tirage Matchs'!$B$272:$H$399,7,FALSE)),VLOOKUP($F62,'Tirage Matchs'!$D$272:$H$399,4,FALSE),VLOOKUP($F62,'Tirage Matchs'!$B$272:$H$399,7,FALSE))))</f>
        <v>0</v>
      </c>
      <c r="O62" s="124">
        <f>IF('Tirage Matchs'!$J$1&lt;=4,0,IF(G62="",0,IF(ISNA(VLOOKUP($F62,'Tirage Matchs'!$B$405:$H$532,6,FALSE)),VLOOKUP($F62,'Tirage Matchs'!$D$405:$H$532,5,FALSE),VLOOKUP($F62,'Tirage Matchs'!$B$405:$H$532,6,FALSE))))</f>
        <v>0</v>
      </c>
      <c r="P62" s="124">
        <f>IF('Tirage Matchs'!$J$1&lt;=4,0,IF(G62="",0,IF(ISNA(VLOOKUP($F62,'Tirage Matchs'!$B$405:$H$532,7,FALSE)),VLOOKUP($F62,'Tirage Matchs'!$D$405:$H$532,4,FALSE),VLOOKUP($F62,'Tirage Matchs'!$B$405:$H$532,7,FALSE))))</f>
        <v>0</v>
      </c>
      <c r="Q62" s="124">
        <f>IF('Tirage Matchs'!$J$1&lt;=5,0,IF(G62="",0,IF(ISNA(VLOOKUP($F62,'Tirage Matchs'!$B$538:$H$665,6,FALSE)),VLOOKUP($F62,'Tirage Matchs'!$D$538:$H$665,5,FALSE),VLOOKUP($F62,'Tirage Matchs'!$B$538:$H$665,6,FALSE))))</f>
        <v>0</v>
      </c>
      <c r="R62" s="124">
        <f>IF('Tirage Matchs'!$J$1&lt;=5,0,IF(G62="",0,IF(ISNA(VLOOKUP($F62,'Tirage Matchs'!$B$538:$H$665,7,FALSE)),VLOOKUP($F62,'Tirage Matchs'!$D$538:$H$665,4,FALSE),VLOOKUP($F62,'Tirage Matchs'!$B$538:$H$665,7,FALSE))))</f>
        <v>0</v>
      </c>
      <c r="S62" s="130">
        <f t="shared" si="13"/>
        <v>0</v>
      </c>
      <c r="T62" s="124">
        <f t="shared" si="14"/>
        <v>0</v>
      </c>
      <c r="V62" s="127">
        <f t="shared" si="15"/>
        <v>0</v>
      </c>
      <c r="W62" s="127">
        <f t="shared" si="5"/>
        <v>0</v>
      </c>
      <c r="X62" s="127">
        <f t="shared" si="6"/>
        <v>0</v>
      </c>
      <c r="Y62" s="127">
        <f t="shared" si="7"/>
        <v>0</v>
      </c>
      <c r="Z62" s="127">
        <f t="shared" si="8"/>
        <v>0</v>
      </c>
      <c r="AA62" s="128" t="str">
        <f t="shared" si="16"/>
        <v/>
      </c>
      <c r="AB62" s="128" t="str">
        <f t="shared" si="9"/>
        <v/>
      </c>
      <c r="AC62" s="128" t="str">
        <f t="shared" si="10"/>
        <v/>
      </c>
      <c r="AD62" s="128" t="str">
        <f t="shared" si="11"/>
        <v/>
      </c>
      <c r="AE62" s="128" t="str">
        <f t="shared" si="12"/>
        <v/>
      </c>
      <c r="AF62" s="47">
        <f t="shared" si="17"/>
        <v>0.94</v>
      </c>
      <c r="AG62" s="47">
        <f t="shared" si="18"/>
        <v>0.94</v>
      </c>
      <c r="AH62" s="47">
        <f t="shared" si="19"/>
        <v>0.94</v>
      </c>
      <c r="AI62" s="47">
        <f t="shared" si="20"/>
        <v>0.94</v>
      </c>
      <c r="AJ62" s="47">
        <f t="shared" si="21"/>
        <v>0.94</v>
      </c>
      <c r="AK62" s="48"/>
      <c r="AL62" s="48"/>
    </row>
    <row r="63" spans="1:38" x14ac:dyDescent="0.2">
      <c r="A63" s="121">
        <f t="shared" si="0"/>
        <v>61</v>
      </c>
      <c r="B63" s="121">
        <f t="shared" si="1"/>
        <v>61</v>
      </c>
      <c r="C63" s="121">
        <f t="shared" si="2"/>
        <v>61</v>
      </c>
      <c r="D63" s="121">
        <f t="shared" si="3"/>
        <v>61</v>
      </c>
      <c r="E63" s="121">
        <f t="shared" si="4"/>
        <v>61</v>
      </c>
      <c r="F63" s="122">
        <v>61</v>
      </c>
      <c r="G63" s="255" t="str">
        <f>Inscription!B64&amp;Inscription!C64&amp;Inscription!D64&amp;Inscription!E64&amp;Inscription!F64</f>
        <v/>
      </c>
      <c r="H63" s="256"/>
      <c r="I63" s="123">
        <f>IF('Tirage Matchs'!$J$1=1,0,IF(G63="",0,IF(ISNA(VLOOKUP($F63,'Tirage Matchs'!$B$6:$H$133,6,FALSE)),VLOOKUP($F63,'Tirage Matchs'!$D$6:$H$133,5,FALSE),VLOOKUP($F63,'Tirage Matchs'!$B$6:$H$133,6,FALSE))))</f>
        <v>0</v>
      </c>
      <c r="J63" s="129">
        <f>IF('Tirage Matchs'!$J$1=1,0,IF(G63="",0,IF(ISNA(VLOOKUP($F63,'Tirage Matchs'!$B$6:$H$133,7,FALSE)),VLOOKUP($F63,'Tirage Matchs'!$D$6:$H$133,4,FALSE),VLOOKUP($F63,'Tirage Matchs'!$B$6:$H$133,7,FALSE))))</f>
        <v>0</v>
      </c>
      <c r="K63" s="125">
        <f>IF('Tirage Matchs'!$J$1&lt;=2,0,IF(G63="",0,IF(ISNA(VLOOKUP($F63,'Tirage Matchs'!$B$139:$H$266,6,FALSE)),VLOOKUP($F63,'Tirage Matchs'!$D$139:$H$266,5,FALSE),VLOOKUP($F63,'Tirage Matchs'!$B$139:$H$266,6,FALSE))))</f>
        <v>0</v>
      </c>
      <c r="L63" s="124">
        <f>IF('Tirage Matchs'!$J$1&lt;=2,0,IF(G63="",0,IF(ISNA(VLOOKUP($F63,'Tirage Matchs'!$B$139:$H$266,7,FALSE)),VLOOKUP($F63,'Tirage Matchs'!$D$139:$H$266,4,FALSE),VLOOKUP($F63,'Tirage Matchs'!$B$139:$H$266,7,FALSE))))</f>
        <v>0</v>
      </c>
      <c r="M63" s="124">
        <f>IF('Tirage Matchs'!$J$1&lt;=3,0,IF(G63="",0,IF(ISNA(VLOOKUP($F63,'Tirage Matchs'!$B$272:$H$399,6,FALSE)),VLOOKUP($F63,'Tirage Matchs'!$D$272:$H$399,5,FALSE),VLOOKUP($F63,'Tirage Matchs'!$B$272:$H$399,6,FALSE))))</f>
        <v>0</v>
      </c>
      <c r="N63" s="124">
        <f>IF('Tirage Matchs'!$J$1&lt;=3,0,IF(G63="",0,IF(ISNA(VLOOKUP($F63,'Tirage Matchs'!$B$272:$H$399,7,FALSE)),VLOOKUP($F63,'Tirage Matchs'!$D$272:$H$399,4,FALSE),VLOOKUP($F63,'Tirage Matchs'!$B$272:$H$399,7,FALSE))))</f>
        <v>0</v>
      </c>
      <c r="O63" s="124">
        <f>IF('Tirage Matchs'!$J$1&lt;=4,0,IF(G63="",0,IF(ISNA(VLOOKUP($F63,'Tirage Matchs'!$B$405:$H$532,6,FALSE)),VLOOKUP($F63,'Tirage Matchs'!$D$405:$H$532,5,FALSE),VLOOKUP($F63,'Tirage Matchs'!$B$405:$H$532,6,FALSE))))</f>
        <v>0</v>
      </c>
      <c r="P63" s="124">
        <f>IF('Tirage Matchs'!$J$1&lt;=4,0,IF(G63="",0,IF(ISNA(VLOOKUP($F63,'Tirage Matchs'!$B$405:$H$532,7,FALSE)),VLOOKUP($F63,'Tirage Matchs'!$D$405:$H$532,4,FALSE),VLOOKUP($F63,'Tirage Matchs'!$B$405:$H$532,7,FALSE))))</f>
        <v>0</v>
      </c>
      <c r="Q63" s="124">
        <f>IF('Tirage Matchs'!$J$1&lt;=5,0,IF(G63="",0,IF(ISNA(VLOOKUP($F63,'Tirage Matchs'!$B$538:$H$665,6,FALSE)),VLOOKUP($F63,'Tirage Matchs'!$D$538:$H$665,5,FALSE),VLOOKUP($F63,'Tirage Matchs'!$B$538:$H$665,6,FALSE))))</f>
        <v>0</v>
      </c>
      <c r="R63" s="124">
        <f>IF('Tirage Matchs'!$J$1&lt;=5,0,IF(G63="",0,IF(ISNA(VLOOKUP($F63,'Tirage Matchs'!$B$538:$H$665,7,FALSE)),VLOOKUP($F63,'Tirage Matchs'!$D$538:$H$665,4,FALSE),VLOOKUP($F63,'Tirage Matchs'!$B$538:$H$665,7,FALSE))))</f>
        <v>0</v>
      </c>
      <c r="S63" s="130">
        <f t="shared" si="13"/>
        <v>0</v>
      </c>
      <c r="T63" s="124">
        <f t="shared" si="14"/>
        <v>0</v>
      </c>
      <c r="V63" s="127">
        <f t="shared" si="15"/>
        <v>0</v>
      </c>
      <c r="W63" s="127">
        <f t="shared" si="5"/>
        <v>0</v>
      </c>
      <c r="X63" s="127">
        <f t="shared" si="6"/>
        <v>0</v>
      </c>
      <c r="Y63" s="127">
        <f t="shared" si="7"/>
        <v>0</v>
      </c>
      <c r="Z63" s="127">
        <f t="shared" si="8"/>
        <v>0</v>
      </c>
      <c r="AA63" s="128" t="str">
        <f t="shared" si="16"/>
        <v/>
      </c>
      <c r="AB63" s="128" t="str">
        <f t="shared" si="9"/>
        <v/>
      </c>
      <c r="AC63" s="128" t="str">
        <f t="shared" si="10"/>
        <v/>
      </c>
      <c r="AD63" s="128" t="str">
        <f t="shared" si="11"/>
        <v/>
      </c>
      <c r="AE63" s="128" t="str">
        <f t="shared" si="12"/>
        <v/>
      </c>
      <c r="AF63" s="47">
        <f t="shared" si="17"/>
        <v>0.93899999999999995</v>
      </c>
      <c r="AG63" s="47">
        <f t="shared" si="18"/>
        <v>0.93899999999999995</v>
      </c>
      <c r="AH63" s="47">
        <f t="shared" si="19"/>
        <v>0.93899999999999995</v>
      </c>
      <c r="AI63" s="47">
        <f t="shared" si="20"/>
        <v>0.93899999999999995</v>
      </c>
      <c r="AJ63" s="47">
        <f t="shared" si="21"/>
        <v>0.93899999999999995</v>
      </c>
      <c r="AK63" s="48"/>
      <c r="AL63" s="48"/>
    </row>
    <row r="64" spans="1:38" x14ac:dyDescent="0.2">
      <c r="A64" s="121">
        <f t="shared" si="0"/>
        <v>62</v>
      </c>
      <c r="B64" s="121">
        <f t="shared" si="1"/>
        <v>62</v>
      </c>
      <c r="C64" s="121">
        <f t="shared" si="2"/>
        <v>62</v>
      </c>
      <c r="D64" s="121">
        <f t="shared" si="3"/>
        <v>62</v>
      </c>
      <c r="E64" s="121">
        <f t="shared" si="4"/>
        <v>62</v>
      </c>
      <c r="F64" s="122">
        <v>62</v>
      </c>
      <c r="G64" s="255" t="str">
        <f>Inscription!B65&amp;Inscription!C65&amp;Inscription!D65&amp;Inscription!E65&amp;Inscription!F65</f>
        <v/>
      </c>
      <c r="H64" s="256"/>
      <c r="I64" s="123">
        <f>IF('Tirage Matchs'!$J$1=1,0,IF(G64="",0,IF(ISNA(VLOOKUP($F64,'Tirage Matchs'!$B$6:$H$133,6,FALSE)),VLOOKUP($F64,'Tirage Matchs'!$D$6:$H$133,5,FALSE),VLOOKUP($F64,'Tirage Matchs'!$B$6:$H$133,6,FALSE))))</f>
        <v>0</v>
      </c>
      <c r="J64" s="129">
        <f>IF('Tirage Matchs'!$J$1=1,0,IF(G64="",0,IF(ISNA(VLOOKUP($F64,'Tirage Matchs'!$B$6:$H$133,7,FALSE)),VLOOKUP($F64,'Tirage Matchs'!$D$6:$H$133,4,FALSE),VLOOKUP($F64,'Tirage Matchs'!$B$6:$H$133,7,FALSE))))</f>
        <v>0</v>
      </c>
      <c r="K64" s="125">
        <f>IF('Tirage Matchs'!$J$1&lt;=2,0,IF(G64="",0,IF(ISNA(VLOOKUP($F64,'Tirage Matchs'!$B$139:$H$266,6,FALSE)),VLOOKUP($F64,'Tirage Matchs'!$D$139:$H$266,5,FALSE),VLOOKUP($F64,'Tirage Matchs'!$B$139:$H$266,6,FALSE))))</f>
        <v>0</v>
      </c>
      <c r="L64" s="124">
        <f>IF('Tirage Matchs'!$J$1&lt;=2,0,IF(G64="",0,IF(ISNA(VLOOKUP($F64,'Tirage Matchs'!$B$139:$H$266,7,FALSE)),VLOOKUP($F64,'Tirage Matchs'!$D$139:$H$266,4,FALSE),VLOOKUP($F64,'Tirage Matchs'!$B$139:$H$266,7,FALSE))))</f>
        <v>0</v>
      </c>
      <c r="M64" s="124">
        <f>IF('Tirage Matchs'!$J$1&lt;=3,0,IF(G64="",0,IF(ISNA(VLOOKUP($F64,'Tirage Matchs'!$B$272:$H$399,6,FALSE)),VLOOKUP($F64,'Tirage Matchs'!$D$272:$H$399,5,FALSE),VLOOKUP($F64,'Tirage Matchs'!$B$272:$H$399,6,FALSE))))</f>
        <v>0</v>
      </c>
      <c r="N64" s="124">
        <f>IF('Tirage Matchs'!$J$1&lt;=3,0,IF(G64="",0,IF(ISNA(VLOOKUP($F64,'Tirage Matchs'!$B$272:$H$399,7,FALSE)),VLOOKUP($F64,'Tirage Matchs'!$D$272:$H$399,4,FALSE),VLOOKUP($F64,'Tirage Matchs'!$B$272:$H$399,7,FALSE))))</f>
        <v>0</v>
      </c>
      <c r="O64" s="124">
        <f>IF('Tirage Matchs'!$J$1&lt;=4,0,IF(G64="",0,IF(ISNA(VLOOKUP($F64,'Tirage Matchs'!$B$405:$H$532,6,FALSE)),VLOOKUP($F64,'Tirage Matchs'!$D$405:$H$532,5,FALSE),VLOOKUP($F64,'Tirage Matchs'!$B$405:$H$532,6,FALSE))))</f>
        <v>0</v>
      </c>
      <c r="P64" s="124">
        <f>IF('Tirage Matchs'!$J$1&lt;=4,0,IF(G64="",0,IF(ISNA(VLOOKUP($F64,'Tirage Matchs'!$B$405:$H$532,7,FALSE)),VLOOKUP($F64,'Tirage Matchs'!$D$405:$H$532,4,FALSE),VLOOKUP($F64,'Tirage Matchs'!$B$405:$H$532,7,FALSE))))</f>
        <v>0</v>
      </c>
      <c r="Q64" s="124">
        <f>IF('Tirage Matchs'!$J$1&lt;=5,0,IF(G64="",0,IF(ISNA(VLOOKUP($F64,'Tirage Matchs'!$B$538:$H$665,6,FALSE)),VLOOKUP($F64,'Tirage Matchs'!$D$538:$H$665,5,FALSE),VLOOKUP($F64,'Tirage Matchs'!$B$538:$H$665,6,FALSE))))</f>
        <v>0</v>
      </c>
      <c r="R64" s="124">
        <f>IF('Tirage Matchs'!$J$1&lt;=5,0,IF(G64="",0,IF(ISNA(VLOOKUP($F64,'Tirage Matchs'!$B$538:$H$665,7,FALSE)),VLOOKUP($F64,'Tirage Matchs'!$D$538:$H$665,4,FALSE),VLOOKUP($F64,'Tirage Matchs'!$B$538:$H$665,7,FALSE))))</f>
        <v>0</v>
      </c>
      <c r="S64" s="130">
        <f t="shared" si="13"/>
        <v>0</v>
      </c>
      <c r="T64" s="124">
        <f t="shared" si="14"/>
        <v>0</v>
      </c>
      <c r="V64" s="127">
        <f t="shared" si="15"/>
        <v>0</v>
      </c>
      <c r="W64" s="127">
        <f t="shared" si="5"/>
        <v>0</v>
      </c>
      <c r="X64" s="127">
        <f t="shared" si="6"/>
        <v>0</v>
      </c>
      <c r="Y64" s="127">
        <f t="shared" si="7"/>
        <v>0</v>
      </c>
      <c r="Z64" s="127">
        <f t="shared" si="8"/>
        <v>0</v>
      </c>
      <c r="AA64" s="128" t="str">
        <f t="shared" si="16"/>
        <v/>
      </c>
      <c r="AB64" s="128" t="str">
        <f t="shared" si="9"/>
        <v/>
      </c>
      <c r="AC64" s="128" t="str">
        <f t="shared" si="10"/>
        <v/>
      </c>
      <c r="AD64" s="128" t="str">
        <f t="shared" si="11"/>
        <v/>
      </c>
      <c r="AE64" s="128" t="str">
        <f t="shared" si="12"/>
        <v/>
      </c>
      <c r="AF64" s="47">
        <f t="shared" si="17"/>
        <v>0.93799999999999994</v>
      </c>
      <c r="AG64" s="47">
        <f t="shared" si="18"/>
        <v>0.93799999999999994</v>
      </c>
      <c r="AH64" s="47">
        <f t="shared" si="19"/>
        <v>0.93799999999999994</v>
      </c>
      <c r="AI64" s="47">
        <f t="shared" si="20"/>
        <v>0.93799999999999994</v>
      </c>
      <c r="AJ64" s="47">
        <f t="shared" si="21"/>
        <v>0.93799999999999994</v>
      </c>
      <c r="AK64" s="48"/>
      <c r="AL64" s="48"/>
    </row>
    <row r="65" spans="1:38" x14ac:dyDescent="0.2">
      <c r="A65" s="121">
        <f t="shared" si="0"/>
        <v>63</v>
      </c>
      <c r="B65" s="121">
        <f t="shared" si="1"/>
        <v>63</v>
      </c>
      <c r="C65" s="121">
        <f t="shared" si="2"/>
        <v>63</v>
      </c>
      <c r="D65" s="121">
        <f t="shared" si="3"/>
        <v>63</v>
      </c>
      <c r="E65" s="121">
        <f t="shared" si="4"/>
        <v>63</v>
      </c>
      <c r="F65" s="122">
        <v>63</v>
      </c>
      <c r="G65" s="255" t="str">
        <f>Inscription!B66&amp;Inscription!C66&amp;Inscription!D66&amp;Inscription!E66&amp;Inscription!F66</f>
        <v/>
      </c>
      <c r="H65" s="256"/>
      <c r="I65" s="123">
        <f>IF('Tirage Matchs'!$J$1=1,0,IF(G65="",0,IF(ISNA(VLOOKUP($F65,'Tirage Matchs'!$B$6:$H$133,6,FALSE)),VLOOKUP($F65,'Tirage Matchs'!$D$6:$H$133,5,FALSE),VLOOKUP($F65,'Tirage Matchs'!$B$6:$H$133,6,FALSE))))</f>
        <v>0</v>
      </c>
      <c r="J65" s="129">
        <f>IF('Tirage Matchs'!$J$1=1,0,IF(G65="",0,IF(ISNA(VLOOKUP($F65,'Tirage Matchs'!$B$6:$H$133,7,FALSE)),VLOOKUP($F65,'Tirage Matchs'!$D$6:$H$133,4,FALSE),VLOOKUP($F65,'Tirage Matchs'!$B$6:$H$133,7,FALSE))))</f>
        <v>0</v>
      </c>
      <c r="K65" s="125">
        <f>IF('Tirage Matchs'!$J$1&lt;=2,0,IF(G65="",0,IF(ISNA(VLOOKUP($F65,'Tirage Matchs'!$B$139:$H$266,6,FALSE)),VLOOKUP($F65,'Tirage Matchs'!$D$139:$H$266,5,FALSE),VLOOKUP($F65,'Tirage Matchs'!$B$139:$H$266,6,FALSE))))</f>
        <v>0</v>
      </c>
      <c r="L65" s="124">
        <f>IF('Tirage Matchs'!$J$1&lt;=2,0,IF(G65="",0,IF(ISNA(VLOOKUP($F65,'Tirage Matchs'!$B$139:$H$266,7,FALSE)),VLOOKUP($F65,'Tirage Matchs'!$D$139:$H$266,4,FALSE),VLOOKUP($F65,'Tirage Matchs'!$B$139:$H$266,7,FALSE))))</f>
        <v>0</v>
      </c>
      <c r="M65" s="124">
        <f>IF('Tirage Matchs'!$J$1&lt;=3,0,IF(G65="",0,IF(ISNA(VLOOKUP($F65,'Tirage Matchs'!$B$272:$H$399,6,FALSE)),VLOOKUP($F65,'Tirage Matchs'!$D$272:$H$399,5,FALSE),VLOOKUP($F65,'Tirage Matchs'!$B$272:$H$399,6,FALSE))))</f>
        <v>0</v>
      </c>
      <c r="N65" s="124">
        <f>IF('Tirage Matchs'!$J$1&lt;=3,0,IF(G65="",0,IF(ISNA(VLOOKUP($F65,'Tirage Matchs'!$B$272:$H$399,7,FALSE)),VLOOKUP($F65,'Tirage Matchs'!$D$272:$H$399,4,FALSE),VLOOKUP($F65,'Tirage Matchs'!$B$272:$H$399,7,FALSE))))</f>
        <v>0</v>
      </c>
      <c r="O65" s="124">
        <f>IF('Tirage Matchs'!$J$1&lt;=4,0,IF(G65="",0,IF(ISNA(VLOOKUP($F65,'Tirage Matchs'!$B$405:$H$532,6,FALSE)),VLOOKUP($F65,'Tirage Matchs'!$D$405:$H$532,5,FALSE),VLOOKUP($F65,'Tirage Matchs'!$B$405:$H$532,6,FALSE))))</f>
        <v>0</v>
      </c>
      <c r="P65" s="124">
        <f>IF('Tirage Matchs'!$J$1&lt;=4,0,IF(G65="",0,IF(ISNA(VLOOKUP($F65,'Tirage Matchs'!$B$405:$H$532,7,FALSE)),VLOOKUP($F65,'Tirage Matchs'!$D$405:$H$532,4,FALSE),VLOOKUP($F65,'Tirage Matchs'!$B$405:$H$532,7,FALSE))))</f>
        <v>0</v>
      </c>
      <c r="Q65" s="124">
        <f>IF('Tirage Matchs'!$J$1&lt;=5,0,IF(G65="",0,IF(ISNA(VLOOKUP($F65,'Tirage Matchs'!$B$538:$H$665,6,FALSE)),VLOOKUP($F65,'Tirage Matchs'!$D$538:$H$665,5,FALSE),VLOOKUP($F65,'Tirage Matchs'!$B$538:$H$665,6,FALSE))))</f>
        <v>0</v>
      </c>
      <c r="R65" s="124">
        <f>IF('Tirage Matchs'!$J$1&lt;=5,0,IF(G65="",0,IF(ISNA(VLOOKUP($F65,'Tirage Matchs'!$B$538:$H$665,7,FALSE)),VLOOKUP($F65,'Tirage Matchs'!$D$538:$H$665,4,FALSE),VLOOKUP($F65,'Tirage Matchs'!$B$538:$H$665,7,FALSE))))</f>
        <v>0</v>
      </c>
      <c r="S65" s="130">
        <f t="shared" si="13"/>
        <v>0</v>
      </c>
      <c r="T65" s="124">
        <f t="shared" si="14"/>
        <v>0</v>
      </c>
      <c r="V65" s="127">
        <f t="shared" si="15"/>
        <v>0</v>
      </c>
      <c r="W65" s="127">
        <f t="shared" si="5"/>
        <v>0</v>
      </c>
      <c r="X65" s="127">
        <f t="shared" si="6"/>
        <v>0</v>
      </c>
      <c r="Y65" s="127">
        <f t="shared" si="7"/>
        <v>0</v>
      </c>
      <c r="Z65" s="127">
        <f t="shared" si="8"/>
        <v>0</v>
      </c>
      <c r="AA65" s="128" t="str">
        <f t="shared" si="16"/>
        <v/>
      </c>
      <c r="AB65" s="128" t="str">
        <f t="shared" si="9"/>
        <v/>
      </c>
      <c r="AC65" s="128" t="str">
        <f t="shared" si="10"/>
        <v/>
      </c>
      <c r="AD65" s="128" t="str">
        <f t="shared" si="11"/>
        <v/>
      </c>
      <c r="AE65" s="128" t="str">
        <f t="shared" si="12"/>
        <v/>
      </c>
      <c r="AF65" s="47">
        <f t="shared" si="17"/>
        <v>0.93700000000000006</v>
      </c>
      <c r="AG65" s="47">
        <f t="shared" si="18"/>
        <v>0.93700000000000006</v>
      </c>
      <c r="AH65" s="47">
        <f t="shared" si="19"/>
        <v>0.93700000000000006</v>
      </c>
      <c r="AI65" s="47">
        <f t="shared" si="20"/>
        <v>0.93700000000000006</v>
      </c>
      <c r="AJ65" s="47">
        <f t="shared" si="21"/>
        <v>0.93700000000000006</v>
      </c>
      <c r="AK65" s="48"/>
      <c r="AL65" s="48"/>
    </row>
    <row r="66" spans="1:38" x14ac:dyDescent="0.2">
      <c r="A66" s="121">
        <f t="shared" si="0"/>
        <v>64</v>
      </c>
      <c r="B66" s="121">
        <f t="shared" si="1"/>
        <v>64</v>
      </c>
      <c r="C66" s="121">
        <f t="shared" si="2"/>
        <v>64</v>
      </c>
      <c r="D66" s="121">
        <f t="shared" si="3"/>
        <v>64</v>
      </c>
      <c r="E66" s="121">
        <f t="shared" si="4"/>
        <v>64</v>
      </c>
      <c r="F66" s="122">
        <v>64</v>
      </c>
      <c r="G66" s="255" t="str">
        <f>Inscription!B67&amp;Inscription!C67&amp;Inscription!D67&amp;Inscription!E67&amp;Inscription!F67</f>
        <v/>
      </c>
      <c r="H66" s="256"/>
      <c r="I66" s="123">
        <f>IF('Tirage Matchs'!$J$1=1,0,IF(G66="",0,IF(ISNA(VLOOKUP($F66,'Tirage Matchs'!$B$6:$H$133,6,FALSE)),VLOOKUP($F66,'Tirage Matchs'!$D$6:$H$133,5,FALSE),VLOOKUP($F66,'Tirage Matchs'!$B$6:$H$133,6,FALSE))))</f>
        <v>0</v>
      </c>
      <c r="J66" s="129">
        <f>IF('Tirage Matchs'!$J$1=1,0,IF(G66="",0,IF(ISNA(VLOOKUP($F66,'Tirage Matchs'!$B$6:$H$133,7,FALSE)),VLOOKUP($F66,'Tirage Matchs'!$D$6:$H$133,4,FALSE),VLOOKUP($F66,'Tirage Matchs'!$B$6:$H$133,7,FALSE))))</f>
        <v>0</v>
      </c>
      <c r="K66" s="125">
        <f>IF('Tirage Matchs'!$J$1&lt;=2,0,IF(G66="",0,IF(ISNA(VLOOKUP($F66,'Tirage Matchs'!$B$139:$H$266,6,FALSE)),VLOOKUP($F66,'Tirage Matchs'!$D$139:$H$266,5,FALSE),VLOOKUP($F66,'Tirage Matchs'!$B$139:$H$266,6,FALSE))))</f>
        <v>0</v>
      </c>
      <c r="L66" s="124">
        <f>IF('Tirage Matchs'!$J$1&lt;=2,0,IF(G66="",0,IF(ISNA(VLOOKUP($F66,'Tirage Matchs'!$B$139:$H$266,7,FALSE)),VLOOKUP($F66,'Tirage Matchs'!$D$139:$H$266,4,FALSE),VLOOKUP($F66,'Tirage Matchs'!$B$139:$H$266,7,FALSE))))</f>
        <v>0</v>
      </c>
      <c r="M66" s="124">
        <f>IF('Tirage Matchs'!$J$1&lt;=3,0,IF(G66="",0,IF(ISNA(VLOOKUP($F66,'Tirage Matchs'!$B$272:$H$399,6,FALSE)),VLOOKUP($F66,'Tirage Matchs'!$D$272:$H$399,5,FALSE),VLOOKUP($F66,'Tirage Matchs'!$B$272:$H$399,6,FALSE))))</f>
        <v>0</v>
      </c>
      <c r="N66" s="124">
        <f>IF('Tirage Matchs'!$J$1&lt;=3,0,IF(G66="",0,IF(ISNA(VLOOKUP($F66,'Tirage Matchs'!$B$272:$H$399,7,FALSE)),VLOOKUP($F66,'Tirage Matchs'!$D$272:$H$399,4,FALSE),VLOOKUP($F66,'Tirage Matchs'!$B$272:$H$399,7,FALSE))))</f>
        <v>0</v>
      </c>
      <c r="O66" s="124">
        <f>IF('Tirage Matchs'!$J$1&lt;=4,0,IF(G66="",0,IF(ISNA(VLOOKUP($F66,'Tirage Matchs'!$B$405:$H$532,6,FALSE)),VLOOKUP($F66,'Tirage Matchs'!$D$405:$H$532,5,FALSE),VLOOKUP($F66,'Tirage Matchs'!$B$405:$H$532,6,FALSE))))</f>
        <v>0</v>
      </c>
      <c r="P66" s="124">
        <f>IF('Tirage Matchs'!$J$1&lt;=4,0,IF(G66="",0,IF(ISNA(VLOOKUP($F66,'Tirage Matchs'!$B$405:$H$532,7,FALSE)),VLOOKUP($F66,'Tirage Matchs'!$D$405:$H$532,4,FALSE),VLOOKUP($F66,'Tirage Matchs'!$B$405:$H$532,7,FALSE))))</f>
        <v>0</v>
      </c>
      <c r="Q66" s="124">
        <f>IF('Tirage Matchs'!$J$1&lt;=5,0,IF(G66="",0,IF(ISNA(VLOOKUP($F66,'Tirage Matchs'!$B$538:$H$665,6,FALSE)),VLOOKUP($F66,'Tirage Matchs'!$D$538:$H$665,5,FALSE),VLOOKUP($F66,'Tirage Matchs'!$B$538:$H$665,6,FALSE))))</f>
        <v>0</v>
      </c>
      <c r="R66" s="124">
        <f>IF('Tirage Matchs'!$J$1&lt;=5,0,IF(G66="",0,IF(ISNA(VLOOKUP($F66,'Tirage Matchs'!$B$538:$H$665,7,FALSE)),VLOOKUP($F66,'Tirage Matchs'!$D$538:$H$665,4,FALSE),VLOOKUP($F66,'Tirage Matchs'!$B$538:$H$665,7,FALSE))))</f>
        <v>0</v>
      </c>
      <c r="S66" s="130">
        <f t="shared" si="13"/>
        <v>0</v>
      </c>
      <c r="T66" s="124">
        <f t="shared" si="14"/>
        <v>0</v>
      </c>
      <c r="V66" s="127">
        <f t="shared" si="15"/>
        <v>0</v>
      </c>
      <c r="W66" s="127">
        <f t="shared" si="5"/>
        <v>0</v>
      </c>
      <c r="X66" s="127">
        <f t="shared" si="6"/>
        <v>0</v>
      </c>
      <c r="Y66" s="127">
        <f t="shared" si="7"/>
        <v>0</v>
      </c>
      <c r="Z66" s="127">
        <f t="shared" si="8"/>
        <v>0</v>
      </c>
      <c r="AA66" s="128" t="str">
        <f t="shared" si="16"/>
        <v/>
      </c>
      <c r="AB66" s="128" t="str">
        <f t="shared" si="9"/>
        <v/>
      </c>
      <c r="AC66" s="128" t="str">
        <f t="shared" si="10"/>
        <v/>
      </c>
      <c r="AD66" s="128" t="str">
        <f t="shared" si="11"/>
        <v/>
      </c>
      <c r="AE66" s="128" t="str">
        <f t="shared" si="12"/>
        <v/>
      </c>
      <c r="AF66" s="47">
        <f t="shared" si="17"/>
        <v>0.93600000000000005</v>
      </c>
      <c r="AG66" s="47">
        <f t="shared" si="18"/>
        <v>0.93600000000000005</v>
      </c>
      <c r="AH66" s="47">
        <f t="shared" si="19"/>
        <v>0.93600000000000005</v>
      </c>
      <c r="AI66" s="47">
        <f t="shared" si="20"/>
        <v>0.93600000000000005</v>
      </c>
      <c r="AJ66" s="47">
        <f t="shared" si="21"/>
        <v>0.93600000000000005</v>
      </c>
      <c r="AK66" s="48"/>
      <c r="AL66" s="48"/>
    </row>
    <row r="67" spans="1:38" x14ac:dyDescent="0.2">
      <c r="A67" s="121">
        <f t="shared" ref="A67:A130" si="22">RANK(AF67, AF$3:AF$257,FALSE)</f>
        <v>65</v>
      </c>
      <c r="B67" s="121">
        <f t="shared" ref="B67:B130" si="23">RANK(AG67, AG$3:AG$257,FALSE)</f>
        <v>65</v>
      </c>
      <c r="C67" s="121">
        <f t="shared" ref="C67:C130" si="24">RANK(AH67, AH$3:AH$257,FALSE)</f>
        <v>65</v>
      </c>
      <c r="D67" s="121">
        <f t="shared" ref="D67:D130" si="25">RANK(AI67, AI$3:AI$257,FALSE)</f>
        <v>65</v>
      </c>
      <c r="E67" s="121">
        <f t="shared" ref="E67:E130" si="26">RANK(AJ67, AJ$3:AJ$257,FALSE)</f>
        <v>65</v>
      </c>
      <c r="F67" s="122">
        <v>65</v>
      </c>
      <c r="G67" s="255" t="str">
        <f>Inscription!B68&amp;Inscription!C68&amp;Inscription!D68&amp;Inscription!E68&amp;Inscription!F68</f>
        <v/>
      </c>
      <c r="H67" s="256"/>
      <c r="I67" s="123">
        <f>IF('Tirage Matchs'!$J$1=1,0,IF(G67="",0,IF(ISNA(VLOOKUP($F67,'Tirage Matchs'!$B$6:$H$133,6,FALSE)),VLOOKUP($F67,'Tirage Matchs'!$D$6:$H$133,5,FALSE),VLOOKUP($F67,'Tirage Matchs'!$B$6:$H$133,6,FALSE))))</f>
        <v>0</v>
      </c>
      <c r="J67" s="129">
        <f>IF('Tirage Matchs'!$J$1=1,0,IF(G67="",0,IF(ISNA(VLOOKUP($F67,'Tirage Matchs'!$B$6:$H$133,7,FALSE)),VLOOKUP($F67,'Tirage Matchs'!$D$6:$H$133,4,FALSE),VLOOKUP($F67,'Tirage Matchs'!$B$6:$H$133,7,FALSE))))</f>
        <v>0</v>
      </c>
      <c r="K67" s="125">
        <f>IF('Tirage Matchs'!$J$1&lt;=2,0,IF(G67="",0,IF(ISNA(VLOOKUP($F67,'Tirage Matchs'!$B$139:$H$266,6,FALSE)),VLOOKUP($F67,'Tirage Matchs'!$D$139:$H$266,5,FALSE),VLOOKUP($F67,'Tirage Matchs'!$B$139:$H$266,6,FALSE))))</f>
        <v>0</v>
      </c>
      <c r="L67" s="124">
        <f>IF('Tirage Matchs'!$J$1&lt;=2,0,IF(G67="",0,IF(ISNA(VLOOKUP($F67,'Tirage Matchs'!$B$139:$H$266,7,FALSE)),VLOOKUP($F67,'Tirage Matchs'!$D$139:$H$266,4,FALSE),VLOOKUP($F67,'Tirage Matchs'!$B$139:$H$266,7,FALSE))))</f>
        <v>0</v>
      </c>
      <c r="M67" s="124">
        <f>IF('Tirage Matchs'!$J$1&lt;=3,0,IF(G67="",0,IF(ISNA(VLOOKUP($F67,'Tirage Matchs'!$B$272:$H$399,6,FALSE)),VLOOKUP($F67,'Tirage Matchs'!$D$272:$H$399,5,FALSE),VLOOKUP($F67,'Tirage Matchs'!$B$272:$H$399,6,FALSE))))</f>
        <v>0</v>
      </c>
      <c r="N67" s="124">
        <f>IF('Tirage Matchs'!$J$1&lt;=3,0,IF(G67="",0,IF(ISNA(VLOOKUP($F67,'Tirage Matchs'!$B$272:$H$399,7,FALSE)),VLOOKUP($F67,'Tirage Matchs'!$D$272:$H$399,4,FALSE),VLOOKUP($F67,'Tirage Matchs'!$B$272:$H$399,7,FALSE))))</f>
        <v>0</v>
      </c>
      <c r="O67" s="124">
        <f>IF('Tirage Matchs'!$J$1&lt;=4,0,IF(G67="",0,IF(ISNA(VLOOKUP($F67,'Tirage Matchs'!$B$405:$H$532,6,FALSE)),VLOOKUP($F67,'Tirage Matchs'!$D$405:$H$532,5,FALSE),VLOOKUP($F67,'Tirage Matchs'!$B$405:$H$532,6,FALSE))))</f>
        <v>0</v>
      </c>
      <c r="P67" s="124">
        <f>IF('Tirage Matchs'!$J$1&lt;=4,0,IF(G67="",0,IF(ISNA(VLOOKUP($F67,'Tirage Matchs'!$B$405:$H$532,7,FALSE)),VLOOKUP($F67,'Tirage Matchs'!$D$405:$H$532,4,FALSE),VLOOKUP($F67,'Tirage Matchs'!$B$405:$H$532,7,FALSE))))</f>
        <v>0</v>
      </c>
      <c r="Q67" s="124">
        <f>IF('Tirage Matchs'!$J$1&lt;=5,0,IF(G67="",0,IF(ISNA(VLOOKUP($F67,'Tirage Matchs'!$B$538:$H$665,6,FALSE)),VLOOKUP($F67,'Tirage Matchs'!$D$538:$H$665,5,FALSE),VLOOKUP($F67,'Tirage Matchs'!$B$538:$H$665,6,FALSE))))</f>
        <v>0</v>
      </c>
      <c r="R67" s="124">
        <f>IF('Tirage Matchs'!$J$1&lt;=5,0,IF(G67="",0,IF(ISNA(VLOOKUP($F67,'Tirage Matchs'!$B$538:$H$665,7,FALSE)),VLOOKUP($F67,'Tirage Matchs'!$D$538:$H$665,4,FALSE),VLOOKUP($F67,'Tirage Matchs'!$B$538:$H$665,7,FALSE))))</f>
        <v>0</v>
      </c>
      <c r="S67" s="130">
        <f t="shared" si="13"/>
        <v>0</v>
      </c>
      <c r="T67" s="124">
        <f t="shared" si="14"/>
        <v>0</v>
      </c>
      <c r="V67" s="127">
        <f t="shared" si="15"/>
        <v>0</v>
      </c>
      <c r="W67" s="127">
        <f t="shared" ref="W67:W130" si="27">IF(K67="",0,IF(K67=13,1+V67,0+V67))</f>
        <v>0</v>
      </c>
      <c r="X67" s="127">
        <f t="shared" ref="X67:X130" si="28">IF(M67="",0,IF(M67=13,1+W67,0+W67))</f>
        <v>0</v>
      </c>
      <c r="Y67" s="127">
        <f t="shared" ref="Y67:Y130" si="29">IF(O67="",0,IF(O67=13,1+X67,0+X67))</f>
        <v>0</v>
      </c>
      <c r="Z67" s="127">
        <f t="shared" ref="Z67:Z130" si="30">IF(Q67="",0,IF(Q67=13,1+Y67,0+Y67))</f>
        <v>0</v>
      </c>
      <c r="AA67" s="128" t="str">
        <f t="shared" si="16"/>
        <v/>
      </c>
      <c r="AB67" s="128" t="str">
        <f t="shared" ref="AB67:AB130" si="31">IF($G67="","",K67-L67+AA67)</f>
        <v/>
      </c>
      <c r="AC67" s="128" t="str">
        <f t="shared" ref="AC67:AC130" si="32">IF($G67="","",M67-N67+AB67)</f>
        <v/>
      </c>
      <c r="AD67" s="128" t="str">
        <f t="shared" ref="AD67:AD130" si="33">IF($G67="","",O67-P67+AC67)</f>
        <v/>
      </c>
      <c r="AE67" s="128" t="str">
        <f t="shared" ref="AE67:AE130" si="34">IF($G67="","",Q67-R67+AD67)</f>
        <v/>
      </c>
      <c r="AF67" s="47">
        <f t="shared" si="17"/>
        <v>0.93500000000000005</v>
      </c>
      <c r="AG67" s="47">
        <f t="shared" si="18"/>
        <v>0.93500000000000005</v>
      </c>
      <c r="AH67" s="47">
        <f t="shared" si="19"/>
        <v>0.93500000000000005</v>
      </c>
      <c r="AI67" s="47">
        <f t="shared" si="20"/>
        <v>0.93500000000000005</v>
      </c>
      <c r="AJ67" s="47">
        <f t="shared" si="21"/>
        <v>0.93500000000000005</v>
      </c>
      <c r="AK67" s="48"/>
      <c r="AL67" s="48"/>
    </row>
    <row r="68" spans="1:38" x14ac:dyDescent="0.2">
      <c r="A68" s="121">
        <f t="shared" si="22"/>
        <v>66</v>
      </c>
      <c r="B68" s="121">
        <f t="shared" si="23"/>
        <v>66</v>
      </c>
      <c r="C68" s="121">
        <f t="shared" si="24"/>
        <v>66</v>
      </c>
      <c r="D68" s="121">
        <f t="shared" si="25"/>
        <v>66</v>
      </c>
      <c r="E68" s="121">
        <f t="shared" si="26"/>
        <v>66</v>
      </c>
      <c r="F68" s="122">
        <v>66</v>
      </c>
      <c r="G68" s="255" t="str">
        <f>Inscription!B69&amp;Inscription!C69&amp;Inscription!D69&amp;Inscription!E69&amp;Inscription!F69</f>
        <v/>
      </c>
      <c r="H68" s="256"/>
      <c r="I68" s="123">
        <f>IF('Tirage Matchs'!$J$1=1,0,IF(G68="",0,IF(ISNA(VLOOKUP($F68,'Tirage Matchs'!$B$6:$H$133,6,FALSE)),VLOOKUP($F68,'Tirage Matchs'!$D$6:$H$133,5,FALSE),VLOOKUP($F68,'Tirage Matchs'!$B$6:$H$133,6,FALSE))))</f>
        <v>0</v>
      </c>
      <c r="J68" s="129">
        <f>IF('Tirage Matchs'!$J$1=1,0,IF(G68="",0,IF(ISNA(VLOOKUP($F68,'Tirage Matchs'!$B$6:$H$133,7,FALSE)),VLOOKUP($F68,'Tirage Matchs'!$D$6:$H$133,4,FALSE),VLOOKUP($F68,'Tirage Matchs'!$B$6:$H$133,7,FALSE))))</f>
        <v>0</v>
      </c>
      <c r="K68" s="125">
        <f>IF('Tirage Matchs'!$J$1&lt;=2,0,IF(G68="",0,IF(ISNA(VLOOKUP($F68,'Tirage Matchs'!$B$139:$H$266,6,FALSE)),VLOOKUP($F68,'Tirage Matchs'!$D$139:$H$266,5,FALSE),VLOOKUP($F68,'Tirage Matchs'!$B$139:$H$266,6,FALSE))))</f>
        <v>0</v>
      </c>
      <c r="L68" s="124">
        <f>IF('Tirage Matchs'!$J$1&lt;=2,0,IF(G68="",0,IF(ISNA(VLOOKUP($F68,'Tirage Matchs'!$B$139:$H$266,7,FALSE)),VLOOKUP($F68,'Tirage Matchs'!$D$139:$H$266,4,FALSE),VLOOKUP($F68,'Tirage Matchs'!$B$139:$H$266,7,FALSE))))</f>
        <v>0</v>
      </c>
      <c r="M68" s="124">
        <f>IF('Tirage Matchs'!$J$1&lt;=3,0,IF(G68="",0,IF(ISNA(VLOOKUP($F68,'Tirage Matchs'!$B$272:$H$399,6,FALSE)),VLOOKUP($F68,'Tirage Matchs'!$D$272:$H$399,5,FALSE),VLOOKUP($F68,'Tirage Matchs'!$B$272:$H$399,6,FALSE))))</f>
        <v>0</v>
      </c>
      <c r="N68" s="124">
        <f>IF('Tirage Matchs'!$J$1&lt;=3,0,IF(G68="",0,IF(ISNA(VLOOKUP($F68,'Tirage Matchs'!$B$272:$H$399,7,FALSE)),VLOOKUP($F68,'Tirage Matchs'!$D$272:$H$399,4,FALSE),VLOOKUP($F68,'Tirage Matchs'!$B$272:$H$399,7,FALSE))))</f>
        <v>0</v>
      </c>
      <c r="O68" s="124">
        <f>IF('Tirage Matchs'!$J$1&lt;=4,0,IF(G68="",0,IF(ISNA(VLOOKUP($F68,'Tirage Matchs'!$B$405:$H$532,6,FALSE)),VLOOKUP($F68,'Tirage Matchs'!$D$405:$H$532,5,FALSE),VLOOKUP($F68,'Tirage Matchs'!$B$405:$H$532,6,FALSE))))</f>
        <v>0</v>
      </c>
      <c r="P68" s="124">
        <f>IF('Tirage Matchs'!$J$1&lt;=4,0,IF(G68="",0,IF(ISNA(VLOOKUP($F68,'Tirage Matchs'!$B$405:$H$532,7,FALSE)),VLOOKUP($F68,'Tirage Matchs'!$D$405:$H$532,4,FALSE),VLOOKUP($F68,'Tirage Matchs'!$B$405:$H$532,7,FALSE))))</f>
        <v>0</v>
      </c>
      <c r="Q68" s="124">
        <f>IF('Tirage Matchs'!$J$1&lt;=5,0,IF(G68="",0,IF(ISNA(VLOOKUP($F68,'Tirage Matchs'!$B$538:$H$665,6,FALSE)),VLOOKUP($F68,'Tirage Matchs'!$D$538:$H$665,5,FALSE),VLOOKUP($F68,'Tirage Matchs'!$B$538:$H$665,6,FALSE))))</f>
        <v>0</v>
      </c>
      <c r="R68" s="124">
        <f>IF('Tirage Matchs'!$J$1&lt;=5,0,IF(G68="",0,IF(ISNA(VLOOKUP($F68,'Tirage Matchs'!$B$538:$H$665,7,FALSE)),VLOOKUP($F68,'Tirage Matchs'!$D$538:$H$665,4,FALSE),VLOOKUP($F68,'Tirage Matchs'!$B$538:$H$665,7,FALSE))))</f>
        <v>0</v>
      </c>
      <c r="S68" s="130">
        <f t="shared" ref="S68:S131" si="35">IF(I68=13,1,0) + IF(K68=13,1,0) + IF(M68=13,1,0) + IF(O68=13,1,0) + IF(Q68=13,1,0)</f>
        <v>0</v>
      </c>
      <c r="T68" s="124">
        <f t="shared" ref="T68:T131" si="36">I68-J68+K68-L68+M68-N68+O68-P68+Q68-R68</f>
        <v>0</v>
      </c>
      <c r="V68" s="127">
        <f t="shared" ref="V68:V131" si="37">IF(I68="",0,IF(I68=13,1,0))</f>
        <v>0</v>
      </c>
      <c r="W68" s="127">
        <f t="shared" si="27"/>
        <v>0</v>
      </c>
      <c r="X68" s="127">
        <f t="shared" si="28"/>
        <v>0</v>
      </c>
      <c r="Y68" s="127">
        <f t="shared" si="29"/>
        <v>0</v>
      </c>
      <c r="Z68" s="127">
        <f t="shared" si="30"/>
        <v>0</v>
      </c>
      <c r="AA68" s="128" t="str">
        <f t="shared" ref="AA68:AA131" si="38">IF($G68="","",I68-J68)</f>
        <v/>
      </c>
      <c r="AB68" s="128" t="str">
        <f t="shared" si="31"/>
        <v/>
      </c>
      <c r="AC68" s="128" t="str">
        <f t="shared" si="32"/>
        <v/>
      </c>
      <c r="AD68" s="128" t="str">
        <f t="shared" si="33"/>
        <v/>
      </c>
      <c r="AE68" s="128" t="str">
        <f t="shared" si="34"/>
        <v/>
      </c>
      <c r="AF68" s="47">
        <f t="shared" ref="AF68:AF131" si="39">IF(OR($G68="",$I68=""),0+((1000-$F68)/1000),(1+V68)*100 + AA68+((1000-$F68)/1000))</f>
        <v>0.93400000000000005</v>
      </c>
      <c r="AG68" s="47">
        <f t="shared" ref="AG68:AG131" si="40">IF(OR($G68="",$I68=""),0+((1000-$F68)/1000),(1+W68)*100 + AB68+((1000-$F68)/1000))</f>
        <v>0.93400000000000005</v>
      </c>
      <c r="AH68" s="47">
        <f t="shared" ref="AH68:AH131" si="41">IF(OR($G68="",$I68=""),0+((1000-$F68)/1000),(1+X68)*100 + AC68+((1000-$F68)/1000))</f>
        <v>0.93400000000000005</v>
      </c>
      <c r="AI68" s="47">
        <f t="shared" ref="AI68:AI131" si="42">IF(OR($G68="",$I68=""),0+((1000-$F68)/1000),(1+Y68)*100 + AD68+((1000-$F68)/1000))</f>
        <v>0.93400000000000005</v>
      </c>
      <c r="AJ68" s="47">
        <f t="shared" ref="AJ68:AJ131" si="43">IF(OR($G68="",$I68=""),0+((1000-$F68)/1000),(1+Z68)*100 + AE68+((1000-$F68)/1000))</f>
        <v>0.93400000000000005</v>
      </c>
      <c r="AK68" s="48"/>
      <c r="AL68" s="48"/>
    </row>
    <row r="69" spans="1:38" x14ac:dyDescent="0.2">
      <c r="A69" s="121">
        <f t="shared" si="22"/>
        <v>67</v>
      </c>
      <c r="B69" s="121">
        <f t="shared" si="23"/>
        <v>67</v>
      </c>
      <c r="C69" s="121">
        <f t="shared" si="24"/>
        <v>67</v>
      </c>
      <c r="D69" s="121">
        <f t="shared" si="25"/>
        <v>67</v>
      </c>
      <c r="E69" s="121">
        <f t="shared" si="26"/>
        <v>67</v>
      </c>
      <c r="F69" s="122">
        <v>67</v>
      </c>
      <c r="G69" s="255" t="str">
        <f>Inscription!B70&amp;Inscription!C70&amp;Inscription!D70&amp;Inscription!E70&amp;Inscription!F70</f>
        <v/>
      </c>
      <c r="H69" s="256"/>
      <c r="I69" s="123">
        <f>IF('Tirage Matchs'!$J$1=1,0,IF(G69="",0,IF(ISNA(VLOOKUP($F69,'Tirage Matchs'!$B$6:$H$133,6,FALSE)),VLOOKUP($F69,'Tirage Matchs'!$D$6:$H$133,5,FALSE),VLOOKUP($F69,'Tirage Matchs'!$B$6:$H$133,6,FALSE))))</f>
        <v>0</v>
      </c>
      <c r="J69" s="129">
        <f>IF('Tirage Matchs'!$J$1=1,0,IF(G69="",0,IF(ISNA(VLOOKUP($F69,'Tirage Matchs'!$B$6:$H$133,7,FALSE)),VLOOKUP($F69,'Tirage Matchs'!$D$6:$H$133,4,FALSE),VLOOKUP($F69,'Tirage Matchs'!$B$6:$H$133,7,FALSE))))</f>
        <v>0</v>
      </c>
      <c r="K69" s="125">
        <f>IF('Tirage Matchs'!$J$1&lt;=2,0,IF(G69="",0,IF(ISNA(VLOOKUP($F69,'Tirage Matchs'!$B$139:$H$266,6,FALSE)),VLOOKUP($F69,'Tirage Matchs'!$D$139:$H$266,5,FALSE),VLOOKUP($F69,'Tirage Matchs'!$B$139:$H$266,6,FALSE))))</f>
        <v>0</v>
      </c>
      <c r="L69" s="124">
        <f>IF('Tirage Matchs'!$J$1&lt;=2,0,IF(G69="",0,IF(ISNA(VLOOKUP($F69,'Tirage Matchs'!$B$139:$H$266,7,FALSE)),VLOOKUP($F69,'Tirage Matchs'!$D$139:$H$266,4,FALSE),VLOOKUP($F69,'Tirage Matchs'!$B$139:$H$266,7,FALSE))))</f>
        <v>0</v>
      </c>
      <c r="M69" s="124">
        <f>IF('Tirage Matchs'!$J$1&lt;=3,0,IF(G69="",0,IF(ISNA(VLOOKUP($F69,'Tirage Matchs'!$B$272:$H$399,6,FALSE)),VLOOKUP($F69,'Tirage Matchs'!$D$272:$H$399,5,FALSE),VLOOKUP($F69,'Tirage Matchs'!$B$272:$H$399,6,FALSE))))</f>
        <v>0</v>
      </c>
      <c r="N69" s="124">
        <f>IF('Tirage Matchs'!$J$1&lt;=3,0,IF(G69="",0,IF(ISNA(VLOOKUP($F69,'Tirage Matchs'!$B$272:$H$399,7,FALSE)),VLOOKUP($F69,'Tirage Matchs'!$D$272:$H$399,4,FALSE),VLOOKUP($F69,'Tirage Matchs'!$B$272:$H$399,7,FALSE))))</f>
        <v>0</v>
      </c>
      <c r="O69" s="124">
        <f>IF('Tirage Matchs'!$J$1&lt;=4,0,IF(G69="",0,IF(ISNA(VLOOKUP($F69,'Tirage Matchs'!$B$405:$H$532,6,FALSE)),VLOOKUP($F69,'Tirage Matchs'!$D$405:$H$532,5,FALSE),VLOOKUP($F69,'Tirage Matchs'!$B$405:$H$532,6,FALSE))))</f>
        <v>0</v>
      </c>
      <c r="P69" s="124">
        <f>IF('Tirage Matchs'!$J$1&lt;=4,0,IF(G69="",0,IF(ISNA(VLOOKUP($F69,'Tirage Matchs'!$B$405:$H$532,7,FALSE)),VLOOKUP($F69,'Tirage Matchs'!$D$405:$H$532,4,FALSE),VLOOKUP($F69,'Tirage Matchs'!$B$405:$H$532,7,FALSE))))</f>
        <v>0</v>
      </c>
      <c r="Q69" s="124">
        <f>IF('Tirage Matchs'!$J$1&lt;=5,0,IF(G69="",0,IF(ISNA(VLOOKUP($F69,'Tirage Matchs'!$B$538:$H$665,6,FALSE)),VLOOKUP($F69,'Tirage Matchs'!$D$538:$H$665,5,FALSE),VLOOKUP($F69,'Tirage Matchs'!$B$538:$H$665,6,FALSE))))</f>
        <v>0</v>
      </c>
      <c r="R69" s="124">
        <f>IF('Tirage Matchs'!$J$1&lt;=5,0,IF(G69="",0,IF(ISNA(VLOOKUP($F69,'Tirage Matchs'!$B$538:$H$665,7,FALSE)),VLOOKUP($F69,'Tirage Matchs'!$D$538:$H$665,4,FALSE),VLOOKUP($F69,'Tirage Matchs'!$B$538:$H$665,7,FALSE))))</f>
        <v>0</v>
      </c>
      <c r="S69" s="130">
        <f t="shared" si="35"/>
        <v>0</v>
      </c>
      <c r="T69" s="124">
        <f t="shared" si="36"/>
        <v>0</v>
      </c>
      <c r="V69" s="127">
        <f t="shared" si="37"/>
        <v>0</v>
      </c>
      <c r="W69" s="127">
        <f t="shared" si="27"/>
        <v>0</v>
      </c>
      <c r="X69" s="127">
        <f t="shared" si="28"/>
        <v>0</v>
      </c>
      <c r="Y69" s="127">
        <f t="shared" si="29"/>
        <v>0</v>
      </c>
      <c r="Z69" s="127">
        <f t="shared" si="30"/>
        <v>0</v>
      </c>
      <c r="AA69" s="128" t="str">
        <f t="shared" si="38"/>
        <v/>
      </c>
      <c r="AB69" s="128" t="str">
        <f t="shared" si="31"/>
        <v/>
      </c>
      <c r="AC69" s="128" t="str">
        <f t="shared" si="32"/>
        <v/>
      </c>
      <c r="AD69" s="128" t="str">
        <f t="shared" si="33"/>
        <v/>
      </c>
      <c r="AE69" s="128" t="str">
        <f t="shared" si="34"/>
        <v/>
      </c>
      <c r="AF69" s="47">
        <f t="shared" si="39"/>
        <v>0.93300000000000005</v>
      </c>
      <c r="AG69" s="47">
        <f t="shared" si="40"/>
        <v>0.93300000000000005</v>
      </c>
      <c r="AH69" s="47">
        <f t="shared" si="41"/>
        <v>0.93300000000000005</v>
      </c>
      <c r="AI69" s="47">
        <f t="shared" si="42"/>
        <v>0.93300000000000005</v>
      </c>
      <c r="AJ69" s="47">
        <f t="shared" si="43"/>
        <v>0.93300000000000005</v>
      </c>
      <c r="AK69" s="48"/>
      <c r="AL69" s="48"/>
    </row>
    <row r="70" spans="1:38" x14ac:dyDescent="0.2">
      <c r="A70" s="121">
        <f t="shared" si="22"/>
        <v>68</v>
      </c>
      <c r="B70" s="121">
        <f t="shared" si="23"/>
        <v>68</v>
      </c>
      <c r="C70" s="121">
        <f t="shared" si="24"/>
        <v>68</v>
      </c>
      <c r="D70" s="121">
        <f t="shared" si="25"/>
        <v>68</v>
      </c>
      <c r="E70" s="121">
        <f t="shared" si="26"/>
        <v>68</v>
      </c>
      <c r="F70" s="122">
        <v>68</v>
      </c>
      <c r="G70" s="255" t="str">
        <f>Inscription!B71&amp;Inscription!C71&amp;Inscription!D71&amp;Inscription!E71&amp;Inscription!F71</f>
        <v/>
      </c>
      <c r="H70" s="256"/>
      <c r="I70" s="123">
        <f>IF('Tirage Matchs'!$J$1=1,0,IF(G70="",0,IF(ISNA(VLOOKUP($F70,'Tirage Matchs'!$B$6:$H$133,6,FALSE)),VLOOKUP($F70,'Tirage Matchs'!$D$6:$H$133,5,FALSE),VLOOKUP($F70,'Tirage Matchs'!$B$6:$H$133,6,FALSE))))</f>
        <v>0</v>
      </c>
      <c r="J70" s="129">
        <f>IF('Tirage Matchs'!$J$1=1,0,IF(G70="",0,IF(ISNA(VLOOKUP($F70,'Tirage Matchs'!$B$6:$H$133,7,FALSE)),VLOOKUP($F70,'Tirage Matchs'!$D$6:$H$133,4,FALSE),VLOOKUP($F70,'Tirage Matchs'!$B$6:$H$133,7,FALSE))))</f>
        <v>0</v>
      </c>
      <c r="K70" s="125">
        <f>IF('Tirage Matchs'!$J$1&lt;=2,0,IF(G70="",0,IF(ISNA(VLOOKUP($F70,'Tirage Matchs'!$B$139:$H$266,6,FALSE)),VLOOKUP($F70,'Tirage Matchs'!$D$139:$H$266,5,FALSE),VLOOKUP($F70,'Tirage Matchs'!$B$139:$H$266,6,FALSE))))</f>
        <v>0</v>
      </c>
      <c r="L70" s="124">
        <f>IF('Tirage Matchs'!$J$1&lt;=2,0,IF(G70="",0,IF(ISNA(VLOOKUP($F70,'Tirage Matchs'!$B$139:$H$266,7,FALSE)),VLOOKUP($F70,'Tirage Matchs'!$D$139:$H$266,4,FALSE),VLOOKUP($F70,'Tirage Matchs'!$B$139:$H$266,7,FALSE))))</f>
        <v>0</v>
      </c>
      <c r="M70" s="124">
        <f>IF('Tirage Matchs'!$J$1&lt;=3,0,IF(G70="",0,IF(ISNA(VLOOKUP($F70,'Tirage Matchs'!$B$272:$H$399,6,FALSE)),VLOOKUP($F70,'Tirage Matchs'!$D$272:$H$399,5,FALSE),VLOOKUP($F70,'Tirage Matchs'!$B$272:$H$399,6,FALSE))))</f>
        <v>0</v>
      </c>
      <c r="N70" s="124">
        <f>IF('Tirage Matchs'!$J$1&lt;=3,0,IF(G70="",0,IF(ISNA(VLOOKUP($F70,'Tirage Matchs'!$B$272:$H$399,7,FALSE)),VLOOKUP($F70,'Tirage Matchs'!$D$272:$H$399,4,FALSE),VLOOKUP($F70,'Tirage Matchs'!$B$272:$H$399,7,FALSE))))</f>
        <v>0</v>
      </c>
      <c r="O70" s="124">
        <f>IF('Tirage Matchs'!$J$1&lt;=4,0,IF(G70="",0,IF(ISNA(VLOOKUP($F70,'Tirage Matchs'!$B$405:$H$532,6,FALSE)),VLOOKUP($F70,'Tirage Matchs'!$D$405:$H$532,5,FALSE),VLOOKUP($F70,'Tirage Matchs'!$B$405:$H$532,6,FALSE))))</f>
        <v>0</v>
      </c>
      <c r="P70" s="124">
        <f>IF('Tirage Matchs'!$J$1&lt;=4,0,IF(G70="",0,IF(ISNA(VLOOKUP($F70,'Tirage Matchs'!$B$405:$H$532,7,FALSE)),VLOOKUP($F70,'Tirage Matchs'!$D$405:$H$532,4,FALSE),VLOOKUP($F70,'Tirage Matchs'!$B$405:$H$532,7,FALSE))))</f>
        <v>0</v>
      </c>
      <c r="Q70" s="124">
        <f>IF('Tirage Matchs'!$J$1&lt;=5,0,IF(G70="",0,IF(ISNA(VLOOKUP($F70,'Tirage Matchs'!$B$538:$H$665,6,FALSE)),VLOOKUP($F70,'Tirage Matchs'!$D$538:$H$665,5,FALSE),VLOOKUP($F70,'Tirage Matchs'!$B$538:$H$665,6,FALSE))))</f>
        <v>0</v>
      </c>
      <c r="R70" s="124">
        <f>IF('Tirage Matchs'!$J$1&lt;=5,0,IF(G70="",0,IF(ISNA(VLOOKUP($F70,'Tirage Matchs'!$B$538:$H$665,7,FALSE)),VLOOKUP($F70,'Tirage Matchs'!$D$538:$H$665,4,FALSE),VLOOKUP($F70,'Tirage Matchs'!$B$538:$H$665,7,FALSE))))</f>
        <v>0</v>
      </c>
      <c r="S70" s="130">
        <f t="shared" si="35"/>
        <v>0</v>
      </c>
      <c r="T70" s="124">
        <f t="shared" si="36"/>
        <v>0</v>
      </c>
      <c r="V70" s="127">
        <f t="shared" si="37"/>
        <v>0</v>
      </c>
      <c r="W70" s="127">
        <f t="shared" si="27"/>
        <v>0</v>
      </c>
      <c r="X70" s="127">
        <f t="shared" si="28"/>
        <v>0</v>
      </c>
      <c r="Y70" s="127">
        <f t="shared" si="29"/>
        <v>0</v>
      </c>
      <c r="Z70" s="127">
        <f t="shared" si="30"/>
        <v>0</v>
      </c>
      <c r="AA70" s="128" t="str">
        <f t="shared" si="38"/>
        <v/>
      </c>
      <c r="AB70" s="128" t="str">
        <f t="shared" si="31"/>
        <v/>
      </c>
      <c r="AC70" s="128" t="str">
        <f t="shared" si="32"/>
        <v/>
      </c>
      <c r="AD70" s="128" t="str">
        <f t="shared" si="33"/>
        <v/>
      </c>
      <c r="AE70" s="128" t="str">
        <f t="shared" si="34"/>
        <v/>
      </c>
      <c r="AF70" s="47">
        <f t="shared" si="39"/>
        <v>0.93200000000000005</v>
      </c>
      <c r="AG70" s="47">
        <f t="shared" si="40"/>
        <v>0.93200000000000005</v>
      </c>
      <c r="AH70" s="47">
        <f t="shared" si="41"/>
        <v>0.93200000000000005</v>
      </c>
      <c r="AI70" s="47">
        <f t="shared" si="42"/>
        <v>0.93200000000000005</v>
      </c>
      <c r="AJ70" s="47">
        <f t="shared" si="43"/>
        <v>0.93200000000000005</v>
      </c>
      <c r="AK70" s="48"/>
      <c r="AL70" s="48"/>
    </row>
    <row r="71" spans="1:38" x14ac:dyDescent="0.2">
      <c r="A71" s="121">
        <f t="shared" si="22"/>
        <v>69</v>
      </c>
      <c r="B71" s="121">
        <f t="shared" si="23"/>
        <v>69</v>
      </c>
      <c r="C71" s="121">
        <f t="shared" si="24"/>
        <v>69</v>
      </c>
      <c r="D71" s="121">
        <f t="shared" si="25"/>
        <v>69</v>
      </c>
      <c r="E71" s="121">
        <f t="shared" si="26"/>
        <v>69</v>
      </c>
      <c r="F71" s="122">
        <v>69</v>
      </c>
      <c r="G71" s="255" t="str">
        <f>Inscription!B72&amp;Inscription!C72&amp;Inscription!D72&amp;Inscription!E72&amp;Inscription!F72</f>
        <v/>
      </c>
      <c r="H71" s="256"/>
      <c r="I71" s="123">
        <f>IF('Tirage Matchs'!$J$1=1,0,IF(G71="",0,IF(ISNA(VLOOKUP($F71,'Tirage Matchs'!$B$6:$H$133,6,FALSE)),VLOOKUP($F71,'Tirage Matchs'!$D$6:$H$133,5,FALSE),VLOOKUP($F71,'Tirage Matchs'!$B$6:$H$133,6,FALSE))))</f>
        <v>0</v>
      </c>
      <c r="J71" s="129">
        <f>IF('Tirage Matchs'!$J$1=1,0,IF(G71="",0,IF(ISNA(VLOOKUP($F71,'Tirage Matchs'!$B$6:$H$133,7,FALSE)),VLOOKUP($F71,'Tirage Matchs'!$D$6:$H$133,4,FALSE),VLOOKUP($F71,'Tirage Matchs'!$B$6:$H$133,7,FALSE))))</f>
        <v>0</v>
      </c>
      <c r="K71" s="125">
        <f>IF('Tirage Matchs'!$J$1&lt;=2,0,IF(G71="",0,IF(ISNA(VLOOKUP($F71,'Tirage Matchs'!$B$139:$H$266,6,FALSE)),VLOOKUP($F71,'Tirage Matchs'!$D$139:$H$266,5,FALSE),VLOOKUP($F71,'Tirage Matchs'!$B$139:$H$266,6,FALSE))))</f>
        <v>0</v>
      </c>
      <c r="L71" s="124">
        <f>IF('Tirage Matchs'!$J$1&lt;=2,0,IF(G71="",0,IF(ISNA(VLOOKUP($F71,'Tirage Matchs'!$B$139:$H$266,7,FALSE)),VLOOKUP($F71,'Tirage Matchs'!$D$139:$H$266,4,FALSE),VLOOKUP($F71,'Tirage Matchs'!$B$139:$H$266,7,FALSE))))</f>
        <v>0</v>
      </c>
      <c r="M71" s="124">
        <f>IF('Tirage Matchs'!$J$1&lt;=3,0,IF(G71="",0,IF(ISNA(VLOOKUP($F71,'Tirage Matchs'!$B$272:$H$399,6,FALSE)),VLOOKUP($F71,'Tirage Matchs'!$D$272:$H$399,5,FALSE),VLOOKUP($F71,'Tirage Matchs'!$B$272:$H$399,6,FALSE))))</f>
        <v>0</v>
      </c>
      <c r="N71" s="124">
        <f>IF('Tirage Matchs'!$J$1&lt;=3,0,IF(G71="",0,IF(ISNA(VLOOKUP($F71,'Tirage Matchs'!$B$272:$H$399,7,FALSE)),VLOOKUP($F71,'Tirage Matchs'!$D$272:$H$399,4,FALSE),VLOOKUP($F71,'Tirage Matchs'!$B$272:$H$399,7,FALSE))))</f>
        <v>0</v>
      </c>
      <c r="O71" s="124">
        <f>IF('Tirage Matchs'!$J$1&lt;=4,0,IF(G71="",0,IF(ISNA(VLOOKUP($F71,'Tirage Matchs'!$B$405:$H$532,6,FALSE)),VLOOKUP($F71,'Tirage Matchs'!$D$405:$H$532,5,FALSE),VLOOKUP($F71,'Tirage Matchs'!$B$405:$H$532,6,FALSE))))</f>
        <v>0</v>
      </c>
      <c r="P71" s="124">
        <f>IF('Tirage Matchs'!$J$1&lt;=4,0,IF(G71="",0,IF(ISNA(VLOOKUP($F71,'Tirage Matchs'!$B$405:$H$532,7,FALSE)),VLOOKUP($F71,'Tirage Matchs'!$D$405:$H$532,4,FALSE),VLOOKUP($F71,'Tirage Matchs'!$B$405:$H$532,7,FALSE))))</f>
        <v>0</v>
      </c>
      <c r="Q71" s="124">
        <f>IF('Tirage Matchs'!$J$1&lt;=5,0,IF(G71="",0,IF(ISNA(VLOOKUP($F71,'Tirage Matchs'!$B$538:$H$665,6,FALSE)),VLOOKUP($F71,'Tirage Matchs'!$D$538:$H$665,5,FALSE),VLOOKUP($F71,'Tirage Matchs'!$B$538:$H$665,6,FALSE))))</f>
        <v>0</v>
      </c>
      <c r="R71" s="124">
        <f>IF('Tirage Matchs'!$J$1&lt;=5,0,IF(G71="",0,IF(ISNA(VLOOKUP($F71,'Tirage Matchs'!$B$538:$H$665,7,FALSE)),VLOOKUP($F71,'Tirage Matchs'!$D$538:$H$665,4,FALSE),VLOOKUP($F71,'Tirage Matchs'!$B$538:$H$665,7,FALSE))))</f>
        <v>0</v>
      </c>
      <c r="S71" s="130">
        <f t="shared" si="35"/>
        <v>0</v>
      </c>
      <c r="T71" s="124">
        <f t="shared" si="36"/>
        <v>0</v>
      </c>
      <c r="V71" s="127">
        <f t="shared" si="37"/>
        <v>0</v>
      </c>
      <c r="W71" s="127">
        <f t="shared" si="27"/>
        <v>0</v>
      </c>
      <c r="X71" s="127">
        <f t="shared" si="28"/>
        <v>0</v>
      </c>
      <c r="Y71" s="127">
        <f t="shared" si="29"/>
        <v>0</v>
      </c>
      <c r="Z71" s="127">
        <f t="shared" si="30"/>
        <v>0</v>
      </c>
      <c r="AA71" s="128" t="str">
        <f t="shared" si="38"/>
        <v/>
      </c>
      <c r="AB71" s="128" t="str">
        <f t="shared" si="31"/>
        <v/>
      </c>
      <c r="AC71" s="128" t="str">
        <f t="shared" si="32"/>
        <v/>
      </c>
      <c r="AD71" s="128" t="str">
        <f t="shared" si="33"/>
        <v/>
      </c>
      <c r="AE71" s="128" t="str">
        <f t="shared" si="34"/>
        <v/>
      </c>
      <c r="AF71" s="47">
        <f t="shared" si="39"/>
        <v>0.93100000000000005</v>
      </c>
      <c r="AG71" s="47">
        <f t="shared" si="40"/>
        <v>0.93100000000000005</v>
      </c>
      <c r="AH71" s="47">
        <f t="shared" si="41"/>
        <v>0.93100000000000005</v>
      </c>
      <c r="AI71" s="47">
        <f t="shared" si="42"/>
        <v>0.93100000000000005</v>
      </c>
      <c r="AJ71" s="47">
        <f t="shared" si="43"/>
        <v>0.93100000000000005</v>
      </c>
      <c r="AK71" s="48"/>
      <c r="AL71" s="48"/>
    </row>
    <row r="72" spans="1:38" x14ac:dyDescent="0.2">
      <c r="A72" s="121">
        <f t="shared" si="22"/>
        <v>70</v>
      </c>
      <c r="B72" s="121">
        <f t="shared" si="23"/>
        <v>70</v>
      </c>
      <c r="C72" s="121">
        <f t="shared" si="24"/>
        <v>70</v>
      </c>
      <c r="D72" s="121">
        <f t="shared" si="25"/>
        <v>70</v>
      </c>
      <c r="E72" s="121">
        <f t="shared" si="26"/>
        <v>70</v>
      </c>
      <c r="F72" s="122">
        <v>70</v>
      </c>
      <c r="G72" s="255" t="str">
        <f>Inscription!B73&amp;Inscription!C73&amp;Inscription!D73&amp;Inscription!E73&amp;Inscription!F73</f>
        <v/>
      </c>
      <c r="H72" s="256"/>
      <c r="I72" s="123">
        <f>IF('Tirage Matchs'!$J$1=1,0,IF(G72="",0,IF(ISNA(VLOOKUP($F72,'Tirage Matchs'!$B$6:$H$133,6,FALSE)),VLOOKUP($F72,'Tirage Matchs'!$D$6:$H$133,5,FALSE),VLOOKUP($F72,'Tirage Matchs'!$B$6:$H$133,6,FALSE))))</f>
        <v>0</v>
      </c>
      <c r="J72" s="129">
        <f>IF('Tirage Matchs'!$J$1=1,0,IF(G72="",0,IF(ISNA(VLOOKUP($F72,'Tirage Matchs'!$B$6:$H$133,7,FALSE)),VLOOKUP($F72,'Tirage Matchs'!$D$6:$H$133,4,FALSE),VLOOKUP($F72,'Tirage Matchs'!$B$6:$H$133,7,FALSE))))</f>
        <v>0</v>
      </c>
      <c r="K72" s="125">
        <f>IF('Tirage Matchs'!$J$1&lt;=2,0,IF(G72="",0,IF(ISNA(VLOOKUP($F72,'Tirage Matchs'!$B$139:$H$266,6,FALSE)),VLOOKUP($F72,'Tirage Matchs'!$D$139:$H$266,5,FALSE),VLOOKUP($F72,'Tirage Matchs'!$B$139:$H$266,6,FALSE))))</f>
        <v>0</v>
      </c>
      <c r="L72" s="124">
        <f>IF('Tirage Matchs'!$J$1&lt;=2,0,IF(G72="",0,IF(ISNA(VLOOKUP($F72,'Tirage Matchs'!$B$139:$H$266,7,FALSE)),VLOOKUP($F72,'Tirage Matchs'!$D$139:$H$266,4,FALSE),VLOOKUP($F72,'Tirage Matchs'!$B$139:$H$266,7,FALSE))))</f>
        <v>0</v>
      </c>
      <c r="M72" s="124">
        <f>IF('Tirage Matchs'!$J$1&lt;=3,0,IF(G72="",0,IF(ISNA(VLOOKUP($F72,'Tirage Matchs'!$B$272:$H$399,6,FALSE)),VLOOKUP($F72,'Tirage Matchs'!$D$272:$H$399,5,FALSE),VLOOKUP($F72,'Tirage Matchs'!$B$272:$H$399,6,FALSE))))</f>
        <v>0</v>
      </c>
      <c r="N72" s="124">
        <f>IF('Tirage Matchs'!$J$1&lt;=3,0,IF(G72="",0,IF(ISNA(VLOOKUP($F72,'Tirage Matchs'!$B$272:$H$399,7,FALSE)),VLOOKUP($F72,'Tirage Matchs'!$D$272:$H$399,4,FALSE),VLOOKUP($F72,'Tirage Matchs'!$B$272:$H$399,7,FALSE))))</f>
        <v>0</v>
      </c>
      <c r="O72" s="124">
        <f>IF('Tirage Matchs'!$J$1&lt;=4,0,IF(G72="",0,IF(ISNA(VLOOKUP($F72,'Tirage Matchs'!$B$405:$H$532,6,FALSE)),VLOOKUP($F72,'Tirage Matchs'!$D$405:$H$532,5,FALSE),VLOOKUP($F72,'Tirage Matchs'!$B$405:$H$532,6,FALSE))))</f>
        <v>0</v>
      </c>
      <c r="P72" s="124">
        <f>IF('Tirage Matchs'!$J$1&lt;=4,0,IF(G72="",0,IF(ISNA(VLOOKUP($F72,'Tirage Matchs'!$B$405:$H$532,7,FALSE)),VLOOKUP($F72,'Tirage Matchs'!$D$405:$H$532,4,FALSE),VLOOKUP($F72,'Tirage Matchs'!$B$405:$H$532,7,FALSE))))</f>
        <v>0</v>
      </c>
      <c r="Q72" s="124">
        <f>IF('Tirage Matchs'!$J$1&lt;=5,0,IF(G72="",0,IF(ISNA(VLOOKUP($F72,'Tirage Matchs'!$B$538:$H$665,6,FALSE)),VLOOKUP($F72,'Tirage Matchs'!$D$538:$H$665,5,FALSE),VLOOKUP($F72,'Tirage Matchs'!$B$538:$H$665,6,FALSE))))</f>
        <v>0</v>
      </c>
      <c r="R72" s="124">
        <f>IF('Tirage Matchs'!$J$1&lt;=5,0,IF(G72="",0,IF(ISNA(VLOOKUP($F72,'Tirage Matchs'!$B$538:$H$665,7,FALSE)),VLOOKUP($F72,'Tirage Matchs'!$D$538:$H$665,4,FALSE),VLOOKUP($F72,'Tirage Matchs'!$B$538:$H$665,7,FALSE))))</f>
        <v>0</v>
      </c>
      <c r="S72" s="130">
        <f t="shared" si="35"/>
        <v>0</v>
      </c>
      <c r="T72" s="124">
        <f t="shared" si="36"/>
        <v>0</v>
      </c>
      <c r="V72" s="127">
        <f t="shared" si="37"/>
        <v>0</v>
      </c>
      <c r="W72" s="127">
        <f t="shared" si="27"/>
        <v>0</v>
      </c>
      <c r="X72" s="127">
        <f t="shared" si="28"/>
        <v>0</v>
      </c>
      <c r="Y72" s="127">
        <f t="shared" si="29"/>
        <v>0</v>
      </c>
      <c r="Z72" s="127">
        <f t="shared" si="30"/>
        <v>0</v>
      </c>
      <c r="AA72" s="128" t="str">
        <f t="shared" si="38"/>
        <v/>
      </c>
      <c r="AB72" s="128" t="str">
        <f t="shared" si="31"/>
        <v/>
      </c>
      <c r="AC72" s="128" t="str">
        <f t="shared" si="32"/>
        <v/>
      </c>
      <c r="AD72" s="128" t="str">
        <f t="shared" si="33"/>
        <v/>
      </c>
      <c r="AE72" s="128" t="str">
        <f t="shared" si="34"/>
        <v/>
      </c>
      <c r="AF72" s="47">
        <f t="shared" si="39"/>
        <v>0.93</v>
      </c>
      <c r="AG72" s="47">
        <f t="shared" si="40"/>
        <v>0.93</v>
      </c>
      <c r="AH72" s="47">
        <f t="shared" si="41"/>
        <v>0.93</v>
      </c>
      <c r="AI72" s="47">
        <f t="shared" si="42"/>
        <v>0.93</v>
      </c>
      <c r="AJ72" s="47">
        <f t="shared" si="43"/>
        <v>0.93</v>
      </c>
      <c r="AK72" s="48"/>
      <c r="AL72" s="48"/>
    </row>
    <row r="73" spans="1:38" x14ac:dyDescent="0.2">
      <c r="A73" s="121">
        <f t="shared" si="22"/>
        <v>71</v>
      </c>
      <c r="B73" s="121">
        <f t="shared" si="23"/>
        <v>71</v>
      </c>
      <c r="C73" s="121">
        <f t="shared" si="24"/>
        <v>71</v>
      </c>
      <c r="D73" s="121">
        <f t="shared" si="25"/>
        <v>71</v>
      </c>
      <c r="E73" s="121">
        <f t="shared" si="26"/>
        <v>71</v>
      </c>
      <c r="F73" s="122">
        <v>71</v>
      </c>
      <c r="G73" s="255" t="str">
        <f>Inscription!B74&amp;Inscription!C74&amp;Inscription!D74&amp;Inscription!E74&amp;Inscription!F74</f>
        <v/>
      </c>
      <c r="H73" s="256"/>
      <c r="I73" s="123">
        <f>IF('Tirage Matchs'!$J$1=1,0,IF(G73="",0,IF(ISNA(VLOOKUP($F73,'Tirage Matchs'!$B$6:$H$133,6,FALSE)),VLOOKUP($F73,'Tirage Matchs'!$D$6:$H$133,5,FALSE),VLOOKUP($F73,'Tirage Matchs'!$B$6:$H$133,6,FALSE))))</f>
        <v>0</v>
      </c>
      <c r="J73" s="129">
        <f>IF('Tirage Matchs'!$J$1=1,0,IF(G73="",0,IF(ISNA(VLOOKUP($F73,'Tirage Matchs'!$B$6:$H$133,7,FALSE)),VLOOKUP($F73,'Tirage Matchs'!$D$6:$H$133,4,FALSE),VLOOKUP($F73,'Tirage Matchs'!$B$6:$H$133,7,FALSE))))</f>
        <v>0</v>
      </c>
      <c r="K73" s="125">
        <f>IF('Tirage Matchs'!$J$1&lt;=2,0,IF(G73="",0,IF(ISNA(VLOOKUP($F73,'Tirage Matchs'!$B$139:$H$266,6,FALSE)),VLOOKUP($F73,'Tirage Matchs'!$D$139:$H$266,5,FALSE),VLOOKUP($F73,'Tirage Matchs'!$B$139:$H$266,6,FALSE))))</f>
        <v>0</v>
      </c>
      <c r="L73" s="124">
        <f>IF('Tirage Matchs'!$J$1&lt;=2,0,IF(G73="",0,IF(ISNA(VLOOKUP($F73,'Tirage Matchs'!$B$139:$H$266,7,FALSE)),VLOOKUP($F73,'Tirage Matchs'!$D$139:$H$266,4,FALSE),VLOOKUP($F73,'Tirage Matchs'!$B$139:$H$266,7,FALSE))))</f>
        <v>0</v>
      </c>
      <c r="M73" s="124">
        <f>IF('Tirage Matchs'!$J$1&lt;=3,0,IF(G73="",0,IF(ISNA(VLOOKUP($F73,'Tirage Matchs'!$B$272:$H$399,6,FALSE)),VLOOKUP($F73,'Tirage Matchs'!$D$272:$H$399,5,FALSE),VLOOKUP($F73,'Tirage Matchs'!$B$272:$H$399,6,FALSE))))</f>
        <v>0</v>
      </c>
      <c r="N73" s="124">
        <f>IF('Tirage Matchs'!$J$1&lt;=3,0,IF(G73="",0,IF(ISNA(VLOOKUP($F73,'Tirage Matchs'!$B$272:$H$399,7,FALSE)),VLOOKUP($F73,'Tirage Matchs'!$D$272:$H$399,4,FALSE),VLOOKUP($F73,'Tirage Matchs'!$B$272:$H$399,7,FALSE))))</f>
        <v>0</v>
      </c>
      <c r="O73" s="124">
        <f>IF('Tirage Matchs'!$J$1&lt;=4,0,IF(G73="",0,IF(ISNA(VLOOKUP($F73,'Tirage Matchs'!$B$405:$H$532,6,FALSE)),VLOOKUP($F73,'Tirage Matchs'!$D$405:$H$532,5,FALSE),VLOOKUP($F73,'Tirage Matchs'!$B$405:$H$532,6,FALSE))))</f>
        <v>0</v>
      </c>
      <c r="P73" s="124">
        <f>IF('Tirage Matchs'!$J$1&lt;=4,0,IF(G73="",0,IF(ISNA(VLOOKUP($F73,'Tirage Matchs'!$B$405:$H$532,7,FALSE)),VLOOKUP($F73,'Tirage Matchs'!$D$405:$H$532,4,FALSE),VLOOKUP($F73,'Tirage Matchs'!$B$405:$H$532,7,FALSE))))</f>
        <v>0</v>
      </c>
      <c r="Q73" s="124">
        <f>IF('Tirage Matchs'!$J$1&lt;=5,0,IF(G73="",0,IF(ISNA(VLOOKUP($F73,'Tirage Matchs'!$B$538:$H$665,6,FALSE)),VLOOKUP($F73,'Tirage Matchs'!$D$538:$H$665,5,FALSE),VLOOKUP($F73,'Tirage Matchs'!$B$538:$H$665,6,FALSE))))</f>
        <v>0</v>
      </c>
      <c r="R73" s="124">
        <f>IF('Tirage Matchs'!$J$1&lt;=5,0,IF(G73="",0,IF(ISNA(VLOOKUP($F73,'Tirage Matchs'!$B$538:$H$665,7,FALSE)),VLOOKUP($F73,'Tirage Matchs'!$D$538:$H$665,4,FALSE),VLOOKUP($F73,'Tirage Matchs'!$B$538:$H$665,7,FALSE))))</f>
        <v>0</v>
      </c>
      <c r="S73" s="130">
        <f t="shared" si="35"/>
        <v>0</v>
      </c>
      <c r="T73" s="124">
        <f t="shared" si="36"/>
        <v>0</v>
      </c>
      <c r="V73" s="127">
        <f t="shared" si="37"/>
        <v>0</v>
      </c>
      <c r="W73" s="127">
        <f t="shared" si="27"/>
        <v>0</v>
      </c>
      <c r="X73" s="127">
        <f t="shared" si="28"/>
        <v>0</v>
      </c>
      <c r="Y73" s="127">
        <f t="shared" si="29"/>
        <v>0</v>
      </c>
      <c r="Z73" s="127">
        <f t="shared" si="30"/>
        <v>0</v>
      </c>
      <c r="AA73" s="128" t="str">
        <f t="shared" si="38"/>
        <v/>
      </c>
      <c r="AB73" s="128" t="str">
        <f t="shared" si="31"/>
        <v/>
      </c>
      <c r="AC73" s="128" t="str">
        <f t="shared" si="32"/>
        <v/>
      </c>
      <c r="AD73" s="128" t="str">
        <f t="shared" si="33"/>
        <v/>
      </c>
      <c r="AE73" s="128" t="str">
        <f t="shared" si="34"/>
        <v/>
      </c>
      <c r="AF73" s="47">
        <f t="shared" si="39"/>
        <v>0.92900000000000005</v>
      </c>
      <c r="AG73" s="47">
        <f t="shared" si="40"/>
        <v>0.92900000000000005</v>
      </c>
      <c r="AH73" s="47">
        <f t="shared" si="41"/>
        <v>0.92900000000000005</v>
      </c>
      <c r="AI73" s="47">
        <f t="shared" si="42"/>
        <v>0.92900000000000005</v>
      </c>
      <c r="AJ73" s="47">
        <f t="shared" si="43"/>
        <v>0.92900000000000005</v>
      </c>
      <c r="AK73" s="48"/>
      <c r="AL73" s="48"/>
    </row>
    <row r="74" spans="1:38" x14ac:dyDescent="0.2">
      <c r="A74" s="121">
        <f t="shared" si="22"/>
        <v>72</v>
      </c>
      <c r="B74" s="121">
        <f t="shared" si="23"/>
        <v>72</v>
      </c>
      <c r="C74" s="121">
        <f t="shared" si="24"/>
        <v>72</v>
      </c>
      <c r="D74" s="121">
        <f t="shared" si="25"/>
        <v>72</v>
      </c>
      <c r="E74" s="121">
        <f t="shared" si="26"/>
        <v>72</v>
      </c>
      <c r="F74" s="122">
        <v>72</v>
      </c>
      <c r="G74" s="255" t="str">
        <f>Inscription!B75&amp;Inscription!C75&amp;Inscription!D75&amp;Inscription!E75&amp;Inscription!F75</f>
        <v/>
      </c>
      <c r="H74" s="256"/>
      <c r="I74" s="123">
        <f>IF('Tirage Matchs'!$J$1=1,0,IF(G74="",0,IF(ISNA(VLOOKUP($F74,'Tirage Matchs'!$B$6:$H$133,6,FALSE)),VLOOKUP($F74,'Tirage Matchs'!$D$6:$H$133,5,FALSE),VLOOKUP($F74,'Tirage Matchs'!$B$6:$H$133,6,FALSE))))</f>
        <v>0</v>
      </c>
      <c r="J74" s="129">
        <f>IF('Tirage Matchs'!$J$1=1,0,IF(G74="",0,IF(ISNA(VLOOKUP($F74,'Tirage Matchs'!$B$6:$H$133,7,FALSE)),VLOOKUP($F74,'Tirage Matchs'!$D$6:$H$133,4,FALSE),VLOOKUP($F74,'Tirage Matchs'!$B$6:$H$133,7,FALSE))))</f>
        <v>0</v>
      </c>
      <c r="K74" s="125">
        <f>IF('Tirage Matchs'!$J$1&lt;=2,0,IF(G74="",0,IF(ISNA(VLOOKUP($F74,'Tirage Matchs'!$B$139:$H$266,6,FALSE)),VLOOKUP($F74,'Tirage Matchs'!$D$139:$H$266,5,FALSE),VLOOKUP($F74,'Tirage Matchs'!$B$139:$H$266,6,FALSE))))</f>
        <v>0</v>
      </c>
      <c r="L74" s="124">
        <f>IF('Tirage Matchs'!$J$1&lt;=2,0,IF(G74="",0,IF(ISNA(VLOOKUP($F74,'Tirage Matchs'!$B$139:$H$266,7,FALSE)),VLOOKUP($F74,'Tirage Matchs'!$D$139:$H$266,4,FALSE),VLOOKUP($F74,'Tirage Matchs'!$B$139:$H$266,7,FALSE))))</f>
        <v>0</v>
      </c>
      <c r="M74" s="124">
        <f>IF('Tirage Matchs'!$J$1&lt;=3,0,IF(G74="",0,IF(ISNA(VLOOKUP($F74,'Tirage Matchs'!$B$272:$H$399,6,FALSE)),VLOOKUP($F74,'Tirage Matchs'!$D$272:$H$399,5,FALSE),VLOOKUP($F74,'Tirage Matchs'!$B$272:$H$399,6,FALSE))))</f>
        <v>0</v>
      </c>
      <c r="N74" s="124">
        <f>IF('Tirage Matchs'!$J$1&lt;=3,0,IF(G74="",0,IF(ISNA(VLOOKUP($F74,'Tirage Matchs'!$B$272:$H$399,7,FALSE)),VLOOKUP($F74,'Tirage Matchs'!$D$272:$H$399,4,FALSE),VLOOKUP($F74,'Tirage Matchs'!$B$272:$H$399,7,FALSE))))</f>
        <v>0</v>
      </c>
      <c r="O74" s="124">
        <f>IF('Tirage Matchs'!$J$1&lt;=4,0,IF(G74="",0,IF(ISNA(VLOOKUP($F74,'Tirage Matchs'!$B$405:$H$532,6,FALSE)),VLOOKUP($F74,'Tirage Matchs'!$D$405:$H$532,5,FALSE),VLOOKUP($F74,'Tirage Matchs'!$B$405:$H$532,6,FALSE))))</f>
        <v>0</v>
      </c>
      <c r="P74" s="124">
        <f>IF('Tirage Matchs'!$J$1&lt;=4,0,IF(G74="",0,IF(ISNA(VLOOKUP($F74,'Tirage Matchs'!$B$405:$H$532,7,FALSE)),VLOOKUP($F74,'Tirage Matchs'!$D$405:$H$532,4,FALSE),VLOOKUP($F74,'Tirage Matchs'!$B$405:$H$532,7,FALSE))))</f>
        <v>0</v>
      </c>
      <c r="Q74" s="124">
        <f>IF('Tirage Matchs'!$J$1&lt;=5,0,IF(G74="",0,IF(ISNA(VLOOKUP($F74,'Tirage Matchs'!$B$538:$H$665,6,FALSE)),VLOOKUP($F74,'Tirage Matchs'!$D$538:$H$665,5,FALSE),VLOOKUP($F74,'Tirage Matchs'!$B$538:$H$665,6,FALSE))))</f>
        <v>0</v>
      </c>
      <c r="R74" s="124">
        <f>IF('Tirage Matchs'!$J$1&lt;=5,0,IF(G74="",0,IF(ISNA(VLOOKUP($F74,'Tirage Matchs'!$B$538:$H$665,7,FALSE)),VLOOKUP($F74,'Tirage Matchs'!$D$538:$H$665,4,FALSE),VLOOKUP($F74,'Tirage Matchs'!$B$538:$H$665,7,FALSE))))</f>
        <v>0</v>
      </c>
      <c r="S74" s="130">
        <f t="shared" si="35"/>
        <v>0</v>
      </c>
      <c r="T74" s="124">
        <f t="shared" si="36"/>
        <v>0</v>
      </c>
      <c r="V74" s="127">
        <f t="shared" si="37"/>
        <v>0</v>
      </c>
      <c r="W74" s="127">
        <f t="shared" si="27"/>
        <v>0</v>
      </c>
      <c r="X74" s="127">
        <f t="shared" si="28"/>
        <v>0</v>
      </c>
      <c r="Y74" s="127">
        <f t="shared" si="29"/>
        <v>0</v>
      </c>
      <c r="Z74" s="127">
        <f t="shared" si="30"/>
        <v>0</v>
      </c>
      <c r="AA74" s="128" t="str">
        <f t="shared" si="38"/>
        <v/>
      </c>
      <c r="AB74" s="128" t="str">
        <f t="shared" si="31"/>
        <v/>
      </c>
      <c r="AC74" s="128" t="str">
        <f t="shared" si="32"/>
        <v/>
      </c>
      <c r="AD74" s="128" t="str">
        <f t="shared" si="33"/>
        <v/>
      </c>
      <c r="AE74" s="128" t="str">
        <f t="shared" si="34"/>
        <v/>
      </c>
      <c r="AF74" s="47">
        <f t="shared" si="39"/>
        <v>0.92800000000000005</v>
      </c>
      <c r="AG74" s="47">
        <f t="shared" si="40"/>
        <v>0.92800000000000005</v>
      </c>
      <c r="AH74" s="47">
        <f t="shared" si="41"/>
        <v>0.92800000000000005</v>
      </c>
      <c r="AI74" s="47">
        <f t="shared" si="42"/>
        <v>0.92800000000000005</v>
      </c>
      <c r="AJ74" s="47">
        <f t="shared" si="43"/>
        <v>0.92800000000000005</v>
      </c>
      <c r="AK74" s="48"/>
      <c r="AL74" s="48"/>
    </row>
    <row r="75" spans="1:38" x14ac:dyDescent="0.2">
      <c r="A75" s="121">
        <f t="shared" si="22"/>
        <v>73</v>
      </c>
      <c r="B75" s="121">
        <f t="shared" si="23"/>
        <v>73</v>
      </c>
      <c r="C75" s="121">
        <f t="shared" si="24"/>
        <v>73</v>
      </c>
      <c r="D75" s="121">
        <f t="shared" si="25"/>
        <v>73</v>
      </c>
      <c r="E75" s="121">
        <f t="shared" si="26"/>
        <v>73</v>
      </c>
      <c r="F75" s="122">
        <v>73</v>
      </c>
      <c r="G75" s="255" t="str">
        <f>Inscription!B76&amp;Inscription!C76&amp;Inscription!D76&amp;Inscription!E76&amp;Inscription!F76</f>
        <v/>
      </c>
      <c r="H75" s="256"/>
      <c r="I75" s="123">
        <f>IF('Tirage Matchs'!$J$1=1,0,IF(G75="",0,IF(ISNA(VLOOKUP($F75,'Tirage Matchs'!$B$6:$H$133,6,FALSE)),VLOOKUP($F75,'Tirage Matchs'!$D$6:$H$133,5,FALSE),VLOOKUP($F75,'Tirage Matchs'!$B$6:$H$133,6,FALSE))))</f>
        <v>0</v>
      </c>
      <c r="J75" s="129">
        <f>IF('Tirage Matchs'!$J$1=1,0,IF(G75="",0,IF(ISNA(VLOOKUP($F75,'Tirage Matchs'!$B$6:$H$133,7,FALSE)),VLOOKUP($F75,'Tirage Matchs'!$D$6:$H$133,4,FALSE),VLOOKUP($F75,'Tirage Matchs'!$B$6:$H$133,7,FALSE))))</f>
        <v>0</v>
      </c>
      <c r="K75" s="125">
        <f>IF('Tirage Matchs'!$J$1&lt;=2,0,IF(G75="",0,IF(ISNA(VLOOKUP($F75,'Tirage Matchs'!$B$139:$H$266,6,FALSE)),VLOOKUP($F75,'Tirage Matchs'!$D$139:$H$266,5,FALSE),VLOOKUP($F75,'Tirage Matchs'!$B$139:$H$266,6,FALSE))))</f>
        <v>0</v>
      </c>
      <c r="L75" s="124">
        <f>IF('Tirage Matchs'!$J$1&lt;=2,0,IF(G75="",0,IF(ISNA(VLOOKUP($F75,'Tirage Matchs'!$B$139:$H$266,7,FALSE)),VLOOKUP($F75,'Tirage Matchs'!$D$139:$H$266,4,FALSE),VLOOKUP($F75,'Tirage Matchs'!$B$139:$H$266,7,FALSE))))</f>
        <v>0</v>
      </c>
      <c r="M75" s="124">
        <f>IF('Tirage Matchs'!$J$1&lt;=3,0,IF(G75="",0,IF(ISNA(VLOOKUP($F75,'Tirage Matchs'!$B$272:$H$399,6,FALSE)),VLOOKUP($F75,'Tirage Matchs'!$D$272:$H$399,5,FALSE),VLOOKUP($F75,'Tirage Matchs'!$B$272:$H$399,6,FALSE))))</f>
        <v>0</v>
      </c>
      <c r="N75" s="124">
        <f>IF('Tirage Matchs'!$J$1&lt;=3,0,IF(G75="",0,IF(ISNA(VLOOKUP($F75,'Tirage Matchs'!$B$272:$H$399,7,FALSE)),VLOOKUP($F75,'Tirage Matchs'!$D$272:$H$399,4,FALSE),VLOOKUP($F75,'Tirage Matchs'!$B$272:$H$399,7,FALSE))))</f>
        <v>0</v>
      </c>
      <c r="O75" s="124">
        <f>IF('Tirage Matchs'!$J$1&lt;=4,0,IF(G75="",0,IF(ISNA(VLOOKUP($F75,'Tirage Matchs'!$B$405:$H$532,6,FALSE)),VLOOKUP($F75,'Tirage Matchs'!$D$405:$H$532,5,FALSE),VLOOKUP($F75,'Tirage Matchs'!$B$405:$H$532,6,FALSE))))</f>
        <v>0</v>
      </c>
      <c r="P75" s="124">
        <f>IF('Tirage Matchs'!$J$1&lt;=4,0,IF(G75="",0,IF(ISNA(VLOOKUP($F75,'Tirage Matchs'!$B$405:$H$532,7,FALSE)),VLOOKUP($F75,'Tirage Matchs'!$D$405:$H$532,4,FALSE),VLOOKUP($F75,'Tirage Matchs'!$B$405:$H$532,7,FALSE))))</f>
        <v>0</v>
      </c>
      <c r="Q75" s="124">
        <f>IF('Tirage Matchs'!$J$1&lt;=5,0,IF(G75="",0,IF(ISNA(VLOOKUP($F75,'Tirage Matchs'!$B$538:$H$665,6,FALSE)),VLOOKUP($F75,'Tirage Matchs'!$D$538:$H$665,5,FALSE),VLOOKUP($F75,'Tirage Matchs'!$B$538:$H$665,6,FALSE))))</f>
        <v>0</v>
      </c>
      <c r="R75" s="124">
        <f>IF('Tirage Matchs'!$J$1&lt;=5,0,IF(G75="",0,IF(ISNA(VLOOKUP($F75,'Tirage Matchs'!$B$538:$H$665,7,FALSE)),VLOOKUP($F75,'Tirage Matchs'!$D$538:$H$665,4,FALSE),VLOOKUP($F75,'Tirage Matchs'!$B$538:$H$665,7,FALSE))))</f>
        <v>0</v>
      </c>
      <c r="S75" s="130">
        <f t="shared" si="35"/>
        <v>0</v>
      </c>
      <c r="T75" s="124">
        <f t="shared" si="36"/>
        <v>0</v>
      </c>
      <c r="V75" s="127">
        <f t="shared" si="37"/>
        <v>0</v>
      </c>
      <c r="W75" s="127">
        <f t="shared" si="27"/>
        <v>0</v>
      </c>
      <c r="X75" s="127">
        <f t="shared" si="28"/>
        <v>0</v>
      </c>
      <c r="Y75" s="127">
        <f t="shared" si="29"/>
        <v>0</v>
      </c>
      <c r="Z75" s="127">
        <f t="shared" si="30"/>
        <v>0</v>
      </c>
      <c r="AA75" s="128" t="str">
        <f t="shared" si="38"/>
        <v/>
      </c>
      <c r="AB75" s="128" t="str">
        <f t="shared" si="31"/>
        <v/>
      </c>
      <c r="AC75" s="128" t="str">
        <f t="shared" si="32"/>
        <v/>
      </c>
      <c r="AD75" s="128" t="str">
        <f t="shared" si="33"/>
        <v/>
      </c>
      <c r="AE75" s="128" t="str">
        <f t="shared" si="34"/>
        <v/>
      </c>
      <c r="AF75" s="47">
        <f t="shared" si="39"/>
        <v>0.92700000000000005</v>
      </c>
      <c r="AG75" s="47">
        <f t="shared" si="40"/>
        <v>0.92700000000000005</v>
      </c>
      <c r="AH75" s="47">
        <f t="shared" si="41"/>
        <v>0.92700000000000005</v>
      </c>
      <c r="AI75" s="47">
        <f t="shared" si="42"/>
        <v>0.92700000000000005</v>
      </c>
      <c r="AJ75" s="47">
        <f t="shared" si="43"/>
        <v>0.92700000000000005</v>
      </c>
      <c r="AK75" s="48"/>
      <c r="AL75" s="48"/>
    </row>
    <row r="76" spans="1:38" x14ac:dyDescent="0.2">
      <c r="A76" s="121">
        <f t="shared" si="22"/>
        <v>74</v>
      </c>
      <c r="B76" s="121">
        <f t="shared" si="23"/>
        <v>74</v>
      </c>
      <c r="C76" s="121">
        <f t="shared" si="24"/>
        <v>74</v>
      </c>
      <c r="D76" s="121">
        <f t="shared" si="25"/>
        <v>74</v>
      </c>
      <c r="E76" s="121">
        <f t="shared" si="26"/>
        <v>74</v>
      </c>
      <c r="F76" s="122">
        <v>74</v>
      </c>
      <c r="G76" s="255" t="str">
        <f>Inscription!B77&amp;Inscription!C77&amp;Inscription!D77&amp;Inscription!E77&amp;Inscription!F77</f>
        <v/>
      </c>
      <c r="H76" s="256"/>
      <c r="I76" s="123">
        <f>IF('Tirage Matchs'!$J$1=1,0,IF(G76="",0,IF(ISNA(VLOOKUP($F76,'Tirage Matchs'!$B$6:$H$133,6,FALSE)),VLOOKUP($F76,'Tirage Matchs'!$D$6:$H$133,5,FALSE),VLOOKUP($F76,'Tirage Matchs'!$B$6:$H$133,6,FALSE))))</f>
        <v>0</v>
      </c>
      <c r="J76" s="129">
        <f>IF('Tirage Matchs'!$J$1=1,0,IF(G76="",0,IF(ISNA(VLOOKUP($F76,'Tirage Matchs'!$B$6:$H$133,7,FALSE)),VLOOKUP($F76,'Tirage Matchs'!$D$6:$H$133,4,FALSE),VLOOKUP($F76,'Tirage Matchs'!$B$6:$H$133,7,FALSE))))</f>
        <v>0</v>
      </c>
      <c r="K76" s="125">
        <f>IF('Tirage Matchs'!$J$1&lt;=2,0,IF(G76="",0,IF(ISNA(VLOOKUP($F76,'Tirage Matchs'!$B$139:$H$266,6,FALSE)),VLOOKUP($F76,'Tirage Matchs'!$D$139:$H$266,5,FALSE),VLOOKUP($F76,'Tirage Matchs'!$B$139:$H$266,6,FALSE))))</f>
        <v>0</v>
      </c>
      <c r="L76" s="124">
        <f>IF('Tirage Matchs'!$J$1&lt;=2,0,IF(G76="",0,IF(ISNA(VLOOKUP($F76,'Tirage Matchs'!$B$139:$H$266,7,FALSE)),VLOOKUP($F76,'Tirage Matchs'!$D$139:$H$266,4,FALSE),VLOOKUP($F76,'Tirage Matchs'!$B$139:$H$266,7,FALSE))))</f>
        <v>0</v>
      </c>
      <c r="M76" s="124">
        <f>IF('Tirage Matchs'!$J$1&lt;=3,0,IF(G76="",0,IF(ISNA(VLOOKUP($F76,'Tirage Matchs'!$B$272:$H$399,6,FALSE)),VLOOKUP($F76,'Tirage Matchs'!$D$272:$H$399,5,FALSE),VLOOKUP($F76,'Tirage Matchs'!$B$272:$H$399,6,FALSE))))</f>
        <v>0</v>
      </c>
      <c r="N76" s="124">
        <f>IF('Tirage Matchs'!$J$1&lt;=3,0,IF(G76="",0,IF(ISNA(VLOOKUP($F76,'Tirage Matchs'!$B$272:$H$399,7,FALSE)),VLOOKUP($F76,'Tirage Matchs'!$D$272:$H$399,4,FALSE),VLOOKUP($F76,'Tirage Matchs'!$B$272:$H$399,7,FALSE))))</f>
        <v>0</v>
      </c>
      <c r="O76" s="124">
        <f>IF('Tirage Matchs'!$J$1&lt;=4,0,IF(G76="",0,IF(ISNA(VLOOKUP($F76,'Tirage Matchs'!$B$405:$H$532,6,FALSE)),VLOOKUP($F76,'Tirage Matchs'!$D$405:$H$532,5,FALSE),VLOOKUP($F76,'Tirage Matchs'!$B$405:$H$532,6,FALSE))))</f>
        <v>0</v>
      </c>
      <c r="P76" s="124">
        <f>IF('Tirage Matchs'!$J$1&lt;=4,0,IF(G76="",0,IF(ISNA(VLOOKUP($F76,'Tirage Matchs'!$B$405:$H$532,7,FALSE)),VLOOKUP($F76,'Tirage Matchs'!$D$405:$H$532,4,FALSE),VLOOKUP($F76,'Tirage Matchs'!$B$405:$H$532,7,FALSE))))</f>
        <v>0</v>
      </c>
      <c r="Q76" s="124">
        <f>IF('Tirage Matchs'!$J$1&lt;=5,0,IF(G76="",0,IF(ISNA(VLOOKUP($F76,'Tirage Matchs'!$B$538:$H$665,6,FALSE)),VLOOKUP($F76,'Tirage Matchs'!$D$538:$H$665,5,FALSE),VLOOKUP($F76,'Tirage Matchs'!$B$538:$H$665,6,FALSE))))</f>
        <v>0</v>
      </c>
      <c r="R76" s="124">
        <f>IF('Tirage Matchs'!$J$1&lt;=5,0,IF(G76="",0,IF(ISNA(VLOOKUP($F76,'Tirage Matchs'!$B$538:$H$665,7,FALSE)),VLOOKUP($F76,'Tirage Matchs'!$D$538:$H$665,4,FALSE),VLOOKUP($F76,'Tirage Matchs'!$B$538:$H$665,7,FALSE))))</f>
        <v>0</v>
      </c>
      <c r="S76" s="130">
        <f t="shared" si="35"/>
        <v>0</v>
      </c>
      <c r="T76" s="124">
        <f t="shared" si="36"/>
        <v>0</v>
      </c>
      <c r="V76" s="127">
        <f t="shared" si="37"/>
        <v>0</v>
      </c>
      <c r="W76" s="127">
        <f t="shared" si="27"/>
        <v>0</v>
      </c>
      <c r="X76" s="127">
        <f t="shared" si="28"/>
        <v>0</v>
      </c>
      <c r="Y76" s="127">
        <f t="shared" si="29"/>
        <v>0</v>
      </c>
      <c r="Z76" s="127">
        <f t="shared" si="30"/>
        <v>0</v>
      </c>
      <c r="AA76" s="128" t="str">
        <f t="shared" si="38"/>
        <v/>
      </c>
      <c r="AB76" s="128" t="str">
        <f t="shared" si="31"/>
        <v/>
      </c>
      <c r="AC76" s="128" t="str">
        <f t="shared" si="32"/>
        <v/>
      </c>
      <c r="AD76" s="128" t="str">
        <f t="shared" si="33"/>
        <v/>
      </c>
      <c r="AE76" s="128" t="str">
        <f t="shared" si="34"/>
        <v/>
      </c>
      <c r="AF76" s="47">
        <f t="shared" si="39"/>
        <v>0.92600000000000005</v>
      </c>
      <c r="AG76" s="47">
        <f t="shared" si="40"/>
        <v>0.92600000000000005</v>
      </c>
      <c r="AH76" s="47">
        <f t="shared" si="41"/>
        <v>0.92600000000000005</v>
      </c>
      <c r="AI76" s="47">
        <f t="shared" si="42"/>
        <v>0.92600000000000005</v>
      </c>
      <c r="AJ76" s="47">
        <f t="shared" si="43"/>
        <v>0.92600000000000005</v>
      </c>
      <c r="AK76" s="48"/>
      <c r="AL76" s="48"/>
    </row>
    <row r="77" spans="1:38" x14ac:dyDescent="0.2">
      <c r="A77" s="121">
        <f t="shared" si="22"/>
        <v>75</v>
      </c>
      <c r="B77" s="121">
        <f t="shared" si="23"/>
        <v>75</v>
      </c>
      <c r="C77" s="121">
        <f t="shared" si="24"/>
        <v>75</v>
      </c>
      <c r="D77" s="121">
        <f t="shared" si="25"/>
        <v>75</v>
      </c>
      <c r="E77" s="121">
        <f t="shared" si="26"/>
        <v>75</v>
      </c>
      <c r="F77" s="122">
        <v>75</v>
      </c>
      <c r="G77" s="255" t="str">
        <f>Inscription!B78&amp;Inscription!C78&amp;Inscription!D78&amp;Inscription!E78&amp;Inscription!F78</f>
        <v/>
      </c>
      <c r="H77" s="256"/>
      <c r="I77" s="123">
        <f>IF('Tirage Matchs'!$J$1=1,0,IF(G77="",0,IF(ISNA(VLOOKUP($F77,'Tirage Matchs'!$B$6:$H$133,6,FALSE)),VLOOKUP($F77,'Tirage Matchs'!$D$6:$H$133,5,FALSE),VLOOKUP($F77,'Tirage Matchs'!$B$6:$H$133,6,FALSE))))</f>
        <v>0</v>
      </c>
      <c r="J77" s="129">
        <f>IF('Tirage Matchs'!$J$1=1,0,IF(G77="",0,IF(ISNA(VLOOKUP($F77,'Tirage Matchs'!$B$6:$H$133,7,FALSE)),VLOOKUP($F77,'Tirage Matchs'!$D$6:$H$133,4,FALSE),VLOOKUP($F77,'Tirage Matchs'!$B$6:$H$133,7,FALSE))))</f>
        <v>0</v>
      </c>
      <c r="K77" s="125">
        <f>IF('Tirage Matchs'!$J$1&lt;=2,0,IF(G77="",0,IF(ISNA(VLOOKUP($F77,'Tirage Matchs'!$B$139:$H$266,6,FALSE)),VLOOKUP($F77,'Tirage Matchs'!$D$139:$H$266,5,FALSE),VLOOKUP($F77,'Tirage Matchs'!$B$139:$H$266,6,FALSE))))</f>
        <v>0</v>
      </c>
      <c r="L77" s="124">
        <f>IF('Tirage Matchs'!$J$1&lt;=2,0,IF(G77="",0,IF(ISNA(VLOOKUP($F77,'Tirage Matchs'!$B$139:$H$266,7,FALSE)),VLOOKUP($F77,'Tirage Matchs'!$D$139:$H$266,4,FALSE),VLOOKUP($F77,'Tirage Matchs'!$B$139:$H$266,7,FALSE))))</f>
        <v>0</v>
      </c>
      <c r="M77" s="124">
        <f>IF('Tirage Matchs'!$J$1&lt;=3,0,IF(G77="",0,IF(ISNA(VLOOKUP($F77,'Tirage Matchs'!$B$272:$H$399,6,FALSE)),VLOOKUP($F77,'Tirage Matchs'!$D$272:$H$399,5,FALSE),VLOOKUP($F77,'Tirage Matchs'!$B$272:$H$399,6,FALSE))))</f>
        <v>0</v>
      </c>
      <c r="N77" s="124">
        <f>IF('Tirage Matchs'!$J$1&lt;=3,0,IF(G77="",0,IF(ISNA(VLOOKUP($F77,'Tirage Matchs'!$B$272:$H$399,7,FALSE)),VLOOKUP($F77,'Tirage Matchs'!$D$272:$H$399,4,FALSE),VLOOKUP($F77,'Tirage Matchs'!$B$272:$H$399,7,FALSE))))</f>
        <v>0</v>
      </c>
      <c r="O77" s="124">
        <f>IF('Tirage Matchs'!$J$1&lt;=4,0,IF(G77="",0,IF(ISNA(VLOOKUP($F77,'Tirage Matchs'!$B$405:$H$532,6,FALSE)),VLOOKUP($F77,'Tirage Matchs'!$D$405:$H$532,5,FALSE),VLOOKUP($F77,'Tirage Matchs'!$B$405:$H$532,6,FALSE))))</f>
        <v>0</v>
      </c>
      <c r="P77" s="124">
        <f>IF('Tirage Matchs'!$J$1&lt;=4,0,IF(G77="",0,IF(ISNA(VLOOKUP($F77,'Tirage Matchs'!$B$405:$H$532,7,FALSE)),VLOOKUP($F77,'Tirage Matchs'!$D$405:$H$532,4,FALSE),VLOOKUP($F77,'Tirage Matchs'!$B$405:$H$532,7,FALSE))))</f>
        <v>0</v>
      </c>
      <c r="Q77" s="124">
        <f>IF('Tirage Matchs'!$J$1&lt;=5,0,IF(G77="",0,IF(ISNA(VLOOKUP($F77,'Tirage Matchs'!$B$538:$H$665,6,FALSE)),VLOOKUP($F77,'Tirage Matchs'!$D$538:$H$665,5,FALSE),VLOOKUP($F77,'Tirage Matchs'!$B$538:$H$665,6,FALSE))))</f>
        <v>0</v>
      </c>
      <c r="R77" s="124">
        <f>IF('Tirage Matchs'!$J$1&lt;=5,0,IF(G77="",0,IF(ISNA(VLOOKUP($F77,'Tirage Matchs'!$B$538:$H$665,7,FALSE)),VLOOKUP($F77,'Tirage Matchs'!$D$538:$H$665,4,FALSE),VLOOKUP($F77,'Tirage Matchs'!$B$538:$H$665,7,FALSE))))</f>
        <v>0</v>
      </c>
      <c r="S77" s="130">
        <f t="shared" si="35"/>
        <v>0</v>
      </c>
      <c r="T77" s="124">
        <f t="shared" si="36"/>
        <v>0</v>
      </c>
      <c r="V77" s="127">
        <f t="shared" si="37"/>
        <v>0</v>
      </c>
      <c r="W77" s="127">
        <f t="shared" si="27"/>
        <v>0</v>
      </c>
      <c r="X77" s="127">
        <f t="shared" si="28"/>
        <v>0</v>
      </c>
      <c r="Y77" s="127">
        <f t="shared" si="29"/>
        <v>0</v>
      </c>
      <c r="Z77" s="127">
        <f t="shared" si="30"/>
        <v>0</v>
      </c>
      <c r="AA77" s="128" t="str">
        <f t="shared" si="38"/>
        <v/>
      </c>
      <c r="AB77" s="128" t="str">
        <f t="shared" si="31"/>
        <v/>
      </c>
      <c r="AC77" s="128" t="str">
        <f t="shared" si="32"/>
        <v/>
      </c>
      <c r="AD77" s="128" t="str">
        <f t="shared" si="33"/>
        <v/>
      </c>
      <c r="AE77" s="128" t="str">
        <f t="shared" si="34"/>
        <v/>
      </c>
      <c r="AF77" s="47">
        <f t="shared" si="39"/>
        <v>0.92500000000000004</v>
      </c>
      <c r="AG77" s="47">
        <f t="shared" si="40"/>
        <v>0.92500000000000004</v>
      </c>
      <c r="AH77" s="47">
        <f t="shared" si="41"/>
        <v>0.92500000000000004</v>
      </c>
      <c r="AI77" s="47">
        <f t="shared" si="42"/>
        <v>0.92500000000000004</v>
      </c>
      <c r="AJ77" s="47">
        <f t="shared" si="43"/>
        <v>0.92500000000000004</v>
      </c>
      <c r="AK77" s="48"/>
      <c r="AL77" s="48"/>
    </row>
    <row r="78" spans="1:38" x14ac:dyDescent="0.2">
      <c r="A78" s="121">
        <f t="shared" si="22"/>
        <v>76</v>
      </c>
      <c r="B78" s="121">
        <f t="shared" si="23"/>
        <v>76</v>
      </c>
      <c r="C78" s="121">
        <f t="shared" si="24"/>
        <v>76</v>
      </c>
      <c r="D78" s="121">
        <f t="shared" si="25"/>
        <v>76</v>
      </c>
      <c r="E78" s="121">
        <f t="shared" si="26"/>
        <v>76</v>
      </c>
      <c r="F78" s="122">
        <v>76</v>
      </c>
      <c r="G78" s="255" t="str">
        <f>Inscription!B79&amp;Inscription!C79&amp;Inscription!D79&amp;Inscription!E79&amp;Inscription!F79</f>
        <v/>
      </c>
      <c r="H78" s="256"/>
      <c r="I78" s="123">
        <f>IF('Tirage Matchs'!$J$1=1,0,IF(G78="",0,IF(ISNA(VLOOKUP($F78,'Tirage Matchs'!$B$6:$H$133,6,FALSE)),VLOOKUP($F78,'Tirage Matchs'!$D$6:$H$133,5,FALSE),VLOOKUP($F78,'Tirage Matchs'!$B$6:$H$133,6,FALSE))))</f>
        <v>0</v>
      </c>
      <c r="J78" s="129">
        <f>IF('Tirage Matchs'!$J$1=1,0,IF(G78="",0,IF(ISNA(VLOOKUP($F78,'Tirage Matchs'!$B$6:$H$133,7,FALSE)),VLOOKUP($F78,'Tirage Matchs'!$D$6:$H$133,4,FALSE),VLOOKUP($F78,'Tirage Matchs'!$B$6:$H$133,7,FALSE))))</f>
        <v>0</v>
      </c>
      <c r="K78" s="125">
        <f>IF('Tirage Matchs'!$J$1&lt;=2,0,IF(G78="",0,IF(ISNA(VLOOKUP($F78,'Tirage Matchs'!$B$139:$H$266,6,FALSE)),VLOOKUP($F78,'Tirage Matchs'!$D$139:$H$266,5,FALSE),VLOOKUP($F78,'Tirage Matchs'!$B$139:$H$266,6,FALSE))))</f>
        <v>0</v>
      </c>
      <c r="L78" s="124">
        <f>IF('Tirage Matchs'!$J$1&lt;=2,0,IF(G78="",0,IF(ISNA(VLOOKUP($F78,'Tirage Matchs'!$B$139:$H$266,7,FALSE)),VLOOKUP($F78,'Tirage Matchs'!$D$139:$H$266,4,FALSE),VLOOKUP($F78,'Tirage Matchs'!$B$139:$H$266,7,FALSE))))</f>
        <v>0</v>
      </c>
      <c r="M78" s="124">
        <f>IF('Tirage Matchs'!$J$1&lt;=3,0,IF(G78="",0,IF(ISNA(VLOOKUP($F78,'Tirage Matchs'!$B$272:$H$399,6,FALSE)),VLOOKUP($F78,'Tirage Matchs'!$D$272:$H$399,5,FALSE),VLOOKUP($F78,'Tirage Matchs'!$B$272:$H$399,6,FALSE))))</f>
        <v>0</v>
      </c>
      <c r="N78" s="124">
        <f>IF('Tirage Matchs'!$J$1&lt;=3,0,IF(G78="",0,IF(ISNA(VLOOKUP($F78,'Tirage Matchs'!$B$272:$H$399,7,FALSE)),VLOOKUP($F78,'Tirage Matchs'!$D$272:$H$399,4,FALSE),VLOOKUP($F78,'Tirage Matchs'!$B$272:$H$399,7,FALSE))))</f>
        <v>0</v>
      </c>
      <c r="O78" s="124">
        <f>IF('Tirage Matchs'!$J$1&lt;=4,0,IF(G78="",0,IF(ISNA(VLOOKUP($F78,'Tirage Matchs'!$B$405:$H$532,6,FALSE)),VLOOKUP($F78,'Tirage Matchs'!$D$405:$H$532,5,FALSE),VLOOKUP($F78,'Tirage Matchs'!$B$405:$H$532,6,FALSE))))</f>
        <v>0</v>
      </c>
      <c r="P78" s="124">
        <f>IF('Tirage Matchs'!$J$1&lt;=4,0,IF(G78="",0,IF(ISNA(VLOOKUP($F78,'Tirage Matchs'!$B$405:$H$532,7,FALSE)),VLOOKUP($F78,'Tirage Matchs'!$D$405:$H$532,4,FALSE),VLOOKUP($F78,'Tirage Matchs'!$B$405:$H$532,7,FALSE))))</f>
        <v>0</v>
      </c>
      <c r="Q78" s="124">
        <f>IF('Tirage Matchs'!$J$1&lt;=5,0,IF(G78="",0,IF(ISNA(VLOOKUP($F78,'Tirage Matchs'!$B$538:$H$665,6,FALSE)),VLOOKUP($F78,'Tirage Matchs'!$D$538:$H$665,5,FALSE),VLOOKUP($F78,'Tirage Matchs'!$B$538:$H$665,6,FALSE))))</f>
        <v>0</v>
      </c>
      <c r="R78" s="124">
        <f>IF('Tirage Matchs'!$J$1&lt;=5,0,IF(G78="",0,IF(ISNA(VLOOKUP($F78,'Tirage Matchs'!$B$538:$H$665,7,FALSE)),VLOOKUP($F78,'Tirage Matchs'!$D$538:$H$665,4,FALSE),VLOOKUP($F78,'Tirage Matchs'!$B$538:$H$665,7,FALSE))))</f>
        <v>0</v>
      </c>
      <c r="S78" s="130">
        <f t="shared" si="35"/>
        <v>0</v>
      </c>
      <c r="T78" s="124">
        <f t="shared" si="36"/>
        <v>0</v>
      </c>
      <c r="V78" s="127">
        <f t="shared" si="37"/>
        <v>0</v>
      </c>
      <c r="W78" s="127">
        <f t="shared" si="27"/>
        <v>0</v>
      </c>
      <c r="X78" s="127">
        <f t="shared" si="28"/>
        <v>0</v>
      </c>
      <c r="Y78" s="127">
        <f t="shared" si="29"/>
        <v>0</v>
      </c>
      <c r="Z78" s="127">
        <f t="shared" si="30"/>
        <v>0</v>
      </c>
      <c r="AA78" s="128" t="str">
        <f t="shared" si="38"/>
        <v/>
      </c>
      <c r="AB78" s="128" t="str">
        <f t="shared" si="31"/>
        <v/>
      </c>
      <c r="AC78" s="128" t="str">
        <f t="shared" si="32"/>
        <v/>
      </c>
      <c r="AD78" s="128" t="str">
        <f t="shared" si="33"/>
        <v/>
      </c>
      <c r="AE78" s="128" t="str">
        <f t="shared" si="34"/>
        <v/>
      </c>
      <c r="AF78" s="47">
        <f t="shared" si="39"/>
        <v>0.92400000000000004</v>
      </c>
      <c r="AG78" s="47">
        <f t="shared" si="40"/>
        <v>0.92400000000000004</v>
      </c>
      <c r="AH78" s="47">
        <f t="shared" si="41"/>
        <v>0.92400000000000004</v>
      </c>
      <c r="AI78" s="47">
        <f t="shared" si="42"/>
        <v>0.92400000000000004</v>
      </c>
      <c r="AJ78" s="47">
        <f t="shared" si="43"/>
        <v>0.92400000000000004</v>
      </c>
      <c r="AK78" s="48"/>
      <c r="AL78" s="48"/>
    </row>
    <row r="79" spans="1:38" x14ac:dyDescent="0.2">
      <c r="A79" s="121">
        <f t="shared" si="22"/>
        <v>77</v>
      </c>
      <c r="B79" s="121">
        <f t="shared" si="23"/>
        <v>77</v>
      </c>
      <c r="C79" s="121">
        <f t="shared" si="24"/>
        <v>77</v>
      </c>
      <c r="D79" s="121">
        <f t="shared" si="25"/>
        <v>77</v>
      </c>
      <c r="E79" s="121">
        <f t="shared" si="26"/>
        <v>77</v>
      </c>
      <c r="F79" s="122">
        <v>77</v>
      </c>
      <c r="G79" s="255" t="str">
        <f>Inscription!B80&amp;Inscription!C80&amp;Inscription!D80&amp;Inscription!E80&amp;Inscription!F80</f>
        <v/>
      </c>
      <c r="H79" s="256"/>
      <c r="I79" s="123">
        <f>IF('Tirage Matchs'!$J$1=1,0,IF(G79="",0,IF(ISNA(VLOOKUP($F79,'Tirage Matchs'!$B$6:$H$133,6,FALSE)),VLOOKUP($F79,'Tirage Matchs'!$D$6:$H$133,5,FALSE),VLOOKUP($F79,'Tirage Matchs'!$B$6:$H$133,6,FALSE))))</f>
        <v>0</v>
      </c>
      <c r="J79" s="129">
        <f>IF('Tirage Matchs'!$J$1=1,0,IF(G79="",0,IF(ISNA(VLOOKUP($F79,'Tirage Matchs'!$B$6:$H$133,7,FALSE)),VLOOKUP($F79,'Tirage Matchs'!$D$6:$H$133,4,FALSE),VLOOKUP($F79,'Tirage Matchs'!$B$6:$H$133,7,FALSE))))</f>
        <v>0</v>
      </c>
      <c r="K79" s="125">
        <f>IF('Tirage Matchs'!$J$1&lt;=2,0,IF(G79="",0,IF(ISNA(VLOOKUP($F79,'Tirage Matchs'!$B$139:$H$266,6,FALSE)),VLOOKUP($F79,'Tirage Matchs'!$D$139:$H$266,5,FALSE),VLOOKUP($F79,'Tirage Matchs'!$B$139:$H$266,6,FALSE))))</f>
        <v>0</v>
      </c>
      <c r="L79" s="124">
        <f>IF('Tirage Matchs'!$J$1&lt;=2,0,IF(G79="",0,IF(ISNA(VLOOKUP($F79,'Tirage Matchs'!$B$139:$H$266,7,FALSE)),VLOOKUP($F79,'Tirage Matchs'!$D$139:$H$266,4,FALSE),VLOOKUP($F79,'Tirage Matchs'!$B$139:$H$266,7,FALSE))))</f>
        <v>0</v>
      </c>
      <c r="M79" s="124">
        <f>IF('Tirage Matchs'!$J$1&lt;=3,0,IF(G79="",0,IF(ISNA(VLOOKUP($F79,'Tirage Matchs'!$B$272:$H$399,6,FALSE)),VLOOKUP($F79,'Tirage Matchs'!$D$272:$H$399,5,FALSE),VLOOKUP($F79,'Tirage Matchs'!$B$272:$H$399,6,FALSE))))</f>
        <v>0</v>
      </c>
      <c r="N79" s="124">
        <f>IF('Tirage Matchs'!$J$1&lt;=3,0,IF(G79="",0,IF(ISNA(VLOOKUP($F79,'Tirage Matchs'!$B$272:$H$399,7,FALSE)),VLOOKUP($F79,'Tirage Matchs'!$D$272:$H$399,4,FALSE),VLOOKUP($F79,'Tirage Matchs'!$B$272:$H$399,7,FALSE))))</f>
        <v>0</v>
      </c>
      <c r="O79" s="124">
        <f>IF('Tirage Matchs'!$J$1&lt;=4,0,IF(G79="",0,IF(ISNA(VLOOKUP($F79,'Tirage Matchs'!$B$405:$H$532,6,FALSE)),VLOOKUP($F79,'Tirage Matchs'!$D$405:$H$532,5,FALSE),VLOOKUP($F79,'Tirage Matchs'!$B$405:$H$532,6,FALSE))))</f>
        <v>0</v>
      </c>
      <c r="P79" s="124">
        <f>IF('Tirage Matchs'!$J$1&lt;=4,0,IF(G79="",0,IF(ISNA(VLOOKUP($F79,'Tirage Matchs'!$B$405:$H$532,7,FALSE)),VLOOKUP($F79,'Tirage Matchs'!$D$405:$H$532,4,FALSE),VLOOKUP($F79,'Tirage Matchs'!$B$405:$H$532,7,FALSE))))</f>
        <v>0</v>
      </c>
      <c r="Q79" s="124">
        <f>IF('Tirage Matchs'!$J$1&lt;=5,0,IF(G79="",0,IF(ISNA(VLOOKUP($F79,'Tirage Matchs'!$B$538:$H$665,6,FALSE)),VLOOKUP($F79,'Tirage Matchs'!$D$538:$H$665,5,FALSE),VLOOKUP($F79,'Tirage Matchs'!$B$538:$H$665,6,FALSE))))</f>
        <v>0</v>
      </c>
      <c r="R79" s="124">
        <f>IF('Tirage Matchs'!$J$1&lt;=5,0,IF(G79="",0,IF(ISNA(VLOOKUP($F79,'Tirage Matchs'!$B$538:$H$665,7,FALSE)),VLOOKUP($F79,'Tirage Matchs'!$D$538:$H$665,4,FALSE),VLOOKUP($F79,'Tirage Matchs'!$B$538:$H$665,7,FALSE))))</f>
        <v>0</v>
      </c>
      <c r="S79" s="130">
        <f t="shared" si="35"/>
        <v>0</v>
      </c>
      <c r="T79" s="124">
        <f t="shared" si="36"/>
        <v>0</v>
      </c>
      <c r="V79" s="127">
        <f t="shared" si="37"/>
        <v>0</v>
      </c>
      <c r="W79" s="127">
        <f t="shared" si="27"/>
        <v>0</v>
      </c>
      <c r="X79" s="127">
        <f t="shared" si="28"/>
        <v>0</v>
      </c>
      <c r="Y79" s="127">
        <f t="shared" si="29"/>
        <v>0</v>
      </c>
      <c r="Z79" s="127">
        <f t="shared" si="30"/>
        <v>0</v>
      </c>
      <c r="AA79" s="128" t="str">
        <f t="shared" si="38"/>
        <v/>
      </c>
      <c r="AB79" s="128" t="str">
        <f t="shared" si="31"/>
        <v/>
      </c>
      <c r="AC79" s="128" t="str">
        <f t="shared" si="32"/>
        <v/>
      </c>
      <c r="AD79" s="128" t="str">
        <f t="shared" si="33"/>
        <v/>
      </c>
      <c r="AE79" s="128" t="str">
        <f t="shared" si="34"/>
        <v/>
      </c>
      <c r="AF79" s="47">
        <f t="shared" si="39"/>
        <v>0.92300000000000004</v>
      </c>
      <c r="AG79" s="47">
        <f t="shared" si="40"/>
        <v>0.92300000000000004</v>
      </c>
      <c r="AH79" s="47">
        <f t="shared" si="41"/>
        <v>0.92300000000000004</v>
      </c>
      <c r="AI79" s="47">
        <f t="shared" si="42"/>
        <v>0.92300000000000004</v>
      </c>
      <c r="AJ79" s="47">
        <f t="shared" si="43"/>
        <v>0.92300000000000004</v>
      </c>
      <c r="AK79" s="48"/>
      <c r="AL79" s="48"/>
    </row>
    <row r="80" spans="1:38" x14ac:dyDescent="0.2">
      <c r="A80" s="121">
        <f t="shared" si="22"/>
        <v>78</v>
      </c>
      <c r="B80" s="121">
        <f t="shared" si="23"/>
        <v>78</v>
      </c>
      <c r="C80" s="121">
        <f t="shared" si="24"/>
        <v>78</v>
      </c>
      <c r="D80" s="121">
        <f t="shared" si="25"/>
        <v>78</v>
      </c>
      <c r="E80" s="121">
        <f t="shared" si="26"/>
        <v>78</v>
      </c>
      <c r="F80" s="122">
        <v>78</v>
      </c>
      <c r="G80" s="255" t="str">
        <f>Inscription!B81&amp;Inscription!C81&amp;Inscription!D81&amp;Inscription!E81&amp;Inscription!F81</f>
        <v/>
      </c>
      <c r="H80" s="256"/>
      <c r="I80" s="123">
        <f>IF('Tirage Matchs'!$J$1=1,0,IF(G80="",0,IF(ISNA(VLOOKUP($F80,'Tirage Matchs'!$B$6:$H$133,6,FALSE)),VLOOKUP($F80,'Tirage Matchs'!$D$6:$H$133,5,FALSE),VLOOKUP($F80,'Tirage Matchs'!$B$6:$H$133,6,FALSE))))</f>
        <v>0</v>
      </c>
      <c r="J80" s="129">
        <f>IF('Tirage Matchs'!$J$1=1,0,IF(G80="",0,IF(ISNA(VLOOKUP($F80,'Tirage Matchs'!$B$6:$H$133,7,FALSE)),VLOOKUP($F80,'Tirage Matchs'!$D$6:$H$133,4,FALSE),VLOOKUP($F80,'Tirage Matchs'!$B$6:$H$133,7,FALSE))))</f>
        <v>0</v>
      </c>
      <c r="K80" s="125">
        <f>IF('Tirage Matchs'!$J$1&lt;=2,0,IF(G80="",0,IF(ISNA(VLOOKUP($F80,'Tirage Matchs'!$B$139:$H$266,6,FALSE)),VLOOKUP($F80,'Tirage Matchs'!$D$139:$H$266,5,FALSE),VLOOKUP($F80,'Tirage Matchs'!$B$139:$H$266,6,FALSE))))</f>
        <v>0</v>
      </c>
      <c r="L80" s="124">
        <f>IF('Tirage Matchs'!$J$1&lt;=2,0,IF(G80="",0,IF(ISNA(VLOOKUP($F80,'Tirage Matchs'!$B$139:$H$266,7,FALSE)),VLOOKUP($F80,'Tirage Matchs'!$D$139:$H$266,4,FALSE),VLOOKUP($F80,'Tirage Matchs'!$B$139:$H$266,7,FALSE))))</f>
        <v>0</v>
      </c>
      <c r="M80" s="124">
        <f>IF('Tirage Matchs'!$J$1&lt;=3,0,IF(G80="",0,IF(ISNA(VLOOKUP($F80,'Tirage Matchs'!$B$272:$H$399,6,FALSE)),VLOOKUP($F80,'Tirage Matchs'!$D$272:$H$399,5,FALSE),VLOOKUP($F80,'Tirage Matchs'!$B$272:$H$399,6,FALSE))))</f>
        <v>0</v>
      </c>
      <c r="N80" s="124">
        <f>IF('Tirage Matchs'!$J$1&lt;=3,0,IF(G80="",0,IF(ISNA(VLOOKUP($F80,'Tirage Matchs'!$B$272:$H$399,7,FALSE)),VLOOKUP($F80,'Tirage Matchs'!$D$272:$H$399,4,FALSE),VLOOKUP($F80,'Tirage Matchs'!$B$272:$H$399,7,FALSE))))</f>
        <v>0</v>
      </c>
      <c r="O80" s="124">
        <f>IF('Tirage Matchs'!$J$1&lt;=4,0,IF(G80="",0,IF(ISNA(VLOOKUP($F80,'Tirage Matchs'!$B$405:$H$532,6,FALSE)),VLOOKUP($F80,'Tirage Matchs'!$D$405:$H$532,5,FALSE),VLOOKUP($F80,'Tirage Matchs'!$B$405:$H$532,6,FALSE))))</f>
        <v>0</v>
      </c>
      <c r="P80" s="124">
        <f>IF('Tirage Matchs'!$J$1&lt;=4,0,IF(G80="",0,IF(ISNA(VLOOKUP($F80,'Tirage Matchs'!$B$405:$H$532,7,FALSE)),VLOOKUP($F80,'Tirage Matchs'!$D$405:$H$532,4,FALSE),VLOOKUP($F80,'Tirage Matchs'!$B$405:$H$532,7,FALSE))))</f>
        <v>0</v>
      </c>
      <c r="Q80" s="124">
        <f>IF('Tirage Matchs'!$J$1&lt;=5,0,IF(G80="",0,IF(ISNA(VLOOKUP($F80,'Tirage Matchs'!$B$538:$H$665,6,FALSE)),VLOOKUP($F80,'Tirage Matchs'!$D$538:$H$665,5,FALSE),VLOOKUP($F80,'Tirage Matchs'!$B$538:$H$665,6,FALSE))))</f>
        <v>0</v>
      </c>
      <c r="R80" s="124">
        <f>IF('Tirage Matchs'!$J$1&lt;=5,0,IF(G80="",0,IF(ISNA(VLOOKUP($F80,'Tirage Matchs'!$B$538:$H$665,7,FALSE)),VLOOKUP($F80,'Tirage Matchs'!$D$538:$H$665,4,FALSE),VLOOKUP($F80,'Tirage Matchs'!$B$538:$H$665,7,FALSE))))</f>
        <v>0</v>
      </c>
      <c r="S80" s="130">
        <f t="shared" si="35"/>
        <v>0</v>
      </c>
      <c r="T80" s="124">
        <f t="shared" si="36"/>
        <v>0</v>
      </c>
      <c r="V80" s="127">
        <f t="shared" si="37"/>
        <v>0</v>
      </c>
      <c r="W80" s="127">
        <f t="shared" si="27"/>
        <v>0</v>
      </c>
      <c r="X80" s="127">
        <f t="shared" si="28"/>
        <v>0</v>
      </c>
      <c r="Y80" s="127">
        <f t="shared" si="29"/>
        <v>0</v>
      </c>
      <c r="Z80" s="127">
        <f t="shared" si="30"/>
        <v>0</v>
      </c>
      <c r="AA80" s="128" t="str">
        <f t="shared" si="38"/>
        <v/>
      </c>
      <c r="AB80" s="128" t="str">
        <f t="shared" si="31"/>
        <v/>
      </c>
      <c r="AC80" s="128" t="str">
        <f t="shared" si="32"/>
        <v/>
      </c>
      <c r="AD80" s="128" t="str">
        <f t="shared" si="33"/>
        <v/>
      </c>
      <c r="AE80" s="128" t="str">
        <f t="shared" si="34"/>
        <v/>
      </c>
      <c r="AF80" s="47">
        <f t="shared" si="39"/>
        <v>0.92200000000000004</v>
      </c>
      <c r="AG80" s="47">
        <f t="shared" si="40"/>
        <v>0.92200000000000004</v>
      </c>
      <c r="AH80" s="47">
        <f t="shared" si="41"/>
        <v>0.92200000000000004</v>
      </c>
      <c r="AI80" s="47">
        <f t="shared" si="42"/>
        <v>0.92200000000000004</v>
      </c>
      <c r="AJ80" s="47">
        <f t="shared" si="43"/>
        <v>0.92200000000000004</v>
      </c>
      <c r="AK80" s="48"/>
      <c r="AL80" s="48"/>
    </row>
    <row r="81" spans="1:38" x14ac:dyDescent="0.2">
      <c r="A81" s="121">
        <f t="shared" si="22"/>
        <v>79</v>
      </c>
      <c r="B81" s="121">
        <f t="shared" si="23"/>
        <v>79</v>
      </c>
      <c r="C81" s="121">
        <f t="shared" si="24"/>
        <v>79</v>
      </c>
      <c r="D81" s="121">
        <f t="shared" si="25"/>
        <v>79</v>
      </c>
      <c r="E81" s="121">
        <f t="shared" si="26"/>
        <v>79</v>
      </c>
      <c r="F81" s="122">
        <v>79</v>
      </c>
      <c r="G81" s="255" t="str">
        <f>Inscription!B82&amp;Inscription!C82&amp;Inscription!D82&amp;Inscription!E82&amp;Inscription!F82</f>
        <v/>
      </c>
      <c r="H81" s="256"/>
      <c r="I81" s="123">
        <f>IF('Tirage Matchs'!$J$1=1,0,IF(G81="",0,IF(ISNA(VLOOKUP($F81,'Tirage Matchs'!$B$6:$H$133,6,FALSE)),VLOOKUP($F81,'Tirage Matchs'!$D$6:$H$133,5,FALSE),VLOOKUP($F81,'Tirage Matchs'!$B$6:$H$133,6,FALSE))))</f>
        <v>0</v>
      </c>
      <c r="J81" s="129">
        <f>IF('Tirage Matchs'!$J$1=1,0,IF(G81="",0,IF(ISNA(VLOOKUP($F81,'Tirage Matchs'!$B$6:$H$133,7,FALSE)),VLOOKUP($F81,'Tirage Matchs'!$D$6:$H$133,4,FALSE),VLOOKUP($F81,'Tirage Matchs'!$B$6:$H$133,7,FALSE))))</f>
        <v>0</v>
      </c>
      <c r="K81" s="125">
        <f>IF('Tirage Matchs'!$J$1&lt;=2,0,IF(G81="",0,IF(ISNA(VLOOKUP($F81,'Tirage Matchs'!$B$139:$H$266,6,FALSE)),VLOOKUP($F81,'Tirage Matchs'!$D$139:$H$266,5,FALSE),VLOOKUP($F81,'Tirage Matchs'!$B$139:$H$266,6,FALSE))))</f>
        <v>0</v>
      </c>
      <c r="L81" s="124">
        <f>IF('Tirage Matchs'!$J$1&lt;=2,0,IF(G81="",0,IF(ISNA(VLOOKUP($F81,'Tirage Matchs'!$B$139:$H$266,7,FALSE)),VLOOKUP($F81,'Tirage Matchs'!$D$139:$H$266,4,FALSE),VLOOKUP($F81,'Tirage Matchs'!$B$139:$H$266,7,FALSE))))</f>
        <v>0</v>
      </c>
      <c r="M81" s="124">
        <f>IF('Tirage Matchs'!$J$1&lt;=3,0,IF(G81="",0,IF(ISNA(VLOOKUP($F81,'Tirage Matchs'!$B$272:$H$399,6,FALSE)),VLOOKUP($F81,'Tirage Matchs'!$D$272:$H$399,5,FALSE),VLOOKUP($F81,'Tirage Matchs'!$B$272:$H$399,6,FALSE))))</f>
        <v>0</v>
      </c>
      <c r="N81" s="124">
        <f>IF('Tirage Matchs'!$J$1&lt;=3,0,IF(G81="",0,IF(ISNA(VLOOKUP($F81,'Tirage Matchs'!$B$272:$H$399,7,FALSE)),VLOOKUP($F81,'Tirage Matchs'!$D$272:$H$399,4,FALSE),VLOOKUP($F81,'Tirage Matchs'!$B$272:$H$399,7,FALSE))))</f>
        <v>0</v>
      </c>
      <c r="O81" s="124">
        <f>IF('Tirage Matchs'!$J$1&lt;=4,0,IF(G81="",0,IF(ISNA(VLOOKUP($F81,'Tirage Matchs'!$B$405:$H$532,6,FALSE)),VLOOKUP($F81,'Tirage Matchs'!$D$405:$H$532,5,FALSE),VLOOKUP($F81,'Tirage Matchs'!$B$405:$H$532,6,FALSE))))</f>
        <v>0</v>
      </c>
      <c r="P81" s="124">
        <f>IF('Tirage Matchs'!$J$1&lt;=4,0,IF(G81="",0,IF(ISNA(VLOOKUP($F81,'Tirage Matchs'!$B$405:$H$532,7,FALSE)),VLOOKUP($F81,'Tirage Matchs'!$D$405:$H$532,4,FALSE),VLOOKUP($F81,'Tirage Matchs'!$B$405:$H$532,7,FALSE))))</f>
        <v>0</v>
      </c>
      <c r="Q81" s="124">
        <f>IF('Tirage Matchs'!$J$1&lt;=5,0,IF(G81="",0,IF(ISNA(VLOOKUP($F81,'Tirage Matchs'!$B$538:$H$665,6,FALSE)),VLOOKUP($F81,'Tirage Matchs'!$D$538:$H$665,5,FALSE),VLOOKUP($F81,'Tirage Matchs'!$B$538:$H$665,6,FALSE))))</f>
        <v>0</v>
      </c>
      <c r="R81" s="124">
        <f>IF('Tirage Matchs'!$J$1&lt;=5,0,IF(G81="",0,IF(ISNA(VLOOKUP($F81,'Tirage Matchs'!$B$538:$H$665,7,FALSE)),VLOOKUP($F81,'Tirage Matchs'!$D$538:$H$665,4,FALSE),VLOOKUP($F81,'Tirage Matchs'!$B$538:$H$665,7,FALSE))))</f>
        <v>0</v>
      </c>
      <c r="S81" s="130">
        <f t="shared" si="35"/>
        <v>0</v>
      </c>
      <c r="T81" s="124">
        <f t="shared" si="36"/>
        <v>0</v>
      </c>
      <c r="V81" s="127">
        <f t="shared" si="37"/>
        <v>0</v>
      </c>
      <c r="W81" s="127">
        <f t="shared" si="27"/>
        <v>0</v>
      </c>
      <c r="X81" s="127">
        <f t="shared" si="28"/>
        <v>0</v>
      </c>
      <c r="Y81" s="127">
        <f t="shared" si="29"/>
        <v>0</v>
      </c>
      <c r="Z81" s="127">
        <f t="shared" si="30"/>
        <v>0</v>
      </c>
      <c r="AA81" s="128" t="str">
        <f t="shared" si="38"/>
        <v/>
      </c>
      <c r="AB81" s="128" t="str">
        <f t="shared" si="31"/>
        <v/>
      </c>
      <c r="AC81" s="128" t="str">
        <f t="shared" si="32"/>
        <v/>
      </c>
      <c r="AD81" s="128" t="str">
        <f t="shared" si="33"/>
        <v/>
      </c>
      <c r="AE81" s="128" t="str">
        <f t="shared" si="34"/>
        <v/>
      </c>
      <c r="AF81" s="47">
        <f t="shared" si="39"/>
        <v>0.92100000000000004</v>
      </c>
      <c r="AG81" s="47">
        <f t="shared" si="40"/>
        <v>0.92100000000000004</v>
      </c>
      <c r="AH81" s="47">
        <f t="shared" si="41"/>
        <v>0.92100000000000004</v>
      </c>
      <c r="AI81" s="47">
        <f t="shared" si="42"/>
        <v>0.92100000000000004</v>
      </c>
      <c r="AJ81" s="47">
        <f t="shared" si="43"/>
        <v>0.92100000000000004</v>
      </c>
      <c r="AK81" s="48"/>
      <c r="AL81" s="48"/>
    </row>
    <row r="82" spans="1:38" x14ac:dyDescent="0.2">
      <c r="A82" s="121">
        <f t="shared" si="22"/>
        <v>80</v>
      </c>
      <c r="B82" s="121">
        <f t="shared" si="23"/>
        <v>80</v>
      </c>
      <c r="C82" s="121">
        <f t="shared" si="24"/>
        <v>80</v>
      </c>
      <c r="D82" s="121">
        <f t="shared" si="25"/>
        <v>80</v>
      </c>
      <c r="E82" s="121">
        <f t="shared" si="26"/>
        <v>80</v>
      </c>
      <c r="F82" s="122">
        <v>80</v>
      </c>
      <c r="G82" s="255" t="str">
        <f>Inscription!B83&amp;Inscription!C83&amp;Inscription!D83&amp;Inscription!E83&amp;Inscription!F83</f>
        <v/>
      </c>
      <c r="H82" s="256"/>
      <c r="I82" s="123">
        <f>IF('Tirage Matchs'!$J$1=1,0,IF(G82="",0,IF(ISNA(VLOOKUP($F82,'Tirage Matchs'!$B$6:$H$133,6,FALSE)),VLOOKUP($F82,'Tirage Matchs'!$D$6:$H$133,5,FALSE),VLOOKUP($F82,'Tirage Matchs'!$B$6:$H$133,6,FALSE))))</f>
        <v>0</v>
      </c>
      <c r="J82" s="129">
        <f>IF('Tirage Matchs'!$J$1=1,0,IF(G82="",0,IF(ISNA(VLOOKUP($F82,'Tirage Matchs'!$B$6:$H$133,7,FALSE)),VLOOKUP($F82,'Tirage Matchs'!$D$6:$H$133,4,FALSE),VLOOKUP($F82,'Tirage Matchs'!$B$6:$H$133,7,FALSE))))</f>
        <v>0</v>
      </c>
      <c r="K82" s="125">
        <f>IF('Tirage Matchs'!$J$1&lt;=2,0,IF(G82="",0,IF(ISNA(VLOOKUP($F82,'Tirage Matchs'!$B$139:$H$266,6,FALSE)),VLOOKUP($F82,'Tirage Matchs'!$D$139:$H$266,5,FALSE),VLOOKUP($F82,'Tirage Matchs'!$B$139:$H$266,6,FALSE))))</f>
        <v>0</v>
      </c>
      <c r="L82" s="124">
        <f>IF('Tirage Matchs'!$J$1&lt;=2,0,IF(G82="",0,IF(ISNA(VLOOKUP($F82,'Tirage Matchs'!$B$139:$H$266,7,FALSE)),VLOOKUP($F82,'Tirage Matchs'!$D$139:$H$266,4,FALSE),VLOOKUP($F82,'Tirage Matchs'!$B$139:$H$266,7,FALSE))))</f>
        <v>0</v>
      </c>
      <c r="M82" s="124">
        <f>IF('Tirage Matchs'!$J$1&lt;=3,0,IF(G82="",0,IF(ISNA(VLOOKUP($F82,'Tirage Matchs'!$B$272:$H$399,6,FALSE)),VLOOKUP($F82,'Tirage Matchs'!$D$272:$H$399,5,FALSE),VLOOKUP($F82,'Tirage Matchs'!$B$272:$H$399,6,FALSE))))</f>
        <v>0</v>
      </c>
      <c r="N82" s="124">
        <f>IF('Tirage Matchs'!$J$1&lt;=3,0,IF(G82="",0,IF(ISNA(VLOOKUP($F82,'Tirage Matchs'!$B$272:$H$399,7,FALSE)),VLOOKUP($F82,'Tirage Matchs'!$D$272:$H$399,4,FALSE),VLOOKUP($F82,'Tirage Matchs'!$B$272:$H$399,7,FALSE))))</f>
        <v>0</v>
      </c>
      <c r="O82" s="124">
        <f>IF('Tirage Matchs'!$J$1&lt;=4,0,IF(G82="",0,IF(ISNA(VLOOKUP($F82,'Tirage Matchs'!$B$405:$H$532,6,FALSE)),VLOOKUP($F82,'Tirage Matchs'!$D$405:$H$532,5,FALSE),VLOOKUP($F82,'Tirage Matchs'!$B$405:$H$532,6,FALSE))))</f>
        <v>0</v>
      </c>
      <c r="P82" s="124">
        <f>IF('Tirage Matchs'!$J$1&lt;=4,0,IF(G82="",0,IF(ISNA(VLOOKUP($F82,'Tirage Matchs'!$B$405:$H$532,7,FALSE)),VLOOKUP($F82,'Tirage Matchs'!$D$405:$H$532,4,FALSE),VLOOKUP($F82,'Tirage Matchs'!$B$405:$H$532,7,FALSE))))</f>
        <v>0</v>
      </c>
      <c r="Q82" s="124">
        <f>IF('Tirage Matchs'!$J$1&lt;=5,0,IF(G82="",0,IF(ISNA(VLOOKUP($F82,'Tirage Matchs'!$B$538:$H$665,6,FALSE)),VLOOKUP($F82,'Tirage Matchs'!$D$538:$H$665,5,FALSE),VLOOKUP($F82,'Tirage Matchs'!$B$538:$H$665,6,FALSE))))</f>
        <v>0</v>
      </c>
      <c r="R82" s="124">
        <f>IF('Tirage Matchs'!$J$1&lt;=5,0,IF(G82="",0,IF(ISNA(VLOOKUP($F82,'Tirage Matchs'!$B$538:$H$665,7,FALSE)),VLOOKUP($F82,'Tirage Matchs'!$D$538:$H$665,4,FALSE),VLOOKUP($F82,'Tirage Matchs'!$B$538:$H$665,7,FALSE))))</f>
        <v>0</v>
      </c>
      <c r="S82" s="130">
        <f t="shared" si="35"/>
        <v>0</v>
      </c>
      <c r="T82" s="124">
        <f t="shared" si="36"/>
        <v>0</v>
      </c>
      <c r="V82" s="127">
        <f t="shared" si="37"/>
        <v>0</v>
      </c>
      <c r="W82" s="127">
        <f t="shared" si="27"/>
        <v>0</v>
      </c>
      <c r="X82" s="127">
        <f t="shared" si="28"/>
        <v>0</v>
      </c>
      <c r="Y82" s="127">
        <f t="shared" si="29"/>
        <v>0</v>
      </c>
      <c r="Z82" s="127">
        <f t="shared" si="30"/>
        <v>0</v>
      </c>
      <c r="AA82" s="128" t="str">
        <f t="shared" si="38"/>
        <v/>
      </c>
      <c r="AB82" s="128" t="str">
        <f t="shared" si="31"/>
        <v/>
      </c>
      <c r="AC82" s="128" t="str">
        <f t="shared" si="32"/>
        <v/>
      </c>
      <c r="AD82" s="128" t="str">
        <f t="shared" si="33"/>
        <v/>
      </c>
      <c r="AE82" s="128" t="str">
        <f t="shared" si="34"/>
        <v/>
      </c>
      <c r="AF82" s="47">
        <f t="shared" si="39"/>
        <v>0.92</v>
      </c>
      <c r="AG82" s="47">
        <f t="shared" si="40"/>
        <v>0.92</v>
      </c>
      <c r="AH82" s="47">
        <f t="shared" si="41"/>
        <v>0.92</v>
      </c>
      <c r="AI82" s="47">
        <f t="shared" si="42"/>
        <v>0.92</v>
      </c>
      <c r="AJ82" s="47">
        <f t="shared" si="43"/>
        <v>0.92</v>
      </c>
      <c r="AK82" s="48"/>
      <c r="AL82" s="48"/>
    </row>
    <row r="83" spans="1:38" x14ac:dyDescent="0.2">
      <c r="A83" s="121">
        <f t="shared" si="22"/>
        <v>81</v>
      </c>
      <c r="B83" s="121">
        <f t="shared" si="23"/>
        <v>81</v>
      </c>
      <c r="C83" s="121">
        <f t="shared" si="24"/>
        <v>81</v>
      </c>
      <c r="D83" s="121">
        <f t="shared" si="25"/>
        <v>81</v>
      </c>
      <c r="E83" s="121">
        <f t="shared" si="26"/>
        <v>81</v>
      </c>
      <c r="F83" s="122">
        <v>81</v>
      </c>
      <c r="G83" s="255" t="str">
        <f>Inscription!B84&amp;Inscription!C84&amp;Inscription!D84&amp;Inscription!E84&amp;Inscription!F84</f>
        <v/>
      </c>
      <c r="H83" s="256"/>
      <c r="I83" s="123">
        <f>IF('Tirage Matchs'!$J$1=1,0,IF(G83="",0,IF(ISNA(VLOOKUP($F83,'Tirage Matchs'!$B$6:$H$133,6,FALSE)),VLOOKUP($F83,'Tirage Matchs'!$D$6:$H$133,5,FALSE),VLOOKUP($F83,'Tirage Matchs'!$B$6:$H$133,6,FALSE))))</f>
        <v>0</v>
      </c>
      <c r="J83" s="129">
        <f>IF('Tirage Matchs'!$J$1=1,0,IF(G83="",0,IF(ISNA(VLOOKUP($F83,'Tirage Matchs'!$B$6:$H$133,7,FALSE)),VLOOKUP($F83,'Tirage Matchs'!$D$6:$H$133,4,FALSE),VLOOKUP($F83,'Tirage Matchs'!$B$6:$H$133,7,FALSE))))</f>
        <v>0</v>
      </c>
      <c r="K83" s="125">
        <f>IF('Tirage Matchs'!$J$1&lt;=2,0,IF(G83="",0,IF(ISNA(VLOOKUP($F83,'Tirage Matchs'!$B$139:$H$266,6,FALSE)),VLOOKUP($F83,'Tirage Matchs'!$D$139:$H$266,5,FALSE),VLOOKUP($F83,'Tirage Matchs'!$B$139:$H$266,6,FALSE))))</f>
        <v>0</v>
      </c>
      <c r="L83" s="124">
        <f>IF('Tirage Matchs'!$J$1&lt;=2,0,IF(G83="",0,IF(ISNA(VLOOKUP($F83,'Tirage Matchs'!$B$139:$H$266,7,FALSE)),VLOOKUP($F83,'Tirage Matchs'!$D$139:$H$266,4,FALSE),VLOOKUP($F83,'Tirage Matchs'!$B$139:$H$266,7,FALSE))))</f>
        <v>0</v>
      </c>
      <c r="M83" s="124">
        <f>IF('Tirage Matchs'!$J$1&lt;=3,0,IF(G83="",0,IF(ISNA(VLOOKUP($F83,'Tirage Matchs'!$B$272:$H$399,6,FALSE)),VLOOKUP($F83,'Tirage Matchs'!$D$272:$H$399,5,FALSE),VLOOKUP($F83,'Tirage Matchs'!$B$272:$H$399,6,FALSE))))</f>
        <v>0</v>
      </c>
      <c r="N83" s="124">
        <f>IF('Tirage Matchs'!$J$1&lt;=3,0,IF(G83="",0,IF(ISNA(VLOOKUP($F83,'Tirage Matchs'!$B$272:$H$399,7,FALSE)),VLOOKUP($F83,'Tirage Matchs'!$D$272:$H$399,4,FALSE),VLOOKUP($F83,'Tirage Matchs'!$B$272:$H$399,7,FALSE))))</f>
        <v>0</v>
      </c>
      <c r="O83" s="124">
        <f>IF('Tirage Matchs'!$J$1&lt;=4,0,IF(G83="",0,IF(ISNA(VLOOKUP($F83,'Tirage Matchs'!$B$405:$H$532,6,FALSE)),VLOOKUP($F83,'Tirage Matchs'!$D$405:$H$532,5,FALSE),VLOOKUP($F83,'Tirage Matchs'!$B$405:$H$532,6,FALSE))))</f>
        <v>0</v>
      </c>
      <c r="P83" s="124">
        <f>IF('Tirage Matchs'!$J$1&lt;=4,0,IF(G83="",0,IF(ISNA(VLOOKUP($F83,'Tirage Matchs'!$B$405:$H$532,7,FALSE)),VLOOKUP($F83,'Tirage Matchs'!$D$405:$H$532,4,FALSE),VLOOKUP($F83,'Tirage Matchs'!$B$405:$H$532,7,FALSE))))</f>
        <v>0</v>
      </c>
      <c r="Q83" s="124">
        <f>IF('Tirage Matchs'!$J$1&lt;=5,0,IF(G83="",0,IF(ISNA(VLOOKUP($F83,'Tirage Matchs'!$B$538:$H$665,6,FALSE)),VLOOKUP($F83,'Tirage Matchs'!$D$538:$H$665,5,FALSE),VLOOKUP($F83,'Tirage Matchs'!$B$538:$H$665,6,FALSE))))</f>
        <v>0</v>
      </c>
      <c r="R83" s="124">
        <f>IF('Tirage Matchs'!$J$1&lt;=5,0,IF(G83="",0,IF(ISNA(VLOOKUP($F83,'Tirage Matchs'!$B$538:$H$665,7,FALSE)),VLOOKUP($F83,'Tirage Matchs'!$D$538:$H$665,4,FALSE),VLOOKUP($F83,'Tirage Matchs'!$B$538:$H$665,7,FALSE))))</f>
        <v>0</v>
      </c>
      <c r="S83" s="130">
        <f t="shared" si="35"/>
        <v>0</v>
      </c>
      <c r="T83" s="124">
        <f t="shared" si="36"/>
        <v>0</v>
      </c>
      <c r="V83" s="127">
        <f t="shared" si="37"/>
        <v>0</v>
      </c>
      <c r="W83" s="127">
        <f t="shared" si="27"/>
        <v>0</v>
      </c>
      <c r="X83" s="127">
        <f t="shared" si="28"/>
        <v>0</v>
      </c>
      <c r="Y83" s="127">
        <f t="shared" si="29"/>
        <v>0</v>
      </c>
      <c r="Z83" s="127">
        <f t="shared" si="30"/>
        <v>0</v>
      </c>
      <c r="AA83" s="128" t="str">
        <f t="shared" si="38"/>
        <v/>
      </c>
      <c r="AB83" s="128" t="str">
        <f t="shared" si="31"/>
        <v/>
      </c>
      <c r="AC83" s="128" t="str">
        <f t="shared" si="32"/>
        <v/>
      </c>
      <c r="AD83" s="128" t="str">
        <f t="shared" si="33"/>
        <v/>
      </c>
      <c r="AE83" s="128" t="str">
        <f t="shared" si="34"/>
        <v/>
      </c>
      <c r="AF83" s="47">
        <f t="shared" si="39"/>
        <v>0.91900000000000004</v>
      </c>
      <c r="AG83" s="47">
        <f t="shared" si="40"/>
        <v>0.91900000000000004</v>
      </c>
      <c r="AH83" s="47">
        <f t="shared" si="41"/>
        <v>0.91900000000000004</v>
      </c>
      <c r="AI83" s="47">
        <f t="shared" si="42"/>
        <v>0.91900000000000004</v>
      </c>
      <c r="AJ83" s="47">
        <f t="shared" si="43"/>
        <v>0.91900000000000004</v>
      </c>
      <c r="AK83" s="48"/>
      <c r="AL83" s="48"/>
    </row>
    <row r="84" spans="1:38" x14ac:dyDescent="0.2">
      <c r="A84" s="121">
        <f t="shared" si="22"/>
        <v>82</v>
      </c>
      <c r="B84" s="121">
        <f t="shared" si="23"/>
        <v>82</v>
      </c>
      <c r="C84" s="121">
        <f t="shared" si="24"/>
        <v>82</v>
      </c>
      <c r="D84" s="121">
        <f t="shared" si="25"/>
        <v>82</v>
      </c>
      <c r="E84" s="121">
        <f t="shared" si="26"/>
        <v>82</v>
      </c>
      <c r="F84" s="122">
        <v>82</v>
      </c>
      <c r="G84" s="255" t="str">
        <f>Inscription!B85&amp;Inscription!C85&amp;Inscription!D85&amp;Inscription!E85&amp;Inscription!F85</f>
        <v/>
      </c>
      <c r="H84" s="256"/>
      <c r="I84" s="123">
        <f>IF('Tirage Matchs'!$J$1=1,0,IF(G84="",0,IF(ISNA(VLOOKUP($F84,'Tirage Matchs'!$B$6:$H$133,6,FALSE)),VLOOKUP($F84,'Tirage Matchs'!$D$6:$H$133,5,FALSE),VLOOKUP($F84,'Tirage Matchs'!$B$6:$H$133,6,FALSE))))</f>
        <v>0</v>
      </c>
      <c r="J84" s="129">
        <f>IF('Tirage Matchs'!$J$1=1,0,IF(G84="",0,IF(ISNA(VLOOKUP($F84,'Tirage Matchs'!$B$6:$H$133,7,FALSE)),VLOOKUP($F84,'Tirage Matchs'!$D$6:$H$133,4,FALSE),VLOOKUP($F84,'Tirage Matchs'!$B$6:$H$133,7,FALSE))))</f>
        <v>0</v>
      </c>
      <c r="K84" s="125">
        <f>IF('Tirage Matchs'!$J$1&lt;=2,0,IF(G84="",0,IF(ISNA(VLOOKUP($F84,'Tirage Matchs'!$B$139:$H$266,6,FALSE)),VLOOKUP($F84,'Tirage Matchs'!$D$139:$H$266,5,FALSE),VLOOKUP($F84,'Tirage Matchs'!$B$139:$H$266,6,FALSE))))</f>
        <v>0</v>
      </c>
      <c r="L84" s="124">
        <f>IF('Tirage Matchs'!$J$1&lt;=2,0,IF(G84="",0,IF(ISNA(VLOOKUP($F84,'Tirage Matchs'!$B$139:$H$266,7,FALSE)),VLOOKUP($F84,'Tirage Matchs'!$D$139:$H$266,4,FALSE),VLOOKUP($F84,'Tirage Matchs'!$B$139:$H$266,7,FALSE))))</f>
        <v>0</v>
      </c>
      <c r="M84" s="124">
        <f>IF('Tirage Matchs'!$J$1&lt;=3,0,IF(G84="",0,IF(ISNA(VLOOKUP($F84,'Tirage Matchs'!$B$272:$H$399,6,FALSE)),VLOOKUP($F84,'Tirage Matchs'!$D$272:$H$399,5,FALSE),VLOOKUP($F84,'Tirage Matchs'!$B$272:$H$399,6,FALSE))))</f>
        <v>0</v>
      </c>
      <c r="N84" s="124">
        <f>IF('Tirage Matchs'!$J$1&lt;=3,0,IF(G84="",0,IF(ISNA(VLOOKUP($F84,'Tirage Matchs'!$B$272:$H$399,7,FALSE)),VLOOKUP($F84,'Tirage Matchs'!$D$272:$H$399,4,FALSE),VLOOKUP($F84,'Tirage Matchs'!$B$272:$H$399,7,FALSE))))</f>
        <v>0</v>
      </c>
      <c r="O84" s="124">
        <f>IF('Tirage Matchs'!$J$1&lt;=4,0,IF(G84="",0,IF(ISNA(VLOOKUP($F84,'Tirage Matchs'!$B$405:$H$532,6,FALSE)),VLOOKUP($F84,'Tirage Matchs'!$D$405:$H$532,5,FALSE),VLOOKUP($F84,'Tirage Matchs'!$B$405:$H$532,6,FALSE))))</f>
        <v>0</v>
      </c>
      <c r="P84" s="124">
        <f>IF('Tirage Matchs'!$J$1&lt;=4,0,IF(G84="",0,IF(ISNA(VLOOKUP($F84,'Tirage Matchs'!$B$405:$H$532,7,FALSE)),VLOOKUP($F84,'Tirage Matchs'!$D$405:$H$532,4,FALSE),VLOOKUP($F84,'Tirage Matchs'!$B$405:$H$532,7,FALSE))))</f>
        <v>0</v>
      </c>
      <c r="Q84" s="124">
        <f>IF('Tirage Matchs'!$J$1&lt;=5,0,IF(G84="",0,IF(ISNA(VLOOKUP($F84,'Tirage Matchs'!$B$538:$H$665,6,FALSE)),VLOOKUP($F84,'Tirage Matchs'!$D$538:$H$665,5,FALSE),VLOOKUP($F84,'Tirage Matchs'!$B$538:$H$665,6,FALSE))))</f>
        <v>0</v>
      </c>
      <c r="R84" s="124">
        <f>IF('Tirage Matchs'!$J$1&lt;=5,0,IF(G84="",0,IF(ISNA(VLOOKUP($F84,'Tirage Matchs'!$B$538:$H$665,7,FALSE)),VLOOKUP($F84,'Tirage Matchs'!$D$538:$H$665,4,FALSE),VLOOKUP($F84,'Tirage Matchs'!$B$538:$H$665,7,FALSE))))</f>
        <v>0</v>
      </c>
      <c r="S84" s="130">
        <f t="shared" si="35"/>
        <v>0</v>
      </c>
      <c r="T84" s="124">
        <f t="shared" si="36"/>
        <v>0</v>
      </c>
      <c r="V84" s="127">
        <f t="shared" si="37"/>
        <v>0</v>
      </c>
      <c r="W84" s="127">
        <f t="shared" si="27"/>
        <v>0</v>
      </c>
      <c r="X84" s="127">
        <f t="shared" si="28"/>
        <v>0</v>
      </c>
      <c r="Y84" s="127">
        <f t="shared" si="29"/>
        <v>0</v>
      </c>
      <c r="Z84" s="127">
        <f t="shared" si="30"/>
        <v>0</v>
      </c>
      <c r="AA84" s="128" t="str">
        <f t="shared" si="38"/>
        <v/>
      </c>
      <c r="AB84" s="128" t="str">
        <f t="shared" si="31"/>
        <v/>
      </c>
      <c r="AC84" s="128" t="str">
        <f t="shared" si="32"/>
        <v/>
      </c>
      <c r="AD84" s="128" t="str">
        <f t="shared" si="33"/>
        <v/>
      </c>
      <c r="AE84" s="128" t="str">
        <f t="shared" si="34"/>
        <v/>
      </c>
      <c r="AF84" s="47">
        <f t="shared" si="39"/>
        <v>0.91800000000000004</v>
      </c>
      <c r="AG84" s="47">
        <f t="shared" si="40"/>
        <v>0.91800000000000004</v>
      </c>
      <c r="AH84" s="47">
        <f t="shared" si="41"/>
        <v>0.91800000000000004</v>
      </c>
      <c r="AI84" s="47">
        <f t="shared" si="42"/>
        <v>0.91800000000000004</v>
      </c>
      <c r="AJ84" s="47">
        <f t="shared" si="43"/>
        <v>0.91800000000000004</v>
      </c>
      <c r="AK84" s="48"/>
      <c r="AL84" s="48"/>
    </row>
    <row r="85" spans="1:38" x14ac:dyDescent="0.2">
      <c r="A85" s="121">
        <f t="shared" si="22"/>
        <v>83</v>
      </c>
      <c r="B85" s="121">
        <f t="shared" si="23"/>
        <v>83</v>
      </c>
      <c r="C85" s="121">
        <f t="shared" si="24"/>
        <v>83</v>
      </c>
      <c r="D85" s="121">
        <f t="shared" si="25"/>
        <v>83</v>
      </c>
      <c r="E85" s="121">
        <f t="shared" si="26"/>
        <v>83</v>
      </c>
      <c r="F85" s="122">
        <v>83</v>
      </c>
      <c r="G85" s="255" t="str">
        <f>Inscription!B86&amp;Inscription!C86&amp;Inscription!D86&amp;Inscription!E86&amp;Inscription!F86</f>
        <v/>
      </c>
      <c r="H85" s="256"/>
      <c r="I85" s="123">
        <f>IF('Tirage Matchs'!$J$1=1,0,IF(G85="",0,IF(ISNA(VLOOKUP($F85,'Tirage Matchs'!$B$6:$H$133,6,FALSE)),VLOOKUP($F85,'Tirage Matchs'!$D$6:$H$133,5,FALSE),VLOOKUP($F85,'Tirage Matchs'!$B$6:$H$133,6,FALSE))))</f>
        <v>0</v>
      </c>
      <c r="J85" s="129">
        <f>IF('Tirage Matchs'!$J$1=1,0,IF(G85="",0,IF(ISNA(VLOOKUP($F85,'Tirage Matchs'!$B$6:$H$133,7,FALSE)),VLOOKUP($F85,'Tirage Matchs'!$D$6:$H$133,4,FALSE),VLOOKUP($F85,'Tirage Matchs'!$B$6:$H$133,7,FALSE))))</f>
        <v>0</v>
      </c>
      <c r="K85" s="125">
        <f>IF('Tirage Matchs'!$J$1&lt;=2,0,IF(G85="",0,IF(ISNA(VLOOKUP($F85,'Tirage Matchs'!$B$139:$H$266,6,FALSE)),VLOOKUP($F85,'Tirage Matchs'!$D$139:$H$266,5,FALSE),VLOOKUP($F85,'Tirage Matchs'!$B$139:$H$266,6,FALSE))))</f>
        <v>0</v>
      </c>
      <c r="L85" s="124">
        <f>IF('Tirage Matchs'!$J$1&lt;=2,0,IF(G85="",0,IF(ISNA(VLOOKUP($F85,'Tirage Matchs'!$B$139:$H$266,7,FALSE)),VLOOKUP($F85,'Tirage Matchs'!$D$139:$H$266,4,FALSE),VLOOKUP($F85,'Tirage Matchs'!$B$139:$H$266,7,FALSE))))</f>
        <v>0</v>
      </c>
      <c r="M85" s="124">
        <f>IF('Tirage Matchs'!$J$1&lt;=3,0,IF(G85="",0,IF(ISNA(VLOOKUP($F85,'Tirage Matchs'!$B$272:$H$399,6,FALSE)),VLOOKUP($F85,'Tirage Matchs'!$D$272:$H$399,5,FALSE),VLOOKUP($F85,'Tirage Matchs'!$B$272:$H$399,6,FALSE))))</f>
        <v>0</v>
      </c>
      <c r="N85" s="124">
        <f>IF('Tirage Matchs'!$J$1&lt;=3,0,IF(G85="",0,IF(ISNA(VLOOKUP($F85,'Tirage Matchs'!$B$272:$H$399,7,FALSE)),VLOOKUP($F85,'Tirage Matchs'!$D$272:$H$399,4,FALSE),VLOOKUP($F85,'Tirage Matchs'!$B$272:$H$399,7,FALSE))))</f>
        <v>0</v>
      </c>
      <c r="O85" s="124">
        <f>IF('Tirage Matchs'!$J$1&lt;=4,0,IF(G85="",0,IF(ISNA(VLOOKUP($F85,'Tirage Matchs'!$B$405:$H$532,6,FALSE)),VLOOKUP($F85,'Tirage Matchs'!$D$405:$H$532,5,FALSE),VLOOKUP($F85,'Tirage Matchs'!$B$405:$H$532,6,FALSE))))</f>
        <v>0</v>
      </c>
      <c r="P85" s="124">
        <f>IF('Tirage Matchs'!$J$1&lt;=4,0,IF(G85="",0,IF(ISNA(VLOOKUP($F85,'Tirage Matchs'!$B$405:$H$532,7,FALSE)),VLOOKUP($F85,'Tirage Matchs'!$D$405:$H$532,4,FALSE),VLOOKUP($F85,'Tirage Matchs'!$B$405:$H$532,7,FALSE))))</f>
        <v>0</v>
      </c>
      <c r="Q85" s="124">
        <f>IF('Tirage Matchs'!$J$1&lt;=5,0,IF(G85="",0,IF(ISNA(VLOOKUP($F85,'Tirage Matchs'!$B$538:$H$665,6,FALSE)),VLOOKUP($F85,'Tirage Matchs'!$D$538:$H$665,5,FALSE),VLOOKUP($F85,'Tirage Matchs'!$B$538:$H$665,6,FALSE))))</f>
        <v>0</v>
      </c>
      <c r="R85" s="124">
        <f>IF('Tirage Matchs'!$J$1&lt;=5,0,IF(G85="",0,IF(ISNA(VLOOKUP($F85,'Tirage Matchs'!$B$538:$H$665,7,FALSE)),VLOOKUP($F85,'Tirage Matchs'!$D$538:$H$665,4,FALSE),VLOOKUP($F85,'Tirage Matchs'!$B$538:$H$665,7,FALSE))))</f>
        <v>0</v>
      </c>
      <c r="S85" s="130">
        <f t="shared" si="35"/>
        <v>0</v>
      </c>
      <c r="T85" s="124">
        <f t="shared" si="36"/>
        <v>0</v>
      </c>
      <c r="V85" s="127">
        <f t="shared" si="37"/>
        <v>0</v>
      </c>
      <c r="W85" s="127">
        <f t="shared" si="27"/>
        <v>0</v>
      </c>
      <c r="X85" s="127">
        <f t="shared" si="28"/>
        <v>0</v>
      </c>
      <c r="Y85" s="127">
        <f t="shared" si="29"/>
        <v>0</v>
      </c>
      <c r="Z85" s="127">
        <f t="shared" si="30"/>
        <v>0</v>
      </c>
      <c r="AA85" s="128" t="str">
        <f t="shared" si="38"/>
        <v/>
      </c>
      <c r="AB85" s="128" t="str">
        <f t="shared" si="31"/>
        <v/>
      </c>
      <c r="AC85" s="128" t="str">
        <f t="shared" si="32"/>
        <v/>
      </c>
      <c r="AD85" s="128" t="str">
        <f t="shared" si="33"/>
        <v/>
      </c>
      <c r="AE85" s="128" t="str">
        <f t="shared" si="34"/>
        <v/>
      </c>
      <c r="AF85" s="47">
        <f t="shared" si="39"/>
        <v>0.91700000000000004</v>
      </c>
      <c r="AG85" s="47">
        <f t="shared" si="40"/>
        <v>0.91700000000000004</v>
      </c>
      <c r="AH85" s="47">
        <f t="shared" si="41"/>
        <v>0.91700000000000004</v>
      </c>
      <c r="AI85" s="47">
        <f t="shared" si="42"/>
        <v>0.91700000000000004</v>
      </c>
      <c r="AJ85" s="47">
        <f t="shared" si="43"/>
        <v>0.91700000000000004</v>
      </c>
      <c r="AK85" s="48"/>
      <c r="AL85" s="48"/>
    </row>
    <row r="86" spans="1:38" x14ac:dyDescent="0.2">
      <c r="A86" s="121">
        <f t="shared" si="22"/>
        <v>84</v>
      </c>
      <c r="B86" s="121">
        <f t="shared" si="23"/>
        <v>84</v>
      </c>
      <c r="C86" s="121">
        <f t="shared" si="24"/>
        <v>84</v>
      </c>
      <c r="D86" s="121">
        <f t="shared" si="25"/>
        <v>84</v>
      </c>
      <c r="E86" s="121">
        <f t="shared" si="26"/>
        <v>84</v>
      </c>
      <c r="F86" s="122">
        <v>84</v>
      </c>
      <c r="G86" s="255" t="str">
        <f>Inscription!B87&amp;Inscription!C87&amp;Inscription!D87&amp;Inscription!E87&amp;Inscription!F87</f>
        <v/>
      </c>
      <c r="H86" s="256"/>
      <c r="I86" s="123">
        <f>IF('Tirage Matchs'!$J$1=1,0,IF(G86="",0,IF(ISNA(VLOOKUP($F86,'Tirage Matchs'!$B$6:$H$133,6,FALSE)),VLOOKUP($F86,'Tirage Matchs'!$D$6:$H$133,5,FALSE),VLOOKUP($F86,'Tirage Matchs'!$B$6:$H$133,6,FALSE))))</f>
        <v>0</v>
      </c>
      <c r="J86" s="129">
        <f>IF('Tirage Matchs'!$J$1=1,0,IF(G86="",0,IF(ISNA(VLOOKUP($F86,'Tirage Matchs'!$B$6:$H$133,7,FALSE)),VLOOKUP($F86,'Tirage Matchs'!$D$6:$H$133,4,FALSE),VLOOKUP($F86,'Tirage Matchs'!$B$6:$H$133,7,FALSE))))</f>
        <v>0</v>
      </c>
      <c r="K86" s="125">
        <f>IF('Tirage Matchs'!$J$1&lt;=2,0,IF(G86="",0,IF(ISNA(VLOOKUP($F86,'Tirage Matchs'!$B$139:$H$266,6,FALSE)),VLOOKUP($F86,'Tirage Matchs'!$D$139:$H$266,5,FALSE),VLOOKUP($F86,'Tirage Matchs'!$B$139:$H$266,6,FALSE))))</f>
        <v>0</v>
      </c>
      <c r="L86" s="124">
        <f>IF('Tirage Matchs'!$J$1&lt;=2,0,IF(G86="",0,IF(ISNA(VLOOKUP($F86,'Tirage Matchs'!$B$139:$H$266,7,FALSE)),VLOOKUP($F86,'Tirage Matchs'!$D$139:$H$266,4,FALSE),VLOOKUP($F86,'Tirage Matchs'!$B$139:$H$266,7,FALSE))))</f>
        <v>0</v>
      </c>
      <c r="M86" s="124">
        <f>IF('Tirage Matchs'!$J$1&lt;=3,0,IF(G86="",0,IF(ISNA(VLOOKUP($F86,'Tirage Matchs'!$B$272:$H$399,6,FALSE)),VLOOKUP($F86,'Tirage Matchs'!$D$272:$H$399,5,FALSE),VLOOKUP($F86,'Tirage Matchs'!$B$272:$H$399,6,FALSE))))</f>
        <v>0</v>
      </c>
      <c r="N86" s="124">
        <f>IF('Tirage Matchs'!$J$1&lt;=3,0,IF(G86="",0,IF(ISNA(VLOOKUP($F86,'Tirage Matchs'!$B$272:$H$399,7,FALSE)),VLOOKUP($F86,'Tirage Matchs'!$D$272:$H$399,4,FALSE),VLOOKUP($F86,'Tirage Matchs'!$B$272:$H$399,7,FALSE))))</f>
        <v>0</v>
      </c>
      <c r="O86" s="124">
        <f>IF('Tirage Matchs'!$J$1&lt;=4,0,IF(G86="",0,IF(ISNA(VLOOKUP($F86,'Tirage Matchs'!$B$405:$H$532,6,FALSE)),VLOOKUP($F86,'Tirage Matchs'!$D$405:$H$532,5,FALSE),VLOOKUP($F86,'Tirage Matchs'!$B$405:$H$532,6,FALSE))))</f>
        <v>0</v>
      </c>
      <c r="P86" s="124">
        <f>IF('Tirage Matchs'!$J$1&lt;=4,0,IF(G86="",0,IF(ISNA(VLOOKUP($F86,'Tirage Matchs'!$B$405:$H$532,7,FALSE)),VLOOKUP($F86,'Tirage Matchs'!$D$405:$H$532,4,FALSE),VLOOKUP($F86,'Tirage Matchs'!$B$405:$H$532,7,FALSE))))</f>
        <v>0</v>
      </c>
      <c r="Q86" s="124">
        <f>IF('Tirage Matchs'!$J$1&lt;=5,0,IF(G86="",0,IF(ISNA(VLOOKUP($F86,'Tirage Matchs'!$B$538:$H$665,6,FALSE)),VLOOKUP($F86,'Tirage Matchs'!$D$538:$H$665,5,FALSE),VLOOKUP($F86,'Tirage Matchs'!$B$538:$H$665,6,FALSE))))</f>
        <v>0</v>
      </c>
      <c r="R86" s="124">
        <f>IF('Tirage Matchs'!$J$1&lt;=5,0,IF(G86="",0,IF(ISNA(VLOOKUP($F86,'Tirage Matchs'!$B$538:$H$665,7,FALSE)),VLOOKUP($F86,'Tirage Matchs'!$D$538:$H$665,4,FALSE),VLOOKUP($F86,'Tirage Matchs'!$B$538:$H$665,7,FALSE))))</f>
        <v>0</v>
      </c>
      <c r="S86" s="130">
        <f t="shared" si="35"/>
        <v>0</v>
      </c>
      <c r="T86" s="124">
        <f t="shared" si="36"/>
        <v>0</v>
      </c>
      <c r="V86" s="127">
        <f t="shared" si="37"/>
        <v>0</v>
      </c>
      <c r="W86" s="127">
        <f t="shared" si="27"/>
        <v>0</v>
      </c>
      <c r="X86" s="127">
        <f t="shared" si="28"/>
        <v>0</v>
      </c>
      <c r="Y86" s="127">
        <f t="shared" si="29"/>
        <v>0</v>
      </c>
      <c r="Z86" s="127">
        <f t="shared" si="30"/>
        <v>0</v>
      </c>
      <c r="AA86" s="128" t="str">
        <f t="shared" si="38"/>
        <v/>
      </c>
      <c r="AB86" s="128" t="str">
        <f t="shared" si="31"/>
        <v/>
      </c>
      <c r="AC86" s="128" t="str">
        <f t="shared" si="32"/>
        <v/>
      </c>
      <c r="AD86" s="128" t="str">
        <f t="shared" si="33"/>
        <v/>
      </c>
      <c r="AE86" s="128" t="str">
        <f t="shared" si="34"/>
        <v/>
      </c>
      <c r="AF86" s="47">
        <f t="shared" si="39"/>
        <v>0.91600000000000004</v>
      </c>
      <c r="AG86" s="47">
        <f t="shared" si="40"/>
        <v>0.91600000000000004</v>
      </c>
      <c r="AH86" s="47">
        <f t="shared" si="41"/>
        <v>0.91600000000000004</v>
      </c>
      <c r="AI86" s="47">
        <f t="shared" si="42"/>
        <v>0.91600000000000004</v>
      </c>
      <c r="AJ86" s="47">
        <f t="shared" si="43"/>
        <v>0.91600000000000004</v>
      </c>
      <c r="AK86" s="48"/>
      <c r="AL86" s="48"/>
    </row>
    <row r="87" spans="1:38" x14ac:dyDescent="0.2">
      <c r="A87" s="121">
        <f t="shared" si="22"/>
        <v>85</v>
      </c>
      <c r="B87" s="121">
        <f t="shared" si="23"/>
        <v>85</v>
      </c>
      <c r="C87" s="121">
        <f t="shared" si="24"/>
        <v>85</v>
      </c>
      <c r="D87" s="121">
        <f t="shared" si="25"/>
        <v>85</v>
      </c>
      <c r="E87" s="121">
        <f t="shared" si="26"/>
        <v>85</v>
      </c>
      <c r="F87" s="122">
        <v>85</v>
      </c>
      <c r="G87" s="255" t="str">
        <f>Inscription!B88&amp;Inscription!C88&amp;Inscription!D88&amp;Inscription!E88&amp;Inscription!F88</f>
        <v/>
      </c>
      <c r="H87" s="256"/>
      <c r="I87" s="123">
        <f>IF('Tirage Matchs'!$J$1=1,0,IF(G87="",0,IF(ISNA(VLOOKUP($F87,'Tirage Matchs'!$B$6:$H$133,6,FALSE)),VLOOKUP($F87,'Tirage Matchs'!$D$6:$H$133,5,FALSE),VLOOKUP($F87,'Tirage Matchs'!$B$6:$H$133,6,FALSE))))</f>
        <v>0</v>
      </c>
      <c r="J87" s="129">
        <f>IF('Tirage Matchs'!$J$1=1,0,IF(G87="",0,IF(ISNA(VLOOKUP($F87,'Tirage Matchs'!$B$6:$H$133,7,FALSE)),VLOOKUP($F87,'Tirage Matchs'!$D$6:$H$133,4,FALSE),VLOOKUP($F87,'Tirage Matchs'!$B$6:$H$133,7,FALSE))))</f>
        <v>0</v>
      </c>
      <c r="K87" s="125">
        <f>IF('Tirage Matchs'!$J$1&lt;=2,0,IF(G87="",0,IF(ISNA(VLOOKUP($F87,'Tirage Matchs'!$B$139:$H$266,6,FALSE)),VLOOKUP($F87,'Tirage Matchs'!$D$139:$H$266,5,FALSE),VLOOKUP($F87,'Tirage Matchs'!$B$139:$H$266,6,FALSE))))</f>
        <v>0</v>
      </c>
      <c r="L87" s="124">
        <f>IF('Tirage Matchs'!$J$1&lt;=2,0,IF(G87="",0,IF(ISNA(VLOOKUP($F87,'Tirage Matchs'!$B$139:$H$266,7,FALSE)),VLOOKUP($F87,'Tirage Matchs'!$D$139:$H$266,4,FALSE),VLOOKUP($F87,'Tirage Matchs'!$B$139:$H$266,7,FALSE))))</f>
        <v>0</v>
      </c>
      <c r="M87" s="124">
        <f>IF('Tirage Matchs'!$J$1&lt;=3,0,IF(G87="",0,IF(ISNA(VLOOKUP($F87,'Tirage Matchs'!$B$272:$H$399,6,FALSE)),VLOOKUP($F87,'Tirage Matchs'!$D$272:$H$399,5,FALSE),VLOOKUP($F87,'Tirage Matchs'!$B$272:$H$399,6,FALSE))))</f>
        <v>0</v>
      </c>
      <c r="N87" s="124">
        <f>IF('Tirage Matchs'!$J$1&lt;=3,0,IF(G87="",0,IF(ISNA(VLOOKUP($F87,'Tirage Matchs'!$B$272:$H$399,7,FALSE)),VLOOKUP($F87,'Tirage Matchs'!$D$272:$H$399,4,FALSE),VLOOKUP($F87,'Tirage Matchs'!$B$272:$H$399,7,FALSE))))</f>
        <v>0</v>
      </c>
      <c r="O87" s="124">
        <f>IF('Tirage Matchs'!$J$1&lt;=4,0,IF(G87="",0,IF(ISNA(VLOOKUP($F87,'Tirage Matchs'!$B$405:$H$532,6,FALSE)),VLOOKUP($F87,'Tirage Matchs'!$D$405:$H$532,5,FALSE),VLOOKUP($F87,'Tirage Matchs'!$B$405:$H$532,6,FALSE))))</f>
        <v>0</v>
      </c>
      <c r="P87" s="124">
        <f>IF('Tirage Matchs'!$J$1&lt;=4,0,IF(G87="",0,IF(ISNA(VLOOKUP($F87,'Tirage Matchs'!$B$405:$H$532,7,FALSE)),VLOOKUP($F87,'Tirage Matchs'!$D$405:$H$532,4,FALSE),VLOOKUP($F87,'Tirage Matchs'!$B$405:$H$532,7,FALSE))))</f>
        <v>0</v>
      </c>
      <c r="Q87" s="124">
        <f>IF('Tirage Matchs'!$J$1&lt;=5,0,IF(G87="",0,IF(ISNA(VLOOKUP($F87,'Tirage Matchs'!$B$538:$H$665,6,FALSE)),VLOOKUP($F87,'Tirage Matchs'!$D$538:$H$665,5,FALSE),VLOOKUP($F87,'Tirage Matchs'!$B$538:$H$665,6,FALSE))))</f>
        <v>0</v>
      </c>
      <c r="R87" s="124">
        <f>IF('Tirage Matchs'!$J$1&lt;=5,0,IF(G87="",0,IF(ISNA(VLOOKUP($F87,'Tirage Matchs'!$B$538:$H$665,7,FALSE)),VLOOKUP($F87,'Tirage Matchs'!$D$538:$H$665,4,FALSE),VLOOKUP($F87,'Tirage Matchs'!$B$538:$H$665,7,FALSE))))</f>
        <v>0</v>
      </c>
      <c r="S87" s="130">
        <f t="shared" si="35"/>
        <v>0</v>
      </c>
      <c r="T87" s="124">
        <f t="shared" si="36"/>
        <v>0</v>
      </c>
      <c r="V87" s="127">
        <f t="shared" si="37"/>
        <v>0</v>
      </c>
      <c r="W87" s="127">
        <f t="shared" si="27"/>
        <v>0</v>
      </c>
      <c r="X87" s="127">
        <f t="shared" si="28"/>
        <v>0</v>
      </c>
      <c r="Y87" s="127">
        <f t="shared" si="29"/>
        <v>0</v>
      </c>
      <c r="Z87" s="127">
        <f t="shared" si="30"/>
        <v>0</v>
      </c>
      <c r="AA87" s="128" t="str">
        <f t="shared" si="38"/>
        <v/>
      </c>
      <c r="AB87" s="128" t="str">
        <f t="shared" si="31"/>
        <v/>
      </c>
      <c r="AC87" s="128" t="str">
        <f t="shared" si="32"/>
        <v/>
      </c>
      <c r="AD87" s="128" t="str">
        <f t="shared" si="33"/>
        <v/>
      </c>
      <c r="AE87" s="128" t="str">
        <f t="shared" si="34"/>
        <v/>
      </c>
      <c r="AF87" s="47">
        <f t="shared" si="39"/>
        <v>0.91500000000000004</v>
      </c>
      <c r="AG87" s="47">
        <f t="shared" si="40"/>
        <v>0.91500000000000004</v>
      </c>
      <c r="AH87" s="47">
        <f t="shared" si="41"/>
        <v>0.91500000000000004</v>
      </c>
      <c r="AI87" s="47">
        <f t="shared" si="42"/>
        <v>0.91500000000000004</v>
      </c>
      <c r="AJ87" s="47">
        <f t="shared" si="43"/>
        <v>0.91500000000000004</v>
      </c>
      <c r="AK87" s="48"/>
      <c r="AL87" s="48"/>
    </row>
    <row r="88" spans="1:38" x14ac:dyDescent="0.2">
      <c r="A88" s="121">
        <f t="shared" si="22"/>
        <v>86</v>
      </c>
      <c r="B88" s="121">
        <f t="shared" si="23"/>
        <v>86</v>
      </c>
      <c r="C88" s="121">
        <f t="shared" si="24"/>
        <v>86</v>
      </c>
      <c r="D88" s="121">
        <f t="shared" si="25"/>
        <v>86</v>
      </c>
      <c r="E88" s="121">
        <f t="shared" si="26"/>
        <v>86</v>
      </c>
      <c r="F88" s="122">
        <v>86</v>
      </c>
      <c r="G88" s="255" t="str">
        <f>Inscription!B89&amp;Inscription!C89&amp;Inscription!D89&amp;Inscription!E89&amp;Inscription!F89</f>
        <v/>
      </c>
      <c r="H88" s="256"/>
      <c r="I88" s="123">
        <f>IF('Tirage Matchs'!$J$1=1,0,IF(G88="",0,IF(ISNA(VLOOKUP($F88,'Tirage Matchs'!$B$6:$H$133,6,FALSE)),VLOOKUP($F88,'Tirage Matchs'!$D$6:$H$133,5,FALSE),VLOOKUP($F88,'Tirage Matchs'!$B$6:$H$133,6,FALSE))))</f>
        <v>0</v>
      </c>
      <c r="J88" s="129">
        <f>IF('Tirage Matchs'!$J$1=1,0,IF(G88="",0,IF(ISNA(VLOOKUP($F88,'Tirage Matchs'!$B$6:$H$133,7,FALSE)),VLOOKUP($F88,'Tirage Matchs'!$D$6:$H$133,4,FALSE),VLOOKUP($F88,'Tirage Matchs'!$B$6:$H$133,7,FALSE))))</f>
        <v>0</v>
      </c>
      <c r="K88" s="125">
        <f>IF('Tirage Matchs'!$J$1&lt;=2,0,IF(G88="",0,IF(ISNA(VLOOKUP($F88,'Tirage Matchs'!$B$139:$H$266,6,FALSE)),VLOOKUP($F88,'Tirage Matchs'!$D$139:$H$266,5,FALSE),VLOOKUP($F88,'Tirage Matchs'!$B$139:$H$266,6,FALSE))))</f>
        <v>0</v>
      </c>
      <c r="L88" s="124">
        <f>IF('Tirage Matchs'!$J$1&lt;=2,0,IF(G88="",0,IF(ISNA(VLOOKUP($F88,'Tirage Matchs'!$B$139:$H$266,7,FALSE)),VLOOKUP($F88,'Tirage Matchs'!$D$139:$H$266,4,FALSE),VLOOKUP($F88,'Tirage Matchs'!$B$139:$H$266,7,FALSE))))</f>
        <v>0</v>
      </c>
      <c r="M88" s="124">
        <f>IF('Tirage Matchs'!$J$1&lt;=3,0,IF(G88="",0,IF(ISNA(VLOOKUP($F88,'Tirage Matchs'!$B$272:$H$399,6,FALSE)),VLOOKUP($F88,'Tirage Matchs'!$D$272:$H$399,5,FALSE),VLOOKUP($F88,'Tirage Matchs'!$B$272:$H$399,6,FALSE))))</f>
        <v>0</v>
      </c>
      <c r="N88" s="124">
        <f>IF('Tirage Matchs'!$J$1&lt;=3,0,IF(G88="",0,IF(ISNA(VLOOKUP($F88,'Tirage Matchs'!$B$272:$H$399,7,FALSE)),VLOOKUP($F88,'Tirage Matchs'!$D$272:$H$399,4,FALSE),VLOOKUP($F88,'Tirage Matchs'!$B$272:$H$399,7,FALSE))))</f>
        <v>0</v>
      </c>
      <c r="O88" s="124">
        <f>IF('Tirage Matchs'!$J$1&lt;=4,0,IF(G88="",0,IF(ISNA(VLOOKUP($F88,'Tirage Matchs'!$B$405:$H$532,6,FALSE)),VLOOKUP($F88,'Tirage Matchs'!$D$405:$H$532,5,FALSE),VLOOKUP($F88,'Tirage Matchs'!$B$405:$H$532,6,FALSE))))</f>
        <v>0</v>
      </c>
      <c r="P88" s="124">
        <f>IF('Tirage Matchs'!$J$1&lt;=4,0,IF(G88="",0,IF(ISNA(VLOOKUP($F88,'Tirage Matchs'!$B$405:$H$532,7,FALSE)),VLOOKUP($F88,'Tirage Matchs'!$D$405:$H$532,4,FALSE),VLOOKUP($F88,'Tirage Matchs'!$B$405:$H$532,7,FALSE))))</f>
        <v>0</v>
      </c>
      <c r="Q88" s="124">
        <f>IF('Tirage Matchs'!$J$1&lt;=5,0,IF(G88="",0,IF(ISNA(VLOOKUP($F88,'Tirage Matchs'!$B$538:$H$665,6,FALSE)),VLOOKUP($F88,'Tirage Matchs'!$D$538:$H$665,5,FALSE),VLOOKUP($F88,'Tirage Matchs'!$B$538:$H$665,6,FALSE))))</f>
        <v>0</v>
      </c>
      <c r="R88" s="124">
        <f>IF('Tirage Matchs'!$J$1&lt;=5,0,IF(G88="",0,IF(ISNA(VLOOKUP($F88,'Tirage Matchs'!$B$538:$H$665,7,FALSE)),VLOOKUP($F88,'Tirage Matchs'!$D$538:$H$665,4,FALSE),VLOOKUP($F88,'Tirage Matchs'!$B$538:$H$665,7,FALSE))))</f>
        <v>0</v>
      </c>
      <c r="S88" s="130">
        <f t="shared" si="35"/>
        <v>0</v>
      </c>
      <c r="T88" s="124">
        <f t="shared" si="36"/>
        <v>0</v>
      </c>
      <c r="V88" s="127">
        <f t="shared" si="37"/>
        <v>0</v>
      </c>
      <c r="W88" s="127">
        <f t="shared" si="27"/>
        <v>0</v>
      </c>
      <c r="X88" s="127">
        <f t="shared" si="28"/>
        <v>0</v>
      </c>
      <c r="Y88" s="127">
        <f t="shared" si="29"/>
        <v>0</v>
      </c>
      <c r="Z88" s="127">
        <f t="shared" si="30"/>
        <v>0</v>
      </c>
      <c r="AA88" s="128" t="str">
        <f t="shared" si="38"/>
        <v/>
      </c>
      <c r="AB88" s="128" t="str">
        <f t="shared" si="31"/>
        <v/>
      </c>
      <c r="AC88" s="128" t="str">
        <f t="shared" si="32"/>
        <v/>
      </c>
      <c r="AD88" s="128" t="str">
        <f t="shared" si="33"/>
        <v/>
      </c>
      <c r="AE88" s="128" t="str">
        <f t="shared" si="34"/>
        <v/>
      </c>
      <c r="AF88" s="47">
        <f t="shared" si="39"/>
        <v>0.91400000000000003</v>
      </c>
      <c r="AG88" s="47">
        <f t="shared" si="40"/>
        <v>0.91400000000000003</v>
      </c>
      <c r="AH88" s="47">
        <f t="shared" si="41"/>
        <v>0.91400000000000003</v>
      </c>
      <c r="AI88" s="47">
        <f t="shared" si="42"/>
        <v>0.91400000000000003</v>
      </c>
      <c r="AJ88" s="47">
        <f t="shared" si="43"/>
        <v>0.91400000000000003</v>
      </c>
      <c r="AK88" s="48"/>
      <c r="AL88" s="48"/>
    </row>
    <row r="89" spans="1:38" x14ac:dyDescent="0.2">
      <c r="A89" s="121">
        <f t="shared" si="22"/>
        <v>87</v>
      </c>
      <c r="B89" s="121">
        <f t="shared" si="23"/>
        <v>87</v>
      </c>
      <c r="C89" s="121">
        <f t="shared" si="24"/>
        <v>87</v>
      </c>
      <c r="D89" s="121">
        <f t="shared" si="25"/>
        <v>87</v>
      </c>
      <c r="E89" s="121">
        <f t="shared" si="26"/>
        <v>87</v>
      </c>
      <c r="F89" s="122">
        <v>87</v>
      </c>
      <c r="G89" s="255" t="str">
        <f>Inscription!B90&amp;Inscription!C90&amp;Inscription!D90&amp;Inscription!E90&amp;Inscription!F90</f>
        <v/>
      </c>
      <c r="H89" s="256"/>
      <c r="I89" s="123">
        <f>IF('Tirage Matchs'!$J$1=1,0,IF(G89="",0,IF(ISNA(VLOOKUP($F89,'Tirage Matchs'!$B$6:$H$133,6,FALSE)),VLOOKUP($F89,'Tirage Matchs'!$D$6:$H$133,5,FALSE),VLOOKUP($F89,'Tirage Matchs'!$B$6:$H$133,6,FALSE))))</f>
        <v>0</v>
      </c>
      <c r="J89" s="129">
        <f>IF('Tirage Matchs'!$J$1=1,0,IF(G89="",0,IF(ISNA(VLOOKUP($F89,'Tirage Matchs'!$B$6:$H$133,7,FALSE)),VLOOKUP($F89,'Tirage Matchs'!$D$6:$H$133,4,FALSE),VLOOKUP($F89,'Tirage Matchs'!$B$6:$H$133,7,FALSE))))</f>
        <v>0</v>
      </c>
      <c r="K89" s="125">
        <f>IF('Tirage Matchs'!$J$1&lt;=2,0,IF(G89="",0,IF(ISNA(VLOOKUP($F89,'Tirage Matchs'!$B$139:$H$266,6,FALSE)),VLOOKUP($F89,'Tirage Matchs'!$D$139:$H$266,5,FALSE),VLOOKUP($F89,'Tirage Matchs'!$B$139:$H$266,6,FALSE))))</f>
        <v>0</v>
      </c>
      <c r="L89" s="124">
        <f>IF('Tirage Matchs'!$J$1&lt;=2,0,IF(G89="",0,IF(ISNA(VLOOKUP($F89,'Tirage Matchs'!$B$139:$H$266,7,FALSE)),VLOOKUP($F89,'Tirage Matchs'!$D$139:$H$266,4,FALSE),VLOOKUP($F89,'Tirage Matchs'!$B$139:$H$266,7,FALSE))))</f>
        <v>0</v>
      </c>
      <c r="M89" s="124">
        <f>IF('Tirage Matchs'!$J$1&lt;=3,0,IF(G89="",0,IF(ISNA(VLOOKUP($F89,'Tirage Matchs'!$B$272:$H$399,6,FALSE)),VLOOKUP($F89,'Tirage Matchs'!$D$272:$H$399,5,FALSE),VLOOKUP($F89,'Tirage Matchs'!$B$272:$H$399,6,FALSE))))</f>
        <v>0</v>
      </c>
      <c r="N89" s="124">
        <f>IF('Tirage Matchs'!$J$1&lt;=3,0,IF(G89="",0,IF(ISNA(VLOOKUP($F89,'Tirage Matchs'!$B$272:$H$399,7,FALSE)),VLOOKUP($F89,'Tirage Matchs'!$D$272:$H$399,4,FALSE),VLOOKUP($F89,'Tirage Matchs'!$B$272:$H$399,7,FALSE))))</f>
        <v>0</v>
      </c>
      <c r="O89" s="124">
        <f>IF('Tirage Matchs'!$J$1&lt;=4,0,IF(G89="",0,IF(ISNA(VLOOKUP($F89,'Tirage Matchs'!$B$405:$H$532,6,FALSE)),VLOOKUP($F89,'Tirage Matchs'!$D$405:$H$532,5,FALSE),VLOOKUP($F89,'Tirage Matchs'!$B$405:$H$532,6,FALSE))))</f>
        <v>0</v>
      </c>
      <c r="P89" s="124">
        <f>IF('Tirage Matchs'!$J$1&lt;=4,0,IF(G89="",0,IF(ISNA(VLOOKUP($F89,'Tirage Matchs'!$B$405:$H$532,7,FALSE)),VLOOKUP($F89,'Tirage Matchs'!$D$405:$H$532,4,FALSE),VLOOKUP($F89,'Tirage Matchs'!$B$405:$H$532,7,FALSE))))</f>
        <v>0</v>
      </c>
      <c r="Q89" s="124">
        <f>IF('Tirage Matchs'!$J$1&lt;=5,0,IF(G89="",0,IF(ISNA(VLOOKUP($F89,'Tirage Matchs'!$B$538:$H$665,6,FALSE)),VLOOKUP($F89,'Tirage Matchs'!$D$538:$H$665,5,FALSE),VLOOKUP($F89,'Tirage Matchs'!$B$538:$H$665,6,FALSE))))</f>
        <v>0</v>
      </c>
      <c r="R89" s="124">
        <f>IF('Tirage Matchs'!$J$1&lt;=5,0,IF(G89="",0,IF(ISNA(VLOOKUP($F89,'Tirage Matchs'!$B$538:$H$665,7,FALSE)),VLOOKUP($F89,'Tirage Matchs'!$D$538:$H$665,4,FALSE),VLOOKUP($F89,'Tirage Matchs'!$B$538:$H$665,7,FALSE))))</f>
        <v>0</v>
      </c>
      <c r="S89" s="130">
        <f t="shared" si="35"/>
        <v>0</v>
      </c>
      <c r="T89" s="124">
        <f t="shared" si="36"/>
        <v>0</v>
      </c>
      <c r="V89" s="127">
        <f t="shared" si="37"/>
        <v>0</v>
      </c>
      <c r="W89" s="127">
        <f t="shared" si="27"/>
        <v>0</v>
      </c>
      <c r="X89" s="127">
        <f t="shared" si="28"/>
        <v>0</v>
      </c>
      <c r="Y89" s="127">
        <f t="shared" si="29"/>
        <v>0</v>
      </c>
      <c r="Z89" s="127">
        <f t="shared" si="30"/>
        <v>0</v>
      </c>
      <c r="AA89" s="128" t="str">
        <f t="shared" si="38"/>
        <v/>
      </c>
      <c r="AB89" s="128" t="str">
        <f t="shared" si="31"/>
        <v/>
      </c>
      <c r="AC89" s="128" t="str">
        <f t="shared" si="32"/>
        <v/>
      </c>
      <c r="AD89" s="128" t="str">
        <f t="shared" si="33"/>
        <v/>
      </c>
      <c r="AE89" s="128" t="str">
        <f t="shared" si="34"/>
        <v/>
      </c>
      <c r="AF89" s="47">
        <f t="shared" si="39"/>
        <v>0.91300000000000003</v>
      </c>
      <c r="AG89" s="47">
        <f t="shared" si="40"/>
        <v>0.91300000000000003</v>
      </c>
      <c r="AH89" s="47">
        <f t="shared" si="41"/>
        <v>0.91300000000000003</v>
      </c>
      <c r="AI89" s="47">
        <f t="shared" si="42"/>
        <v>0.91300000000000003</v>
      </c>
      <c r="AJ89" s="47">
        <f t="shared" si="43"/>
        <v>0.91300000000000003</v>
      </c>
      <c r="AK89" s="48"/>
      <c r="AL89" s="48"/>
    </row>
    <row r="90" spans="1:38" x14ac:dyDescent="0.2">
      <c r="A90" s="121">
        <f t="shared" si="22"/>
        <v>88</v>
      </c>
      <c r="B90" s="121">
        <f t="shared" si="23"/>
        <v>88</v>
      </c>
      <c r="C90" s="121">
        <f t="shared" si="24"/>
        <v>88</v>
      </c>
      <c r="D90" s="121">
        <f t="shared" si="25"/>
        <v>88</v>
      </c>
      <c r="E90" s="121">
        <f t="shared" si="26"/>
        <v>88</v>
      </c>
      <c r="F90" s="122">
        <v>88</v>
      </c>
      <c r="G90" s="255" t="str">
        <f>Inscription!B91&amp;Inscription!C91&amp;Inscription!D91&amp;Inscription!E91&amp;Inscription!F91</f>
        <v/>
      </c>
      <c r="H90" s="256"/>
      <c r="I90" s="123">
        <f>IF('Tirage Matchs'!$J$1=1,0,IF(G90="",0,IF(ISNA(VLOOKUP($F90,'Tirage Matchs'!$B$6:$H$133,6,FALSE)),VLOOKUP($F90,'Tirage Matchs'!$D$6:$H$133,5,FALSE),VLOOKUP($F90,'Tirage Matchs'!$B$6:$H$133,6,FALSE))))</f>
        <v>0</v>
      </c>
      <c r="J90" s="129">
        <f>IF('Tirage Matchs'!$J$1=1,0,IF(G90="",0,IF(ISNA(VLOOKUP($F90,'Tirage Matchs'!$B$6:$H$133,7,FALSE)),VLOOKUP($F90,'Tirage Matchs'!$D$6:$H$133,4,FALSE),VLOOKUP($F90,'Tirage Matchs'!$B$6:$H$133,7,FALSE))))</f>
        <v>0</v>
      </c>
      <c r="K90" s="125">
        <f>IF('Tirage Matchs'!$J$1&lt;=2,0,IF(G90="",0,IF(ISNA(VLOOKUP($F90,'Tirage Matchs'!$B$139:$H$266,6,FALSE)),VLOOKUP($F90,'Tirage Matchs'!$D$139:$H$266,5,FALSE),VLOOKUP($F90,'Tirage Matchs'!$B$139:$H$266,6,FALSE))))</f>
        <v>0</v>
      </c>
      <c r="L90" s="124">
        <f>IF('Tirage Matchs'!$J$1&lt;=2,0,IF(G90="",0,IF(ISNA(VLOOKUP($F90,'Tirage Matchs'!$B$139:$H$266,7,FALSE)),VLOOKUP($F90,'Tirage Matchs'!$D$139:$H$266,4,FALSE),VLOOKUP($F90,'Tirage Matchs'!$B$139:$H$266,7,FALSE))))</f>
        <v>0</v>
      </c>
      <c r="M90" s="124">
        <f>IF('Tirage Matchs'!$J$1&lt;=3,0,IF(G90="",0,IF(ISNA(VLOOKUP($F90,'Tirage Matchs'!$B$272:$H$399,6,FALSE)),VLOOKUP($F90,'Tirage Matchs'!$D$272:$H$399,5,FALSE),VLOOKUP($F90,'Tirage Matchs'!$B$272:$H$399,6,FALSE))))</f>
        <v>0</v>
      </c>
      <c r="N90" s="124">
        <f>IF('Tirage Matchs'!$J$1&lt;=3,0,IF(G90="",0,IF(ISNA(VLOOKUP($F90,'Tirage Matchs'!$B$272:$H$399,7,FALSE)),VLOOKUP($F90,'Tirage Matchs'!$D$272:$H$399,4,FALSE),VLOOKUP($F90,'Tirage Matchs'!$B$272:$H$399,7,FALSE))))</f>
        <v>0</v>
      </c>
      <c r="O90" s="124">
        <f>IF('Tirage Matchs'!$J$1&lt;=4,0,IF(G90="",0,IF(ISNA(VLOOKUP($F90,'Tirage Matchs'!$B$405:$H$532,6,FALSE)),VLOOKUP($F90,'Tirage Matchs'!$D$405:$H$532,5,FALSE),VLOOKUP($F90,'Tirage Matchs'!$B$405:$H$532,6,FALSE))))</f>
        <v>0</v>
      </c>
      <c r="P90" s="124">
        <f>IF('Tirage Matchs'!$J$1&lt;=4,0,IF(G90="",0,IF(ISNA(VLOOKUP($F90,'Tirage Matchs'!$B$405:$H$532,7,FALSE)),VLOOKUP($F90,'Tirage Matchs'!$D$405:$H$532,4,FALSE),VLOOKUP($F90,'Tirage Matchs'!$B$405:$H$532,7,FALSE))))</f>
        <v>0</v>
      </c>
      <c r="Q90" s="124">
        <f>IF('Tirage Matchs'!$J$1&lt;=5,0,IF(G90="",0,IF(ISNA(VLOOKUP($F90,'Tirage Matchs'!$B$538:$H$665,6,FALSE)),VLOOKUP($F90,'Tirage Matchs'!$D$538:$H$665,5,FALSE),VLOOKUP($F90,'Tirage Matchs'!$B$538:$H$665,6,FALSE))))</f>
        <v>0</v>
      </c>
      <c r="R90" s="124">
        <f>IF('Tirage Matchs'!$J$1&lt;=5,0,IF(G90="",0,IF(ISNA(VLOOKUP($F90,'Tirage Matchs'!$B$538:$H$665,7,FALSE)),VLOOKUP($F90,'Tirage Matchs'!$D$538:$H$665,4,FALSE),VLOOKUP($F90,'Tirage Matchs'!$B$538:$H$665,7,FALSE))))</f>
        <v>0</v>
      </c>
      <c r="S90" s="130">
        <f t="shared" si="35"/>
        <v>0</v>
      </c>
      <c r="T90" s="124">
        <f t="shared" si="36"/>
        <v>0</v>
      </c>
      <c r="V90" s="127">
        <f t="shared" si="37"/>
        <v>0</v>
      </c>
      <c r="W90" s="127">
        <f t="shared" si="27"/>
        <v>0</v>
      </c>
      <c r="X90" s="127">
        <f t="shared" si="28"/>
        <v>0</v>
      </c>
      <c r="Y90" s="127">
        <f t="shared" si="29"/>
        <v>0</v>
      </c>
      <c r="Z90" s="127">
        <f t="shared" si="30"/>
        <v>0</v>
      </c>
      <c r="AA90" s="128" t="str">
        <f t="shared" si="38"/>
        <v/>
      </c>
      <c r="AB90" s="128" t="str">
        <f t="shared" si="31"/>
        <v/>
      </c>
      <c r="AC90" s="128" t="str">
        <f t="shared" si="32"/>
        <v/>
      </c>
      <c r="AD90" s="128" t="str">
        <f t="shared" si="33"/>
        <v/>
      </c>
      <c r="AE90" s="128" t="str">
        <f t="shared" si="34"/>
        <v/>
      </c>
      <c r="AF90" s="47">
        <f t="shared" si="39"/>
        <v>0.91200000000000003</v>
      </c>
      <c r="AG90" s="47">
        <f t="shared" si="40"/>
        <v>0.91200000000000003</v>
      </c>
      <c r="AH90" s="47">
        <f t="shared" si="41"/>
        <v>0.91200000000000003</v>
      </c>
      <c r="AI90" s="47">
        <f t="shared" si="42"/>
        <v>0.91200000000000003</v>
      </c>
      <c r="AJ90" s="47">
        <f t="shared" si="43"/>
        <v>0.91200000000000003</v>
      </c>
      <c r="AK90" s="48"/>
      <c r="AL90" s="48"/>
    </row>
    <row r="91" spans="1:38" x14ac:dyDescent="0.2">
      <c r="A91" s="121">
        <f t="shared" si="22"/>
        <v>89</v>
      </c>
      <c r="B91" s="121">
        <f t="shared" si="23"/>
        <v>89</v>
      </c>
      <c r="C91" s="121">
        <f t="shared" si="24"/>
        <v>89</v>
      </c>
      <c r="D91" s="121">
        <f t="shared" si="25"/>
        <v>89</v>
      </c>
      <c r="E91" s="121">
        <f t="shared" si="26"/>
        <v>89</v>
      </c>
      <c r="F91" s="122">
        <v>89</v>
      </c>
      <c r="G91" s="255" t="str">
        <f>Inscription!B92&amp;Inscription!C92&amp;Inscription!D92&amp;Inscription!E92&amp;Inscription!F92</f>
        <v/>
      </c>
      <c r="H91" s="256"/>
      <c r="I91" s="123">
        <f>IF('Tirage Matchs'!$J$1=1,0,IF(G91="",0,IF(ISNA(VLOOKUP($F91,'Tirage Matchs'!$B$6:$H$133,6,FALSE)),VLOOKUP($F91,'Tirage Matchs'!$D$6:$H$133,5,FALSE),VLOOKUP($F91,'Tirage Matchs'!$B$6:$H$133,6,FALSE))))</f>
        <v>0</v>
      </c>
      <c r="J91" s="129">
        <f>IF('Tirage Matchs'!$J$1=1,0,IF(G91="",0,IF(ISNA(VLOOKUP($F91,'Tirage Matchs'!$B$6:$H$133,7,FALSE)),VLOOKUP($F91,'Tirage Matchs'!$D$6:$H$133,4,FALSE),VLOOKUP($F91,'Tirage Matchs'!$B$6:$H$133,7,FALSE))))</f>
        <v>0</v>
      </c>
      <c r="K91" s="125">
        <f>IF('Tirage Matchs'!$J$1&lt;=2,0,IF(G91="",0,IF(ISNA(VLOOKUP($F91,'Tirage Matchs'!$B$139:$H$266,6,FALSE)),VLOOKUP($F91,'Tirage Matchs'!$D$139:$H$266,5,FALSE),VLOOKUP($F91,'Tirage Matchs'!$B$139:$H$266,6,FALSE))))</f>
        <v>0</v>
      </c>
      <c r="L91" s="124">
        <f>IF('Tirage Matchs'!$J$1&lt;=2,0,IF(G91="",0,IF(ISNA(VLOOKUP($F91,'Tirage Matchs'!$B$139:$H$266,7,FALSE)),VLOOKUP($F91,'Tirage Matchs'!$D$139:$H$266,4,FALSE),VLOOKUP($F91,'Tirage Matchs'!$B$139:$H$266,7,FALSE))))</f>
        <v>0</v>
      </c>
      <c r="M91" s="124">
        <f>IF('Tirage Matchs'!$J$1&lt;=3,0,IF(G91="",0,IF(ISNA(VLOOKUP($F91,'Tirage Matchs'!$B$272:$H$399,6,FALSE)),VLOOKUP($F91,'Tirage Matchs'!$D$272:$H$399,5,FALSE),VLOOKUP($F91,'Tirage Matchs'!$B$272:$H$399,6,FALSE))))</f>
        <v>0</v>
      </c>
      <c r="N91" s="124">
        <f>IF('Tirage Matchs'!$J$1&lt;=3,0,IF(G91="",0,IF(ISNA(VLOOKUP($F91,'Tirage Matchs'!$B$272:$H$399,7,FALSE)),VLOOKUP($F91,'Tirage Matchs'!$D$272:$H$399,4,FALSE),VLOOKUP($F91,'Tirage Matchs'!$B$272:$H$399,7,FALSE))))</f>
        <v>0</v>
      </c>
      <c r="O91" s="124">
        <f>IF('Tirage Matchs'!$J$1&lt;=4,0,IF(G91="",0,IF(ISNA(VLOOKUP($F91,'Tirage Matchs'!$B$405:$H$532,6,FALSE)),VLOOKUP($F91,'Tirage Matchs'!$D$405:$H$532,5,FALSE),VLOOKUP($F91,'Tirage Matchs'!$B$405:$H$532,6,FALSE))))</f>
        <v>0</v>
      </c>
      <c r="P91" s="124">
        <f>IF('Tirage Matchs'!$J$1&lt;=4,0,IF(G91="",0,IF(ISNA(VLOOKUP($F91,'Tirage Matchs'!$B$405:$H$532,7,FALSE)),VLOOKUP($F91,'Tirage Matchs'!$D$405:$H$532,4,FALSE),VLOOKUP($F91,'Tirage Matchs'!$B$405:$H$532,7,FALSE))))</f>
        <v>0</v>
      </c>
      <c r="Q91" s="124">
        <f>IF('Tirage Matchs'!$J$1&lt;=5,0,IF(G91="",0,IF(ISNA(VLOOKUP($F91,'Tirage Matchs'!$B$538:$H$665,6,FALSE)),VLOOKUP($F91,'Tirage Matchs'!$D$538:$H$665,5,FALSE),VLOOKUP($F91,'Tirage Matchs'!$B$538:$H$665,6,FALSE))))</f>
        <v>0</v>
      </c>
      <c r="R91" s="124">
        <f>IF('Tirage Matchs'!$J$1&lt;=5,0,IF(G91="",0,IF(ISNA(VLOOKUP($F91,'Tirage Matchs'!$B$538:$H$665,7,FALSE)),VLOOKUP($F91,'Tirage Matchs'!$D$538:$H$665,4,FALSE),VLOOKUP($F91,'Tirage Matchs'!$B$538:$H$665,7,FALSE))))</f>
        <v>0</v>
      </c>
      <c r="S91" s="130">
        <f t="shared" si="35"/>
        <v>0</v>
      </c>
      <c r="T91" s="124">
        <f t="shared" si="36"/>
        <v>0</v>
      </c>
      <c r="V91" s="127">
        <f t="shared" si="37"/>
        <v>0</v>
      </c>
      <c r="W91" s="127">
        <f t="shared" si="27"/>
        <v>0</v>
      </c>
      <c r="X91" s="127">
        <f t="shared" si="28"/>
        <v>0</v>
      </c>
      <c r="Y91" s="127">
        <f t="shared" si="29"/>
        <v>0</v>
      </c>
      <c r="Z91" s="127">
        <f t="shared" si="30"/>
        <v>0</v>
      </c>
      <c r="AA91" s="128" t="str">
        <f t="shared" si="38"/>
        <v/>
      </c>
      <c r="AB91" s="128" t="str">
        <f t="shared" si="31"/>
        <v/>
      </c>
      <c r="AC91" s="128" t="str">
        <f t="shared" si="32"/>
        <v/>
      </c>
      <c r="AD91" s="128" t="str">
        <f t="shared" si="33"/>
        <v/>
      </c>
      <c r="AE91" s="128" t="str">
        <f t="shared" si="34"/>
        <v/>
      </c>
      <c r="AF91" s="47">
        <f t="shared" si="39"/>
        <v>0.91100000000000003</v>
      </c>
      <c r="AG91" s="47">
        <f t="shared" si="40"/>
        <v>0.91100000000000003</v>
      </c>
      <c r="AH91" s="47">
        <f t="shared" si="41"/>
        <v>0.91100000000000003</v>
      </c>
      <c r="AI91" s="47">
        <f t="shared" si="42"/>
        <v>0.91100000000000003</v>
      </c>
      <c r="AJ91" s="47">
        <f t="shared" si="43"/>
        <v>0.91100000000000003</v>
      </c>
      <c r="AK91" s="48"/>
      <c r="AL91" s="48"/>
    </row>
    <row r="92" spans="1:38" x14ac:dyDescent="0.2">
      <c r="A92" s="121">
        <f t="shared" si="22"/>
        <v>90</v>
      </c>
      <c r="B92" s="121">
        <f t="shared" si="23"/>
        <v>90</v>
      </c>
      <c r="C92" s="121">
        <f t="shared" si="24"/>
        <v>90</v>
      </c>
      <c r="D92" s="121">
        <f t="shared" si="25"/>
        <v>90</v>
      </c>
      <c r="E92" s="121">
        <f t="shared" si="26"/>
        <v>90</v>
      </c>
      <c r="F92" s="122">
        <v>90</v>
      </c>
      <c r="G92" s="255" t="str">
        <f>Inscription!B93&amp;Inscription!C93&amp;Inscription!D93&amp;Inscription!E93&amp;Inscription!F93</f>
        <v/>
      </c>
      <c r="H92" s="256"/>
      <c r="I92" s="123">
        <f>IF('Tirage Matchs'!$J$1=1,0,IF(G92="",0,IF(ISNA(VLOOKUP($F92,'Tirage Matchs'!$B$6:$H$133,6,FALSE)),VLOOKUP($F92,'Tirage Matchs'!$D$6:$H$133,5,FALSE),VLOOKUP($F92,'Tirage Matchs'!$B$6:$H$133,6,FALSE))))</f>
        <v>0</v>
      </c>
      <c r="J92" s="129">
        <f>IF('Tirage Matchs'!$J$1=1,0,IF(G92="",0,IF(ISNA(VLOOKUP($F92,'Tirage Matchs'!$B$6:$H$133,7,FALSE)),VLOOKUP($F92,'Tirage Matchs'!$D$6:$H$133,4,FALSE),VLOOKUP($F92,'Tirage Matchs'!$B$6:$H$133,7,FALSE))))</f>
        <v>0</v>
      </c>
      <c r="K92" s="125">
        <f>IF('Tirage Matchs'!$J$1&lt;=2,0,IF(G92="",0,IF(ISNA(VLOOKUP($F92,'Tirage Matchs'!$B$139:$H$266,6,FALSE)),VLOOKUP($F92,'Tirage Matchs'!$D$139:$H$266,5,FALSE),VLOOKUP($F92,'Tirage Matchs'!$B$139:$H$266,6,FALSE))))</f>
        <v>0</v>
      </c>
      <c r="L92" s="124">
        <f>IF('Tirage Matchs'!$J$1&lt;=2,0,IF(G92="",0,IF(ISNA(VLOOKUP($F92,'Tirage Matchs'!$B$139:$H$266,7,FALSE)),VLOOKUP($F92,'Tirage Matchs'!$D$139:$H$266,4,FALSE),VLOOKUP($F92,'Tirage Matchs'!$B$139:$H$266,7,FALSE))))</f>
        <v>0</v>
      </c>
      <c r="M92" s="124">
        <f>IF('Tirage Matchs'!$J$1&lt;=3,0,IF(G92="",0,IF(ISNA(VLOOKUP($F92,'Tirage Matchs'!$B$272:$H$399,6,FALSE)),VLOOKUP($F92,'Tirage Matchs'!$D$272:$H$399,5,FALSE),VLOOKUP($F92,'Tirage Matchs'!$B$272:$H$399,6,FALSE))))</f>
        <v>0</v>
      </c>
      <c r="N92" s="124">
        <f>IF('Tirage Matchs'!$J$1&lt;=3,0,IF(G92="",0,IF(ISNA(VLOOKUP($F92,'Tirage Matchs'!$B$272:$H$399,7,FALSE)),VLOOKUP($F92,'Tirage Matchs'!$D$272:$H$399,4,FALSE),VLOOKUP($F92,'Tirage Matchs'!$B$272:$H$399,7,FALSE))))</f>
        <v>0</v>
      </c>
      <c r="O92" s="124">
        <f>IF('Tirage Matchs'!$J$1&lt;=4,0,IF(G92="",0,IF(ISNA(VLOOKUP($F92,'Tirage Matchs'!$B$405:$H$532,6,FALSE)),VLOOKUP($F92,'Tirage Matchs'!$D$405:$H$532,5,FALSE),VLOOKUP($F92,'Tirage Matchs'!$B$405:$H$532,6,FALSE))))</f>
        <v>0</v>
      </c>
      <c r="P92" s="124">
        <f>IF('Tirage Matchs'!$J$1&lt;=4,0,IF(G92="",0,IF(ISNA(VLOOKUP($F92,'Tirage Matchs'!$B$405:$H$532,7,FALSE)),VLOOKUP($F92,'Tirage Matchs'!$D$405:$H$532,4,FALSE),VLOOKUP($F92,'Tirage Matchs'!$B$405:$H$532,7,FALSE))))</f>
        <v>0</v>
      </c>
      <c r="Q92" s="124">
        <f>IF('Tirage Matchs'!$J$1&lt;=5,0,IF(G92="",0,IF(ISNA(VLOOKUP($F92,'Tirage Matchs'!$B$538:$H$665,6,FALSE)),VLOOKUP($F92,'Tirage Matchs'!$D$538:$H$665,5,FALSE),VLOOKUP($F92,'Tirage Matchs'!$B$538:$H$665,6,FALSE))))</f>
        <v>0</v>
      </c>
      <c r="R92" s="124">
        <f>IF('Tirage Matchs'!$J$1&lt;=5,0,IF(G92="",0,IF(ISNA(VLOOKUP($F92,'Tirage Matchs'!$B$538:$H$665,7,FALSE)),VLOOKUP($F92,'Tirage Matchs'!$D$538:$H$665,4,FALSE),VLOOKUP($F92,'Tirage Matchs'!$B$538:$H$665,7,FALSE))))</f>
        <v>0</v>
      </c>
      <c r="S92" s="130">
        <f t="shared" si="35"/>
        <v>0</v>
      </c>
      <c r="T92" s="124">
        <f t="shared" si="36"/>
        <v>0</v>
      </c>
      <c r="V92" s="127">
        <f t="shared" si="37"/>
        <v>0</v>
      </c>
      <c r="W92" s="127">
        <f t="shared" si="27"/>
        <v>0</v>
      </c>
      <c r="X92" s="127">
        <f t="shared" si="28"/>
        <v>0</v>
      </c>
      <c r="Y92" s="127">
        <f t="shared" si="29"/>
        <v>0</v>
      </c>
      <c r="Z92" s="127">
        <f t="shared" si="30"/>
        <v>0</v>
      </c>
      <c r="AA92" s="128" t="str">
        <f t="shared" si="38"/>
        <v/>
      </c>
      <c r="AB92" s="128" t="str">
        <f t="shared" si="31"/>
        <v/>
      </c>
      <c r="AC92" s="128" t="str">
        <f t="shared" si="32"/>
        <v/>
      </c>
      <c r="AD92" s="128" t="str">
        <f t="shared" si="33"/>
        <v/>
      </c>
      <c r="AE92" s="128" t="str">
        <f t="shared" si="34"/>
        <v/>
      </c>
      <c r="AF92" s="47">
        <f t="shared" si="39"/>
        <v>0.91</v>
      </c>
      <c r="AG92" s="47">
        <f t="shared" si="40"/>
        <v>0.91</v>
      </c>
      <c r="AH92" s="47">
        <f t="shared" si="41"/>
        <v>0.91</v>
      </c>
      <c r="AI92" s="47">
        <f t="shared" si="42"/>
        <v>0.91</v>
      </c>
      <c r="AJ92" s="47">
        <f t="shared" si="43"/>
        <v>0.91</v>
      </c>
      <c r="AK92" s="48"/>
      <c r="AL92" s="48"/>
    </row>
    <row r="93" spans="1:38" x14ac:dyDescent="0.2">
      <c r="A93" s="121">
        <f t="shared" si="22"/>
        <v>91</v>
      </c>
      <c r="B93" s="121">
        <f t="shared" si="23"/>
        <v>91</v>
      </c>
      <c r="C93" s="121">
        <f t="shared" si="24"/>
        <v>91</v>
      </c>
      <c r="D93" s="121">
        <f t="shared" si="25"/>
        <v>91</v>
      </c>
      <c r="E93" s="121">
        <f t="shared" si="26"/>
        <v>91</v>
      </c>
      <c r="F93" s="122">
        <v>91</v>
      </c>
      <c r="G93" s="255" t="str">
        <f>Inscription!B94&amp;Inscription!C94&amp;Inscription!D94&amp;Inscription!E94&amp;Inscription!F94</f>
        <v/>
      </c>
      <c r="H93" s="256"/>
      <c r="I93" s="123">
        <f>IF('Tirage Matchs'!$J$1=1,0,IF(G93="",0,IF(ISNA(VLOOKUP($F93,'Tirage Matchs'!$B$6:$H$133,6,FALSE)),VLOOKUP($F93,'Tirage Matchs'!$D$6:$H$133,5,FALSE),VLOOKUP($F93,'Tirage Matchs'!$B$6:$H$133,6,FALSE))))</f>
        <v>0</v>
      </c>
      <c r="J93" s="129">
        <f>IF('Tirage Matchs'!$J$1=1,0,IF(G93="",0,IF(ISNA(VLOOKUP($F93,'Tirage Matchs'!$B$6:$H$133,7,FALSE)),VLOOKUP($F93,'Tirage Matchs'!$D$6:$H$133,4,FALSE),VLOOKUP($F93,'Tirage Matchs'!$B$6:$H$133,7,FALSE))))</f>
        <v>0</v>
      </c>
      <c r="K93" s="125">
        <f>IF('Tirage Matchs'!$J$1&lt;=2,0,IF(G93="",0,IF(ISNA(VLOOKUP($F93,'Tirage Matchs'!$B$139:$H$266,6,FALSE)),VLOOKUP($F93,'Tirage Matchs'!$D$139:$H$266,5,FALSE),VLOOKUP($F93,'Tirage Matchs'!$B$139:$H$266,6,FALSE))))</f>
        <v>0</v>
      </c>
      <c r="L93" s="124">
        <f>IF('Tirage Matchs'!$J$1&lt;=2,0,IF(G93="",0,IF(ISNA(VLOOKUP($F93,'Tirage Matchs'!$B$139:$H$266,7,FALSE)),VLOOKUP($F93,'Tirage Matchs'!$D$139:$H$266,4,FALSE),VLOOKUP($F93,'Tirage Matchs'!$B$139:$H$266,7,FALSE))))</f>
        <v>0</v>
      </c>
      <c r="M93" s="124">
        <f>IF('Tirage Matchs'!$J$1&lt;=3,0,IF(G93="",0,IF(ISNA(VLOOKUP($F93,'Tirage Matchs'!$B$272:$H$399,6,FALSE)),VLOOKUP($F93,'Tirage Matchs'!$D$272:$H$399,5,FALSE),VLOOKUP($F93,'Tirage Matchs'!$B$272:$H$399,6,FALSE))))</f>
        <v>0</v>
      </c>
      <c r="N93" s="124">
        <f>IF('Tirage Matchs'!$J$1&lt;=3,0,IF(G93="",0,IF(ISNA(VLOOKUP($F93,'Tirage Matchs'!$B$272:$H$399,7,FALSE)),VLOOKUP($F93,'Tirage Matchs'!$D$272:$H$399,4,FALSE),VLOOKUP($F93,'Tirage Matchs'!$B$272:$H$399,7,FALSE))))</f>
        <v>0</v>
      </c>
      <c r="O93" s="124">
        <f>IF('Tirage Matchs'!$J$1&lt;=4,0,IF(G93="",0,IF(ISNA(VLOOKUP($F93,'Tirage Matchs'!$B$405:$H$532,6,FALSE)),VLOOKUP($F93,'Tirage Matchs'!$D$405:$H$532,5,FALSE),VLOOKUP($F93,'Tirage Matchs'!$B$405:$H$532,6,FALSE))))</f>
        <v>0</v>
      </c>
      <c r="P93" s="124">
        <f>IF('Tirage Matchs'!$J$1&lt;=4,0,IF(G93="",0,IF(ISNA(VLOOKUP($F93,'Tirage Matchs'!$B$405:$H$532,7,FALSE)),VLOOKUP($F93,'Tirage Matchs'!$D$405:$H$532,4,FALSE),VLOOKUP($F93,'Tirage Matchs'!$B$405:$H$532,7,FALSE))))</f>
        <v>0</v>
      </c>
      <c r="Q93" s="124">
        <f>IF('Tirage Matchs'!$J$1&lt;=5,0,IF(G93="",0,IF(ISNA(VLOOKUP($F93,'Tirage Matchs'!$B$538:$H$665,6,FALSE)),VLOOKUP($F93,'Tirage Matchs'!$D$538:$H$665,5,FALSE),VLOOKUP($F93,'Tirage Matchs'!$B$538:$H$665,6,FALSE))))</f>
        <v>0</v>
      </c>
      <c r="R93" s="124">
        <f>IF('Tirage Matchs'!$J$1&lt;=5,0,IF(G93="",0,IF(ISNA(VLOOKUP($F93,'Tirage Matchs'!$B$538:$H$665,7,FALSE)),VLOOKUP($F93,'Tirage Matchs'!$D$538:$H$665,4,FALSE),VLOOKUP($F93,'Tirage Matchs'!$B$538:$H$665,7,FALSE))))</f>
        <v>0</v>
      </c>
      <c r="S93" s="130">
        <f t="shared" si="35"/>
        <v>0</v>
      </c>
      <c r="T93" s="124">
        <f t="shared" si="36"/>
        <v>0</v>
      </c>
      <c r="V93" s="127">
        <f t="shared" si="37"/>
        <v>0</v>
      </c>
      <c r="W93" s="127">
        <f t="shared" si="27"/>
        <v>0</v>
      </c>
      <c r="X93" s="127">
        <f t="shared" si="28"/>
        <v>0</v>
      </c>
      <c r="Y93" s="127">
        <f t="shared" si="29"/>
        <v>0</v>
      </c>
      <c r="Z93" s="127">
        <f t="shared" si="30"/>
        <v>0</v>
      </c>
      <c r="AA93" s="128" t="str">
        <f t="shared" si="38"/>
        <v/>
      </c>
      <c r="AB93" s="128" t="str">
        <f t="shared" si="31"/>
        <v/>
      </c>
      <c r="AC93" s="128" t="str">
        <f t="shared" si="32"/>
        <v/>
      </c>
      <c r="AD93" s="128" t="str">
        <f t="shared" si="33"/>
        <v/>
      </c>
      <c r="AE93" s="128" t="str">
        <f t="shared" si="34"/>
        <v/>
      </c>
      <c r="AF93" s="47">
        <f t="shared" si="39"/>
        <v>0.90900000000000003</v>
      </c>
      <c r="AG93" s="47">
        <f t="shared" si="40"/>
        <v>0.90900000000000003</v>
      </c>
      <c r="AH93" s="47">
        <f t="shared" si="41"/>
        <v>0.90900000000000003</v>
      </c>
      <c r="AI93" s="47">
        <f t="shared" si="42"/>
        <v>0.90900000000000003</v>
      </c>
      <c r="AJ93" s="47">
        <f t="shared" si="43"/>
        <v>0.90900000000000003</v>
      </c>
      <c r="AK93" s="48"/>
      <c r="AL93" s="48"/>
    </row>
    <row r="94" spans="1:38" x14ac:dyDescent="0.2">
      <c r="A94" s="121">
        <f t="shared" si="22"/>
        <v>92</v>
      </c>
      <c r="B94" s="121">
        <f t="shared" si="23"/>
        <v>92</v>
      </c>
      <c r="C94" s="121">
        <f t="shared" si="24"/>
        <v>92</v>
      </c>
      <c r="D94" s="121">
        <f t="shared" si="25"/>
        <v>92</v>
      </c>
      <c r="E94" s="121">
        <f t="shared" si="26"/>
        <v>92</v>
      </c>
      <c r="F94" s="122">
        <v>92</v>
      </c>
      <c r="G94" s="255" t="str">
        <f>Inscription!B95&amp;Inscription!C95&amp;Inscription!D95&amp;Inscription!E95&amp;Inscription!F95</f>
        <v/>
      </c>
      <c r="H94" s="256"/>
      <c r="I94" s="123">
        <f>IF('Tirage Matchs'!$J$1=1,0,IF(G94="",0,IF(ISNA(VLOOKUP($F94,'Tirage Matchs'!$B$6:$H$133,6,FALSE)),VLOOKUP($F94,'Tirage Matchs'!$D$6:$H$133,5,FALSE),VLOOKUP($F94,'Tirage Matchs'!$B$6:$H$133,6,FALSE))))</f>
        <v>0</v>
      </c>
      <c r="J94" s="129">
        <f>IF('Tirage Matchs'!$J$1=1,0,IF(G94="",0,IF(ISNA(VLOOKUP($F94,'Tirage Matchs'!$B$6:$H$133,7,FALSE)),VLOOKUP($F94,'Tirage Matchs'!$D$6:$H$133,4,FALSE),VLOOKUP($F94,'Tirage Matchs'!$B$6:$H$133,7,FALSE))))</f>
        <v>0</v>
      </c>
      <c r="K94" s="125">
        <f>IF('Tirage Matchs'!$J$1&lt;=2,0,IF(G94="",0,IF(ISNA(VLOOKUP($F94,'Tirage Matchs'!$B$139:$H$266,6,FALSE)),VLOOKUP($F94,'Tirage Matchs'!$D$139:$H$266,5,FALSE),VLOOKUP($F94,'Tirage Matchs'!$B$139:$H$266,6,FALSE))))</f>
        <v>0</v>
      </c>
      <c r="L94" s="124">
        <f>IF('Tirage Matchs'!$J$1&lt;=2,0,IF(G94="",0,IF(ISNA(VLOOKUP($F94,'Tirage Matchs'!$B$139:$H$266,7,FALSE)),VLOOKUP($F94,'Tirage Matchs'!$D$139:$H$266,4,FALSE),VLOOKUP($F94,'Tirage Matchs'!$B$139:$H$266,7,FALSE))))</f>
        <v>0</v>
      </c>
      <c r="M94" s="124">
        <f>IF('Tirage Matchs'!$J$1&lt;=3,0,IF(G94="",0,IF(ISNA(VLOOKUP($F94,'Tirage Matchs'!$B$272:$H$399,6,FALSE)),VLOOKUP($F94,'Tirage Matchs'!$D$272:$H$399,5,FALSE),VLOOKUP($F94,'Tirage Matchs'!$B$272:$H$399,6,FALSE))))</f>
        <v>0</v>
      </c>
      <c r="N94" s="124">
        <f>IF('Tirage Matchs'!$J$1&lt;=3,0,IF(G94="",0,IF(ISNA(VLOOKUP($F94,'Tirage Matchs'!$B$272:$H$399,7,FALSE)),VLOOKUP($F94,'Tirage Matchs'!$D$272:$H$399,4,FALSE),VLOOKUP($F94,'Tirage Matchs'!$B$272:$H$399,7,FALSE))))</f>
        <v>0</v>
      </c>
      <c r="O94" s="124">
        <f>IF('Tirage Matchs'!$J$1&lt;=4,0,IF(G94="",0,IF(ISNA(VLOOKUP($F94,'Tirage Matchs'!$B$405:$H$532,6,FALSE)),VLOOKUP($F94,'Tirage Matchs'!$D$405:$H$532,5,FALSE),VLOOKUP($F94,'Tirage Matchs'!$B$405:$H$532,6,FALSE))))</f>
        <v>0</v>
      </c>
      <c r="P94" s="124">
        <f>IF('Tirage Matchs'!$J$1&lt;=4,0,IF(G94="",0,IF(ISNA(VLOOKUP($F94,'Tirage Matchs'!$B$405:$H$532,7,FALSE)),VLOOKUP($F94,'Tirage Matchs'!$D$405:$H$532,4,FALSE),VLOOKUP($F94,'Tirage Matchs'!$B$405:$H$532,7,FALSE))))</f>
        <v>0</v>
      </c>
      <c r="Q94" s="124">
        <f>IF('Tirage Matchs'!$J$1&lt;=5,0,IF(G94="",0,IF(ISNA(VLOOKUP($F94,'Tirage Matchs'!$B$538:$H$665,6,FALSE)),VLOOKUP($F94,'Tirage Matchs'!$D$538:$H$665,5,FALSE),VLOOKUP($F94,'Tirage Matchs'!$B$538:$H$665,6,FALSE))))</f>
        <v>0</v>
      </c>
      <c r="R94" s="124">
        <f>IF('Tirage Matchs'!$J$1&lt;=5,0,IF(G94="",0,IF(ISNA(VLOOKUP($F94,'Tirage Matchs'!$B$538:$H$665,7,FALSE)),VLOOKUP($F94,'Tirage Matchs'!$D$538:$H$665,4,FALSE),VLOOKUP($F94,'Tirage Matchs'!$B$538:$H$665,7,FALSE))))</f>
        <v>0</v>
      </c>
      <c r="S94" s="130">
        <f t="shared" si="35"/>
        <v>0</v>
      </c>
      <c r="T94" s="124">
        <f t="shared" si="36"/>
        <v>0</v>
      </c>
      <c r="V94" s="127">
        <f t="shared" si="37"/>
        <v>0</v>
      </c>
      <c r="W94" s="127">
        <f t="shared" si="27"/>
        <v>0</v>
      </c>
      <c r="X94" s="127">
        <f t="shared" si="28"/>
        <v>0</v>
      </c>
      <c r="Y94" s="127">
        <f t="shared" si="29"/>
        <v>0</v>
      </c>
      <c r="Z94" s="127">
        <f t="shared" si="30"/>
        <v>0</v>
      </c>
      <c r="AA94" s="128" t="str">
        <f t="shared" si="38"/>
        <v/>
      </c>
      <c r="AB94" s="128" t="str">
        <f t="shared" si="31"/>
        <v/>
      </c>
      <c r="AC94" s="128" t="str">
        <f t="shared" si="32"/>
        <v/>
      </c>
      <c r="AD94" s="128" t="str">
        <f t="shared" si="33"/>
        <v/>
      </c>
      <c r="AE94" s="128" t="str">
        <f t="shared" si="34"/>
        <v/>
      </c>
      <c r="AF94" s="47">
        <f t="shared" si="39"/>
        <v>0.90800000000000003</v>
      </c>
      <c r="AG94" s="47">
        <f t="shared" si="40"/>
        <v>0.90800000000000003</v>
      </c>
      <c r="AH94" s="47">
        <f t="shared" si="41"/>
        <v>0.90800000000000003</v>
      </c>
      <c r="AI94" s="47">
        <f t="shared" si="42"/>
        <v>0.90800000000000003</v>
      </c>
      <c r="AJ94" s="47">
        <f t="shared" si="43"/>
        <v>0.90800000000000003</v>
      </c>
      <c r="AK94" s="48"/>
      <c r="AL94" s="48"/>
    </row>
    <row r="95" spans="1:38" x14ac:dyDescent="0.2">
      <c r="A95" s="121">
        <f t="shared" si="22"/>
        <v>93</v>
      </c>
      <c r="B95" s="121">
        <f t="shared" si="23"/>
        <v>93</v>
      </c>
      <c r="C95" s="121">
        <f t="shared" si="24"/>
        <v>93</v>
      </c>
      <c r="D95" s="121">
        <f t="shared" si="25"/>
        <v>93</v>
      </c>
      <c r="E95" s="121">
        <f t="shared" si="26"/>
        <v>93</v>
      </c>
      <c r="F95" s="122">
        <v>93</v>
      </c>
      <c r="G95" s="255" t="str">
        <f>Inscription!B96&amp;Inscription!C96&amp;Inscription!D96&amp;Inscription!E96&amp;Inscription!F96</f>
        <v/>
      </c>
      <c r="H95" s="256"/>
      <c r="I95" s="123">
        <f>IF('Tirage Matchs'!$J$1=1,0,IF(G95="",0,IF(ISNA(VLOOKUP($F95,'Tirage Matchs'!$B$6:$H$133,6,FALSE)),VLOOKUP($F95,'Tirage Matchs'!$D$6:$H$133,5,FALSE),VLOOKUP($F95,'Tirage Matchs'!$B$6:$H$133,6,FALSE))))</f>
        <v>0</v>
      </c>
      <c r="J95" s="129">
        <f>IF('Tirage Matchs'!$J$1=1,0,IF(G95="",0,IF(ISNA(VLOOKUP($F95,'Tirage Matchs'!$B$6:$H$133,7,FALSE)),VLOOKUP($F95,'Tirage Matchs'!$D$6:$H$133,4,FALSE),VLOOKUP($F95,'Tirage Matchs'!$B$6:$H$133,7,FALSE))))</f>
        <v>0</v>
      </c>
      <c r="K95" s="125">
        <f>IF('Tirage Matchs'!$J$1&lt;=2,0,IF(G95="",0,IF(ISNA(VLOOKUP($F95,'Tirage Matchs'!$B$139:$H$266,6,FALSE)),VLOOKUP($F95,'Tirage Matchs'!$D$139:$H$266,5,FALSE),VLOOKUP($F95,'Tirage Matchs'!$B$139:$H$266,6,FALSE))))</f>
        <v>0</v>
      </c>
      <c r="L95" s="124">
        <f>IF('Tirage Matchs'!$J$1&lt;=2,0,IF(G95="",0,IF(ISNA(VLOOKUP($F95,'Tirage Matchs'!$B$139:$H$266,7,FALSE)),VLOOKUP($F95,'Tirage Matchs'!$D$139:$H$266,4,FALSE),VLOOKUP($F95,'Tirage Matchs'!$B$139:$H$266,7,FALSE))))</f>
        <v>0</v>
      </c>
      <c r="M95" s="124">
        <f>IF('Tirage Matchs'!$J$1&lt;=3,0,IF(G95="",0,IF(ISNA(VLOOKUP($F95,'Tirage Matchs'!$B$272:$H$399,6,FALSE)),VLOOKUP($F95,'Tirage Matchs'!$D$272:$H$399,5,FALSE),VLOOKUP($F95,'Tirage Matchs'!$B$272:$H$399,6,FALSE))))</f>
        <v>0</v>
      </c>
      <c r="N95" s="124">
        <f>IF('Tirage Matchs'!$J$1&lt;=3,0,IF(G95="",0,IF(ISNA(VLOOKUP($F95,'Tirage Matchs'!$B$272:$H$399,7,FALSE)),VLOOKUP($F95,'Tirage Matchs'!$D$272:$H$399,4,FALSE),VLOOKUP($F95,'Tirage Matchs'!$B$272:$H$399,7,FALSE))))</f>
        <v>0</v>
      </c>
      <c r="O95" s="124">
        <f>IF('Tirage Matchs'!$J$1&lt;=4,0,IF(G95="",0,IF(ISNA(VLOOKUP($F95,'Tirage Matchs'!$B$405:$H$532,6,FALSE)),VLOOKUP($F95,'Tirage Matchs'!$D$405:$H$532,5,FALSE),VLOOKUP($F95,'Tirage Matchs'!$B$405:$H$532,6,FALSE))))</f>
        <v>0</v>
      </c>
      <c r="P95" s="124">
        <f>IF('Tirage Matchs'!$J$1&lt;=4,0,IF(G95="",0,IF(ISNA(VLOOKUP($F95,'Tirage Matchs'!$B$405:$H$532,7,FALSE)),VLOOKUP($F95,'Tirage Matchs'!$D$405:$H$532,4,FALSE),VLOOKUP($F95,'Tirage Matchs'!$B$405:$H$532,7,FALSE))))</f>
        <v>0</v>
      </c>
      <c r="Q95" s="124">
        <f>IF('Tirage Matchs'!$J$1&lt;=5,0,IF(G95="",0,IF(ISNA(VLOOKUP($F95,'Tirage Matchs'!$B$538:$H$665,6,FALSE)),VLOOKUP($F95,'Tirage Matchs'!$D$538:$H$665,5,FALSE),VLOOKUP($F95,'Tirage Matchs'!$B$538:$H$665,6,FALSE))))</f>
        <v>0</v>
      </c>
      <c r="R95" s="124">
        <f>IF('Tirage Matchs'!$J$1&lt;=5,0,IF(G95="",0,IF(ISNA(VLOOKUP($F95,'Tirage Matchs'!$B$538:$H$665,7,FALSE)),VLOOKUP($F95,'Tirage Matchs'!$D$538:$H$665,4,FALSE),VLOOKUP($F95,'Tirage Matchs'!$B$538:$H$665,7,FALSE))))</f>
        <v>0</v>
      </c>
      <c r="S95" s="130">
        <f t="shared" si="35"/>
        <v>0</v>
      </c>
      <c r="T95" s="124">
        <f t="shared" si="36"/>
        <v>0</v>
      </c>
      <c r="V95" s="127">
        <f t="shared" si="37"/>
        <v>0</v>
      </c>
      <c r="W95" s="127">
        <f t="shared" si="27"/>
        <v>0</v>
      </c>
      <c r="X95" s="127">
        <f t="shared" si="28"/>
        <v>0</v>
      </c>
      <c r="Y95" s="127">
        <f t="shared" si="29"/>
        <v>0</v>
      </c>
      <c r="Z95" s="127">
        <f t="shared" si="30"/>
        <v>0</v>
      </c>
      <c r="AA95" s="128" t="str">
        <f t="shared" si="38"/>
        <v/>
      </c>
      <c r="AB95" s="128" t="str">
        <f t="shared" si="31"/>
        <v/>
      </c>
      <c r="AC95" s="128" t="str">
        <f t="shared" si="32"/>
        <v/>
      </c>
      <c r="AD95" s="128" t="str">
        <f t="shared" si="33"/>
        <v/>
      </c>
      <c r="AE95" s="128" t="str">
        <f t="shared" si="34"/>
        <v/>
      </c>
      <c r="AF95" s="47">
        <f t="shared" si="39"/>
        <v>0.90700000000000003</v>
      </c>
      <c r="AG95" s="47">
        <f t="shared" si="40"/>
        <v>0.90700000000000003</v>
      </c>
      <c r="AH95" s="47">
        <f t="shared" si="41"/>
        <v>0.90700000000000003</v>
      </c>
      <c r="AI95" s="47">
        <f t="shared" si="42"/>
        <v>0.90700000000000003</v>
      </c>
      <c r="AJ95" s="47">
        <f t="shared" si="43"/>
        <v>0.90700000000000003</v>
      </c>
      <c r="AK95" s="48"/>
      <c r="AL95" s="48"/>
    </row>
    <row r="96" spans="1:38" x14ac:dyDescent="0.2">
      <c r="A96" s="121">
        <f t="shared" si="22"/>
        <v>94</v>
      </c>
      <c r="B96" s="121">
        <f t="shared" si="23"/>
        <v>94</v>
      </c>
      <c r="C96" s="121">
        <f t="shared" si="24"/>
        <v>94</v>
      </c>
      <c r="D96" s="121">
        <f t="shared" si="25"/>
        <v>94</v>
      </c>
      <c r="E96" s="121">
        <f t="shared" si="26"/>
        <v>94</v>
      </c>
      <c r="F96" s="122">
        <v>94</v>
      </c>
      <c r="G96" s="255" t="str">
        <f>Inscription!B97&amp;Inscription!C97&amp;Inscription!D97&amp;Inscription!E97&amp;Inscription!F97</f>
        <v/>
      </c>
      <c r="H96" s="256"/>
      <c r="I96" s="123">
        <f>IF('Tirage Matchs'!$J$1=1,0,IF(G96="",0,IF(ISNA(VLOOKUP($F96,'Tirage Matchs'!$B$6:$H$133,6,FALSE)),VLOOKUP($F96,'Tirage Matchs'!$D$6:$H$133,5,FALSE),VLOOKUP($F96,'Tirage Matchs'!$B$6:$H$133,6,FALSE))))</f>
        <v>0</v>
      </c>
      <c r="J96" s="129">
        <f>IF('Tirage Matchs'!$J$1=1,0,IF(G96="",0,IF(ISNA(VLOOKUP($F96,'Tirage Matchs'!$B$6:$H$133,7,FALSE)),VLOOKUP($F96,'Tirage Matchs'!$D$6:$H$133,4,FALSE),VLOOKUP($F96,'Tirage Matchs'!$B$6:$H$133,7,FALSE))))</f>
        <v>0</v>
      </c>
      <c r="K96" s="125">
        <f>IF('Tirage Matchs'!$J$1&lt;=2,0,IF(G96="",0,IF(ISNA(VLOOKUP($F96,'Tirage Matchs'!$B$139:$H$266,6,FALSE)),VLOOKUP($F96,'Tirage Matchs'!$D$139:$H$266,5,FALSE),VLOOKUP($F96,'Tirage Matchs'!$B$139:$H$266,6,FALSE))))</f>
        <v>0</v>
      </c>
      <c r="L96" s="124">
        <f>IF('Tirage Matchs'!$J$1&lt;=2,0,IF(G96="",0,IF(ISNA(VLOOKUP($F96,'Tirage Matchs'!$B$139:$H$266,7,FALSE)),VLOOKUP($F96,'Tirage Matchs'!$D$139:$H$266,4,FALSE),VLOOKUP($F96,'Tirage Matchs'!$B$139:$H$266,7,FALSE))))</f>
        <v>0</v>
      </c>
      <c r="M96" s="124">
        <f>IF('Tirage Matchs'!$J$1&lt;=3,0,IF(G96="",0,IF(ISNA(VLOOKUP($F96,'Tirage Matchs'!$B$272:$H$399,6,FALSE)),VLOOKUP($F96,'Tirage Matchs'!$D$272:$H$399,5,FALSE),VLOOKUP($F96,'Tirage Matchs'!$B$272:$H$399,6,FALSE))))</f>
        <v>0</v>
      </c>
      <c r="N96" s="124">
        <f>IF('Tirage Matchs'!$J$1&lt;=3,0,IF(G96="",0,IF(ISNA(VLOOKUP($F96,'Tirage Matchs'!$B$272:$H$399,7,FALSE)),VLOOKUP($F96,'Tirage Matchs'!$D$272:$H$399,4,FALSE),VLOOKUP($F96,'Tirage Matchs'!$B$272:$H$399,7,FALSE))))</f>
        <v>0</v>
      </c>
      <c r="O96" s="124">
        <f>IF('Tirage Matchs'!$J$1&lt;=4,0,IF(G96="",0,IF(ISNA(VLOOKUP($F96,'Tirage Matchs'!$B$405:$H$532,6,FALSE)),VLOOKUP($F96,'Tirage Matchs'!$D$405:$H$532,5,FALSE),VLOOKUP($F96,'Tirage Matchs'!$B$405:$H$532,6,FALSE))))</f>
        <v>0</v>
      </c>
      <c r="P96" s="124">
        <f>IF('Tirage Matchs'!$J$1&lt;=4,0,IF(G96="",0,IF(ISNA(VLOOKUP($F96,'Tirage Matchs'!$B$405:$H$532,7,FALSE)),VLOOKUP($F96,'Tirage Matchs'!$D$405:$H$532,4,FALSE),VLOOKUP($F96,'Tirage Matchs'!$B$405:$H$532,7,FALSE))))</f>
        <v>0</v>
      </c>
      <c r="Q96" s="124">
        <f>IF('Tirage Matchs'!$J$1&lt;=5,0,IF(G96="",0,IF(ISNA(VLOOKUP($F96,'Tirage Matchs'!$B$538:$H$665,6,FALSE)),VLOOKUP($F96,'Tirage Matchs'!$D$538:$H$665,5,FALSE),VLOOKUP($F96,'Tirage Matchs'!$B$538:$H$665,6,FALSE))))</f>
        <v>0</v>
      </c>
      <c r="R96" s="124">
        <f>IF('Tirage Matchs'!$J$1&lt;=5,0,IF(G96="",0,IF(ISNA(VLOOKUP($F96,'Tirage Matchs'!$B$538:$H$665,7,FALSE)),VLOOKUP($F96,'Tirage Matchs'!$D$538:$H$665,4,FALSE),VLOOKUP($F96,'Tirage Matchs'!$B$538:$H$665,7,FALSE))))</f>
        <v>0</v>
      </c>
      <c r="S96" s="130">
        <f t="shared" si="35"/>
        <v>0</v>
      </c>
      <c r="T96" s="124">
        <f t="shared" si="36"/>
        <v>0</v>
      </c>
      <c r="V96" s="127">
        <f t="shared" si="37"/>
        <v>0</v>
      </c>
      <c r="W96" s="127">
        <f t="shared" si="27"/>
        <v>0</v>
      </c>
      <c r="X96" s="127">
        <f t="shared" si="28"/>
        <v>0</v>
      </c>
      <c r="Y96" s="127">
        <f t="shared" si="29"/>
        <v>0</v>
      </c>
      <c r="Z96" s="127">
        <f t="shared" si="30"/>
        <v>0</v>
      </c>
      <c r="AA96" s="128" t="str">
        <f t="shared" si="38"/>
        <v/>
      </c>
      <c r="AB96" s="128" t="str">
        <f t="shared" si="31"/>
        <v/>
      </c>
      <c r="AC96" s="128" t="str">
        <f t="shared" si="32"/>
        <v/>
      </c>
      <c r="AD96" s="128" t="str">
        <f t="shared" si="33"/>
        <v/>
      </c>
      <c r="AE96" s="128" t="str">
        <f t="shared" si="34"/>
        <v/>
      </c>
      <c r="AF96" s="47">
        <f t="shared" si="39"/>
        <v>0.90600000000000003</v>
      </c>
      <c r="AG96" s="47">
        <f t="shared" si="40"/>
        <v>0.90600000000000003</v>
      </c>
      <c r="AH96" s="47">
        <f t="shared" si="41"/>
        <v>0.90600000000000003</v>
      </c>
      <c r="AI96" s="47">
        <f t="shared" si="42"/>
        <v>0.90600000000000003</v>
      </c>
      <c r="AJ96" s="47">
        <f t="shared" si="43"/>
        <v>0.90600000000000003</v>
      </c>
      <c r="AK96" s="48"/>
      <c r="AL96" s="48"/>
    </row>
    <row r="97" spans="1:38" x14ac:dyDescent="0.2">
      <c r="A97" s="121">
        <f t="shared" si="22"/>
        <v>95</v>
      </c>
      <c r="B97" s="121">
        <f t="shared" si="23"/>
        <v>95</v>
      </c>
      <c r="C97" s="121">
        <f t="shared" si="24"/>
        <v>95</v>
      </c>
      <c r="D97" s="121">
        <f t="shared" si="25"/>
        <v>95</v>
      </c>
      <c r="E97" s="121">
        <f t="shared" si="26"/>
        <v>95</v>
      </c>
      <c r="F97" s="122">
        <v>95</v>
      </c>
      <c r="G97" s="255" t="str">
        <f>Inscription!B98&amp;Inscription!C98&amp;Inscription!D98&amp;Inscription!E98&amp;Inscription!F98</f>
        <v/>
      </c>
      <c r="H97" s="256"/>
      <c r="I97" s="123">
        <f>IF('Tirage Matchs'!$J$1=1,0,IF(G97="",0,IF(ISNA(VLOOKUP($F97,'Tirage Matchs'!$B$6:$H$133,6,FALSE)),VLOOKUP($F97,'Tirage Matchs'!$D$6:$H$133,5,FALSE),VLOOKUP($F97,'Tirage Matchs'!$B$6:$H$133,6,FALSE))))</f>
        <v>0</v>
      </c>
      <c r="J97" s="129">
        <f>IF('Tirage Matchs'!$J$1=1,0,IF(G97="",0,IF(ISNA(VLOOKUP($F97,'Tirage Matchs'!$B$6:$H$133,7,FALSE)),VLOOKUP($F97,'Tirage Matchs'!$D$6:$H$133,4,FALSE),VLOOKUP($F97,'Tirage Matchs'!$B$6:$H$133,7,FALSE))))</f>
        <v>0</v>
      </c>
      <c r="K97" s="125">
        <f>IF('Tirage Matchs'!$J$1&lt;=2,0,IF(G97="",0,IF(ISNA(VLOOKUP($F97,'Tirage Matchs'!$B$139:$H$266,6,FALSE)),VLOOKUP($F97,'Tirage Matchs'!$D$139:$H$266,5,FALSE),VLOOKUP($F97,'Tirage Matchs'!$B$139:$H$266,6,FALSE))))</f>
        <v>0</v>
      </c>
      <c r="L97" s="124">
        <f>IF('Tirage Matchs'!$J$1&lt;=2,0,IF(G97="",0,IF(ISNA(VLOOKUP($F97,'Tirage Matchs'!$B$139:$H$266,7,FALSE)),VLOOKUP($F97,'Tirage Matchs'!$D$139:$H$266,4,FALSE),VLOOKUP($F97,'Tirage Matchs'!$B$139:$H$266,7,FALSE))))</f>
        <v>0</v>
      </c>
      <c r="M97" s="124">
        <f>IF('Tirage Matchs'!$J$1&lt;=3,0,IF(G97="",0,IF(ISNA(VLOOKUP($F97,'Tirage Matchs'!$B$272:$H$399,6,FALSE)),VLOOKUP($F97,'Tirage Matchs'!$D$272:$H$399,5,FALSE),VLOOKUP($F97,'Tirage Matchs'!$B$272:$H$399,6,FALSE))))</f>
        <v>0</v>
      </c>
      <c r="N97" s="124">
        <f>IF('Tirage Matchs'!$J$1&lt;=3,0,IF(G97="",0,IF(ISNA(VLOOKUP($F97,'Tirage Matchs'!$B$272:$H$399,7,FALSE)),VLOOKUP($F97,'Tirage Matchs'!$D$272:$H$399,4,FALSE),VLOOKUP($F97,'Tirage Matchs'!$B$272:$H$399,7,FALSE))))</f>
        <v>0</v>
      </c>
      <c r="O97" s="124">
        <f>IF('Tirage Matchs'!$J$1&lt;=4,0,IF(G97="",0,IF(ISNA(VLOOKUP($F97,'Tirage Matchs'!$B$405:$H$532,6,FALSE)),VLOOKUP($F97,'Tirage Matchs'!$D$405:$H$532,5,FALSE),VLOOKUP($F97,'Tirage Matchs'!$B$405:$H$532,6,FALSE))))</f>
        <v>0</v>
      </c>
      <c r="P97" s="124">
        <f>IF('Tirage Matchs'!$J$1&lt;=4,0,IF(G97="",0,IF(ISNA(VLOOKUP($F97,'Tirage Matchs'!$B$405:$H$532,7,FALSE)),VLOOKUP($F97,'Tirage Matchs'!$D$405:$H$532,4,FALSE),VLOOKUP($F97,'Tirage Matchs'!$B$405:$H$532,7,FALSE))))</f>
        <v>0</v>
      </c>
      <c r="Q97" s="124">
        <f>IF('Tirage Matchs'!$J$1&lt;=5,0,IF(G97="",0,IF(ISNA(VLOOKUP($F97,'Tirage Matchs'!$B$538:$H$665,6,FALSE)),VLOOKUP($F97,'Tirage Matchs'!$D$538:$H$665,5,FALSE),VLOOKUP($F97,'Tirage Matchs'!$B$538:$H$665,6,FALSE))))</f>
        <v>0</v>
      </c>
      <c r="R97" s="124">
        <f>IF('Tirage Matchs'!$J$1&lt;=5,0,IF(G97="",0,IF(ISNA(VLOOKUP($F97,'Tirage Matchs'!$B$538:$H$665,7,FALSE)),VLOOKUP($F97,'Tirage Matchs'!$D$538:$H$665,4,FALSE),VLOOKUP($F97,'Tirage Matchs'!$B$538:$H$665,7,FALSE))))</f>
        <v>0</v>
      </c>
      <c r="S97" s="130">
        <f t="shared" si="35"/>
        <v>0</v>
      </c>
      <c r="T97" s="124">
        <f t="shared" si="36"/>
        <v>0</v>
      </c>
      <c r="V97" s="127">
        <f t="shared" si="37"/>
        <v>0</v>
      </c>
      <c r="W97" s="127">
        <f t="shared" si="27"/>
        <v>0</v>
      </c>
      <c r="X97" s="127">
        <f t="shared" si="28"/>
        <v>0</v>
      </c>
      <c r="Y97" s="127">
        <f t="shared" si="29"/>
        <v>0</v>
      </c>
      <c r="Z97" s="127">
        <f t="shared" si="30"/>
        <v>0</v>
      </c>
      <c r="AA97" s="128" t="str">
        <f t="shared" si="38"/>
        <v/>
      </c>
      <c r="AB97" s="128" t="str">
        <f t="shared" si="31"/>
        <v/>
      </c>
      <c r="AC97" s="128" t="str">
        <f t="shared" si="32"/>
        <v/>
      </c>
      <c r="AD97" s="128" t="str">
        <f t="shared" si="33"/>
        <v/>
      </c>
      <c r="AE97" s="128" t="str">
        <f t="shared" si="34"/>
        <v/>
      </c>
      <c r="AF97" s="47">
        <f t="shared" si="39"/>
        <v>0.90500000000000003</v>
      </c>
      <c r="AG97" s="47">
        <f t="shared" si="40"/>
        <v>0.90500000000000003</v>
      </c>
      <c r="AH97" s="47">
        <f t="shared" si="41"/>
        <v>0.90500000000000003</v>
      </c>
      <c r="AI97" s="47">
        <f t="shared" si="42"/>
        <v>0.90500000000000003</v>
      </c>
      <c r="AJ97" s="47">
        <f t="shared" si="43"/>
        <v>0.90500000000000003</v>
      </c>
      <c r="AK97" s="48"/>
      <c r="AL97" s="48"/>
    </row>
    <row r="98" spans="1:38" x14ac:dyDescent="0.2">
      <c r="A98" s="121">
        <f t="shared" si="22"/>
        <v>96</v>
      </c>
      <c r="B98" s="121">
        <f t="shared" si="23"/>
        <v>96</v>
      </c>
      <c r="C98" s="121">
        <f t="shared" si="24"/>
        <v>96</v>
      </c>
      <c r="D98" s="121">
        <f t="shared" si="25"/>
        <v>96</v>
      </c>
      <c r="E98" s="121">
        <f t="shared" si="26"/>
        <v>96</v>
      </c>
      <c r="F98" s="122">
        <v>96</v>
      </c>
      <c r="G98" s="255" t="str">
        <f>Inscription!B99&amp;Inscription!C99&amp;Inscription!D99&amp;Inscription!E99&amp;Inscription!F99</f>
        <v/>
      </c>
      <c r="H98" s="256"/>
      <c r="I98" s="123">
        <f>IF('Tirage Matchs'!$J$1=1,0,IF(G98="",0,IF(ISNA(VLOOKUP($F98,'Tirage Matchs'!$B$6:$H$133,6,FALSE)),VLOOKUP($F98,'Tirage Matchs'!$D$6:$H$133,5,FALSE),VLOOKUP($F98,'Tirage Matchs'!$B$6:$H$133,6,FALSE))))</f>
        <v>0</v>
      </c>
      <c r="J98" s="129">
        <f>IF('Tirage Matchs'!$J$1=1,0,IF(G98="",0,IF(ISNA(VLOOKUP($F98,'Tirage Matchs'!$B$6:$H$133,7,FALSE)),VLOOKUP($F98,'Tirage Matchs'!$D$6:$H$133,4,FALSE),VLOOKUP($F98,'Tirage Matchs'!$B$6:$H$133,7,FALSE))))</f>
        <v>0</v>
      </c>
      <c r="K98" s="125">
        <f>IF('Tirage Matchs'!$J$1&lt;=2,0,IF(G98="",0,IF(ISNA(VLOOKUP($F98,'Tirage Matchs'!$B$139:$H$266,6,FALSE)),VLOOKUP($F98,'Tirage Matchs'!$D$139:$H$266,5,FALSE),VLOOKUP($F98,'Tirage Matchs'!$B$139:$H$266,6,FALSE))))</f>
        <v>0</v>
      </c>
      <c r="L98" s="124">
        <f>IF('Tirage Matchs'!$J$1&lt;=2,0,IF(G98="",0,IF(ISNA(VLOOKUP($F98,'Tirage Matchs'!$B$139:$H$266,7,FALSE)),VLOOKUP($F98,'Tirage Matchs'!$D$139:$H$266,4,FALSE),VLOOKUP($F98,'Tirage Matchs'!$B$139:$H$266,7,FALSE))))</f>
        <v>0</v>
      </c>
      <c r="M98" s="124">
        <f>IF('Tirage Matchs'!$J$1&lt;=3,0,IF(G98="",0,IF(ISNA(VLOOKUP($F98,'Tirage Matchs'!$B$272:$H$399,6,FALSE)),VLOOKUP($F98,'Tirage Matchs'!$D$272:$H$399,5,FALSE),VLOOKUP($F98,'Tirage Matchs'!$B$272:$H$399,6,FALSE))))</f>
        <v>0</v>
      </c>
      <c r="N98" s="124">
        <f>IF('Tirage Matchs'!$J$1&lt;=3,0,IF(G98="",0,IF(ISNA(VLOOKUP($F98,'Tirage Matchs'!$B$272:$H$399,7,FALSE)),VLOOKUP($F98,'Tirage Matchs'!$D$272:$H$399,4,FALSE),VLOOKUP($F98,'Tirage Matchs'!$B$272:$H$399,7,FALSE))))</f>
        <v>0</v>
      </c>
      <c r="O98" s="124">
        <f>IF('Tirage Matchs'!$J$1&lt;=4,0,IF(G98="",0,IF(ISNA(VLOOKUP($F98,'Tirage Matchs'!$B$405:$H$532,6,FALSE)),VLOOKUP($F98,'Tirage Matchs'!$D$405:$H$532,5,FALSE),VLOOKUP($F98,'Tirage Matchs'!$B$405:$H$532,6,FALSE))))</f>
        <v>0</v>
      </c>
      <c r="P98" s="124">
        <f>IF('Tirage Matchs'!$J$1&lt;=4,0,IF(G98="",0,IF(ISNA(VLOOKUP($F98,'Tirage Matchs'!$B$405:$H$532,7,FALSE)),VLOOKUP($F98,'Tirage Matchs'!$D$405:$H$532,4,FALSE),VLOOKUP($F98,'Tirage Matchs'!$B$405:$H$532,7,FALSE))))</f>
        <v>0</v>
      </c>
      <c r="Q98" s="124">
        <f>IF('Tirage Matchs'!$J$1&lt;=5,0,IF(G98="",0,IF(ISNA(VLOOKUP($F98,'Tirage Matchs'!$B$538:$H$665,6,FALSE)),VLOOKUP($F98,'Tirage Matchs'!$D$538:$H$665,5,FALSE),VLOOKUP($F98,'Tirage Matchs'!$B$538:$H$665,6,FALSE))))</f>
        <v>0</v>
      </c>
      <c r="R98" s="124">
        <f>IF('Tirage Matchs'!$J$1&lt;=5,0,IF(G98="",0,IF(ISNA(VLOOKUP($F98,'Tirage Matchs'!$B$538:$H$665,7,FALSE)),VLOOKUP($F98,'Tirage Matchs'!$D$538:$H$665,4,FALSE),VLOOKUP($F98,'Tirage Matchs'!$B$538:$H$665,7,FALSE))))</f>
        <v>0</v>
      </c>
      <c r="S98" s="130">
        <f t="shared" si="35"/>
        <v>0</v>
      </c>
      <c r="T98" s="124">
        <f t="shared" si="36"/>
        <v>0</v>
      </c>
      <c r="V98" s="127">
        <f t="shared" si="37"/>
        <v>0</v>
      </c>
      <c r="W98" s="127">
        <f t="shared" si="27"/>
        <v>0</v>
      </c>
      <c r="X98" s="127">
        <f t="shared" si="28"/>
        <v>0</v>
      </c>
      <c r="Y98" s="127">
        <f t="shared" si="29"/>
        <v>0</v>
      </c>
      <c r="Z98" s="127">
        <f t="shared" si="30"/>
        <v>0</v>
      </c>
      <c r="AA98" s="128" t="str">
        <f t="shared" si="38"/>
        <v/>
      </c>
      <c r="AB98" s="128" t="str">
        <f t="shared" si="31"/>
        <v/>
      </c>
      <c r="AC98" s="128" t="str">
        <f t="shared" si="32"/>
        <v/>
      </c>
      <c r="AD98" s="128" t="str">
        <f t="shared" si="33"/>
        <v/>
      </c>
      <c r="AE98" s="128" t="str">
        <f t="shared" si="34"/>
        <v/>
      </c>
      <c r="AF98" s="47">
        <f t="shared" si="39"/>
        <v>0.90400000000000003</v>
      </c>
      <c r="AG98" s="47">
        <f t="shared" si="40"/>
        <v>0.90400000000000003</v>
      </c>
      <c r="AH98" s="47">
        <f t="shared" si="41"/>
        <v>0.90400000000000003</v>
      </c>
      <c r="AI98" s="47">
        <f t="shared" si="42"/>
        <v>0.90400000000000003</v>
      </c>
      <c r="AJ98" s="47">
        <f t="shared" si="43"/>
        <v>0.90400000000000003</v>
      </c>
      <c r="AK98" s="48"/>
      <c r="AL98" s="48"/>
    </row>
    <row r="99" spans="1:38" x14ac:dyDescent="0.2">
      <c r="A99" s="121">
        <f t="shared" si="22"/>
        <v>97</v>
      </c>
      <c r="B99" s="121">
        <f t="shared" si="23"/>
        <v>97</v>
      </c>
      <c r="C99" s="121">
        <f t="shared" si="24"/>
        <v>97</v>
      </c>
      <c r="D99" s="121">
        <f t="shared" si="25"/>
        <v>97</v>
      </c>
      <c r="E99" s="121">
        <f t="shared" si="26"/>
        <v>97</v>
      </c>
      <c r="F99" s="122">
        <v>97</v>
      </c>
      <c r="G99" s="255" t="str">
        <f>Inscription!B100&amp;Inscription!C100&amp;Inscription!D100&amp;Inscription!E100&amp;Inscription!F100</f>
        <v/>
      </c>
      <c r="H99" s="256"/>
      <c r="I99" s="123">
        <f>IF('Tirage Matchs'!$J$1=1,0,IF(G99="",0,IF(ISNA(VLOOKUP($F99,'Tirage Matchs'!$B$6:$H$133,6,FALSE)),VLOOKUP($F99,'Tirage Matchs'!$D$6:$H$133,5,FALSE),VLOOKUP($F99,'Tirage Matchs'!$B$6:$H$133,6,FALSE))))</f>
        <v>0</v>
      </c>
      <c r="J99" s="129">
        <f>IF('Tirage Matchs'!$J$1=1,0,IF(G99="",0,IF(ISNA(VLOOKUP($F99,'Tirage Matchs'!$B$6:$H$133,7,FALSE)),VLOOKUP($F99,'Tirage Matchs'!$D$6:$H$133,4,FALSE),VLOOKUP($F99,'Tirage Matchs'!$B$6:$H$133,7,FALSE))))</f>
        <v>0</v>
      </c>
      <c r="K99" s="125">
        <f>IF('Tirage Matchs'!$J$1&lt;=2,0,IF(G99="",0,IF(ISNA(VLOOKUP($F99,'Tirage Matchs'!$B$139:$H$266,6,FALSE)),VLOOKUP($F99,'Tirage Matchs'!$D$139:$H$266,5,FALSE),VLOOKUP($F99,'Tirage Matchs'!$B$139:$H$266,6,FALSE))))</f>
        <v>0</v>
      </c>
      <c r="L99" s="124">
        <f>IF('Tirage Matchs'!$J$1&lt;=2,0,IF(G99="",0,IF(ISNA(VLOOKUP($F99,'Tirage Matchs'!$B$139:$H$266,7,FALSE)),VLOOKUP($F99,'Tirage Matchs'!$D$139:$H$266,4,FALSE),VLOOKUP($F99,'Tirage Matchs'!$B$139:$H$266,7,FALSE))))</f>
        <v>0</v>
      </c>
      <c r="M99" s="124">
        <f>IF('Tirage Matchs'!$J$1&lt;=3,0,IF(G99="",0,IF(ISNA(VLOOKUP($F99,'Tirage Matchs'!$B$272:$H$399,6,FALSE)),VLOOKUP($F99,'Tirage Matchs'!$D$272:$H$399,5,FALSE),VLOOKUP($F99,'Tirage Matchs'!$B$272:$H$399,6,FALSE))))</f>
        <v>0</v>
      </c>
      <c r="N99" s="124">
        <f>IF('Tirage Matchs'!$J$1&lt;=3,0,IF(G99="",0,IF(ISNA(VLOOKUP($F99,'Tirage Matchs'!$B$272:$H$399,7,FALSE)),VLOOKUP($F99,'Tirage Matchs'!$D$272:$H$399,4,FALSE),VLOOKUP($F99,'Tirage Matchs'!$B$272:$H$399,7,FALSE))))</f>
        <v>0</v>
      </c>
      <c r="O99" s="124">
        <f>IF('Tirage Matchs'!$J$1&lt;=4,0,IF(G99="",0,IF(ISNA(VLOOKUP($F99,'Tirage Matchs'!$B$405:$H$532,6,FALSE)),VLOOKUP($F99,'Tirage Matchs'!$D$405:$H$532,5,FALSE),VLOOKUP($F99,'Tirage Matchs'!$B$405:$H$532,6,FALSE))))</f>
        <v>0</v>
      </c>
      <c r="P99" s="124">
        <f>IF('Tirage Matchs'!$J$1&lt;=4,0,IF(G99="",0,IF(ISNA(VLOOKUP($F99,'Tirage Matchs'!$B$405:$H$532,7,FALSE)),VLOOKUP($F99,'Tirage Matchs'!$D$405:$H$532,4,FALSE),VLOOKUP($F99,'Tirage Matchs'!$B$405:$H$532,7,FALSE))))</f>
        <v>0</v>
      </c>
      <c r="Q99" s="124">
        <f>IF('Tirage Matchs'!$J$1&lt;=5,0,IF(G99="",0,IF(ISNA(VLOOKUP($F99,'Tirage Matchs'!$B$538:$H$665,6,FALSE)),VLOOKUP($F99,'Tirage Matchs'!$D$538:$H$665,5,FALSE),VLOOKUP($F99,'Tirage Matchs'!$B$538:$H$665,6,FALSE))))</f>
        <v>0</v>
      </c>
      <c r="R99" s="124">
        <f>IF('Tirage Matchs'!$J$1&lt;=5,0,IF(G99="",0,IF(ISNA(VLOOKUP($F99,'Tirage Matchs'!$B$538:$H$665,7,FALSE)),VLOOKUP($F99,'Tirage Matchs'!$D$538:$H$665,4,FALSE),VLOOKUP($F99,'Tirage Matchs'!$B$538:$H$665,7,FALSE))))</f>
        <v>0</v>
      </c>
      <c r="S99" s="130">
        <f t="shared" si="35"/>
        <v>0</v>
      </c>
      <c r="T99" s="124">
        <f t="shared" si="36"/>
        <v>0</v>
      </c>
      <c r="V99" s="127">
        <f t="shared" si="37"/>
        <v>0</v>
      </c>
      <c r="W99" s="127">
        <f t="shared" si="27"/>
        <v>0</v>
      </c>
      <c r="X99" s="127">
        <f t="shared" si="28"/>
        <v>0</v>
      </c>
      <c r="Y99" s="127">
        <f t="shared" si="29"/>
        <v>0</v>
      </c>
      <c r="Z99" s="127">
        <f t="shared" si="30"/>
        <v>0</v>
      </c>
      <c r="AA99" s="128" t="str">
        <f t="shared" si="38"/>
        <v/>
      </c>
      <c r="AB99" s="128" t="str">
        <f t="shared" si="31"/>
        <v/>
      </c>
      <c r="AC99" s="128" t="str">
        <f t="shared" si="32"/>
        <v/>
      </c>
      <c r="AD99" s="128" t="str">
        <f t="shared" si="33"/>
        <v/>
      </c>
      <c r="AE99" s="128" t="str">
        <f t="shared" si="34"/>
        <v/>
      </c>
      <c r="AF99" s="47">
        <f t="shared" si="39"/>
        <v>0.90300000000000002</v>
      </c>
      <c r="AG99" s="47">
        <f t="shared" si="40"/>
        <v>0.90300000000000002</v>
      </c>
      <c r="AH99" s="47">
        <f t="shared" si="41"/>
        <v>0.90300000000000002</v>
      </c>
      <c r="AI99" s="47">
        <f t="shared" si="42"/>
        <v>0.90300000000000002</v>
      </c>
      <c r="AJ99" s="47">
        <f t="shared" si="43"/>
        <v>0.90300000000000002</v>
      </c>
      <c r="AK99" s="48"/>
      <c r="AL99" s="48"/>
    </row>
    <row r="100" spans="1:38" x14ac:dyDescent="0.2">
      <c r="A100" s="121">
        <f t="shared" si="22"/>
        <v>98</v>
      </c>
      <c r="B100" s="121">
        <f t="shared" si="23"/>
        <v>98</v>
      </c>
      <c r="C100" s="121">
        <f t="shared" si="24"/>
        <v>98</v>
      </c>
      <c r="D100" s="121">
        <f t="shared" si="25"/>
        <v>98</v>
      </c>
      <c r="E100" s="121">
        <f t="shared" si="26"/>
        <v>98</v>
      </c>
      <c r="F100" s="122">
        <v>98</v>
      </c>
      <c r="G100" s="255" t="str">
        <f>Inscription!B101&amp;Inscription!C101&amp;Inscription!D101&amp;Inscription!E101&amp;Inscription!F101</f>
        <v/>
      </c>
      <c r="H100" s="256"/>
      <c r="I100" s="123">
        <f>IF('Tirage Matchs'!$J$1=1,0,IF(G100="",0,IF(ISNA(VLOOKUP($F100,'Tirage Matchs'!$B$6:$H$133,6,FALSE)),VLOOKUP($F100,'Tirage Matchs'!$D$6:$H$133,5,FALSE),VLOOKUP($F100,'Tirage Matchs'!$B$6:$H$133,6,FALSE))))</f>
        <v>0</v>
      </c>
      <c r="J100" s="129">
        <f>IF('Tirage Matchs'!$J$1=1,0,IF(G100="",0,IF(ISNA(VLOOKUP($F100,'Tirage Matchs'!$B$6:$H$133,7,FALSE)),VLOOKUP($F100,'Tirage Matchs'!$D$6:$H$133,4,FALSE),VLOOKUP($F100,'Tirage Matchs'!$B$6:$H$133,7,FALSE))))</f>
        <v>0</v>
      </c>
      <c r="K100" s="125">
        <f>IF('Tirage Matchs'!$J$1&lt;=2,0,IF(G100="",0,IF(ISNA(VLOOKUP($F100,'Tirage Matchs'!$B$139:$H$266,6,FALSE)),VLOOKUP($F100,'Tirage Matchs'!$D$139:$H$266,5,FALSE),VLOOKUP($F100,'Tirage Matchs'!$B$139:$H$266,6,FALSE))))</f>
        <v>0</v>
      </c>
      <c r="L100" s="124">
        <f>IF('Tirage Matchs'!$J$1&lt;=2,0,IF(G100="",0,IF(ISNA(VLOOKUP($F100,'Tirage Matchs'!$B$139:$H$266,7,FALSE)),VLOOKUP($F100,'Tirage Matchs'!$D$139:$H$266,4,FALSE),VLOOKUP($F100,'Tirage Matchs'!$B$139:$H$266,7,FALSE))))</f>
        <v>0</v>
      </c>
      <c r="M100" s="124">
        <f>IF('Tirage Matchs'!$J$1&lt;=3,0,IF(G100="",0,IF(ISNA(VLOOKUP($F100,'Tirage Matchs'!$B$272:$H$399,6,FALSE)),VLOOKUP($F100,'Tirage Matchs'!$D$272:$H$399,5,FALSE),VLOOKUP($F100,'Tirage Matchs'!$B$272:$H$399,6,FALSE))))</f>
        <v>0</v>
      </c>
      <c r="N100" s="124">
        <f>IF('Tirage Matchs'!$J$1&lt;=3,0,IF(G100="",0,IF(ISNA(VLOOKUP($F100,'Tirage Matchs'!$B$272:$H$399,7,FALSE)),VLOOKUP($F100,'Tirage Matchs'!$D$272:$H$399,4,FALSE),VLOOKUP($F100,'Tirage Matchs'!$B$272:$H$399,7,FALSE))))</f>
        <v>0</v>
      </c>
      <c r="O100" s="124">
        <f>IF('Tirage Matchs'!$J$1&lt;=4,0,IF(G100="",0,IF(ISNA(VLOOKUP($F100,'Tirage Matchs'!$B$405:$H$532,6,FALSE)),VLOOKUP($F100,'Tirage Matchs'!$D$405:$H$532,5,FALSE),VLOOKUP($F100,'Tirage Matchs'!$B$405:$H$532,6,FALSE))))</f>
        <v>0</v>
      </c>
      <c r="P100" s="124">
        <f>IF('Tirage Matchs'!$J$1&lt;=4,0,IF(G100="",0,IF(ISNA(VLOOKUP($F100,'Tirage Matchs'!$B$405:$H$532,7,FALSE)),VLOOKUP($F100,'Tirage Matchs'!$D$405:$H$532,4,FALSE),VLOOKUP($F100,'Tirage Matchs'!$B$405:$H$532,7,FALSE))))</f>
        <v>0</v>
      </c>
      <c r="Q100" s="124">
        <f>IF('Tirage Matchs'!$J$1&lt;=5,0,IF(G100="",0,IF(ISNA(VLOOKUP($F100,'Tirage Matchs'!$B$538:$H$665,6,FALSE)),VLOOKUP($F100,'Tirage Matchs'!$D$538:$H$665,5,FALSE),VLOOKUP($F100,'Tirage Matchs'!$B$538:$H$665,6,FALSE))))</f>
        <v>0</v>
      </c>
      <c r="R100" s="124">
        <f>IF('Tirage Matchs'!$J$1&lt;=5,0,IF(G100="",0,IF(ISNA(VLOOKUP($F100,'Tirage Matchs'!$B$538:$H$665,7,FALSE)),VLOOKUP($F100,'Tirage Matchs'!$D$538:$H$665,4,FALSE),VLOOKUP($F100,'Tirage Matchs'!$B$538:$H$665,7,FALSE))))</f>
        <v>0</v>
      </c>
      <c r="S100" s="130">
        <f t="shared" si="35"/>
        <v>0</v>
      </c>
      <c r="T100" s="124">
        <f t="shared" si="36"/>
        <v>0</v>
      </c>
      <c r="V100" s="127">
        <f t="shared" si="37"/>
        <v>0</v>
      </c>
      <c r="W100" s="127">
        <f t="shared" si="27"/>
        <v>0</v>
      </c>
      <c r="X100" s="127">
        <f t="shared" si="28"/>
        <v>0</v>
      </c>
      <c r="Y100" s="127">
        <f t="shared" si="29"/>
        <v>0</v>
      </c>
      <c r="Z100" s="127">
        <f t="shared" si="30"/>
        <v>0</v>
      </c>
      <c r="AA100" s="128" t="str">
        <f t="shared" si="38"/>
        <v/>
      </c>
      <c r="AB100" s="128" t="str">
        <f t="shared" si="31"/>
        <v/>
      </c>
      <c r="AC100" s="128" t="str">
        <f t="shared" si="32"/>
        <v/>
      </c>
      <c r="AD100" s="128" t="str">
        <f t="shared" si="33"/>
        <v/>
      </c>
      <c r="AE100" s="128" t="str">
        <f t="shared" si="34"/>
        <v/>
      </c>
      <c r="AF100" s="47">
        <f t="shared" si="39"/>
        <v>0.90200000000000002</v>
      </c>
      <c r="AG100" s="47">
        <f t="shared" si="40"/>
        <v>0.90200000000000002</v>
      </c>
      <c r="AH100" s="47">
        <f t="shared" si="41"/>
        <v>0.90200000000000002</v>
      </c>
      <c r="AI100" s="47">
        <f t="shared" si="42"/>
        <v>0.90200000000000002</v>
      </c>
      <c r="AJ100" s="47">
        <f t="shared" si="43"/>
        <v>0.90200000000000002</v>
      </c>
      <c r="AK100" s="48"/>
      <c r="AL100" s="48"/>
    </row>
    <row r="101" spans="1:38" x14ac:dyDescent="0.2">
      <c r="A101" s="121">
        <f t="shared" si="22"/>
        <v>99</v>
      </c>
      <c r="B101" s="121">
        <f t="shared" si="23"/>
        <v>99</v>
      </c>
      <c r="C101" s="121">
        <f t="shared" si="24"/>
        <v>99</v>
      </c>
      <c r="D101" s="121">
        <f t="shared" si="25"/>
        <v>99</v>
      </c>
      <c r="E101" s="121">
        <f t="shared" si="26"/>
        <v>99</v>
      </c>
      <c r="F101" s="122">
        <v>99</v>
      </c>
      <c r="G101" s="255" t="str">
        <f>Inscription!B102&amp;Inscription!C102&amp;Inscription!D102&amp;Inscription!E102&amp;Inscription!F102</f>
        <v/>
      </c>
      <c r="H101" s="256"/>
      <c r="I101" s="123">
        <f>IF('Tirage Matchs'!$J$1=1,0,IF(G101="",0,IF(ISNA(VLOOKUP($F101,'Tirage Matchs'!$B$6:$H$133,6,FALSE)),VLOOKUP($F101,'Tirage Matchs'!$D$6:$H$133,5,FALSE),VLOOKUP($F101,'Tirage Matchs'!$B$6:$H$133,6,FALSE))))</f>
        <v>0</v>
      </c>
      <c r="J101" s="129">
        <f>IF('Tirage Matchs'!$J$1=1,0,IF(G101="",0,IF(ISNA(VLOOKUP($F101,'Tirage Matchs'!$B$6:$H$133,7,FALSE)),VLOOKUP($F101,'Tirage Matchs'!$D$6:$H$133,4,FALSE),VLOOKUP($F101,'Tirage Matchs'!$B$6:$H$133,7,FALSE))))</f>
        <v>0</v>
      </c>
      <c r="K101" s="125">
        <f>IF('Tirage Matchs'!$J$1&lt;=2,0,IF(G101="",0,IF(ISNA(VLOOKUP($F101,'Tirage Matchs'!$B$139:$H$266,6,FALSE)),VLOOKUP($F101,'Tirage Matchs'!$D$139:$H$266,5,FALSE),VLOOKUP($F101,'Tirage Matchs'!$B$139:$H$266,6,FALSE))))</f>
        <v>0</v>
      </c>
      <c r="L101" s="124">
        <f>IF('Tirage Matchs'!$J$1&lt;=2,0,IF(G101="",0,IF(ISNA(VLOOKUP($F101,'Tirage Matchs'!$B$139:$H$266,7,FALSE)),VLOOKUP($F101,'Tirage Matchs'!$D$139:$H$266,4,FALSE),VLOOKUP($F101,'Tirage Matchs'!$B$139:$H$266,7,FALSE))))</f>
        <v>0</v>
      </c>
      <c r="M101" s="124">
        <f>IF('Tirage Matchs'!$J$1&lt;=3,0,IF(G101="",0,IF(ISNA(VLOOKUP($F101,'Tirage Matchs'!$B$272:$H$399,6,FALSE)),VLOOKUP($F101,'Tirage Matchs'!$D$272:$H$399,5,FALSE),VLOOKUP($F101,'Tirage Matchs'!$B$272:$H$399,6,FALSE))))</f>
        <v>0</v>
      </c>
      <c r="N101" s="124">
        <f>IF('Tirage Matchs'!$J$1&lt;=3,0,IF(G101="",0,IF(ISNA(VLOOKUP($F101,'Tirage Matchs'!$B$272:$H$399,7,FALSE)),VLOOKUP($F101,'Tirage Matchs'!$D$272:$H$399,4,FALSE),VLOOKUP($F101,'Tirage Matchs'!$B$272:$H$399,7,FALSE))))</f>
        <v>0</v>
      </c>
      <c r="O101" s="124">
        <f>IF('Tirage Matchs'!$J$1&lt;=4,0,IF(G101="",0,IF(ISNA(VLOOKUP($F101,'Tirage Matchs'!$B$405:$H$532,6,FALSE)),VLOOKUP($F101,'Tirage Matchs'!$D$405:$H$532,5,FALSE),VLOOKUP($F101,'Tirage Matchs'!$B$405:$H$532,6,FALSE))))</f>
        <v>0</v>
      </c>
      <c r="P101" s="124">
        <f>IF('Tirage Matchs'!$J$1&lt;=4,0,IF(G101="",0,IF(ISNA(VLOOKUP($F101,'Tirage Matchs'!$B$405:$H$532,7,FALSE)),VLOOKUP($F101,'Tirage Matchs'!$D$405:$H$532,4,FALSE),VLOOKUP($F101,'Tirage Matchs'!$B$405:$H$532,7,FALSE))))</f>
        <v>0</v>
      </c>
      <c r="Q101" s="124">
        <f>IF('Tirage Matchs'!$J$1&lt;=5,0,IF(G101="",0,IF(ISNA(VLOOKUP($F101,'Tirage Matchs'!$B$538:$H$665,6,FALSE)),VLOOKUP($F101,'Tirage Matchs'!$D$538:$H$665,5,FALSE),VLOOKUP($F101,'Tirage Matchs'!$B$538:$H$665,6,FALSE))))</f>
        <v>0</v>
      </c>
      <c r="R101" s="124">
        <f>IF('Tirage Matchs'!$J$1&lt;=5,0,IF(G101="",0,IF(ISNA(VLOOKUP($F101,'Tirage Matchs'!$B$538:$H$665,7,FALSE)),VLOOKUP($F101,'Tirage Matchs'!$D$538:$H$665,4,FALSE),VLOOKUP($F101,'Tirage Matchs'!$B$538:$H$665,7,FALSE))))</f>
        <v>0</v>
      </c>
      <c r="S101" s="130">
        <f t="shared" si="35"/>
        <v>0</v>
      </c>
      <c r="T101" s="124">
        <f t="shared" si="36"/>
        <v>0</v>
      </c>
      <c r="V101" s="127">
        <f t="shared" si="37"/>
        <v>0</v>
      </c>
      <c r="W101" s="127">
        <f t="shared" si="27"/>
        <v>0</v>
      </c>
      <c r="X101" s="127">
        <f t="shared" si="28"/>
        <v>0</v>
      </c>
      <c r="Y101" s="127">
        <f t="shared" si="29"/>
        <v>0</v>
      </c>
      <c r="Z101" s="127">
        <f t="shared" si="30"/>
        <v>0</v>
      </c>
      <c r="AA101" s="128" t="str">
        <f t="shared" si="38"/>
        <v/>
      </c>
      <c r="AB101" s="128" t="str">
        <f t="shared" si="31"/>
        <v/>
      </c>
      <c r="AC101" s="128" t="str">
        <f t="shared" si="32"/>
        <v/>
      </c>
      <c r="AD101" s="128" t="str">
        <f t="shared" si="33"/>
        <v/>
      </c>
      <c r="AE101" s="128" t="str">
        <f t="shared" si="34"/>
        <v/>
      </c>
      <c r="AF101" s="47">
        <f t="shared" si="39"/>
        <v>0.90100000000000002</v>
      </c>
      <c r="AG101" s="47">
        <f t="shared" si="40"/>
        <v>0.90100000000000002</v>
      </c>
      <c r="AH101" s="47">
        <f t="shared" si="41"/>
        <v>0.90100000000000002</v>
      </c>
      <c r="AI101" s="47">
        <f t="shared" si="42"/>
        <v>0.90100000000000002</v>
      </c>
      <c r="AJ101" s="47">
        <f t="shared" si="43"/>
        <v>0.90100000000000002</v>
      </c>
      <c r="AK101" s="48"/>
      <c r="AL101" s="48"/>
    </row>
    <row r="102" spans="1:38" x14ac:dyDescent="0.2">
      <c r="A102" s="121">
        <f t="shared" si="22"/>
        <v>100</v>
      </c>
      <c r="B102" s="121">
        <f t="shared" si="23"/>
        <v>100</v>
      </c>
      <c r="C102" s="121">
        <f t="shared" si="24"/>
        <v>100</v>
      </c>
      <c r="D102" s="121">
        <f t="shared" si="25"/>
        <v>100</v>
      </c>
      <c r="E102" s="121">
        <f t="shared" si="26"/>
        <v>100</v>
      </c>
      <c r="F102" s="122">
        <v>100</v>
      </c>
      <c r="G102" s="255" t="str">
        <f>Inscription!B103&amp;Inscription!C103&amp;Inscription!D103&amp;Inscription!E103&amp;Inscription!F103</f>
        <v/>
      </c>
      <c r="H102" s="256"/>
      <c r="I102" s="123">
        <f>IF('Tirage Matchs'!$J$1=1,0,IF(G102="",0,IF(ISNA(VLOOKUP($F102,'Tirage Matchs'!$B$6:$H$133,6,FALSE)),VLOOKUP($F102,'Tirage Matchs'!$D$6:$H$133,5,FALSE),VLOOKUP($F102,'Tirage Matchs'!$B$6:$H$133,6,FALSE))))</f>
        <v>0</v>
      </c>
      <c r="J102" s="129">
        <f>IF('Tirage Matchs'!$J$1=1,0,IF(G102="",0,IF(ISNA(VLOOKUP($F102,'Tirage Matchs'!$B$6:$H$133,7,FALSE)),VLOOKUP($F102,'Tirage Matchs'!$D$6:$H$133,4,FALSE),VLOOKUP($F102,'Tirage Matchs'!$B$6:$H$133,7,FALSE))))</f>
        <v>0</v>
      </c>
      <c r="K102" s="125">
        <f>IF('Tirage Matchs'!$J$1&lt;=2,0,IF(G102="",0,IF(ISNA(VLOOKUP($F102,'Tirage Matchs'!$B$139:$H$266,6,FALSE)),VLOOKUP($F102,'Tirage Matchs'!$D$139:$H$266,5,FALSE),VLOOKUP($F102,'Tirage Matchs'!$B$139:$H$266,6,FALSE))))</f>
        <v>0</v>
      </c>
      <c r="L102" s="124">
        <f>IF('Tirage Matchs'!$J$1&lt;=2,0,IF(G102="",0,IF(ISNA(VLOOKUP($F102,'Tirage Matchs'!$B$139:$H$266,7,FALSE)),VLOOKUP($F102,'Tirage Matchs'!$D$139:$H$266,4,FALSE),VLOOKUP($F102,'Tirage Matchs'!$B$139:$H$266,7,FALSE))))</f>
        <v>0</v>
      </c>
      <c r="M102" s="124">
        <f>IF('Tirage Matchs'!$J$1&lt;=3,0,IF(G102="",0,IF(ISNA(VLOOKUP($F102,'Tirage Matchs'!$B$272:$H$399,6,FALSE)),VLOOKUP($F102,'Tirage Matchs'!$D$272:$H$399,5,FALSE),VLOOKUP($F102,'Tirage Matchs'!$B$272:$H$399,6,FALSE))))</f>
        <v>0</v>
      </c>
      <c r="N102" s="124">
        <f>IF('Tirage Matchs'!$J$1&lt;=3,0,IF(G102="",0,IF(ISNA(VLOOKUP($F102,'Tirage Matchs'!$B$272:$H$399,7,FALSE)),VLOOKUP($F102,'Tirage Matchs'!$D$272:$H$399,4,FALSE),VLOOKUP($F102,'Tirage Matchs'!$B$272:$H$399,7,FALSE))))</f>
        <v>0</v>
      </c>
      <c r="O102" s="124">
        <f>IF('Tirage Matchs'!$J$1&lt;=4,0,IF(G102="",0,IF(ISNA(VLOOKUP($F102,'Tirage Matchs'!$B$405:$H$532,6,FALSE)),VLOOKUP($F102,'Tirage Matchs'!$D$405:$H$532,5,FALSE),VLOOKUP($F102,'Tirage Matchs'!$B$405:$H$532,6,FALSE))))</f>
        <v>0</v>
      </c>
      <c r="P102" s="124">
        <f>IF('Tirage Matchs'!$J$1&lt;=4,0,IF(G102="",0,IF(ISNA(VLOOKUP($F102,'Tirage Matchs'!$B$405:$H$532,7,FALSE)),VLOOKUP($F102,'Tirage Matchs'!$D$405:$H$532,4,FALSE),VLOOKUP($F102,'Tirage Matchs'!$B$405:$H$532,7,FALSE))))</f>
        <v>0</v>
      </c>
      <c r="Q102" s="124">
        <f>IF('Tirage Matchs'!$J$1&lt;=5,0,IF(G102="",0,IF(ISNA(VLOOKUP($F102,'Tirage Matchs'!$B$538:$H$665,6,FALSE)),VLOOKUP($F102,'Tirage Matchs'!$D$538:$H$665,5,FALSE),VLOOKUP($F102,'Tirage Matchs'!$B$538:$H$665,6,FALSE))))</f>
        <v>0</v>
      </c>
      <c r="R102" s="124">
        <f>IF('Tirage Matchs'!$J$1&lt;=5,0,IF(G102="",0,IF(ISNA(VLOOKUP($F102,'Tirage Matchs'!$B$538:$H$665,7,FALSE)),VLOOKUP($F102,'Tirage Matchs'!$D$538:$H$665,4,FALSE),VLOOKUP($F102,'Tirage Matchs'!$B$538:$H$665,7,FALSE))))</f>
        <v>0</v>
      </c>
      <c r="S102" s="130">
        <f t="shared" si="35"/>
        <v>0</v>
      </c>
      <c r="T102" s="124">
        <f t="shared" si="36"/>
        <v>0</v>
      </c>
      <c r="V102" s="127">
        <f t="shared" si="37"/>
        <v>0</v>
      </c>
      <c r="W102" s="127">
        <f t="shared" si="27"/>
        <v>0</v>
      </c>
      <c r="X102" s="127">
        <f t="shared" si="28"/>
        <v>0</v>
      </c>
      <c r="Y102" s="127">
        <f t="shared" si="29"/>
        <v>0</v>
      </c>
      <c r="Z102" s="127">
        <f t="shared" si="30"/>
        <v>0</v>
      </c>
      <c r="AA102" s="128" t="str">
        <f t="shared" si="38"/>
        <v/>
      </c>
      <c r="AB102" s="128" t="str">
        <f t="shared" si="31"/>
        <v/>
      </c>
      <c r="AC102" s="128" t="str">
        <f t="shared" si="32"/>
        <v/>
      </c>
      <c r="AD102" s="128" t="str">
        <f t="shared" si="33"/>
        <v/>
      </c>
      <c r="AE102" s="128" t="str">
        <f t="shared" si="34"/>
        <v/>
      </c>
      <c r="AF102" s="47">
        <f t="shared" si="39"/>
        <v>0.9</v>
      </c>
      <c r="AG102" s="47">
        <f t="shared" si="40"/>
        <v>0.9</v>
      </c>
      <c r="AH102" s="47">
        <f t="shared" si="41"/>
        <v>0.9</v>
      </c>
      <c r="AI102" s="47">
        <f t="shared" si="42"/>
        <v>0.9</v>
      </c>
      <c r="AJ102" s="47">
        <f t="shared" si="43"/>
        <v>0.9</v>
      </c>
      <c r="AK102" s="48"/>
      <c r="AL102" s="48"/>
    </row>
    <row r="103" spans="1:38" x14ac:dyDescent="0.2">
      <c r="A103" s="121">
        <f t="shared" si="22"/>
        <v>101</v>
      </c>
      <c r="B103" s="121">
        <f t="shared" si="23"/>
        <v>101</v>
      </c>
      <c r="C103" s="121">
        <f t="shared" si="24"/>
        <v>101</v>
      </c>
      <c r="D103" s="121">
        <f t="shared" si="25"/>
        <v>101</v>
      </c>
      <c r="E103" s="121">
        <f t="shared" si="26"/>
        <v>101</v>
      </c>
      <c r="F103" s="122">
        <v>101</v>
      </c>
      <c r="G103" s="255" t="str">
        <f>Inscription!B104&amp;Inscription!C104&amp;Inscription!D104&amp;Inscription!E104&amp;Inscription!F104</f>
        <v/>
      </c>
      <c r="H103" s="256"/>
      <c r="I103" s="123">
        <f>IF('Tirage Matchs'!$J$1=1,0,IF(G103="",0,IF(ISNA(VLOOKUP($F103,'Tirage Matchs'!$B$6:$H$133,6,FALSE)),VLOOKUP($F103,'Tirage Matchs'!$D$6:$H$133,5,FALSE),VLOOKUP($F103,'Tirage Matchs'!$B$6:$H$133,6,FALSE))))</f>
        <v>0</v>
      </c>
      <c r="J103" s="129">
        <f>IF('Tirage Matchs'!$J$1=1,0,IF(G103="",0,IF(ISNA(VLOOKUP($F103,'Tirage Matchs'!$B$6:$H$133,7,FALSE)),VLOOKUP($F103,'Tirage Matchs'!$D$6:$H$133,4,FALSE),VLOOKUP($F103,'Tirage Matchs'!$B$6:$H$133,7,FALSE))))</f>
        <v>0</v>
      </c>
      <c r="K103" s="125">
        <f>IF('Tirage Matchs'!$J$1&lt;=2,0,IF(G103="",0,IF(ISNA(VLOOKUP($F103,'Tirage Matchs'!$B$139:$H$266,6,FALSE)),VLOOKUP($F103,'Tirage Matchs'!$D$139:$H$266,5,FALSE),VLOOKUP($F103,'Tirage Matchs'!$B$139:$H$266,6,FALSE))))</f>
        <v>0</v>
      </c>
      <c r="L103" s="124">
        <f>IF('Tirage Matchs'!$J$1&lt;=2,0,IF(G103="",0,IF(ISNA(VLOOKUP($F103,'Tirage Matchs'!$B$139:$H$266,7,FALSE)),VLOOKUP($F103,'Tirage Matchs'!$D$139:$H$266,4,FALSE),VLOOKUP($F103,'Tirage Matchs'!$B$139:$H$266,7,FALSE))))</f>
        <v>0</v>
      </c>
      <c r="M103" s="124">
        <f>IF('Tirage Matchs'!$J$1&lt;=3,0,IF(G103="",0,IF(ISNA(VLOOKUP($F103,'Tirage Matchs'!$B$272:$H$399,6,FALSE)),VLOOKUP($F103,'Tirage Matchs'!$D$272:$H$399,5,FALSE),VLOOKUP($F103,'Tirage Matchs'!$B$272:$H$399,6,FALSE))))</f>
        <v>0</v>
      </c>
      <c r="N103" s="124">
        <f>IF('Tirage Matchs'!$J$1&lt;=3,0,IF(G103="",0,IF(ISNA(VLOOKUP($F103,'Tirage Matchs'!$B$272:$H$399,7,FALSE)),VLOOKUP($F103,'Tirage Matchs'!$D$272:$H$399,4,FALSE),VLOOKUP($F103,'Tirage Matchs'!$B$272:$H$399,7,FALSE))))</f>
        <v>0</v>
      </c>
      <c r="O103" s="124">
        <f>IF('Tirage Matchs'!$J$1&lt;=4,0,IF(G103="",0,IF(ISNA(VLOOKUP($F103,'Tirage Matchs'!$B$405:$H$532,6,FALSE)),VLOOKUP($F103,'Tirage Matchs'!$D$405:$H$532,5,FALSE),VLOOKUP($F103,'Tirage Matchs'!$B$405:$H$532,6,FALSE))))</f>
        <v>0</v>
      </c>
      <c r="P103" s="124">
        <f>IF('Tirage Matchs'!$J$1&lt;=4,0,IF(G103="",0,IF(ISNA(VLOOKUP($F103,'Tirage Matchs'!$B$405:$H$532,7,FALSE)),VLOOKUP($F103,'Tirage Matchs'!$D$405:$H$532,4,FALSE),VLOOKUP($F103,'Tirage Matchs'!$B$405:$H$532,7,FALSE))))</f>
        <v>0</v>
      </c>
      <c r="Q103" s="124">
        <f>IF('Tirage Matchs'!$J$1&lt;=5,0,IF(G103="",0,IF(ISNA(VLOOKUP($F103,'Tirage Matchs'!$B$538:$H$665,6,FALSE)),VLOOKUP($F103,'Tirage Matchs'!$D$538:$H$665,5,FALSE),VLOOKUP($F103,'Tirage Matchs'!$B$538:$H$665,6,FALSE))))</f>
        <v>0</v>
      </c>
      <c r="R103" s="124">
        <f>IF('Tirage Matchs'!$J$1&lt;=5,0,IF(G103="",0,IF(ISNA(VLOOKUP($F103,'Tirage Matchs'!$B$538:$H$665,7,FALSE)),VLOOKUP($F103,'Tirage Matchs'!$D$538:$H$665,4,FALSE),VLOOKUP($F103,'Tirage Matchs'!$B$538:$H$665,7,FALSE))))</f>
        <v>0</v>
      </c>
      <c r="S103" s="130">
        <f t="shared" si="35"/>
        <v>0</v>
      </c>
      <c r="T103" s="124">
        <f t="shared" si="36"/>
        <v>0</v>
      </c>
      <c r="V103" s="127">
        <f t="shared" si="37"/>
        <v>0</v>
      </c>
      <c r="W103" s="127">
        <f t="shared" si="27"/>
        <v>0</v>
      </c>
      <c r="X103" s="127">
        <f t="shared" si="28"/>
        <v>0</v>
      </c>
      <c r="Y103" s="127">
        <f t="shared" si="29"/>
        <v>0</v>
      </c>
      <c r="Z103" s="127">
        <f t="shared" si="30"/>
        <v>0</v>
      </c>
      <c r="AA103" s="128" t="str">
        <f t="shared" si="38"/>
        <v/>
      </c>
      <c r="AB103" s="128" t="str">
        <f t="shared" si="31"/>
        <v/>
      </c>
      <c r="AC103" s="128" t="str">
        <f t="shared" si="32"/>
        <v/>
      </c>
      <c r="AD103" s="128" t="str">
        <f t="shared" si="33"/>
        <v/>
      </c>
      <c r="AE103" s="128" t="str">
        <f t="shared" si="34"/>
        <v/>
      </c>
      <c r="AF103" s="47">
        <f t="shared" si="39"/>
        <v>0.89900000000000002</v>
      </c>
      <c r="AG103" s="47">
        <f t="shared" si="40"/>
        <v>0.89900000000000002</v>
      </c>
      <c r="AH103" s="47">
        <f t="shared" si="41"/>
        <v>0.89900000000000002</v>
      </c>
      <c r="AI103" s="47">
        <f t="shared" si="42"/>
        <v>0.89900000000000002</v>
      </c>
      <c r="AJ103" s="47">
        <f t="shared" si="43"/>
        <v>0.89900000000000002</v>
      </c>
      <c r="AK103" s="48"/>
      <c r="AL103" s="48"/>
    </row>
    <row r="104" spans="1:38" x14ac:dyDescent="0.2">
      <c r="A104" s="121">
        <f t="shared" si="22"/>
        <v>102</v>
      </c>
      <c r="B104" s="121">
        <f t="shared" si="23"/>
        <v>102</v>
      </c>
      <c r="C104" s="121">
        <f t="shared" si="24"/>
        <v>102</v>
      </c>
      <c r="D104" s="121">
        <f t="shared" si="25"/>
        <v>102</v>
      </c>
      <c r="E104" s="121">
        <f t="shared" si="26"/>
        <v>102</v>
      </c>
      <c r="F104" s="122">
        <v>102</v>
      </c>
      <c r="G104" s="255" t="str">
        <f>Inscription!B105&amp;Inscription!C105&amp;Inscription!D105&amp;Inscription!E105&amp;Inscription!F105</f>
        <v/>
      </c>
      <c r="H104" s="256"/>
      <c r="I104" s="123">
        <f>IF('Tirage Matchs'!$J$1=1,0,IF(G104="",0,IF(ISNA(VLOOKUP($F104,'Tirage Matchs'!$B$6:$H$133,6,FALSE)),VLOOKUP($F104,'Tirage Matchs'!$D$6:$H$133,5,FALSE),VLOOKUP($F104,'Tirage Matchs'!$B$6:$H$133,6,FALSE))))</f>
        <v>0</v>
      </c>
      <c r="J104" s="129">
        <f>IF('Tirage Matchs'!$J$1=1,0,IF(G104="",0,IF(ISNA(VLOOKUP($F104,'Tirage Matchs'!$B$6:$H$133,7,FALSE)),VLOOKUP($F104,'Tirage Matchs'!$D$6:$H$133,4,FALSE),VLOOKUP($F104,'Tirage Matchs'!$B$6:$H$133,7,FALSE))))</f>
        <v>0</v>
      </c>
      <c r="K104" s="125">
        <f>IF('Tirage Matchs'!$J$1&lt;=2,0,IF(G104="",0,IF(ISNA(VLOOKUP($F104,'Tirage Matchs'!$B$139:$H$266,6,FALSE)),VLOOKUP($F104,'Tirage Matchs'!$D$139:$H$266,5,FALSE),VLOOKUP($F104,'Tirage Matchs'!$B$139:$H$266,6,FALSE))))</f>
        <v>0</v>
      </c>
      <c r="L104" s="124">
        <f>IF('Tirage Matchs'!$J$1&lt;=2,0,IF(G104="",0,IF(ISNA(VLOOKUP($F104,'Tirage Matchs'!$B$139:$H$266,7,FALSE)),VLOOKUP($F104,'Tirage Matchs'!$D$139:$H$266,4,FALSE),VLOOKUP($F104,'Tirage Matchs'!$B$139:$H$266,7,FALSE))))</f>
        <v>0</v>
      </c>
      <c r="M104" s="124">
        <f>IF('Tirage Matchs'!$J$1&lt;=3,0,IF(G104="",0,IF(ISNA(VLOOKUP($F104,'Tirage Matchs'!$B$272:$H$399,6,FALSE)),VLOOKUP($F104,'Tirage Matchs'!$D$272:$H$399,5,FALSE),VLOOKUP($F104,'Tirage Matchs'!$B$272:$H$399,6,FALSE))))</f>
        <v>0</v>
      </c>
      <c r="N104" s="124">
        <f>IF('Tirage Matchs'!$J$1&lt;=3,0,IF(G104="",0,IF(ISNA(VLOOKUP($F104,'Tirage Matchs'!$B$272:$H$399,7,FALSE)),VLOOKUP($F104,'Tirage Matchs'!$D$272:$H$399,4,FALSE),VLOOKUP($F104,'Tirage Matchs'!$B$272:$H$399,7,FALSE))))</f>
        <v>0</v>
      </c>
      <c r="O104" s="124">
        <f>IF('Tirage Matchs'!$J$1&lt;=4,0,IF(G104="",0,IF(ISNA(VLOOKUP($F104,'Tirage Matchs'!$B$405:$H$532,6,FALSE)),VLOOKUP($F104,'Tirage Matchs'!$D$405:$H$532,5,FALSE),VLOOKUP($F104,'Tirage Matchs'!$B$405:$H$532,6,FALSE))))</f>
        <v>0</v>
      </c>
      <c r="P104" s="124">
        <f>IF('Tirage Matchs'!$J$1&lt;=4,0,IF(G104="",0,IF(ISNA(VLOOKUP($F104,'Tirage Matchs'!$B$405:$H$532,7,FALSE)),VLOOKUP($F104,'Tirage Matchs'!$D$405:$H$532,4,FALSE),VLOOKUP($F104,'Tirage Matchs'!$B$405:$H$532,7,FALSE))))</f>
        <v>0</v>
      </c>
      <c r="Q104" s="124">
        <f>IF('Tirage Matchs'!$J$1&lt;=5,0,IF(G104="",0,IF(ISNA(VLOOKUP($F104,'Tirage Matchs'!$B$538:$H$665,6,FALSE)),VLOOKUP($F104,'Tirage Matchs'!$D$538:$H$665,5,FALSE),VLOOKUP($F104,'Tirage Matchs'!$B$538:$H$665,6,FALSE))))</f>
        <v>0</v>
      </c>
      <c r="R104" s="124">
        <f>IF('Tirage Matchs'!$J$1&lt;=5,0,IF(G104="",0,IF(ISNA(VLOOKUP($F104,'Tirage Matchs'!$B$538:$H$665,7,FALSE)),VLOOKUP($F104,'Tirage Matchs'!$D$538:$H$665,4,FALSE),VLOOKUP($F104,'Tirage Matchs'!$B$538:$H$665,7,FALSE))))</f>
        <v>0</v>
      </c>
      <c r="S104" s="130">
        <f t="shared" si="35"/>
        <v>0</v>
      </c>
      <c r="T104" s="124">
        <f t="shared" si="36"/>
        <v>0</v>
      </c>
      <c r="V104" s="127">
        <f t="shared" si="37"/>
        <v>0</v>
      </c>
      <c r="W104" s="127">
        <f t="shared" si="27"/>
        <v>0</v>
      </c>
      <c r="X104" s="127">
        <f t="shared" si="28"/>
        <v>0</v>
      </c>
      <c r="Y104" s="127">
        <f t="shared" si="29"/>
        <v>0</v>
      </c>
      <c r="Z104" s="127">
        <f t="shared" si="30"/>
        <v>0</v>
      </c>
      <c r="AA104" s="128" t="str">
        <f t="shared" si="38"/>
        <v/>
      </c>
      <c r="AB104" s="128" t="str">
        <f t="shared" si="31"/>
        <v/>
      </c>
      <c r="AC104" s="128" t="str">
        <f t="shared" si="32"/>
        <v/>
      </c>
      <c r="AD104" s="128" t="str">
        <f t="shared" si="33"/>
        <v/>
      </c>
      <c r="AE104" s="128" t="str">
        <f t="shared" si="34"/>
        <v/>
      </c>
      <c r="AF104" s="47">
        <f t="shared" si="39"/>
        <v>0.89800000000000002</v>
      </c>
      <c r="AG104" s="47">
        <f t="shared" si="40"/>
        <v>0.89800000000000002</v>
      </c>
      <c r="AH104" s="47">
        <f t="shared" si="41"/>
        <v>0.89800000000000002</v>
      </c>
      <c r="AI104" s="47">
        <f t="shared" si="42"/>
        <v>0.89800000000000002</v>
      </c>
      <c r="AJ104" s="47">
        <f t="shared" si="43"/>
        <v>0.89800000000000002</v>
      </c>
      <c r="AK104" s="48"/>
      <c r="AL104" s="48"/>
    </row>
    <row r="105" spans="1:38" x14ac:dyDescent="0.2">
      <c r="A105" s="121">
        <f t="shared" si="22"/>
        <v>103</v>
      </c>
      <c r="B105" s="121">
        <f t="shared" si="23"/>
        <v>103</v>
      </c>
      <c r="C105" s="121">
        <f t="shared" si="24"/>
        <v>103</v>
      </c>
      <c r="D105" s="121">
        <f t="shared" si="25"/>
        <v>103</v>
      </c>
      <c r="E105" s="121">
        <f t="shared" si="26"/>
        <v>103</v>
      </c>
      <c r="F105" s="122">
        <v>103</v>
      </c>
      <c r="G105" s="255" t="str">
        <f>Inscription!B106&amp;Inscription!C106&amp;Inscription!D106&amp;Inscription!E106&amp;Inscription!F106</f>
        <v/>
      </c>
      <c r="H105" s="256"/>
      <c r="I105" s="123">
        <f>IF('Tirage Matchs'!$J$1=1,0,IF(G105="",0,IF(ISNA(VLOOKUP($F105,'Tirage Matchs'!$B$6:$H$133,6,FALSE)),VLOOKUP($F105,'Tirage Matchs'!$D$6:$H$133,5,FALSE),VLOOKUP($F105,'Tirage Matchs'!$B$6:$H$133,6,FALSE))))</f>
        <v>0</v>
      </c>
      <c r="J105" s="129">
        <f>IF('Tirage Matchs'!$J$1=1,0,IF(G105="",0,IF(ISNA(VLOOKUP($F105,'Tirage Matchs'!$B$6:$H$133,7,FALSE)),VLOOKUP($F105,'Tirage Matchs'!$D$6:$H$133,4,FALSE),VLOOKUP($F105,'Tirage Matchs'!$B$6:$H$133,7,FALSE))))</f>
        <v>0</v>
      </c>
      <c r="K105" s="125">
        <f>IF('Tirage Matchs'!$J$1&lt;=2,0,IF(G105="",0,IF(ISNA(VLOOKUP($F105,'Tirage Matchs'!$B$139:$H$266,6,FALSE)),VLOOKUP($F105,'Tirage Matchs'!$D$139:$H$266,5,FALSE),VLOOKUP($F105,'Tirage Matchs'!$B$139:$H$266,6,FALSE))))</f>
        <v>0</v>
      </c>
      <c r="L105" s="124">
        <f>IF('Tirage Matchs'!$J$1&lt;=2,0,IF(G105="",0,IF(ISNA(VLOOKUP($F105,'Tirage Matchs'!$B$139:$H$266,7,FALSE)),VLOOKUP($F105,'Tirage Matchs'!$D$139:$H$266,4,FALSE),VLOOKUP($F105,'Tirage Matchs'!$B$139:$H$266,7,FALSE))))</f>
        <v>0</v>
      </c>
      <c r="M105" s="124">
        <f>IF('Tirage Matchs'!$J$1&lt;=3,0,IF(G105="",0,IF(ISNA(VLOOKUP($F105,'Tirage Matchs'!$B$272:$H$399,6,FALSE)),VLOOKUP($F105,'Tirage Matchs'!$D$272:$H$399,5,FALSE),VLOOKUP($F105,'Tirage Matchs'!$B$272:$H$399,6,FALSE))))</f>
        <v>0</v>
      </c>
      <c r="N105" s="124">
        <f>IF('Tirage Matchs'!$J$1&lt;=3,0,IF(G105="",0,IF(ISNA(VLOOKUP($F105,'Tirage Matchs'!$B$272:$H$399,7,FALSE)),VLOOKUP($F105,'Tirage Matchs'!$D$272:$H$399,4,FALSE),VLOOKUP($F105,'Tirage Matchs'!$B$272:$H$399,7,FALSE))))</f>
        <v>0</v>
      </c>
      <c r="O105" s="124">
        <f>IF('Tirage Matchs'!$J$1&lt;=4,0,IF(G105="",0,IF(ISNA(VLOOKUP($F105,'Tirage Matchs'!$B$405:$H$532,6,FALSE)),VLOOKUP($F105,'Tirage Matchs'!$D$405:$H$532,5,FALSE),VLOOKUP($F105,'Tirage Matchs'!$B$405:$H$532,6,FALSE))))</f>
        <v>0</v>
      </c>
      <c r="P105" s="124">
        <f>IF('Tirage Matchs'!$J$1&lt;=4,0,IF(G105="",0,IF(ISNA(VLOOKUP($F105,'Tirage Matchs'!$B$405:$H$532,7,FALSE)),VLOOKUP($F105,'Tirage Matchs'!$D$405:$H$532,4,FALSE),VLOOKUP($F105,'Tirage Matchs'!$B$405:$H$532,7,FALSE))))</f>
        <v>0</v>
      </c>
      <c r="Q105" s="124">
        <f>IF('Tirage Matchs'!$J$1&lt;=5,0,IF(G105="",0,IF(ISNA(VLOOKUP($F105,'Tirage Matchs'!$B$538:$H$665,6,FALSE)),VLOOKUP($F105,'Tirage Matchs'!$D$538:$H$665,5,FALSE),VLOOKUP($F105,'Tirage Matchs'!$B$538:$H$665,6,FALSE))))</f>
        <v>0</v>
      </c>
      <c r="R105" s="124">
        <f>IF('Tirage Matchs'!$J$1&lt;=5,0,IF(G105="",0,IF(ISNA(VLOOKUP($F105,'Tirage Matchs'!$B$538:$H$665,7,FALSE)),VLOOKUP($F105,'Tirage Matchs'!$D$538:$H$665,4,FALSE),VLOOKUP($F105,'Tirage Matchs'!$B$538:$H$665,7,FALSE))))</f>
        <v>0</v>
      </c>
      <c r="S105" s="130">
        <f t="shared" si="35"/>
        <v>0</v>
      </c>
      <c r="T105" s="124">
        <f t="shared" si="36"/>
        <v>0</v>
      </c>
      <c r="V105" s="127">
        <f t="shared" si="37"/>
        <v>0</v>
      </c>
      <c r="W105" s="127">
        <f t="shared" si="27"/>
        <v>0</v>
      </c>
      <c r="X105" s="127">
        <f t="shared" si="28"/>
        <v>0</v>
      </c>
      <c r="Y105" s="127">
        <f t="shared" si="29"/>
        <v>0</v>
      </c>
      <c r="Z105" s="127">
        <f t="shared" si="30"/>
        <v>0</v>
      </c>
      <c r="AA105" s="128" t="str">
        <f t="shared" si="38"/>
        <v/>
      </c>
      <c r="AB105" s="128" t="str">
        <f t="shared" si="31"/>
        <v/>
      </c>
      <c r="AC105" s="128" t="str">
        <f t="shared" si="32"/>
        <v/>
      </c>
      <c r="AD105" s="128" t="str">
        <f t="shared" si="33"/>
        <v/>
      </c>
      <c r="AE105" s="128" t="str">
        <f t="shared" si="34"/>
        <v/>
      </c>
      <c r="AF105" s="47">
        <f t="shared" si="39"/>
        <v>0.89700000000000002</v>
      </c>
      <c r="AG105" s="47">
        <f t="shared" si="40"/>
        <v>0.89700000000000002</v>
      </c>
      <c r="AH105" s="47">
        <f t="shared" si="41"/>
        <v>0.89700000000000002</v>
      </c>
      <c r="AI105" s="47">
        <f t="shared" si="42"/>
        <v>0.89700000000000002</v>
      </c>
      <c r="AJ105" s="47">
        <f t="shared" si="43"/>
        <v>0.89700000000000002</v>
      </c>
      <c r="AK105" s="48"/>
      <c r="AL105" s="48"/>
    </row>
    <row r="106" spans="1:38" x14ac:dyDescent="0.2">
      <c r="A106" s="121">
        <f t="shared" si="22"/>
        <v>104</v>
      </c>
      <c r="B106" s="121">
        <f t="shared" si="23"/>
        <v>104</v>
      </c>
      <c r="C106" s="121">
        <f t="shared" si="24"/>
        <v>104</v>
      </c>
      <c r="D106" s="121">
        <f t="shared" si="25"/>
        <v>104</v>
      </c>
      <c r="E106" s="121">
        <f t="shared" si="26"/>
        <v>104</v>
      </c>
      <c r="F106" s="122">
        <v>104</v>
      </c>
      <c r="G106" s="255" t="str">
        <f>Inscription!B107&amp;Inscription!C107&amp;Inscription!D107&amp;Inscription!E107&amp;Inscription!F107</f>
        <v/>
      </c>
      <c r="H106" s="256"/>
      <c r="I106" s="123">
        <f>IF('Tirage Matchs'!$J$1=1,0,IF(G106="",0,IF(ISNA(VLOOKUP($F106,'Tirage Matchs'!$B$6:$H$133,6,FALSE)),VLOOKUP($F106,'Tirage Matchs'!$D$6:$H$133,5,FALSE),VLOOKUP($F106,'Tirage Matchs'!$B$6:$H$133,6,FALSE))))</f>
        <v>0</v>
      </c>
      <c r="J106" s="129">
        <f>IF('Tirage Matchs'!$J$1=1,0,IF(G106="",0,IF(ISNA(VLOOKUP($F106,'Tirage Matchs'!$B$6:$H$133,7,FALSE)),VLOOKUP($F106,'Tirage Matchs'!$D$6:$H$133,4,FALSE),VLOOKUP($F106,'Tirage Matchs'!$B$6:$H$133,7,FALSE))))</f>
        <v>0</v>
      </c>
      <c r="K106" s="125">
        <f>IF('Tirage Matchs'!$J$1&lt;=2,0,IF(G106="",0,IF(ISNA(VLOOKUP($F106,'Tirage Matchs'!$B$139:$H$266,6,FALSE)),VLOOKUP($F106,'Tirage Matchs'!$D$139:$H$266,5,FALSE),VLOOKUP($F106,'Tirage Matchs'!$B$139:$H$266,6,FALSE))))</f>
        <v>0</v>
      </c>
      <c r="L106" s="124">
        <f>IF('Tirage Matchs'!$J$1&lt;=2,0,IF(G106="",0,IF(ISNA(VLOOKUP($F106,'Tirage Matchs'!$B$139:$H$266,7,FALSE)),VLOOKUP($F106,'Tirage Matchs'!$D$139:$H$266,4,FALSE),VLOOKUP($F106,'Tirage Matchs'!$B$139:$H$266,7,FALSE))))</f>
        <v>0</v>
      </c>
      <c r="M106" s="124">
        <f>IF('Tirage Matchs'!$J$1&lt;=3,0,IF(G106="",0,IF(ISNA(VLOOKUP($F106,'Tirage Matchs'!$B$272:$H$399,6,FALSE)),VLOOKUP($F106,'Tirage Matchs'!$D$272:$H$399,5,FALSE),VLOOKUP($F106,'Tirage Matchs'!$B$272:$H$399,6,FALSE))))</f>
        <v>0</v>
      </c>
      <c r="N106" s="124">
        <f>IF('Tirage Matchs'!$J$1&lt;=3,0,IF(G106="",0,IF(ISNA(VLOOKUP($F106,'Tirage Matchs'!$B$272:$H$399,7,FALSE)),VLOOKUP($F106,'Tirage Matchs'!$D$272:$H$399,4,FALSE),VLOOKUP($F106,'Tirage Matchs'!$B$272:$H$399,7,FALSE))))</f>
        <v>0</v>
      </c>
      <c r="O106" s="124">
        <f>IF('Tirage Matchs'!$J$1&lt;=4,0,IF(G106="",0,IF(ISNA(VLOOKUP($F106,'Tirage Matchs'!$B$405:$H$532,6,FALSE)),VLOOKUP($F106,'Tirage Matchs'!$D$405:$H$532,5,FALSE),VLOOKUP($F106,'Tirage Matchs'!$B$405:$H$532,6,FALSE))))</f>
        <v>0</v>
      </c>
      <c r="P106" s="124">
        <f>IF('Tirage Matchs'!$J$1&lt;=4,0,IF(G106="",0,IF(ISNA(VLOOKUP($F106,'Tirage Matchs'!$B$405:$H$532,7,FALSE)),VLOOKUP($F106,'Tirage Matchs'!$D$405:$H$532,4,FALSE),VLOOKUP($F106,'Tirage Matchs'!$B$405:$H$532,7,FALSE))))</f>
        <v>0</v>
      </c>
      <c r="Q106" s="124">
        <f>IF('Tirage Matchs'!$J$1&lt;=5,0,IF(G106="",0,IF(ISNA(VLOOKUP($F106,'Tirage Matchs'!$B$538:$H$665,6,FALSE)),VLOOKUP($F106,'Tirage Matchs'!$D$538:$H$665,5,FALSE),VLOOKUP($F106,'Tirage Matchs'!$B$538:$H$665,6,FALSE))))</f>
        <v>0</v>
      </c>
      <c r="R106" s="124">
        <f>IF('Tirage Matchs'!$J$1&lt;=5,0,IF(G106="",0,IF(ISNA(VLOOKUP($F106,'Tirage Matchs'!$B$538:$H$665,7,FALSE)),VLOOKUP($F106,'Tirage Matchs'!$D$538:$H$665,4,FALSE),VLOOKUP($F106,'Tirage Matchs'!$B$538:$H$665,7,FALSE))))</f>
        <v>0</v>
      </c>
      <c r="S106" s="130">
        <f t="shared" si="35"/>
        <v>0</v>
      </c>
      <c r="T106" s="124">
        <f t="shared" si="36"/>
        <v>0</v>
      </c>
      <c r="V106" s="127">
        <f t="shared" si="37"/>
        <v>0</v>
      </c>
      <c r="W106" s="127">
        <f t="shared" si="27"/>
        <v>0</v>
      </c>
      <c r="X106" s="127">
        <f t="shared" si="28"/>
        <v>0</v>
      </c>
      <c r="Y106" s="127">
        <f t="shared" si="29"/>
        <v>0</v>
      </c>
      <c r="Z106" s="127">
        <f t="shared" si="30"/>
        <v>0</v>
      </c>
      <c r="AA106" s="128" t="str">
        <f t="shared" si="38"/>
        <v/>
      </c>
      <c r="AB106" s="128" t="str">
        <f t="shared" si="31"/>
        <v/>
      </c>
      <c r="AC106" s="128" t="str">
        <f t="shared" si="32"/>
        <v/>
      </c>
      <c r="AD106" s="128" t="str">
        <f t="shared" si="33"/>
        <v/>
      </c>
      <c r="AE106" s="128" t="str">
        <f t="shared" si="34"/>
        <v/>
      </c>
      <c r="AF106" s="47">
        <f t="shared" si="39"/>
        <v>0.89600000000000002</v>
      </c>
      <c r="AG106" s="47">
        <f t="shared" si="40"/>
        <v>0.89600000000000002</v>
      </c>
      <c r="AH106" s="47">
        <f t="shared" si="41"/>
        <v>0.89600000000000002</v>
      </c>
      <c r="AI106" s="47">
        <f t="shared" si="42"/>
        <v>0.89600000000000002</v>
      </c>
      <c r="AJ106" s="47">
        <f t="shared" si="43"/>
        <v>0.89600000000000002</v>
      </c>
      <c r="AK106" s="48"/>
      <c r="AL106" s="48"/>
    </row>
    <row r="107" spans="1:38" x14ac:dyDescent="0.2">
      <c r="A107" s="121">
        <f t="shared" si="22"/>
        <v>105</v>
      </c>
      <c r="B107" s="121">
        <f t="shared" si="23"/>
        <v>105</v>
      </c>
      <c r="C107" s="121">
        <f t="shared" si="24"/>
        <v>105</v>
      </c>
      <c r="D107" s="121">
        <f t="shared" si="25"/>
        <v>105</v>
      </c>
      <c r="E107" s="121">
        <f t="shared" si="26"/>
        <v>105</v>
      </c>
      <c r="F107" s="122">
        <v>105</v>
      </c>
      <c r="G107" s="255" t="str">
        <f>Inscription!B108&amp;Inscription!C108&amp;Inscription!D108&amp;Inscription!E108&amp;Inscription!F108</f>
        <v/>
      </c>
      <c r="H107" s="256"/>
      <c r="I107" s="123">
        <f>IF('Tirage Matchs'!$J$1=1,0,IF(G107="",0,IF(ISNA(VLOOKUP($F107,'Tirage Matchs'!$B$6:$H$133,6,FALSE)),VLOOKUP($F107,'Tirage Matchs'!$D$6:$H$133,5,FALSE),VLOOKUP($F107,'Tirage Matchs'!$B$6:$H$133,6,FALSE))))</f>
        <v>0</v>
      </c>
      <c r="J107" s="129">
        <f>IF('Tirage Matchs'!$J$1=1,0,IF(G107="",0,IF(ISNA(VLOOKUP($F107,'Tirage Matchs'!$B$6:$H$133,7,FALSE)),VLOOKUP($F107,'Tirage Matchs'!$D$6:$H$133,4,FALSE),VLOOKUP($F107,'Tirage Matchs'!$B$6:$H$133,7,FALSE))))</f>
        <v>0</v>
      </c>
      <c r="K107" s="125">
        <f>IF('Tirage Matchs'!$J$1&lt;=2,0,IF(G107="",0,IF(ISNA(VLOOKUP($F107,'Tirage Matchs'!$B$139:$H$266,6,FALSE)),VLOOKUP($F107,'Tirage Matchs'!$D$139:$H$266,5,FALSE),VLOOKUP($F107,'Tirage Matchs'!$B$139:$H$266,6,FALSE))))</f>
        <v>0</v>
      </c>
      <c r="L107" s="124">
        <f>IF('Tirage Matchs'!$J$1&lt;=2,0,IF(G107="",0,IF(ISNA(VLOOKUP($F107,'Tirage Matchs'!$B$139:$H$266,7,FALSE)),VLOOKUP($F107,'Tirage Matchs'!$D$139:$H$266,4,FALSE),VLOOKUP($F107,'Tirage Matchs'!$B$139:$H$266,7,FALSE))))</f>
        <v>0</v>
      </c>
      <c r="M107" s="124">
        <f>IF('Tirage Matchs'!$J$1&lt;=3,0,IF(G107="",0,IF(ISNA(VLOOKUP($F107,'Tirage Matchs'!$B$272:$H$399,6,FALSE)),VLOOKUP($F107,'Tirage Matchs'!$D$272:$H$399,5,FALSE),VLOOKUP($F107,'Tirage Matchs'!$B$272:$H$399,6,FALSE))))</f>
        <v>0</v>
      </c>
      <c r="N107" s="124">
        <f>IF('Tirage Matchs'!$J$1&lt;=3,0,IF(G107="",0,IF(ISNA(VLOOKUP($F107,'Tirage Matchs'!$B$272:$H$399,7,FALSE)),VLOOKUP($F107,'Tirage Matchs'!$D$272:$H$399,4,FALSE),VLOOKUP($F107,'Tirage Matchs'!$B$272:$H$399,7,FALSE))))</f>
        <v>0</v>
      </c>
      <c r="O107" s="124">
        <f>IF('Tirage Matchs'!$J$1&lt;=4,0,IF(G107="",0,IF(ISNA(VLOOKUP($F107,'Tirage Matchs'!$B$405:$H$532,6,FALSE)),VLOOKUP($F107,'Tirage Matchs'!$D$405:$H$532,5,FALSE),VLOOKUP($F107,'Tirage Matchs'!$B$405:$H$532,6,FALSE))))</f>
        <v>0</v>
      </c>
      <c r="P107" s="124">
        <f>IF('Tirage Matchs'!$J$1&lt;=4,0,IF(G107="",0,IF(ISNA(VLOOKUP($F107,'Tirage Matchs'!$B$405:$H$532,7,FALSE)),VLOOKUP($F107,'Tirage Matchs'!$D$405:$H$532,4,FALSE),VLOOKUP($F107,'Tirage Matchs'!$B$405:$H$532,7,FALSE))))</f>
        <v>0</v>
      </c>
      <c r="Q107" s="124">
        <f>IF('Tirage Matchs'!$J$1&lt;=5,0,IF(G107="",0,IF(ISNA(VLOOKUP($F107,'Tirage Matchs'!$B$538:$H$665,6,FALSE)),VLOOKUP($F107,'Tirage Matchs'!$D$538:$H$665,5,FALSE),VLOOKUP($F107,'Tirage Matchs'!$B$538:$H$665,6,FALSE))))</f>
        <v>0</v>
      </c>
      <c r="R107" s="124">
        <f>IF('Tirage Matchs'!$J$1&lt;=5,0,IF(G107="",0,IF(ISNA(VLOOKUP($F107,'Tirage Matchs'!$B$538:$H$665,7,FALSE)),VLOOKUP($F107,'Tirage Matchs'!$D$538:$H$665,4,FALSE),VLOOKUP($F107,'Tirage Matchs'!$B$538:$H$665,7,FALSE))))</f>
        <v>0</v>
      </c>
      <c r="S107" s="130">
        <f t="shared" si="35"/>
        <v>0</v>
      </c>
      <c r="T107" s="124">
        <f t="shared" si="36"/>
        <v>0</v>
      </c>
      <c r="V107" s="127">
        <f t="shared" si="37"/>
        <v>0</v>
      </c>
      <c r="W107" s="127">
        <f t="shared" si="27"/>
        <v>0</v>
      </c>
      <c r="X107" s="127">
        <f t="shared" si="28"/>
        <v>0</v>
      </c>
      <c r="Y107" s="127">
        <f t="shared" si="29"/>
        <v>0</v>
      </c>
      <c r="Z107" s="127">
        <f t="shared" si="30"/>
        <v>0</v>
      </c>
      <c r="AA107" s="128" t="str">
        <f t="shared" si="38"/>
        <v/>
      </c>
      <c r="AB107" s="128" t="str">
        <f t="shared" si="31"/>
        <v/>
      </c>
      <c r="AC107" s="128" t="str">
        <f t="shared" si="32"/>
        <v/>
      </c>
      <c r="AD107" s="128" t="str">
        <f t="shared" si="33"/>
        <v/>
      </c>
      <c r="AE107" s="128" t="str">
        <f t="shared" si="34"/>
        <v/>
      </c>
      <c r="AF107" s="47">
        <f t="shared" si="39"/>
        <v>0.89500000000000002</v>
      </c>
      <c r="AG107" s="47">
        <f t="shared" si="40"/>
        <v>0.89500000000000002</v>
      </c>
      <c r="AH107" s="47">
        <f t="shared" si="41"/>
        <v>0.89500000000000002</v>
      </c>
      <c r="AI107" s="47">
        <f t="shared" si="42"/>
        <v>0.89500000000000002</v>
      </c>
      <c r="AJ107" s="47">
        <f t="shared" si="43"/>
        <v>0.89500000000000002</v>
      </c>
      <c r="AK107" s="48"/>
      <c r="AL107" s="48"/>
    </row>
    <row r="108" spans="1:38" x14ac:dyDescent="0.2">
      <c r="A108" s="121">
        <f t="shared" si="22"/>
        <v>106</v>
      </c>
      <c r="B108" s="121">
        <f t="shared" si="23"/>
        <v>106</v>
      </c>
      <c r="C108" s="121">
        <f t="shared" si="24"/>
        <v>106</v>
      </c>
      <c r="D108" s="121">
        <f t="shared" si="25"/>
        <v>106</v>
      </c>
      <c r="E108" s="121">
        <f t="shared" si="26"/>
        <v>106</v>
      </c>
      <c r="F108" s="122">
        <v>106</v>
      </c>
      <c r="G108" s="255" t="str">
        <f>Inscription!B109&amp;Inscription!C109&amp;Inscription!D109&amp;Inscription!E109&amp;Inscription!F109</f>
        <v/>
      </c>
      <c r="H108" s="256"/>
      <c r="I108" s="123">
        <f>IF('Tirage Matchs'!$J$1=1,0,IF(G108="",0,IF(ISNA(VLOOKUP($F108,'Tirage Matchs'!$B$6:$H$133,6,FALSE)),VLOOKUP($F108,'Tirage Matchs'!$D$6:$H$133,5,FALSE),VLOOKUP($F108,'Tirage Matchs'!$B$6:$H$133,6,FALSE))))</f>
        <v>0</v>
      </c>
      <c r="J108" s="129">
        <f>IF('Tirage Matchs'!$J$1=1,0,IF(G108="",0,IF(ISNA(VLOOKUP($F108,'Tirage Matchs'!$B$6:$H$133,7,FALSE)),VLOOKUP($F108,'Tirage Matchs'!$D$6:$H$133,4,FALSE),VLOOKUP($F108,'Tirage Matchs'!$B$6:$H$133,7,FALSE))))</f>
        <v>0</v>
      </c>
      <c r="K108" s="125">
        <f>IF('Tirage Matchs'!$J$1&lt;=2,0,IF(G108="",0,IF(ISNA(VLOOKUP($F108,'Tirage Matchs'!$B$139:$H$266,6,FALSE)),VLOOKUP($F108,'Tirage Matchs'!$D$139:$H$266,5,FALSE),VLOOKUP($F108,'Tirage Matchs'!$B$139:$H$266,6,FALSE))))</f>
        <v>0</v>
      </c>
      <c r="L108" s="124">
        <f>IF('Tirage Matchs'!$J$1&lt;=2,0,IF(G108="",0,IF(ISNA(VLOOKUP($F108,'Tirage Matchs'!$B$139:$H$266,7,FALSE)),VLOOKUP($F108,'Tirage Matchs'!$D$139:$H$266,4,FALSE),VLOOKUP($F108,'Tirage Matchs'!$B$139:$H$266,7,FALSE))))</f>
        <v>0</v>
      </c>
      <c r="M108" s="124">
        <f>IF('Tirage Matchs'!$J$1&lt;=3,0,IF(G108="",0,IF(ISNA(VLOOKUP($F108,'Tirage Matchs'!$B$272:$H$399,6,FALSE)),VLOOKUP($F108,'Tirage Matchs'!$D$272:$H$399,5,FALSE),VLOOKUP($F108,'Tirage Matchs'!$B$272:$H$399,6,FALSE))))</f>
        <v>0</v>
      </c>
      <c r="N108" s="124">
        <f>IF('Tirage Matchs'!$J$1&lt;=3,0,IF(G108="",0,IF(ISNA(VLOOKUP($F108,'Tirage Matchs'!$B$272:$H$399,7,FALSE)),VLOOKUP($F108,'Tirage Matchs'!$D$272:$H$399,4,FALSE),VLOOKUP($F108,'Tirage Matchs'!$B$272:$H$399,7,FALSE))))</f>
        <v>0</v>
      </c>
      <c r="O108" s="124">
        <f>IF('Tirage Matchs'!$J$1&lt;=4,0,IF(G108="",0,IF(ISNA(VLOOKUP($F108,'Tirage Matchs'!$B$405:$H$532,6,FALSE)),VLOOKUP($F108,'Tirage Matchs'!$D$405:$H$532,5,FALSE),VLOOKUP($F108,'Tirage Matchs'!$B$405:$H$532,6,FALSE))))</f>
        <v>0</v>
      </c>
      <c r="P108" s="124">
        <f>IF('Tirage Matchs'!$J$1&lt;=4,0,IF(G108="",0,IF(ISNA(VLOOKUP($F108,'Tirage Matchs'!$B$405:$H$532,7,FALSE)),VLOOKUP($F108,'Tirage Matchs'!$D$405:$H$532,4,FALSE),VLOOKUP($F108,'Tirage Matchs'!$B$405:$H$532,7,FALSE))))</f>
        <v>0</v>
      </c>
      <c r="Q108" s="124">
        <f>IF('Tirage Matchs'!$J$1&lt;=5,0,IF(G108="",0,IF(ISNA(VLOOKUP($F108,'Tirage Matchs'!$B$538:$H$665,6,FALSE)),VLOOKUP($F108,'Tirage Matchs'!$D$538:$H$665,5,FALSE),VLOOKUP($F108,'Tirage Matchs'!$B$538:$H$665,6,FALSE))))</f>
        <v>0</v>
      </c>
      <c r="R108" s="124">
        <f>IF('Tirage Matchs'!$J$1&lt;=5,0,IF(G108="",0,IF(ISNA(VLOOKUP($F108,'Tirage Matchs'!$B$538:$H$665,7,FALSE)),VLOOKUP($F108,'Tirage Matchs'!$D$538:$H$665,4,FALSE),VLOOKUP($F108,'Tirage Matchs'!$B$538:$H$665,7,FALSE))))</f>
        <v>0</v>
      </c>
      <c r="S108" s="130">
        <f t="shared" si="35"/>
        <v>0</v>
      </c>
      <c r="T108" s="124">
        <f t="shared" si="36"/>
        <v>0</v>
      </c>
      <c r="V108" s="127">
        <f t="shared" si="37"/>
        <v>0</v>
      </c>
      <c r="W108" s="127">
        <f t="shared" si="27"/>
        <v>0</v>
      </c>
      <c r="X108" s="127">
        <f t="shared" si="28"/>
        <v>0</v>
      </c>
      <c r="Y108" s="127">
        <f t="shared" si="29"/>
        <v>0</v>
      </c>
      <c r="Z108" s="127">
        <f t="shared" si="30"/>
        <v>0</v>
      </c>
      <c r="AA108" s="128" t="str">
        <f t="shared" si="38"/>
        <v/>
      </c>
      <c r="AB108" s="128" t="str">
        <f t="shared" si="31"/>
        <v/>
      </c>
      <c r="AC108" s="128" t="str">
        <f t="shared" si="32"/>
        <v/>
      </c>
      <c r="AD108" s="128" t="str">
        <f t="shared" si="33"/>
        <v/>
      </c>
      <c r="AE108" s="128" t="str">
        <f t="shared" si="34"/>
        <v/>
      </c>
      <c r="AF108" s="47">
        <f t="shared" si="39"/>
        <v>0.89400000000000002</v>
      </c>
      <c r="AG108" s="47">
        <f t="shared" si="40"/>
        <v>0.89400000000000002</v>
      </c>
      <c r="AH108" s="47">
        <f t="shared" si="41"/>
        <v>0.89400000000000002</v>
      </c>
      <c r="AI108" s="47">
        <f t="shared" si="42"/>
        <v>0.89400000000000002</v>
      </c>
      <c r="AJ108" s="47">
        <f t="shared" si="43"/>
        <v>0.89400000000000002</v>
      </c>
      <c r="AK108" s="48"/>
      <c r="AL108" s="48"/>
    </row>
    <row r="109" spans="1:38" x14ac:dyDescent="0.2">
      <c r="A109" s="121">
        <f t="shared" si="22"/>
        <v>107</v>
      </c>
      <c r="B109" s="121">
        <f t="shared" si="23"/>
        <v>107</v>
      </c>
      <c r="C109" s="121">
        <f t="shared" si="24"/>
        <v>107</v>
      </c>
      <c r="D109" s="121">
        <f t="shared" si="25"/>
        <v>107</v>
      </c>
      <c r="E109" s="121">
        <f t="shared" si="26"/>
        <v>107</v>
      </c>
      <c r="F109" s="122">
        <v>107</v>
      </c>
      <c r="G109" s="255" t="str">
        <f>Inscription!B110&amp;Inscription!C110&amp;Inscription!D110&amp;Inscription!E110&amp;Inscription!F110</f>
        <v/>
      </c>
      <c r="H109" s="256"/>
      <c r="I109" s="123">
        <f>IF('Tirage Matchs'!$J$1=1,0,IF(G109="",0,IF(ISNA(VLOOKUP($F109,'Tirage Matchs'!$B$6:$H$133,6,FALSE)),VLOOKUP($F109,'Tirage Matchs'!$D$6:$H$133,5,FALSE),VLOOKUP($F109,'Tirage Matchs'!$B$6:$H$133,6,FALSE))))</f>
        <v>0</v>
      </c>
      <c r="J109" s="129">
        <f>IF('Tirage Matchs'!$J$1=1,0,IF(G109="",0,IF(ISNA(VLOOKUP($F109,'Tirage Matchs'!$B$6:$H$133,7,FALSE)),VLOOKUP($F109,'Tirage Matchs'!$D$6:$H$133,4,FALSE),VLOOKUP($F109,'Tirage Matchs'!$B$6:$H$133,7,FALSE))))</f>
        <v>0</v>
      </c>
      <c r="K109" s="125">
        <f>IF('Tirage Matchs'!$J$1&lt;=2,0,IF(G109="",0,IF(ISNA(VLOOKUP($F109,'Tirage Matchs'!$B$139:$H$266,6,FALSE)),VLOOKUP($F109,'Tirage Matchs'!$D$139:$H$266,5,FALSE),VLOOKUP($F109,'Tirage Matchs'!$B$139:$H$266,6,FALSE))))</f>
        <v>0</v>
      </c>
      <c r="L109" s="124">
        <f>IF('Tirage Matchs'!$J$1&lt;=2,0,IF(G109="",0,IF(ISNA(VLOOKUP($F109,'Tirage Matchs'!$B$139:$H$266,7,FALSE)),VLOOKUP($F109,'Tirage Matchs'!$D$139:$H$266,4,FALSE),VLOOKUP($F109,'Tirage Matchs'!$B$139:$H$266,7,FALSE))))</f>
        <v>0</v>
      </c>
      <c r="M109" s="124">
        <f>IF('Tirage Matchs'!$J$1&lt;=3,0,IF(G109="",0,IF(ISNA(VLOOKUP($F109,'Tirage Matchs'!$B$272:$H$399,6,FALSE)),VLOOKUP($F109,'Tirage Matchs'!$D$272:$H$399,5,FALSE),VLOOKUP($F109,'Tirage Matchs'!$B$272:$H$399,6,FALSE))))</f>
        <v>0</v>
      </c>
      <c r="N109" s="124">
        <f>IF('Tirage Matchs'!$J$1&lt;=3,0,IF(G109="",0,IF(ISNA(VLOOKUP($F109,'Tirage Matchs'!$B$272:$H$399,7,FALSE)),VLOOKUP($F109,'Tirage Matchs'!$D$272:$H$399,4,FALSE),VLOOKUP($F109,'Tirage Matchs'!$B$272:$H$399,7,FALSE))))</f>
        <v>0</v>
      </c>
      <c r="O109" s="124">
        <f>IF('Tirage Matchs'!$J$1&lt;=4,0,IF(G109="",0,IF(ISNA(VLOOKUP($F109,'Tirage Matchs'!$B$405:$H$532,6,FALSE)),VLOOKUP($F109,'Tirage Matchs'!$D$405:$H$532,5,FALSE),VLOOKUP($F109,'Tirage Matchs'!$B$405:$H$532,6,FALSE))))</f>
        <v>0</v>
      </c>
      <c r="P109" s="124">
        <f>IF('Tirage Matchs'!$J$1&lt;=4,0,IF(G109="",0,IF(ISNA(VLOOKUP($F109,'Tirage Matchs'!$B$405:$H$532,7,FALSE)),VLOOKUP($F109,'Tirage Matchs'!$D$405:$H$532,4,FALSE),VLOOKUP($F109,'Tirage Matchs'!$B$405:$H$532,7,FALSE))))</f>
        <v>0</v>
      </c>
      <c r="Q109" s="124">
        <f>IF('Tirage Matchs'!$J$1&lt;=5,0,IF(G109="",0,IF(ISNA(VLOOKUP($F109,'Tirage Matchs'!$B$538:$H$665,6,FALSE)),VLOOKUP($F109,'Tirage Matchs'!$D$538:$H$665,5,FALSE),VLOOKUP($F109,'Tirage Matchs'!$B$538:$H$665,6,FALSE))))</f>
        <v>0</v>
      </c>
      <c r="R109" s="124">
        <f>IF('Tirage Matchs'!$J$1&lt;=5,0,IF(G109="",0,IF(ISNA(VLOOKUP($F109,'Tirage Matchs'!$B$538:$H$665,7,FALSE)),VLOOKUP($F109,'Tirage Matchs'!$D$538:$H$665,4,FALSE),VLOOKUP($F109,'Tirage Matchs'!$B$538:$H$665,7,FALSE))))</f>
        <v>0</v>
      </c>
      <c r="S109" s="130">
        <f t="shared" si="35"/>
        <v>0</v>
      </c>
      <c r="T109" s="124">
        <f t="shared" si="36"/>
        <v>0</v>
      </c>
      <c r="V109" s="127">
        <f t="shared" si="37"/>
        <v>0</v>
      </c>
      <c r="W109" s="127">
        <f t="shared" si="27"/>
        <v>0</v>
      </c>
      <c r="X109" s="127">
        <f t="shared" si="28"/>
        <v>0</v>
      </c>
      <c r="Y109" s="127">
        <f t="shared" si="29"/>
        <v>0</v>
      </c>
      <c r="Z109" s="127">
        <f t="shared" si="30"/>
        <v>0</v>
      </c>
      <c r="AA109" s="128" t="str">
        <f t="shared" si="38"/>
        <v/>
      </c>
      <c r="AB109" s="128" t="str">
        <f t="shared" si="31"/>
        <v/>
      </c>
      <c r="AC109" s="128" t="str">
        <f t="shared" si="32"/>
        <v/>
      </c>
      <c r="AD109" s="128" t="str">
        <f t="shared" si="33"/>
        <v/>
      </c>
      <c r="AE109" s="128" t="str">
        <f t="shared" si="34"/>
        <v/>
      </c>
      <c r="AF109" s="47">
        <f t="shared" si="39"/>
        <v>0.89300000000000002</v>
      </c>
      <c r="AG109" s="47">
        <f t="shared" si="40"/>
        <v>0.89300000000000002</v>
      </c>
      <c r="AH109" s="47">
        <f t="shared" si="41"/>
        <v>0.89300000000000002</v>
      </c>
      <c r="AI109" s="47">
        <f t="shared" si="42"/>
        <v>0.89300000000000002</v>
      </c>
      <c r="AJ109" s="47">
        <f t="shared" si="43"/>
        <v>0.89300000000000002</v>
      </c>
      <c r="AK109" s="48"/>
      <c r="AL109" s="48"/>
    </row>
    <row r="110" spans="1:38" x14ac:dyDescent="0.2">
      <c r="A110" s="121">
        <f t="shared" si="22"/>
        <v>108</v>
      </c>
      <c r="B110" s="121">
        <f t="shared" si="23"/>
        <v>108</v>
      </c>
      <c r="C110" s="121">
        <f t="shared" si="24"/>
        <v>108</v>
      </c>
      <c r="D110" s="121">
        <f t="shared" si="25"/>
        <v>108</v>
      </c>
      <c r="E110" s="121">
        <f t="shared" si="26"/>
        <v>108</v>
      </c>
      <c r="F110" s="122">
        <v>108</v>
      </c>
      <c r="G110" s="255" t="str">
        <f>Inscription!B111&amp;Inscription!C111&amp;Inscription!D111&amp;Inscription!E111&amp;Inscription!F111</f>
        <v/>
      </c>
      <c r="H110" s="256"/>
      <c r="I110" s="123">
        <f>IF('Tirage Matchs'!$J$1=1,0,IF(G110="",0,IF(ISNA(VLOOKUP($F110,'Tirage Matchs'!$B$6:$H$133,6,FALSE)),VLOOKUP($F110,'Tirage Matchs'!$D$6:$H$133,5,FALSE),VLOOKUP($F110,'Tirage Matchs'!$B$6:$H$133,6,FALSE))))</f>
        <v>0</v>
      </c>
      <c r="J110" s="129">
        <f>IF('Tirage Matchs'!$J$1=1,0,IF(G110="",0,IF(ISNA(VLOOKUP($F110,'Tirage Matchs'!$B$6:$H$133,7,FALSE)),VLOOKUP($F110,'Tirage Matchs'!$D$6:$H$133,4,FALSE),VLOOKUP($F110,'Tirage Matchs'!$B$6:$H$133,7,FALSE))))</f>
        <v>0</v>
      </c>
      <c r="K110" s="125">
        <f>IF('Tirage Matchs'!$J$1&lt;=2,0,IF(G110="",0,IF(ISNA(VLOOKUP($F110,'Tirage Matchs'!$B$139:$H$266,6,FALSE)),VLOOKUP($F110,'Tirage Matchs'!$D$139:$H$266,5,FALSE),VLOOKUP($F110,'Tirage Matchs'!$B$139:$H$266,6,FALSE))))</f>
        <v>0</v>
      </c>
      <c r="L110" s="124">
        <f>IF('Tirage Matchs'!$J$1&lt;=2,0,IF(G110="",0,IF(ISNA(VLOOKUP($F110,'Tirage Matchs'!$B$139:$H$266,7,FALSE)),VLOOKUP($F110,'Tirage Matchs'!$D$139:$H$266,4,FALSE),VLOOKUP($F110,'Tirage Matchs'!$B$139:$H$266,7,FALSE))))</f>
        <v>0</v>
      </c>
      <c r="M110" s="124">
        <f>IF('Tirage Matchs'!$J$1&lt;=3,0,IF(G110="",0,IF(ISNA(VLOOKUP($F110,'Tirage Matchs'!$B$272:$H$399,6,FALSE)),VLOOKUP($F110,'Tirage Matchs'!$D$272:$H$399,5,FALSE),VLOOKUP($F110,'Tirage Matchs'!$B$272:$H$399,6,FALSE))))</f>
        <v>0</v>
      </c>
      <c r="N110" s="124">
        <f>IF('Tirage Matchs'!$J$1&lt;=3,0,IF(G110="",0,IF(ISNA(VLOOKUP($F110,'Tirage Matchs'!$B$272:$H$399,7,FALSE)),VLOOKUP($F110,'Tirage Matchs'!$D$272:$H$399,4,FALSE),VLOOKUP($F110,'Tirage Matchs'!$B$272:$H$399,7,FALSE))))</f>
        <v>0</v>
      </c>
      <c r="O110" s="124">
        <f>IF('Tirage Matchs'!$J$1&lt;=4,0,IF(G110="",0,IF(ISNA(VLOOKUP($F110,'Tirage Matchs'!$B$405:$H$532,6,FALSE)),VLOOKUP($F110,'Tirage Matchs'!$D$405:$H$532,5,FALSE),VLOOKUP($F110,'Tirage Matchs'!$B$405:$H$532,6,FALSE))))</f>
        <v>0</v>
      </c>
      <c r="P110" s="124">
        <f>IF('Tirage Matchs'!$J$1&lt;=4,0,IF(G110="",0,IF(ISNA(VLOOKUP($F110,'Tirage Matchs'!$B$405:$H$532,7,FALSE)),VLOOKUP($F110,'Tirage Matchs'!$D$405:$H$532,4,FALSE),VLOOKUP($F110,'Tirage Matchs'!$B$405:$H$532,7,FALSE))))</f>
        <v>0</v>
      </c>
      <c r="Q110" s="124">
        <f>IF('Tirage Matchs'!$J$1&lt;=5,0,IF(G110="",0,IF(ISNA(VLOOKUP($F110,'Tirage Matchs'!$B$538:$H$665,6,FALSE)),VLOOKUP($F110,'Tirage Matchs'!$D$538:$H$665,5,FALSE),VLOOKUP($F110,'Tirage Matchs'!$B$538:$H$665,6,FALSE))))</f>
        <v>0</v>
      </c>
      <c r="R110" s="124">
        <f>IF('Tirage Matchs'!$J$1&lt;=5,0,IF(G110="",0,IF(ISNA(VLOOKUP($F110,'Tirage Matchs'!$B$538:$H$665,7,FALSE)),VLOOKUP($F110,'Tirage Matchs'!$D$538:$H$665,4,FALSE),VLOOKUP($F110,'Tirage Matchs'!$B$538:$H$665,7,FALSE))))</f>
        <v>0</v>
      </c>
      <c r="S110" s="130">
        <f t="shared" si="35"/>
        <v>0</v>
      </c>
      <c r="T110" s="124">
        <f t="shared" si="36"/>
        <v>0</v>
      </c>
      <c r="V110" s="127">
        <f t="shared" si="37"/>
        <v>0</v>
      </c>
      <c r="W110" s="127">
        <f t="shared" si="27"/>
        <v>0</v>
      </c>
      <c r="X110" s="127">
        <f t="shared" si="28"/>
        <v>0</v>
      </c>
      <c r="Y110" s="127">
        <f t="shared" si="29"/>
        <v>0</v>
      </c>
      <c r="Z110" s="127">
        <f t="shared" si="30"/>
        <v>0</v>
      </c>
      <c r="AA110" s="128" t="str">
        <f t="shared" si="38"/>
        <v/>
      </c>
      <c r="AB110" s="128" t="str">
        <f t="shared" si="31"/>
        <v/>
      </c>
      <c r="AC110" s="128" t="str">
        <f t="shared" si="32"/>
        <v/>
      </c>
      <c r="AD110" s="128" t="str">
        <f t="shared" si="33"/>
        <v/>
      </c>
      <c r="AE110" s="128" t="str">
        <f t="shared" si="34"/>
        <v/>
      </c>
      <c r="AF110" s="47">
        <f t="shared" si="39"/>
        <v>0.89200000000000002</v>
      </c>
      <c r="AG110" s="47">
        <f t="shared" si="40"/>
        <v>0.89200000000000002</v>
      </c>
      <c r="AH110" s="47">
        <f t="shared" si="41"/>
        <v>0.89200000000000002</v>
      </c>
      <c r="AI110" s="47">
        <f t="shared" si="42"/>
        <v>0.89200000000000002</v>
      </c>
      <c r="AJ110" s="47">
        <f t="shared" si="43"/>
        <v>0.89200000000000002</v>
      </c>
      <c r="AK110" s="48"/>
      <c r="AL110" s="48"/>
    </row>
    <row r="111" spans="1:38" x14ac:dyDescent="0.2">
      <c r="A111" s="121">
        <f t="shared" si="22"/>
        <v>109</v>
      </c>
      <c r="B111" s="121">
        <f t="shared" si="23"/>
        <v>109</v>
      </c>
      <c r="C111" s="121">
        <f t="shared" si="24"/>
        <v>109</v>
      </c>
      <c r="D111" s="121">
        <f t="shared" si="25"/>
        <v>109</v>
      </c>
      <c r="E111" s="121">
        <f t="shared" si="26"/>
        <v>109</v>
      </c>
      <c r="F111" s="122">
        <v>109</v>
      </c>
      <c r="G111" s="255" t="str">
        <f>Inscription!B112&amp;Inscription!C112&amp;Inscription!D112&amp;Inscription!E112&amp;Inscription!F112</f>
        <v/>
      </c>
      <c r="H111" s="256"/>
      <c r="I111" s="123">
        <f>IF('Tirage Matchs'!$J$1=1,0,IF(G111="",0,IF(ISNA(VLOOKUP($F111,'Tirage Matchs'!$B$6:$H$133,6,FALSE)),VLOOKUP($F111,'Tirage Matchs'!$D$6:$H$133,5,FALSE),VLOOKUP($F111,'Tirage Matchs'!$B$6:$H$133,6,FALSE))))</f>
        <v>0</v>
      </c>
      <c r="J111" s="129">
        <f>IF('Tirage Matchs'!$J$1=1,0,IF(G111="",0,IF(ISNA(VLOOKUP($F111,'Tirage Matchs'!$B$6:$H$133,7,FALSE)),VLOOKUP($F111,'Tirage Matchs'!$D$6:$H$133,4,FALSE),VLOOKUP($F111,'Tirage Matchs'!$B$6:$H$133,7,FALSE))))</f>
        <v>0</v>
      </c>
      <c r="K111" s="125">
        <f>IF('Tirage Matchs'!$J$1&lt;=2,0,IF(G111="",0,IF(ISNA(VLOOKUP($F111,'Tirage Matchs'!$B$139:$H$266,6,FALSE)),VLOOKUP($F111,'Tirage Matchs'!$D$139:$H$266,5,FALSE),VLOOKUP($F111,'Tirage Matchs'!$B$139:$H$266,6,FALSE))))</f>
        <v>0</v>
      </c>
      <c r="L111" s="124">
        <f>IF('Tirage Matchs'!$J$1&lt;=2,0,IF(G111="",0,IF(ISNA(VLOOKUP($F111,'Tirage Matchs'!$B$139:$H$266,7,FALSE)),VLOOKUP($F111,'Tirage Matchs'!$D$139:$H$266,4,FALSE),VLOOKUP($F111,'Tirage Matchs'!$B$139:$H$266,7,FALSE))))</f>
        <v>0</v>
      </c>
      <c r="M111" s="124">
        <f>IF('Tirage Matchs'!$J$1&lt;=3,0,IF(G111="",0,IF(ISNA(VLOOKUP($F111,'Tirage Matchs'!$B$272:$H$399,6,FALSE)),VLOOKUP($F111,'Tirage Matchs'!$D$272:$H$399,5,FALSE),VLOOKUP($F111,'Tirage Matchs'!$B$272:$H$399,6,FALSE))))</f>
        <v>0</v>
      </c>
      <c r="N111" s="124">
        <f>IF('Tirage Matchs'!$J$1&lt;=3,0,IF(G111="",0,IF(ISNA(VLOOKUP($F111,'Tirage Matchs'!$B$272:$H$399,7,FALSE)),VLOOKUP($F111,'Tirage Matchs'!$D$272:$H$399,4,FALSE),VLOOKUP($F111,'Tirage Matchs'!$B$272:$H$399,7,FALSE))))</f>
        <v>0</v>
      </c>
      <c r="O111" s="124">
        <f>IF('Tirage Matchs'!$J$1&lt;=4,0,IF(G111="",0,IF(ISNA(VLOOKUP($F111,'Tirage Matchs'!$B$405:$H$532,6,FALSE)),VLOOKUP($F111,'Tirage Matchs'!$D$405:$H$532,5,FALSE),VLOOKUP($F111,'Tirage Matchs'!$B$405:$H$532,6,FALSE))))</f>
        <v>0</v>
      </c>
      <c r="P111" s="124">
        <f>IF('Tirage Matchs'!$J$1&lt;=4,0,IF(G111="",0,IF(ISNA(VLOOKUP($F111,'Tirage Matchs'!$B$405:$H$532,7,FALSE)),VLOOKUP($F111,'Tirage Matchs'!$D$405:$H$532,4,FALSE),VLOOKUP($F111,'Tirage Matchs'!$B$405:$H$532,7,FALSE))))</f>
        <v>0</v>
      </c>
      <c r="Q111" s="124">
        <f>IF('Tirage Matchs'!$J$1&lt;=5,0,IF(G111="",0,IF(ISNA(VLOOKUP($F111,'Tirage Matchs'!$B$538:$H$665,6,FALSE)),VLOOKUP($F111,'Tirage Matchs'!$D$538:$H$665,5,FALSE),VLOOKUP($F111,'Tirage Matchs'!$B$538:$H$665,6,FALSE))))</f>
        <v>0</v>
      </c>
      <c r="R111" s="124">
        <f>IF('Tirage Matchs'!$J$1&lt;=5,0,IF(G111="",0,IF(ISNA(VLOOKUP($F111,'Tirage Matchs'!$B$538:$H$665,7,FALSE)),VLOOKUP($F111,'Tirage Matchs'!$D$538:$H$665,4,FALSE),VLOOKUP($F111,'Tirage Matchs'!$B$538:$H$665,7,FALSE))))</f>
        <v>0</v>
      </c>
      <c r="S111" s="130">
        <f t="shared" si="35"/>
        <v>0</v>
      </c>
      <c r="T111" s="124">
        <f t="shared" si="36"/>
        <v>0</v>
      </c>
      <c r="V111" s="127">
        <f t="shared" si="37"/>
        <v>0</v>
      </c>
      <c r="W111" s="127">
        <f t="shared" si="27"/>
        <v>0</v>
      </c>
      <c r="X111" s="127">
        <f t="shared" si="28"/>
        <v>0</v>
      </c>
      <c r="Y111" s="127">
        <f t="shared" si="29"/>
        <v>0</v>
      </c>
      <c r="Z111" s="127">
        <f t="shared" si="30"/>
        <v>0</v>
      </c>
      <c r="AA111" s="128" t="str">
        <f t="shared" si="38"/>
        <v/>
      </c>
      <c r="AB111" s="128" t="str">
        <f t="shared" si="31"/>
        <v/>
      </c>
      <c r="AC111" s="128" t="str">
        <f t="shared" si="32"/>
        <v/>
      </c>
      <c r="AD111" s="128" t="str">
        <f t="shared" si="33"/>
        <v/>
      </c>
      <c r="AE111" s="128" t="str">
        <f t="shared" si="34"/>
        <v/>
      </c>
      <c r="AF111" s="47">
        <f t="shared" si="39"/>
        <v>0.89100000000000001</v>
      </c>
      <c r="AG111" s="47">
        <f t="shared" si="40"/>
        <v>0.89100000000000001</v>
      </c>
      <c r="AH111" s="47">
        <f t="shared" si="41"/>
        <v>0.89100000000000001</v>
      </c>
      <c r="AI111" s="47">
        <f t="shared" si="42"/>
        <v>0.89100000000000001</v>
      </c>
      <c r="AJ111" s="47">
        <f t="shared" si="43"/>
        <v>0.89100000000000001</v>
      </c>
      <c r="AK111" s="48"/>
      <c r="AL111" s="48"/>
    </row>
    <row r="112" spans="1:38" x14ac:dyDescent="0.2">
      <c r="A112" s="121">
        <f t="shared" si="22"/>
        <v>110</v>
      </c>
      <c r="B112" s="121">
        <f t="shared" si="23"/>
        <v>110</v>
      </c>
      <c r="C112" s="121">
        <f t="shared" si="24"/>
        <v>110</v>
      </c>
      <c r="D112" s="121">
        <f t="shared" si="25"/>
        <v>110</v>
      </c>
      <c r="E112" s="121">
        <f t="shared" si="26"/>
        <v>110</v>
      </c>
      <c r="F112" s="122">
        <v>110</v>
      </c>
      <c r="G112" s="255" t="str">
        <f>Inscription!B113&amp;Inscription!C113&amp;Inscription!D113&amp;Inscription!E113&amp;Inscription!F113</f>
        <v/>
      </c>
      <c r="H112" s="256"/>
      <c r="I112" s="123">
        <f>IF('Tirage Matchs'!$J$1=1,0,IF(G112="",0,IF(ISNA(VLOOKUP($F112,'Tirage Matchs'!$B$6:$H$133,6,FALSE)),VLOOKUP($F112,'Tirage Matchs'!$D$6:$H$133,5,FALSE),VLOOKUP($F112,'Tirage Matchs'!$B$6:$H$133,6,FALSE))))</f>
        <v>0</v>
      </c>
      <c r="J112" s="129">
        <f>IF('Tirage Matchs'!$J$1=1,0,IF(G112="",0,IF(ISNA(VLOOKUP($F112,'Tirage Matchs'!$B$6:$H$133,7,FALSE)),VLOOKUP($F112,'Tirage Matchs'!$D$6:$H$133,4,FALSE),VLOOKUP($F112,'Tirage Matchs'!$B$6:$H$133,7,FALSE))))</f>
        <v>0</v>
      </c>
      <c r="K112" s="125">
        <f>IF('Tirage Matchs'!$J$1&lt;=2,0,IF(G112="",0,IF(ISNA(VLOOKUP($F112,'Tirage Matchs'!$B$139:$H$266,6,FALSE)),VLOOKUP($F112,'Tirage Matchs'!$D$139:$H$266,5,FALSE),VLOOKUP($F112,'Tirage Matchs'!$B$139:$H$266,6,FALSE))))</f>
        <v>0</v>
      </c>
      <c r="L112" s="124">
        <f>IF('Tirage Matchs'!$J$1&lt;=2,0,IF(G112="",0,IF(ISNA(VLOOKUP($F112,'Tirage Matchs'!$B$139:$H$266,7,FALSE)),VLOOKUP($F112,'Tirage Matchs'!$D$139:$H$266,4,FALSE),VLOOKUP($F112,'Tirage Matchs'!$B$139:$H$266,7,FALSE))))</f>
        <v>0</v>
      </c>
      <c r="M112" s="124">
        <f>IF('Tirage Matchs'!$J$1&lt;=3,0,IF(G112="",0,IF(ISNA(VLOOKUP($F112,'Tirage Matchs'!$B$272:$H$399,6,FALSE)),VLOOKUP($F112,'Tirage Matchs'!$D$272:$H$399,5,FALSE),VLOOKUP($F112,'Tirage Matchs'!$B$272:$H$399,6,FALSE))))</f>
        <v>0</v>
      </c>
      <c r="N112" s="124">
        <f>IF('Tirage Matchs'!$J$1&lt;=3,0,IF(G112="",0,IF(ISNA(VLOOKUP($F112,'Tirage Matchs'!$B$272:$H$399,7,FALSE)),VLOOKUP($F112,'Tirage Matchs'!$D$272:$H$399,4,FALSE),VLOOKUP($F112,'Tirage Matchs'!$B$272:$H$399,7,FALSE))))</f>
        <v>0</v>
      </c>
      <c r="O112" s="124">
        <f>IF('Tirage Matchs'!$J$1&lt;=4,0,IF(G112="",0,IF(ISNA(VLOOKUP($F112,'Tirage Matchs'!$B$405:$H$532,6,FALSE)),VLOOKUP($F112,'Tirage Matchs'!$D$405:$H$532,5,FALSE),VLOOKUP($F112,'Tirage Matchs'!$B$405:$H$532,6,FALSE))))</f>
        <v>0</v>
      </c>
      <c r="P112" s="124">
        <f>IF('Tirage Matchs'!$J$1&lt;=4,0,IF(G112="",0,IF(ISNA(VLOOKUP($F112,'Tirage Matchs'!$B$405:$H$532,7,FALSE)),VLOOKUP($F112,'Tirage Matchs'!$D$405:$H$532,4,FALSE),VLOOKUP($F112,'Tirage Matchs'!$B$405:$H$532,7,FALSE))))</f>
        <v>0</v>
      </c>
      <c r="Q112" s="124">
        <f>IF('Tirage Matchs'!$J$1&lt;=5,0,IF(G112="",0,IF(ISNA(VLOOKUP($F112,'Tirage Matchs'!$B$538:$H$665,6,FALSE)),VLOOKUP($F112,'Tirage Matchs'!$D$538:$H$665,5,FALSE),VLOOKUP($F112,'Tirage Matchs'!$B$538:$H$665,6,FALSE))))</f>
        <v>0</v>
      </c>
      <c r="R112" s="124">
        <f>IF('Tirage Matchs'!$J$1&lt;=5,0,IF(G112="",0,IF(ISNA(VLOOKUP($F112,'Tirage Matchs'!$B$538:$H$665,7,FALSE)),VLOOKUP($F112,'Tirage Matchs'!$D$538:$H$665,4,FALSE),VLOOKUP($F112,'Tirage Matchs'!$B$538:$H$665,7,FALSE))))</f>
        <v>0</v>
      </c>
      <c r="S112" s="130">
        <f t="shared" si="35"/>
        <v>0</v>
      </c>
      <c r="T112" s="124">
        <f t="shared" si="36"/>
        <v>0</v>
      </c>
      <c r="V112" s="127">
        <f t="shared" si="37"/>
        <v>0</v>
      </c>
      <c r="W112" s="127">
        <f t="shared" si="27"/>
        <v>0</v>
      </c>
      <c r="X112" s="127">
        <f t="shared" si="28"/>
        <v>0</v>
      </c>
      <c r="Y112" s="127">
        <f t="shared" si="29"/>
        <v>0</v>
      </c>
      <c r="Z112" s="127">
        <f t="shared" si="30"/>
        <v>0</v>
      </c>
      <c r="AA112" s="128" t="str">
        <f t="shared" si="38"/>
        <v/>
      </c>
      <c r="AB112" s="128" t="str">
        <f t="shared" si="31"/>
        <v/>
      </c>
      <c r="AC112" s="128" t="str">
        <f t="shared" si="32"/>
        <v/>
      </c>
      <c r="AD112" s="128" t="str">
        <f t="shared" si="33"/>
        <v/>
      </c>
      <c r="AE112" s="128" t="str">
        <f t="shared" si="34"/>
        <v/>
      </c>
      <c r="AF112" s="47">
        <f t="shared" si="39"/>
        <v>0.89</v>
      </c>
      <c r="AG112" s="47">
        <f t="shared" si="40"/>
        <v>0.89</v>
      </c>
      <c r="AH112" s="47">
        <f t="shared" si="41"/>
        <v>0.89</v>
      </c>
      <c r="AI112" s="47">
        <f t="shared" si="42"/>
        <v>0.89</v>
      </c>
      <c r="AJ112" s="47">
        <f t="shared" si="43"/>
        <v>0.89</v>
      </c>
      <c r="AK112" s="48"/>
      <c r="AL112" s="48"/>
    </row>
    <row r="113" spans="1:38" x14ac:dyDescent="0.2">
      <c r="A113" s="121">
        <f t="shared" si="22"/>
        <v>111</v>
      </c>
      <c r="B113" s="121">
        <f t="shared" si="23"/>
        <v>111</v>
      </c>
      <c r="C113" s="121">
        <f t="shared" si="24"/>
        <v>111</v>
      </c>
      <c r="D113" s="121">
        <f t="shared" si="25"/>
        <v>111</v>
      </c>
      <c r="E113" s="121">
        <f t="shared" si="26"/>
        <v>111</v>
      </c>
      <c r="F113" s="122">
        <v>111</v>
      </c>
      <c r="G113" s="255" t="str">
        <f>Inscription!B114&amp;Inscription!C114&amp;Inscription!D114&amp;Inscription!E114&amp;Inscription!F114</f>
        <v/>
      </c>
      <c r="H113" s="256"/>
      <c r="I113" s="123">
        <f>IF('Tirage Matchs'!$J$1=1,0,IF(G113="",0,IF(ISNA(VLOOKUP($F113,'Tirage Matchs'!$B$6:$H$133,6,FALSE)),VLOOKUP($F113,'Tirage Matchs'!$D$6:$H$133,5,FALSE),VLOOKUP($F113,'Tirage Matchs'!$B$6:$H$133,6,FALSE))))</f>
        <v>0</v>
      </c>
      <c r="J113" s="129">
        <f>IF('Tirage Matchs'!$J$1=1,0,IF(G113="",0,IF(ISNA(VLOOKUP($F113,'Tirage Matchs'!$B$6:$H$133,7,FALSE)),VLOOKUP($F113,'Tirage Matchs'!$D$6:$H$133,4,FALSE),VLOOKUP($F113,'Tirage Matchs'!$B$6:$H$133,7,FALSE))))</f>
        <v>0</v>
      </c>
      <c r="K113" s="125">
        <f>IF('Tirage Matchs'!$J$1&lt;=2,0,IF(G113="",0,IF(ISNA(VLOOKUP($F113,'Tirage Matchs'!$B$139:$H$266,6,FALSE)),VLOOKUP($F113,'Tirage Matchs'!$D$139:$H$266,5,FALSE),VLOOKUP($F113,'Tirage Matchs'!$B$139:$H$266,6,FALSE))))</f>
        <v>0</v>
      </c>
      <c r="L113" s="124">
        <f>IF('Tirage Matchs'!$J$1&lt;=2,0,IF(G113="",0,IF(ISNA(VLOOKUP($F113,'Tirage Matchs'!$B$139:$H$266,7,FALSE)),VLOOKUP($F113,'Tirage Matchs'!$D$139:$H$266,4,FALSE),VLOOKUP($F113,'Tirage Matchs'!$B$139:$H$266,7,FALSE))))</f>
        <v>0</v>
      </c>
      <c r="M113" s="124">
        <f>IF('Tirage Matchs'!$J$1&lt;=3,0,IF(G113="",0,IF(ISNA(VLOOKUP($F113,'Tirage Matchs'!$B$272:$H$399,6,FALSE)),VLOOKUP($F113,'Tirage Matchs'!$D$272:$H$399,5,FALSE),VLOOKUP($F113,'Tirage Matchs'!$B$272:$H$399,6,FALSE))))</f>
        <v>0</v>
      </c>
      <c r="N113" s="124">
        <f>IF('Tirage Matchs'!$J$1&lt;=3,0,IF(G113="",0,IF(ISNA(VLOOKUP($F113,'Tirage Matchs'!$B$272:$H$399,7,FALSE)),VLOOKUP($F113,'Tirage Matchs'!$D$272:$H$399,4,FALSE),VLOOKUP($F113,'Tirage Matchs'!$B$272:$H$399,7,FALSE))))</f>
        <v>0</v>
      </c>
      <c r="O113" s="124">
        <f>IF('Tirage Matchs'!$J$1&lt;=4,0,IF(G113="",0,IF(ISNA(VLOOKUP($F113,'Tirage Matchs'!$B$405:$H$532,6,FALSE)),VLOOKUP($F113,'Tirage Matchs'!$D$405:$H$532,5,FALSE),VLOOKUP($F113,'Tirage Matchs'!$B$405:$H$532,6,FALSE))))</f>
        <v>0</v>
      </c>
      <c r="P113" s="124">
        <f>IF('Tirage Matchs'!$J$1&lt;=4,0,IF(G113="",0,IF(ISNA(VLOOKUP($F113,'Tirage Matchs'!$B$405:$H$532,7,FALSE)),VLOOKUP($F113,'Tirage Matchs'!$D$405:$H$532,4,FALSE),VLOOKUP($F113,'Tirage Matchs'!$B$405:$H$532,7,FALSE))))</f>
        <v>0</v>
      </c>
      <c r="Q113" s="124">
        <f>IF('Tirage Matchs'!$J$1&lt;=5,0,IF(G113="",0,IF(ISNA(VLOOKUP($F113,'Tirage Matchs'!$B$538:$H$665,6,FALSE)),VLOOKUP($F113,'Tirage Matchs'!$D$538:$H$665,5,FALSE),VLOOKUP($F113,'Tirage Matchs'!$B$538:$H$665,6,FALSE))))</f>
        <v>0</v>
      </c>
      <c r="R113" s="124">
        <f>IF('Tirage Matchs'!$J$1&lt;=5,0,IF(G113="",0,IF(ISNA(VLOOKUP($F113,'Tirage Matchs'!$B$538:$H$665,7,FALSE)),VLOOKUP($F113,'Tirage Matchs'!$D$538:$H$665,4,FALSE),VLOOKUP($F113,'Tirage Matchs'!$B$538:$H$665,7,FALSE))))</f>
        <v>0</v>
      </c>
      <c r="S113" s="130">
        <f t="shared" si="35"/>
        <v>0</v>
      </c>
      <c r="T113" s="124">
        <f t="shared" si="36"/>
        <v>0</v>
      </c>
      <c r="V113" s="127">
        <f t="shared" si="37"/>
        <v>0</v>
      </c>
      <c r="W113" s="127">
        <f t="shared" si="27"/>
        <v>0</v>
      </c>
      <c r="X113" s="127">
        <f t="shared" si="28"/>
        <v>0</v>
      </c>
      <c r="Y113" s="127">
        <f t="shared" si="29"/>
        <v>0</v>
      </c>
      <c r="Z113" s="127">
        <f t="shared" si="30"/>
        <v>0</v>
      </c>
      <c r="AA113" s="128" t="str">
        <f t="shared" si="38"/>
        <v/>
      </c>
      <c r="AB113" s="128" t="str">
        <f t="shared" si="31"/>
        <v/>
      </c>
      <c r="AC113" s="128" t="str">
        <f t="shared" si="32"/>
        <v/>
      </c>
      <c r="AD113" s="128" t="str">
        <f t="shared" si="33"/>
        <v/>
      </c>
      <c r="AE113" s="128" t="str">
        <f t="shared" si="34"/>
        <v/>
      </c>
      <c r="AF113" s="47">
        <f t="shared" si="39"/>
        <v>0.88900000000000001</v>
      </c>
      <c r="AG113" s="47">
        <f t="shared" si="40"/>
        <v>0.88900000000000001</v>
      </c>
      <c r="AH113" s="47">
        <f t="shared" si="41"/>
        <v>0.88900000000000001</v>
      </c>
      <c r="AI113" s="47">
        <f t="shared" si="42"/>
        <v>0.88900000000000001</v>
      </c>
      <c r="AJ113" s="47">
        <f t="shared" si="43"/>
        <v>0.88900000000000001</v>
      </c>
      <c r="AK113" s="48"/>
      <c r="AL113" s="48"/>
    </row>
    <row r="114" spans="1:38" x14ac:dyDescent="0.2">
      <c r="A114" s="121">
        <f t="shared" si="22"/>
        <v>112</v>
      </c>
      <c r="B114" s="121">
        <f t="shared" si="23"/>
        <v>112</v>
      </c>
      <c r="C114" s="121">
        <f t="shared" si="24"/>
        <v>112</v>
      </c>
      <c r="D114" s="121">
        <f t="shared" si="25"/>
        <v>112</v>
      </c>
      <c r="E114" s="121">
        <f t="shared" si="26"/>
        <v>112</v>
      </c>
      <c r="F114" s="122">
        <v>112</v>
      </c>
      <c r="G114" s="255" t="str">
        <f>Inscription!B115&amp;Inscription!C115&amp;Inscription!D115&amp;Inscription!E115&amp;Inscription!F115</f>
        <v/>
      </c>
      <c r="H114" s="256"/>
      <c r="I114" s="123">
        <f>IF('Tirage Matchs'!$J$1=1,0,IF(G114="",0,IF(ISNA(VLOOKUP($F114,'Tirage Matchs'!$B$6:$H$133,6,FALSE)),VLOOKUP($F114,'Tirage Matchs'!$D$6:$H$133,5,FALSE),VLOOKUP($F114,'Tirage Matchs'!$B$6:$H$133,6,FALSE))))</f>
        <v>0</v>
      </c>
      <c r="J114" s="129">
        <f>IF('Tirage Matchs'!$J$1=1,0,IF(G114="",0,IF(ISNA(VLOOKUP($F114,'Tirage Matchs'!$B$6:$H$133,7,FALSE)),VLOOKUP($F114,'Tirage Matchs'!$D$6:$H$133,4,FALSE),VLOOKUP($F114,'Tirage Matchs'!$B$6:$H$133,7,FALSE))))</f>
        <v>0</v>
      </c>
      <c r="K114" s="125">
        <f>IF('Tirage Matchs'!$J$1&lt;=2,0,IF(G114="",0,IF(ISNA(VLOOKUP($F114,'Tirage Matchs'!$B$139:$H$266,6,FALSE)),VLOOKUP($F114,'Tirage Matchs'!$D$139:$H$266,5,FALSE),VLOOKUP($F114,'Tirage Matchs'!$B$139:$H$266,6,FALSE))))</f>
        <v>0</v>
      </c>
      <c r="L114" s="124">
        <f>IF('Tirage Matchs'!$J$1&lt;=2,0,IF(G114="",0,IF(ISNA(VLOOKUP($F114,'Tirage Matchs'!$B$139:$H$266,7,FALSE)),VLOOKUP($F114,'Tirage Matchs'!$D$139:$H$266,4,FALSE),VLOOKUP($F114,'Tirage Matchs'!$B$139:$H$266,7,FALSE))))</f>
        <v>0</v>
      </c>
      <c r="M114" s="124">
        <f>IF('Tirage Matchs'!$J$1&lt;=3,0,IF(G114="",0,IF(ISNA(VLOOKUP($F114,'Tirage Matchs'!$B$272:$H$399,6,FALSE)),VLOOKUP($F114,'Tirage Matchs'!$D$272:$H$399,5,FALSE),VLOOKUP($F114,'Tirage Matchs'!$B$272:$H$399,6,FALSE))))</f>
        <v>0</v>
      </c>
      <c r="N114" s="124">
        <f>IF('Tirage Matchs'!$J$1&lt;=3,0,IF(G114="",0,IF(ISNA(VLOOKUP($F114,'Tirage Matchs'!$B$272:$H$399,7,FALSE)),VLOOKUP($F114,'Tirage Matchs'!$D$272:$H$399,4,FALSE),VLOOKUP($F114,'Tirage Matchs'!$B$272:$H$399,7,FALSE))))</f>
        <v>0</v>
      </c>
      <c r="O114" s="124">
        <f>IF('Tirage Matchs'!$J$1&lt;=4,0,IF(G114="",0,IF(ISNA(VLOOKUP($F114,'Tirage Matchs'!$B$405:$H$532,6,FALSE)),VLOOKUP($F114,'Tirage Matchs'!$D$405:$H$532,5,FALSE),VLOOKUP($F114,'Tirage Matchs'!$B$405:$H$532,6,FALSE))))</f>
        <v>0</v>
      </c>
      <c r="P114" s="124">
        <f>IF('Tirage Matchs'!$J$1&lt;=4,0,IF(G114="",0,IF(ISNA(VLOOKUP($F114,'Tirage Matchs'!$B$405:$H$532,7,FALSE)),VLOOKUP($F114,'Tirage Matchs'!$D$405:$H$532,4,FALSE),VLOOKUP($F114,'Tirage Matchs'!$B$405:$H$532,7,FALSE))))</f>
        <v>0</v>
      </c>
      <c r="Q114" s="124">
        <f>IF('Tirage Matchs'!$J$1&lt;=5,0,IF(G114="",0,IF(ISNA(VLOOKUP($F114,'Tirage Matchs'!$B$538:$H$665,6,FALSE)),VLOOKUP($F114,'Tirage Matchs'!$D$538:$H$665,5,FALSE),VLOOKUP($F114,'Tirage Matchs'!$B$538:$H$665,6,FALSE))))</f>
        <v>0</v>
      </c>
      <c r="R114" s="124">
        <f>IF('Tirage Matchs'!$J$1&lt;=5,0,IF(G114="",0,IF(ISNA(VLOOKUP($F114,'Tirage Matchs'!$B$538:$H$665,7,FALSE)),VLOOKUP($F114,'Tirage Matchs'!$D$538:$H$665,4,FALSE),VLOOKUP($F114,'Tirage Matchs'!$B$538:$H$665,7,FALSE))))</f>
        <v>0</v>
      </c>
      <c r="S114" s="130">
        <f t="shared" si="35"/>
        <v>0</v>
      </c>
      <c r="T114" s="124">
        <f t="shared" si="36"/>
        <v>0</v>
      </c>
      <c r="V114" s="127">
        <f t="shared" si="37"/>
        <v>0</v>
      </c>
      <c r="W114" s="127">
        <f t="shared" si="27"/>
        <v>0</v>
      </c>
      <c r="X114" s="127">
        <f t="shared" si="28"/>
        <v>0</v>
      </c>
      <c r="Y114" s="127">
        <f t="shared" si="29"/>
        <v>0</v>
      </c>
      <c r="Z114" s="127">
        <f t="shared" si="30"/>
        <v>0</v>
      </c>
      <c r="AA114" s="128" t="str">
        <f t="shared" si="38"/>
        <v/>
      </c>
      <c r="AB114" s="128" t="str">
        <f t="shared" si="31"/>
        <v/>
      </c>
      <c r="AC114" s="128" t="str">
        <f t="shared" si="32"/>
        <v/>
      </c>
      <c r="AD114" s="128" t="str">
        <f t="shared" si="33"/>
        <v/>
      </c>
      <c r="AE114" s="128" t="str">
        <f t="shared" si="34"/>
        <v/>
      </c>
      <c r="AF114" s="47">
        <f t="shared" si="39"/>
        <v>0.88800000000000001</v>
      </c>
      <c r="AG114" s="47">
        <f t="shared" si="40"/>
        <v>0.88800000000000001</v>
      </c>
      <c r="AH114" s="47">
        <f t="shared" si="41"/>
        <v>0.88800000000000001</v>
      </c>
      <c r="AI114" s="47">
        <f t="shared" si="42"/>
        <v>0.88800000000000001</v>
      </c>
      <c r="AJ114" s="47">
        <f t="shared" si="43"/>
        <v>0.88800000000000001</v>
      </c>
      <c r="AK114" s="48"/>
      <c r="AL114" s="48"/>
    </row>
    <row r="115" spans="1:38" x14ac:dyDescent="0.2">
      <c r="A115" s="121">
        <f t="shared" si="22"/>
        <v>113</v>
      </c>
      <c r="B115" s="121">
        <f t="shared" si="23"/>
        <v>113</v>
      </c>
      <c r="C115" s="121">
        <f t="shared" si="24"/>
        <v>113</v>
      </c>
      <c r="D115" s="121">
        <f t="shared" si="25"/>
        <v>113</v>
      </c>
      <c r="E115" s="121">
        <f t="shared" si="26"/>
        <v>113</v>
      </c>
      <c r="F115" s="122">
        <v>113</v>
      </c>
      <c r="G115" s="255" t="str">
        <f>Inscription!B116&amp;Inscription!C116&amp;Inscription!D116&amp;Inscription!E116&amp;Inscription!F116</f>
        <v/>
      </c>
      <c r="H115" s="256"/>
      <c r="I115" s="123">
        <f>IF('Tirage Matchs'!$J$1=1,0,IF(G115="",0,IF(ISNA(VLOOKUP($F115,'Tirage Matchs'!$B$6:$H$133,6,FALSE)),VLOOKUP($F115,'Tirage Matchs'!$D$6:$H$133,5,FALSE),VLOOKUP($F115,'Tirage Matchs'!$B$6:$H$133,6,FALSE))))</f>
        <v>0</v>
      </c>
      <c r="J115" s="129">
        <f>IF('Tirage Matchs'!$J$1=1,0,IF(G115="",0,IF(ISNA(VLOOKUP($F115,'Tirage Matchs'!$B$6:$H$133,7,FALSE)),VLOOKUP($F115,'Tirage Matchs'!$D$6:$H$133,4,FALSE),VLOOKUP($F115,'Tirage Matchs'!$B$6:$H$133,7,FALSE))))</f>
        <v>0</v>
      </c>
      <c r="K115" s="125">
        <f>IF('Tirage Matchs'!$J$1&lt;=2,0,IF(G115="",0,IF(ISNA(VLOOKUP($F115,'Tirage Matchs'!$B$139:$H$266,6,FALSE)),VLOOKUP($F115,'Tirage Matchs'!$D$139:$H$266,5,FALSE),VLOOKUP($F115,'Tirage Matchs'!$B$139:$H$266,6,FALSE))))</f>
        <v>0</v>
      </c>
      <c r="L115" s="124">
        <f>IF('Tirage Matchs'!$J$1&lt;=2,0,IF(G115="",0,IF(ISNA(VLOOKUP($F115,'Tirage Matchs'!$B$139:$H$266,7,FALSE)),VLOOKUP($F115,'Tirage Matchs'!$D$139:$H$266,4,FALSE),VLOOKUP($F115,'Tirage Matchs'!$B$139:$H$266,7,FALSE))))</f>
        <v>0</v>
      </c>
      <c r="M115" s="124">
        <f>IF('Tirage Matchs'!$J$1&lt;=3,0,IF(G115="",0,IF(ISNA(VLOOKUP($F115,'Tirage Matchs'!$B$272:$H$399,6,FALSE)),VLOOKUP($F115,'Tirage Matchs'!$D$272:$H$399,5,FALSE),VLOOKUP($F115,'Tirage Matchs'!$B$272:$H$399,6,FALSE))))</f>
        <v>0</v>
      </c>
      <c r="N115" s="124">
        <f>IF('Tirage Matchs'!$J$1&lt;=3,0,IF(G115="",0,IF(ISNA(VLOOKUP($F115,'Tirage Matchs'!$B$272:$H$399,7,FALSE)),VLOOKUP($F115,'Tirage Matchs'!$D$272:$H$399,4,FALSE),VLOOKUP($F115,'Tirage Matchs'!$B$272:$H$399,7,FALSE))))</f>
        <v>0</v>
      </c>
      <c r="O115" s="124">
        <f>IF('Tirage Matchs'!$J$1&lt;=4,0,IF(G115="",0,IF(ISNA(VLOOKUP($F115,'Tirage Matchs'!$B$405:$H$532,6,FALSE)),VLOOKUP($F115,'Tirage Matchs'!$D$405:$H$532,5,FALSE),VLOOKUP($F115,'Tirage Matchs'!$B$405:$H$532,6,FALSE))))</f>
        <v>0</v>
      </c>
      <c r="P115" s="124">
        <f>IF('Tirage Matchs'!$J$1&lt;=4,0,IF(G115="",0,IF(ISNA(VLOOKUP($F115,'Tirage Matchs'!$B$405:$H$532,7,FALSE)),VLOOKUP($F115,'Tirage Matchs'!$D$405:$H$532,4,FALSE),VLOOKUP($F115,'Tirage Matchs'!$B$405:$H$532,7,FALSE))))</f>
        <v>0</v>
      </c>
      <c r="Q115" s="124">
        <f>IF('Tirage Matchs'!$J$1&lt;=5,0,IF(G115="",0,IF(ISNA(VLOOKUP($F115,'Tirage Matchs'!$B$538:$H$665,6,FALSE)),VLOOKUP($F115,'Tirage Matchs'!$D$538:$H$665,5,FALSE),VLOOKUP($F115,'Tirage Matchs'!$B$538:$H$665,6,FALSE))))</f>
        <v>0</v>
      </c>
      <c r="R115" s="124">
        <f>IF('Tirage Matchs'!$J$1&lt;=5,0,IF(G115="",0,IF(ISNA(VLOOKUP($F115,'Tirage Matchs'!$B$538:$H$665,7,FALSE)),VLOOKUP($F115,'Tirage Matchs'!$D$538:$H$665,4,FALSE),VLOOKUP($F115,'Tirage Matchs'!$B$538:$H$665,7,FALSE))))</f>
        <v>0</v>
      </c>
      <c r="S115" s="130">
        <f t="shared" si="35"/>
        <v>0</v>
      </c>
      <c r="T115" s="124">
        <f t="shared" si="36"/>
        <v>0</v>
      </c>
      <c r="V115" s="127">
        <f t="shared" si="37"/>
        <v>0</v>
      </c>
      <c r="W115" s="127">
        <f t="shared" si="27"/>
        <v>0</v>
      </c>
      <c r="X115" s="127">
        <f t="shared" si="28"/>
        <v>0</v>
      </c>
      <c r="Y115" s="127">
        <f t="shared" si="29"/>
        <v>0</v>
      </c>
      <c r="Z115" s="127">
        <f t="shared" si="30"/>
        <v>0</v>
      </c>
      <c r="AA115" s="128" t="str">
        <f t="shared" si="38"/>
        <v/>
      </c>
      <c r="AB115" s="128" t="str">
        <f t="shared" si="31"/>
        <v/>
      </c>
      <c r="AC115" s="128" t="str">
        <f t="shared" si="32"/>
        <v/>
      </c>
      <c r="AD115" s="128" t="str">
        <f t="shared" si="33"/>
        <v/>
      </c>
      <c r="AE115" s="128" t="str">
        <f t="shared" si="34"/>
        <v/>
      </c>
      <c r="AF115" s="47">
        <f t="shared" si="39"/>
        <v>0.88700000000000001</v>
      </c>
      <c r="AG115" s="47">
        <f t="shared" si="40"/>
        <v>0.88700000000000001</v>
      </c>
      <c r="AH115" s="47">
        <f t="shared" si="41"/>
        <v>0.88700000000000001</v>
      </c>
      <c r="AI115" s="47">
        <f t="shared" si="42"/>
        <v>0.88700000000000001</v>
      </c>
      <c r="AJ115" s="47">
        <f t="shared" si="43"/>
        <v>0.88700000000000001</v>
      </c>
      <c r="AK115" s="48"/>
      <c r="AL115" s="48"/>
    </row>
    <row r="116" spans="1:38" x14ac:dyDescent="0.2">
      <c r="A116" s="121">
        <f t="shared" si="22"/>
        <v>114</v>
      </c>
      <c r="B116" s="121">
        <f t="shared" si="23"/>
        <v>114</v>
      </c>
      <c r="C116" s="121">
        <f t="shared" si="24"/>
        <v>114</v>
      </c>
      <c r="D116" s="121">
        <f t="shared" si="25"/>
        <v>114</v>
      </c>
      <c r="E116" s="121">
        <f t="shared" si="26"/>
        <v>114</v>
      </c>
      <c r="F116" s="122">
        <v>114</v>
      </c>
      <c r="G116" s="255" t="str">
        <f>Inscription!B117&amp;Inscription!C117&amp;Inscription!D117&amp;Inscription!E117&amp;Inscription!F117</f>
        <v/>
      </c>
      <c r="H116" s="256"/>
      <c r="I116" s="123">
        <f>IF('Tirage Matchs'!$J$1=1,0,IF(G116="",0,IF(ISNA(VLOOKUP($F116,'Tirage Matchs'!$B$6:$H$133,6,FALSE)),VLOOKUP($F116,'Tirage Matchs'!$D$6:$H$133,5,FALSE),VLOOKUP($F116,'Tirage Matchs'!$B$6:$H$133,6,FALSE))))</f>
        <v>0</v>
      </c>
      <c r="J116" s="129">
        <f>IF('Tirage Matchs'!$J$1=1,0,IF(G116="",0,IF(ISNA(VLOOKUP($F116,'Tirage Matchs'!$B$6:$H$133,7,FALSE)),VLOOKUP($F116,'Tirage Matchs'!$D$6:$H$133,4,FALSE),VLOOKUP($F116,'Tirage Matchs'!$B$6:$H$133,7,FALSE))))</f>
        <v>0</v>
      </c>
      <c r="K116" s="125">
        <f>IF('Tirage Matchs'!$J$1&lt;=2,0,IF(G116="",0,IF(ISNA(VLOOKUP($F116,'Tirage Matchs'!$B$139:$H$266,6,FALSE)),VLOOKUP($F116,'Tirage Matchs'!$D$139:$H$266,5,FALSE),VLOOKUP($F116,'Tirage Matchs'!$B$139:$H$266,6,FALSE))))</f>
        <v>0</v>
      </c>
      <c r="L116" s="124">
        <f>IF('Tirage Matchs'!$J$1&lt;=2,0,IF(G116="",0,IF(ISNA(VLOOKUP($F116,'Tirage Matchs'!$B$139:$H$266,7,FALSE)),VLOOKUP($F116,'Tirage Matchs'!$D$139:$H$266,4,FALSE),VLOOKUP($F116,'Tirage Matchs'!$B$139:$H$266,7,FALSE))))</f>
        <v>0</v>
      </c>
      <c r="M116" s="124">
        <f>IF('Tirage Matchs'!$J$1&lt;=3,0,IF(G116="",0,IF(ISNA(VLOOKUP($F116,'Tirage Matchs'!$B$272:$H$399,6,FALSE)),VLOOKUP($F116,'Tirage Matchs'!$D$272:$H$399,5,FALSE),VLOOKUP($F116,'Tirage Matchs'!$B$272:$H$399,6,FALSE))))</f>
        <v>0</v>
      </c>
      <c r="N116" s="124">
        <f>IF('Tirage Matchs'!$J$1&lt;=3,0,IF(G116="",0,IF(ISNA(VLOOKUP($F116,'Tirage Matchs'!$B$272:$H$399,7,FALSE)),VLOOKUP($F116,'Tirage Matchs'!$D$272:$H$399,4,FALSE),VLOOKUP($F116,'Tirage Matchs'!$B$272:$H$399,7,FALSE))))</f>
        <v>0</v>
      </c>
      <c r="O116" s="124">
        <f>IF('Tirage Matchs'!$J$1&lt;=4,0,IF(G116="",0,IF(ISNA(VLOOKUP($F116,'Tirage Matchs'!$B$405:$H$532,6,FALSE)),VLOOKUP($F116,'Tirage Matchs'!$D$405:$H$532,5,FALSE),VLOOKUP($F116,'Tirage Matchs'!$B$405:$H$532,6,FALSE))))</f>
        <v>0</v>
      </c>
      <c r="P116" s="124">
        <f>IF('Tirage Matchs'!$J$1&lt;=4,0,IF(G116="",0,IF(ISNA(VLOOKUP($F116,'Tirage Matchs'!$B$405:$H$532,7,FALSE)),VLOOKUP($F116,'Tirage Matchs'!$D$405:$H$532,4,FALSE),VLOOKUP($F116,'Tirage Matchs'!$B$405:$H$532,7,FALSE))))</f>
        <v>0</v>
      </c>
      <c r="Q116" s="124">
        <f>IF('Tirage Matchs'!$J$1&lt;=5,0,IF(G116="",0,IF(ISNA(VLOOKUP($F116,'Tirage Matchs'!$B$538:$H$665,6,FALSE)),VLOOKUP($F116,'Tirage Matchs'!$D$538:$H$665,5,FALSE),VLOOKUP($F116,'Tirage Matchs'!$B$538:$H$665,6,FALSE))))</f>
        <v>0</v>
      </c>
      <c r="R116" s="124">
        <f>IF('Tirage Matchs'!$J$1&lt;=5,0,IF(G116="",0,IF(ISNA(VLOOKUP($F116,'Tirage Matchs'!$B$538:$H$665,7,FALSE)),VLOOKUP($F116,'Tirage Matchs'!$D$538:$H$665,4,FALSE),VLOOKUP($F116,'Tirage Matchs'!$B$538:$H$665,7,FALSE))))</f>
        <v>0</v>
      </c>
      <c r="S116" s="130">
        <f t="shared" si="35"/>
        <v>0</v>
      </c>
      <c r="T116" s="124">
        <f t="shared" si="36"/>
        <v>0</v>
      </c>
      <c r="V116" s="127">
        <f t="shared" si="37"/>
        <v>0</v>
      </c>
      <c r="W116" s="127">
        <f t="shared" si="27"/>
        <v>0</v>
      </c>
      <c r="X116" s="127">
        <f t="shared" si="28"/>
        <v>0</v>
      </c>
      <c r="Y116" s="127">
        <f t="shared" si="29"/>
        <v>0</v>
      </c>
      <c r="Z116" s="127">
        <f t="shared" si="30"/>
        <v>0</v>
      </c>
      <c r="AA116" s="128" t="str">
        <f t="shared" si="38"/>
        <v/>
      </c>
      <c r="AB116" s="128" t="str">
        <f t="shared" si="31"/>
        <v/>
      </c>
      <c r="AC116" s="128" t="str">
        <f t="shared" si="32"/>
        <v/>
      </c>
      <c r="AD116" s="128" t="str">
        <f t="shared" si="33"/>
        <v/>
      </c>
      <c r="AE116" s="128" t="str">
        <f t="shared" si="34"/>
        <v/>
      </c>
      <c r="AF116" s="47">
        <f t="shared" si="39"/>
        <v>0.88600000000000001</v>
      </c>
      <c r="AG116" s="47">
        <f t="shared" si="40"/>
        <v>0.88600000000000001</v>
      </c>
      <c r="AH116" s="47">
        <f t="shared" si="41"/>
        <v>0.88600000000000001</v>
      </c>
      <c r="AI116" s="47">
        <f t="shared" si="42"/>
        <v>0.88600000000000001</v>
      </c>
      <c r="AJ116" s="47">
        <f t="shared" si="43"/>
        <v>0.88600000000000001</v>
      </c>
      <c r="AK116" s="48"/>
      <c r="AL116" s="48"/>
    </row>
    <row r="117" spans="1:38" x14ac:dyDescent="0.2">
      <c r="A117" s="121">
        <f t="shared" si="22"/>
        <v>115</v>
      </c>
      <c r="B117" s="121">
        <f t="shared" si="23"/>
        <v>115</v>
      </c>
      <c r="C117" s="121">
        <f t="shared" si="24"/>
        <v>115</v>
      </c>
      <c r="D117" s="121">
        <f t="shared" si="25"/>
        <v>115</v>
      </c>
      <c r="E117" s="121">
        <f t="shared" si="26"/>
        <v>115</v>
      </c>
      <c r="F117" s="122">
        <v>115</v>
      </c>
      <c r="G117" s="255" t="str">
        <f>Inscription!B118&amp;Inscription!C118&amp;Inscription!D118&amp;Inscription!E118&amp;Inscription!F118</f>
        <v/>
      </c>
      <c r="H117" s="256"/>
      <c r="I117" s="123">
        <f>IF('Tirage Matchs'!$J$1=1,0,IF(G117="",0,IF(ISNA(VLOOKUP($F117,'Tirage Matchs'!$B$6:$H$133,6,FALSE)),VLOOKUP($F117,'Tirage Matchs'!$D$6:$H$133,5,FALSE),VLOOKUP($F117,'Tirage Matchs'!$B$6:$H$133,6,FALSE))))</f>
        <v>0</v>
      </c>
      <c r="J117" s="129">
        <f>IF('Tirage Matchs'!$J$1=1,0,IF(G117="",0,IF(ISNA(VLOOKUP($F117,'Tirage Matchs'!$B$6:$H$133,7,FALSE)),VLOOKUP($F117,'Tirage Matchs'!$D$6:$H$133,4,FALSE),VLOOKUP($F117,'Tirage Matchs'!$B$6:$H$133,7,FALSE))))</f>
        <v>0</v>
      </c>
      <c r="K117" s="125">
        <f>IF('Tirage Matchs'!$J$1&lt;=2,0,IF(G117="",0,IF(ISNA(VLOOKUP($F117,'Tirage Matchs'!$B$139:$H$266,6,FALSE)),VLOOKUP($F117,'Tirage Matchs'!$D$139:$H$266,5,FALSE),VLOOKUP($F117,'Tirage Matchs'!$B$139:$H$266,6,FALSE))))</f>
        <v>0</v>
      </c>
      <c r="L117" s="124">
        <f>IF('Tirage Matchs'!$J$1&lt;=2,0,IF(G117="",0,IF(ISNA(VLOOKUP($F117,'Tirage Matchs'!$B$139:$H$266,7,FALSE)),VLOOKUP($F117,'Tirage Matchs'!$D$139:$H$266,4,FALSE),VLOOKUP($F117,'Tirage Matchs'!$B$139:$H$266,7,FALSE))))</f>
        <v>0</v>
      </c>
      <c r="M117" s="124">
        <f>IF('Tirage Matchs'!$J$1&lt;=3,0,IF(G117="",0,IF(ISNA(VLOOKUP($F117,'Tirage Matchs'!$B$272:$H$399,6,FALSE)),VLOOKUP($F117,'Tirage Matchs'!$D$272:$H$399,5,FALSE),VLOOKUP($F117,'Tirage Matchs'!$B$272:$H$399,6,FALSE))))</f>
        <v>0</v>
      </c>
      <c r="N117" s="124">
        <f>IF('Tirage Matchs'!$J$1&lt;=3,0,IF(G117="",0,IF(ISNA(VLOOKUP($F117,'Tirage Matchs'!$B$272:$H$399,7,FALSE)),VLOOKUP($F117,'Tirage Matchs'!$D$272:$H$399,4,FALSE),VLOOKUP($F117,'Tirage Matchs'!$B$272:$H$399,7,FALSE))))</f>
        <v>0</v>
      </c>
      <c r="O117" s="124">
        <f>IF('Tirage Matchs'!$J$1&lt;=4,0,IF(G117="",0,IF(ISNA(VLOOKUP($F117,'Tirage Matchs'!$B$405:$H$532,6,FALSE)),VLOOKUP($F117,'Tirage Matchs'!$D$405:$H$532,5,FALSE),VLOOKUP($F117,'Tirage Matchs'!$B$405:$H$532,6,FALSE))))</f>
        <v>0</v>
      </c>
      <c r="P117" s="124">
        <f>IF('Tirage Matchs'!$J$1&lt;=4,0,IF(G117="",0,IF(ISNA(VLOOKUP($F117,'Tirage Matchs'!$B$405:$H$532,7,FALSE)),VLOOKUP($F117,'Tirage Matchs'!$D$405:$H$532,4,FALSE),VLOOKUP($F117,'Tirage Matchs'!$B$405:$H$532,7,FALSE))))</f>
        <v>0</v>
      </c>
      <c r="Q117" s="124">
        <f>IF('Tirage Matchs'!$J$1&lt;=5,0,IF(G117="",0,IF(ISNA(VLOOKUP($F117,'Tirage Matchs'!$B$538:$H$665,6,FALSE)),VLOOKUP($F117,'Tirage Matchs'!$D$538:$H$665,5,FALSE),VLOOKUP($F117,'Tirage Matchs'!$B$538:$H$665,6,FALSE))))</f>
        <v>0</v>
      </c>
      <c r="R117" s="124">
        <f>IF('Tirage Matchs'!$J$1&lt;=5,0,IF(G117="",0,IF(ISNA(VLOOKUP($F117,'Tirage Matchs'!$B$538:$H$665,7,FALSE)),VLOOKUP($F117,'Tirage Matchs'!$D$538:$H$665,4,FALSE),VLOOKUP($F117,'Tirage Matchs'!$B$538:$H$665,7,FALSE))))</f>
        <v>0</v>
      </c>
      <c r="S117" s="130">
        <f t="shared" si="35"/>
        <v>0</v>
      </c>
      <c r="T117" s="124">
        <f t="shared" si="36"/>
        <v>0</v>
      </c>
      <c r="V117" s="127">
        <f t="shared" si="37"/>
        <v>0</v>
      </c>
      <c r="W117" s="127">
        <f t="shared" si="27"/>
        <v>0</v>
      </c>
      <c r="X117" s="127">
        <f t="shared" si="28"/>
        <v>0</v>
      </c>
      <c r="Y117" s="127">
        <f t="shared" si="29"/>
        <v>0</v>
      </c>
      <c r="Z117" s="127">
        <f t="shared" si="30"/>
        <v>0</v>
      </c>
      <c r="AA117" s="128" t="str">
        <f t="shared" si="38"/>
        <v/>
      </c>
      <c r="AB117" s="128" t="str">
        <f t="shared" si="31"/>
        <v/>
      </c>
      <c r="AC117" s="128" t="str">
        <f t="shared" si="32"/>
        <v/>
      </c>
      <c r="AD117" s="128" t="str">
        <f t="shared" si="33"/>
        <v/>
      </c>
      <c r="AE117" s="128" t="str">
        <f t="shared" si="34"/>
        <v/>
      </c>
      <c r="AF117" s="47">
        <f t="shared" si="39"/>
        <v>0.88500000000000001</v>
      </c>
      <c r="AG117" s="47">
        <f t="shared" si="40"/>
        <v>0.88500000000000001</v>
      </c>
      <c r="AH117" s="47">
        <f t="shared" si="41"/>
        <v>0.88500000000000001</v>
      </c>
      <c r="AI117" s="47">
        <f t="shared" si="42"/>
        <v>0.88500000000000001</v>
      </c>
      <c r="AJ117" s="47">
        <f t="shared" si="43"/>
        <v>0.88500000000000001</v>
      </c>
      <c r="AK117" s="48"/>
      <c r="AL117" s="48"/>
    </row>
    <row r="118" spans="1:38" x14ac:dyDescent="0.2">
      <c r="A118" s="121">
        <f t="shared" si="22"/>
        <v>116</v>
      </c>
      <c r="B118" s="121">
        <f t="shared" si="23"/>
        <v>116</v>
      </c>
      <c r="C118" s="121">
        <f t="shared" si="24"/>
        <v>116</v>
      </c>
      <c r="D118" s="121">
        <f t="shared" si="25"/>
        <v>116</v>
      </c>
      <c r="E118" s="121">
        <f t="shared" si="26"/>
        <v>116</v>
      </c>
      <c r="F118" s="122">
        <v>116</v>
      </c>
      <c r="G118" s="255" t="str">
        <f>Inscription!B119&amp;Inscription!C119&amp;Inscription!D119&amp;Inscription!E119&amp;Inscription!F119</f>
        <v/>
      </c>
      <c r="H118" s="256"/>
      <c r="I118" s="123">
        <f>IF('Tirage Matchs'!$J$1=1,0,IF(G118="",0,IF(ISNA(VLOOKUP($F118,'Tirage Matchs'!$B$6:$H$133,6,FALSE)),VLOOKUP($F118,'Tirage Matchs'!$D$6:$H$133,5,FALSE),VLOOKUP($F118,'Tirage Matchs'!$B$6:$H$133,6,FALSE))))</f>
        <v>0</v>
      </c>
      <c r="J118" s="129">
        <f>IF('Tirage Matchs'!$J$1=1,0,IF(G118="",0,IF(ISNA(VLOOKUP($F118,'Tirage Matchs'!$B$6:$H$133,7,FALSE)),VLOOKUP($F118,'Tirage Matchs'!$D$6:$H$133,4,FALSE),VLOOKUP($F118,'Tirage Matchs'!$B$6:$H$133,7,FALSE))))</f>
        <v>0</v>
      </c>
      <c r="K118" s="125">
        <f>IF('Tirage Matchs'!$J$1&lt;=2,0,IF(G118="",0,IF(ISNA(VLOOKUP($F118,'Tirage Matchs'!$B$139:$H$266,6,FALSE)),VLOOKUP($F118,'Tirage Matchs'!$D$139:$H$266,5,FALSE),VLOOKUP($F118,'Tirage Matchs'!$B$139:$H$266,6,FALSE))))</f>
        <v>0</v>
      </c>
      <c r="L118" s="124">
        <f>IF('Tirage Matchs'!$J$1&lt;=2,0,IF(G118="",0,IF(ISNA(VLOOKUP($F118,'Tirage Matchs'!$B$139:$H$266,7,FALSE)),VLOOKUP($F118,'Tirage Matchs'!$D$139:$H$266,4,FALSE),VLOOKUP($F118,'Tirage Matchs'!$B$139:$H$266,7,FALSE))))</f>
        <v>0</v>
      </c>
      <c r="M118" s="124">
        <f>IF('Tirage Matchs'!$J$1&lt;=3,0,IF(G118="",0,IF(ISNA(VLOOKUP($F118,'Tirage Matchs'!$B$272:$H$399,6,FALSE)),VLOOKUP($F118,'Tirage Matchs'!$D$272:$H$399,5,FALSE),VLOOKUP($F118,'Tirage Matchs'!$B$272:$H$399,6,FALSE))))</f>
        <v>0</v>
      </c>
      <c r="N118" s="124">
        <f>IF('Tirage Matchs'!$J$1&lt;=3,0,IF(G118="",0,IF(ISNA(VLOOKUP($F118,'Tirage Matchs'!$B$272:$H$399,7,FALSE)),VLOOKUP($F118,'Tirage Matchs'!$D$272:$H$399,4,FALSE),VLOOKUP($F118,'Tirage Matchs'!$B$272:$H$399,7,FALSE))))</f>
        <v>0</v>
      </c>
      <c r="O118" s="124">
        <f>IF('Tirage Matchs'!$J$1&lt;=4,0,IF(G118="",0,IF(ISNA(VLOOKUP($F118,'Tirage Matchs'!$B$405:$H$532,6,FALSE)),VLOOKUP($F118,'Tirage Matchs'!$D$405:$H$532,5,FALSE),VLOOKUP($F118,'Tirage Matchs'!$B$405:$H$532,6,FALSE))))</f>
        <v>0</v>
      </c>
      <c r="P118" s="124">
        <f>IF('Tirage Matchs'!$J$1&lt;=4,0,IF(G118="",0,IF(ISNA(VLOOKUP($F118,'Tirage Matchs'!$B$405:$H$532,7,FALSE)),VLOOKUP($F118,'Tirage Matchs'!$D$405:$H$532,4,FALSE),VLOOKUP($F118,'Tirage Matchs'!$B$405:$H$532,7,FALSE))))</f>
        <v>0</v>
      </c>
      <c r="Q118" s="124">
        <f>IF('Tirage Matchs'!$J$1&lt;=5,0,IF(G118="",0,IF(ISNA(VLOOKUP($F118,'Tirage Matchs'!$B$538:$H$665,6,FALSE)),VLOOKUP($F118,'Tirage Matchs'!$D$538:$H$665,5,FALSE),VLOOKUP($F118,'Tirage Matchs'!$B$538:$H$665,6,FALSE))))</f>
        <v>0</v>
      </c>
      <c r="R118" s="124">
        <f>IF('Tirage Matchs'!$J$1&lt;=5,0,IF(G118="",0,IF(ISNA(VLOOKUP($F118,'Tirage Matchs'!$B$538:$H$665,7,FALSE)),VLOOKUP($F118,'Tirage Matchs'!$D$538:$H$665,4,FALSE),VLOOKUP($F118,'Tirage Matchs'!$B$538:$H$665,7,FALSE))))</f>
        <v>0</v>
      </c>
      <c r="S118" s="130">
        <f t="shared" si="35"/>
        <v>0</v>
      </c>
      <c r="T118" s="124">
        <f t="shared" si="36"/>
        <v>0</v>
      </c>
      <c r="V118" s="127">
        <f t="shared" si="37"/>
        <v>0</v>
      </c>
      <c r="W118" s="127">
        <f t="shared" si="27"/>
        <v>0</v>
      </c>
      <c r="X118" s="127">
        <f t="shared" si="28"/>
        <v>0</v>
      </c>
      <c r="Y118" s="127">
        <f t="shared" si="29"/>
        <v>0</v>
      </c>
      <c r="Z118" s="127">
        <f t="shared" si="30"/>
        <v>0</v>
      </c>
      <c r="AA118" s="128" t="str">
        <f t="shared" si="38"/>
        <v/>
      </c>
      <c r="AB118" s="128" t="str">
        <f t="shared" si="31"/>
        <v/>
      </c>
      <c r="AC118" s="128" t="str">
        <f t="shared" si="32"/>
        <v/>
      </c>
      <c r="AD118" s="128" t="str">
        <f t="shared" si="33"/>
        <v/>
      </c>
      <c r="AE118" s="128" t="str">
        <f t="shared" si="34"/>
        <v/>
      </c>
      <c r="AF118" s="47">
        <f t="shared" si="39"/>
        <v>0.88400000000000001</v>
      </c>
      <c r="AG118" s="47">
        <f t="shared" si="40"/>
        <v>0.88400000000000001</v>
      </c>
      <c r="AH118" s="47">
        <f t="shared" si="41"/>
        <v>0.88400000000000001</v>
      </c>
      <c r="AI118" s="47">
        <f t="shared" si="42"/>
        <v>0.88400000000000001</v>
      </c>
      <c r="AJ118" s="47">
        <f t="shared" si="43"/>
        <v>0.88400000000000001</v>
      </c>
      <c r="AK118" s="48"/>
      <c r="AL118" s="48"/>
    </row>
    <row r="119" spans="1:38" x14ac:dyDescent="0.2">
      <c r="A119" s="121">
        <f t="shared" si="22"/>
        <v>117</v>
      </c>
      <c r="B119" s="121">
        <f t="shared" si="23"/>
        <v>117</v>
      </c>
      <c r="C119" s="121">
        <f t="shared" si="24"/>
        <v>117</v>
      </c>
      <c r="D119" s="121">
        <f t="shared" si="25"/>
        <v>117</v>
      </c>
      <c r="E119" s="121">
        <f t="shared" si="26"/>
        <v>117</v>
      </c>
      <c r="F119" s="122">
        <v>117</v>
      </c>
      <c r="G119" s="255" t="str">
        <f>Inscription!B120&amp;Inscription!C120&amp;Inscription!D120&amp;Inscription!E120&amp;Inscription!F120</f>
        <v/>
      </c>
      <c r="H119" s="256"/>
      <c r="I119" s="123">
        <f>IF('Tirage Matchs'!$J$1=1,0,IF(G119="",0,IF(ISNA(VLOOKUP($F119,'Tirage Matchs'!$B$6:$H$133,6,FALSE)),VLOOKUP($F119,'Tirage Matchs'!$D$6:$H$133,5,FALSE),VLOOKUP($F119,'Tirage Matchs'!$B$6:$H$133,6,FALSE))))</f>
        <v>0</v>
      </c>
      <c r="J119" s="129">
        <f>IF('Tirage Matchs'!$J$1=1,0,IF(G119="",0,IF(ISNA(VLOOKUP($F119,'Tirage Matchs'!$B$6:$H$133,7,FALSE)),VLOOKUP($F119,'Tirage Matchs'!$D$6:$H$133,4,FALSE),VLOOKUP($F119,'Tirage Matchs'!$B$6:$H$133,7,FALSE))))</f>
        <v>0</v>
      </c>
      <c r="K119" s="125">
        <f>IF('Tirage Matchs'!$J$1&lt;=2,0,IF(G119="",0,IF(ISNA(VLOOKUP($F119,'Tirage Matchs'!$B$139:$H$266,6,FALSE)),VLOOKUP($F119,'Tirage Matchs'!$D$139:$H$266,5,FALSE),VLOOKUP($F119,'Tirage Matchs'!$B$139:$H$266,6,FALSE))))</f>
        <v>0</v>
      </c>
      <c r="L119" s="124">
        <f>IF('Tirage Matchs'!$J$1&lt;=2,0,IF(G119="",0,IF(ISNA(VLOOKUP($F119,'Tirage Matchs'!$B$139:$H$266,7,FALSE)),VLOOKUP($F119,'Tirage Matchs'!$D$139:$H$266,4,FALSE),VLOOKUP($F119,'Tirage Matchs'!$B$139:$H$266,7,FALSE))))</f>
        <v>0</v>
      </c>
      <c r="M119" s="124">
        <f>IF('Tirage Matchs'!$J$1&lt;=3,0,IF(G119="",0,IF(ISNA(VLOOKUP($F119,'Tirage Matchs'!$B$272:$H$399,6,FALSE)),VLOOKUP($F119,'Tirage Matchs'!$D$272:$H$399,5,FALSE),VLOOKUP($F119,'Tirage Matchs'!$B$272:$H$399,6,FALSE))))</f>
        <v>0</v>
      </c>
      <c r="N119" s="124">
        <f>IF('Tirage Matchs'!$J$1&lt;=3,0,IF(G119="",0,IF(ISNA(VLOOKUP($F119,'Tirage Matchs'!$B$272:$H$399,7,FALSE)),VLOOKUP($F119,'Tirage Matchs'!$D$272:$H$399,4,FALSE),VLOOKUP($F119,'Tirage Matchs'!$B$272:$H$399,7,FALSE))))</f>
        <v>0</v>
      </c>
      <c r="O119" s="124">
        <f>IF('Tirage Matchs'!$J$1&lt;=4,0,IF(G119="",0,IF(ISNA(VLOOKUP($F119,'Tirage Matchs'!$B$405:$H$532,6,FALSE)),VLOOKUP($F119,'Tirage Matchs'!$D$405:$H$532,5,FALSE),VLOOKUP($F119,'Tirage Matchs'!$B$405:$H$532,6,FALSE))))</f>
        <v>0</v>
      </c>
      <c r="P119" s="124">
        <f>IF('Tirage Matchs'!$J$1&lt;=4,0,IF(G119="",0,IF(ISNA(VLOOKUP($F119,'Tirage Matchs'!$B$405:$H$532,7,FALSE)),VLOOKUP($F119,'Tirage Matchs'!$D$405:$H$532,4,FALSE),VLOOKUP($F119,'Tirage Matchs'!$B$405:$H$532,7,FALSE))))</f>
        <v>0</v>
      </c>
      <c r="Q119" s="124">
        <f>IF('Tirage Matchs'!$J$1&lt;=5,0,IF(G119="",0,IF(ISNA(VLOOKUP($F119,'Tirage Matchs'!$B$538:$H$665,6,FALSE)),VLOOKUP($F119,'Tirage Matchs'!$D$538:$H$665,5,FALSE),VLOOKUP($F119,'Tirage Matchs'!$B$538:$H$665,6,FALSE))))</f>
        <v>0</v>
      </c>
      <c r="R119" s="124">
        <f>IF('Tirage Matchs'!$J$1&lt;=5,0,IF(G119="",0,IF(ISNA(VLOOKUP($F119,'Tirage Matchs'!$B$538:$H$665,7,FALSE)),VLOOKUP($F119,'Tirage Matchs'!$D$538:$H$665,4,FALSE),VLOOKUP($F119,'Tirage Matchs'!$B$538:$H$665,7,FALSE))))</f>
        <v>0</v>
      </c>
      <c r="S119" s="130">
        <f t="shared" si="35"/>
        <v>0</v>
      </c>
      <c r="T119" s="124">
        <f t="shared" si="36"/>
        <v>0</v>
      </c>
      <c r="V119" s="127">
        <f t="shared" si="37"/>
        <v>0</v>
      </c>
      <c r="W119" s="127">
        <f t="shared" si="27"/>
        <v>0</v>
      </c>
      <c r="X119" s="127">
        <f t="shared" si="28"/>
        <v>0</v>
      </c>
      <c r="Y119" s="127">
        <f t="shared" si="29"/>
        <v>0</v>
      </c>
      <c r="Z119" s="127">
        <f t="shared" si="30"/>
        <v>0</v>
      </c>
      <c r="AA119" s="128" t="str">
        <f t="shared" si="38"/>
        <v/>
      </c>
      <c r="AB119" s="128" t="str">
        <f t="shared" si="31"/>
        <v/>
      </c>
      <c r="AC119" s="128" t="str">
        <f t="shared" si="32"/>
        <v/>
      </c>
      <c r="AD119" s="128" t="str">
        <f t="shared" si="33"/>
        <v/>
      </c>
      <c r="AE119" s="128" t="str">
        <f t="shared" si="34"/>
        <v/>
      </c>
      <c r="AF119" s="47">
        <f t="shared" si="39"/>
        <v>0.88300000000000001</v>
      </c>
      <c r="AG119" s="47">
        <f t="shared" si="40"/>
        <v>0.88300000000000001</v>
      </c>
      <c r="AH119" s="47">
        <f t="shared" si="41"/>
        <v>0.88300000000000001</v>
      </c>
      <c r="AI119" s="47">
        <f t="shared" si="42"/>
        <v>0.88300000000000001</v>
      </c>
      <c r="AJ119" s="47">
        <f t="shared" si="43"/>
        <v>0.88300000000000001</v>
      </c>
      <c r="AK119" s="48"/>
      <c r="AL119" s="48"/>
    </row>
    <row r="120" spans="1:38" x14ac:dyDescent="0.2">
      <c r="A120" s="121">
        <f t="shared" si="22"/>
        <v>118</v>
      </c>
      <c r="B120" s="121">
        <f t="shared" si="23"/>
        <v>118</v>
      </c>
      <c r="C120" s="121">
        <f t="shared" si="24"/>
        <v>118</v>
      </c>
      <c r="D120" s="121">
        <f t="shared" si="25"/>
        <v>118</v>
      </c>
      <c r="E120" s="121">
        <f t="shared" si="26"/>
        <v>118</v>
      </c>
      <c r="F120" s="122">
        <v>118</v>
      </c>
      <c r="G120" s="255" t="str">
        <f>Inscription!B121&amp;Inscription!C121&amp;Inscription!D121&amp;Inscription!E121&amp;Inscription!F121</f>
        <v/>
      </c>
      <c r="H120" s="256"/>
      <c r="I120" s="123">
        <f>IF('Tirage Matchs'!$J$1=1,0,IF(G120="",0,IF(ISNA(VLOOKUP($F120,'Tirage Matchs'!$B$6:$H$133,6,FALSE)),VLOOKUP($F120,'Tirage Matchs'!$D$6:$H$133,5,FALSE),VLOOKUP($F120,'Tirage Matchs'!$B$6:$H$133,6,FALSE))))</f>
        <v>0</v>
      </c>
      <c r="J120" s="129">
        <f>IF('Tirage Matchs'!$J$1=1,0,IF(G120="",0,IF(ISNA(VLOOKUP($F120,'Tirage Matchs'!$B$6:$H$133,7,FALSE)),VLOOKUP($F120,'Tirage Matchs'!$D$6:$H$133,4,FALSE),VLOOKUP($F120,'Tirage Matchs'!$B$6:$H$133,7,FALSE))))</f>
        <v>0</v>
      </c>
      <c r="K120" s="125">
        <f>IF('Tirage Matchs'!$J$1&lt;=2,0,IF(G120="",0,IF(ISNA(VLOOKUP($F120,'Tirage Matchs'!$B$139:$H$266,6,FALSE)),VLOOKUP($F120,'Tirage Matchs'!$D$139:$H$266,5,FALSE),VLOOKUP($F120,'Tirage Matchs'!$B$139:$H$266,6,FALSE))))</f>
        <v>0</v>
      </c>
      <c r="L120" s="124">
        <f>IF('Tirage Matchs'!$J$1&lt;=2,0,IF(G120="",0,IF(ISNA(VLOOKUP($F120,'Tirage Matchs'!$B$139:$H$266,7,FALSE)),VLOOKUP($F120,'Tirage Matchs'!$D$139:$H$266,4,FALSE),VLOOKUP($F120,'Tirage Matchs'!$B$139:$H$266,7,FALSE))))</f>
        <v>0</v>
      </c>
      <c r="M120" s="124">
        <f>IF('Tirage Matchs'!$J$1&lt;=3,0,IF(G120="",0,IF(ISNA(VLOOKUP($F120,'Tirage Matchs'!$B$272:$H$399,6,FALSE)),VLOOKUP($F120,'Tirage Matchs'!$D$272:$H$399,5,FALSE),VLOOKUP($F120,'Tirage Matchs'!$B$272:$H$399,6,FALSE))))</f>
        <v>0</v>
      </c>
      <c r="N120" s="124">
        <f>IF('Tirage Matchs'!$J$1&lt;=3,0,IF(G120="",0,IF(ISNA(VLOOKUP($F120,'Tirage Matchs'!$B$272:$H$399,7,FALSE)),VLOOKUP($F120,'Tirage Matchs'!$D$272:$H$399,4,FALSE),VLOOKUP($F120,'Tirage Matchs'!$B$272:$H$399,7,FALSE))))</f>
        <v>0</v>
      </c>
      <c r="O120" s="124">
        <f>IF('Tirage Matchs'!$J$1&lt;=4,0,IF(G120="",0,IF(ISNA(VLOOKUP($F120,'Tirage Matchs'!$B$405:$H$532,6,FALSE)),VLOOKUP($F120,'Tirage Matchs'!$D$405:$H$532,5,FALSE),VLOOKUP($F120,'Tirage Matchs'!$B$405:$H$532,6,FALSE))))</f>
        <v>0</v>
      </c>
      <c r="P120" s="124">
        <f>IF('Tirage Matchs'!$J$1&lt;=4,0,IF(G120="",0,IF(ISNA(VLOOKUP($F120,'Tirage Matchs'!$B$405:$H$532,7,FALSE)),VLOOKUP($F120,'Tirage Matchs'!$D$405:$H$532,4,FALSE),VLOOKUP($F120,'Tirage Matchs'!$B$405:$H$532,7,FALSE))))</f>
        <v>0</v>
      </c>
      <c r="Q120" s="124">
        <f>IF('Tirage Matchs'!$J$1&lt;=5,0,IF(G120="",0,IF(ISNA(VLOOKUP($F120,'Tirage Matchs'!$B$538:$H$665,6,FALSE)),VLOOKUP($F120,'Tirage Matchs'!$D$538:$H$665,5,FALSE),VLOOKUP($F120,'Tirage Matchs'!$B$538:$H$665,6,FALSE))))</f>
        <v>0</v>
      </c>
      <c r="R120" s="124">
        <f>IF('Tirage Matchs'!$J$1&lt;=5,0,IF(G120="",0,IF(ISNA(VLOOKUP($F120,'Tirage Matchs'!$B$538:$H$665,7,FALSE)),VLOOKUP($F120,'Tirage Matchs'!$D$538:$H$665,4,FALSE),VLOOKUP($F120,'Tirage Matchs'!$B$538:$H$665,7,FALSE))))</f>
        <v>0</v>
      </c>
      <c r="S120" s="130">
        <f t="shared" si="35"/>
        <v>0</v>
      </c>
      <c r="T120" s="124">
        <f t="shared" si="36"/>
        <v>0</v>
      </c>
      <c r="V120" s="127">
        <f t="shared" si="37"/>
        <v>0</v>
      </c>
      <c r="W120" s="127">
        <f t="shared" si="27"/>
        <v>0</v>
      </c>
      <c r="X120" s="127">
        <f t="shared" si="28"/>
        <v>0</v>
      </c>
      <c r="Y120" s="127">
        <f t="shared" si="29"/>
        <v>0</v>
      </c>
      <c r="Z120" s="127">
        <f t="shared" si="30"/>
        <v>0</v>
      </c>
      <c r="AA120" s="128" t="str">
        <f t="shared" si="38"/>
        <v/>
      </c>
      <c r="AB120" s="128" t="str">
        <f t="shared" si="31"/>
        <v/>
      </c>
      <c r="AC120" s="128" t="str">
        <f t="shared" si="32"/>
        <v/>
      </c>
      <c r="AD120" s="128" t="str">
        <f t="shared" si="33"/>
        <v/>
      </c>
      <c r="AE120" s="128" t="str">
        <f t="shared" si="34"/>
        <v/>
      </c>
      <c r="AF120" s="47">
        <f t="shared" si="39"/>
        <v>0.88200000000000001</v>
      </c>
      <c r="AG120" s="47">
        <f t="shared" si="40"/>
        <v>0.88200000000000001</v>
      </c>
      <c r="AH120" s="47">
        <f t="shared" si="41"/>
        <v>0.88200000000000001</v>
      </c>
      <c r="AI120" s="47">
        <f t="shared" si="42"/>
        <v>0.88200000000000001</v>
      </c>
      <c r="AJ120" s="47">
        <f t="shared" si="43"/>
        <v>0.88200000000000001</v>
      </c>
      <c r="AK120" s="48"/>
      <c r="AL120" s="48"/>
    </row>
    <row r="121" spans="1:38" x14ac:dyDescent="0.2">
      <c r="A121" s="121">
        <f t="shared" si="22"/>
        <v>119</v>
      </c>
      <c r="B121" s="121">
        <f t="shared" si="23"/>
        <v>119</v>
      </c>
      <c r="C121" s="121">
        <f t="shared" si="24"/>
        <v>119</v>
      </c>
      <c r="D121" s="121">
        <f t="shared" si="25"/>
        <v>119</v>
      </c>
      <c r="E121" s="121">
        <f t="shared" si="26"/>
        <v>119</v>
      </c>
      <c r="F121" s="122">
        <v>119</v>
      </c>
      <c r="G121" s="255" t="str">
        <f>Inscription!B122&amp;Inscription!C122&amp;Inscription!D122&amp;Inscription!E122&amp;Inscription!F122</f>
        <v/>
      </c>
      <c r="H121" s="256"/>
      <c r="I121" s="123">
        <f>IF('Tirage Matchs'!$J$1=1,0,IF(G121="",0,IF(ISNA(VLOOKUP($F121,'Tirage Matchs'!$B$6:$H$133,6,FALSE)),VLOOKUP($F121,'Tirage Matchs'!$D$6:$H$133,5,FALSE),VLOOKUP($F121,'Tirage Matchs'!$B$6:$H$133,6,FALSE))))</f>
        <v>0</v>
      </c>
      <c r="J121" s="129">
        <f>IF('Tirage Matchs'!$J$1=1,0,IF(G121="",0,IF(ISNA(VLOOKUP($F121,'Tirage Matchs'!$B$6:$H$133,7,FALSE)),VLOOKUP($F121,'Tirage Matchs'!$D$6:$H$133,4,FALSE),VLOOKUP($F121,'Tirage Matchs'!$B$6:$H$133,7,FALSE))))</f>
        <v>0</v>
      </c>
      <c r="K121" s="125">
        <f>IF('Tirage Matchs'!$J$1&lt;=2,0,IF(G121="",0,IF(ISNA(VLOOKUP($F121,'Tirage Matchs'!$B$139:$H$266,6,FALSE)),VLOOKUP($F121,'Tirage Matchs'!$D$139:$H$266,5,FALSE),VLOOKUP($F121,'Tirage Matchs'!$B$139:$H$266,6,FALSE))))</f>
        <v>0</v>
      </c>
      <c r="L121" s="124">
        <f>IF('Tirage Matchs'!$J$1&lt;=2,0,IF(G121="",0,IF(ISNA(VLOOKUP($F121,'Tirage Matchs'!$B$139:$H$266,7,FALSE)),VLOOKUP($F121,'Tirage Matchs'!$D$139:$H$266,4,FALSE),VLOOKUP($F121,'Tirage Matchs'!$B$139:$H$266,7,FALSE))))</f>
        <v>0</v>
      </c>
      <c r="M121" s="124">
        <f>IF('Tirage Matchs'!$J$1&lt;=3,0,IF(G121="",0,IF(ISNA(VLOOKUP($F121,'Tirage Matchs'!$B$272:$H$399,6,FALSE)),VLOOKUP($F121,'Tirage Matchs'!$D$272:$H$399,5,FALSE),VLOOKUP($F121,'Tirage Matchs'!$B$272:$H$399,6,FALSE))))</f>
        <v>0</v>
      </c>
      <c r="N121" s="124">
        <f>IF('Tirage Matchs'!$J$1&lt;=3,0,IF(G121="",0,IF(ISNA(VLOOKUP($F121,'Tirage Matchs'!$B$272:$H$399,7,FALSE)),VLOOKUP($F121,'Tirage Matchs'!$D$272:$H$399,4,FALSE),VLOOKUP($F121,'Tirage Matchs'!$B$272:$H$399,7,FALSE))))</f>
        <v>0</v>
      </c>
      <c r="O121" s="124">
        <f>IF('Tirage Matchs'!$J$1&lt;=4,0,IF(G121="",0,IF(ISNA(VLOOKUP($F121,'Tirage Matchs'!$B$405:$H$532,6,FALSE)),VLOOKUP($F121,'Tirage Matchs'!$D$405:$H$532,5,FALSE),VLOOKUP($F121,'Tirage Matchs'!$B$405:$H$532,6,FALSE))))</f>
        <v>0</v>
      </c>
      <c r="P121" s="124">
        <f>IF('Tirage Matchs'!$J$1&lt;=4,0,IF(G121="",0,IF(ISNA(VLOOKUP($F121,'Tirage Matchs'!$B$405:$H$532,7,FALSE)),VLOOKUP($F121,'Tirage Matchs'!$D$405:$H$532,4,FALSE),VLOOKUP($F121,'Tirage Matchs'!$B$405:$H$532,7,FALSE))))</f>
        <v>0</v>
      </c>
      <c r="Q121" s="124">
        <f>IF('Tirage Matchs'!$J$1&lt;=5,0,IF(G121="",0,IF(ISNA(VLOOKUP($F121,'Tirage Matchs'!$B$538:$H$665,6,FALSE)),VLOOKUP($F121,'Tirage Matchs'!$D$538:$H$665,5,FALSE),VLOOKUP($F121,'Tirage Matchs'!$B$538:$H$665,6,FALSE))))</f>
        <v>0</v>
      </c>
      <c r="R121" s="124">
        <f>IF('Tirage Matchs'!$J$1&lt;=5,0,IF(G121="",0,IF(ISNA(VLOOKUP($F121,'Tirage Matchs'!$B$538:$H$665,7,FALSE)),VLOOKUP($F121,'Tirage Matchs'!$D$538:$H$665,4,FALSE),VLOOKUP($F121,'Tirage Matchs'!$B$538:$H$665,7,FALSE))))</f>
        <v>0</v>
      </c>
      <c r="S121" s="130">
        <f t="shared" si="35"/>
        <v>0</v>
      </c>
      <c r="T121" s="124">
        <f t="shared" si="36"/>
        <v>0</v>
      </c>
      <c r="V121" s="127">
        <f t="shared" si="37"/>
        <v>0</v>
      </c>
      <c r="W121" s="127">
        <f t="shared" si="27"/>
        <v>0</v>
      </c>
      <c r="X121" s="127">
        <f t="shared" si="28"/>
        <v>0</v>
      </c>
      <c r="Y121" s="127">
        <f t="shared" si="29"/>
        <v>0</v>
      </c>
      <c r="Z121" s="127">
        <f t="shared" si="30"/>
        <v>0</v>
      </c>
      <c r="AA121" s="128" t="str">
        <f t="shared" si="38"/>
        <v/>
      </c>
      <c r="AB121" s="128" t="str">
        <f t="shared" si="31"/>
        <v/>
      </c>
      <c r="AC121" s="128" t="str">
        <f t="shared" si="32"/>
        <v/>
      </c>
      <c r="AD121" s="128" t="str">
        <f t="shared" si="33"/>
        <v/>
      </c>
      <c r="AE121" s="128" t="str">
        <f t="shared" si="34"/>
        <v/>
      </c>
      <c r="AF121" s="47">
        <f t="shared" si="39"/>
        <v>0.88100000000000001</v>
      </c>
      <c r="AG121" s="47">
        <f t="shared" si="40"/>
        <v>0.88100000000000001</v>
      </c>
      <c r="AH121" s="47">
        <f t="shared" si="41"/>
        <v>0.88100000000000001</v>
      </c>
      <c r="AI121" s="47">
        <f t="shared" si="42"/>
        <v>0.88100000000000001</v>
      </c>
      <c r="AJ121" s="47">
        <f t="shared" si="43"/>
        <v>0.88100000000000001</v>
      </c>
      <c r="AK121" s="48"/>
      <c r="AL121" s="48"/>
    </row>
    <row r="122" spans="1:38" x14ac:dyDescent="0.2">
      <c r="A122" s="121">
        <f t="shared" si="22"/>
        <v>120</v>
      </c>
      <c r="B122" s="121">
        <f t="shared" si="23"/>
        <v>120</v>
      </c>
      <c r="C122" s="121">
        <f t="shared" si="24"/>
        <v>120</v>
      </c>
      <c r="D122" s="121">
        <f t="shared" si="25"/>
        <v>120</v>
      </c>
      <c r="E122" s="121">
        <f t="shared" si="26"/>
        <v>120</v>
      </c>
      <c r="F122" s="122">
        <v>120</v>
      </c>
      <c r="G122" s="255" t="str">
        <f>Inscription!B123&amp;Inscription!C123&amp;Inscription!D123&amp;Inscription!E123&amp;Inscription!F123</f>
        <v/>
      </c>
      <c r="H122" s="256"/>
      <c r="I122" s="123">
        <f>IF('Tirage Matchs'!$J$1=1,0,IF(G122="",0,IF(ISNA(VLOOKUP($F122,'Tirage Matchs'!$B$6:$H$133,6,FALSE)),VLOOKUP($F122,'Tirage Matchs'!$D$6:$H$133,5,FALSE),VLOOKUP($F122,'Tirage Matchs'!$B$6:$H$133,6,FALSE))))</f>
        <v>0</v>
      </c>
      <c r="J122" s="129">
        <f>IF('Tirage Matchs'!$J$1=1,0,IF(G122="",0,IF(ISNA(VLOOKUP($F122,'Tirage Matchs'!$B$6:$H$133,7,FALSE)),VLOOKUP($F122,'Tirage Matchs'!$D$6:$H$133,4,FALSE),VLOOKUP($F122,'Tirage Matchs'!$B$6:$H$133,7,FALSE))))</f>
        <v>0</v>
      </c>
      <c r="K122" s="125">
        <f>IF('Tirage Matchs'!$J$1&lt;=2,0,IF(G122="",0,IF(ISNA(VLOOKUP($F122,'Tirage Matchs'!$B$139:$H$266,6,FALSE)),VLOOKUP($F122,'Tirage Matchs'!$D$139:$H$266,5,FALSE),VLOOKUP($F122,'Tirage Matchs'!$B$139:$H$266,6,FALSE))))</f>
        <v>0</v>
      </c>
      <c r="L122" s="124">
        <f>IF('Tirage Matchs'!$J$1&lt;=2,0,IF(G122="",0,IF(ISNA(VLOOKUP($F122,'Tirage Matchs'!$B$139:$H$266,7,FALSE)),VLOOKUP($F122,'Tirage Matchs'!$D$139:$H$266,4,FALSE),VLOOKUP($F122,'Tirage Matchs'!$B$139:$H$266,7,FALSE))))</f>
        <v>0</v>
      </c>
      <c r="M122" s="124">
        <f>IF('Tirage Matchs'!$J$1&lt;=3,0,IF(G122="",0,IF(ISNA(VLOOKUP($F122,'Tirage Matchs'!$B$272:$H$399,6,FALSE)),VLOOKUP($F122,'Tirage Matchs'!$D$272:$H$399,5,FALSE),VLOOKUP($F122,'Tirage Matchs'!$B$272:$H$399,6,FALSE))))</f>
        <v>0</v>
      </c>
      <c r="N122" s="124">
        <f>IF('Tirage Matchs'!$J$1&lt;=3,0,IF(G122="",0,IF(ISNA(VLOOKUP($F122,'Tirage Matchs'!$B$272:$H$399,7,FALSE)),VLOOKUP($F122,'Tirage Matchs'!$D$272:$H$399,4,FALSE),VLOOKUP($F122,'Tirage Matchs'!$B$272:$H$399,7,FALSE))))</f>
        <v>0</v>
      </c>
      <c r="O122" s="124">
        <f>IF('Tirage Matchs'!$J$1&lt;=4,0,IF(G122="",0,IF(ISNA(VLOOKUP($F122,'Tirage Matchs'!$B$405:$H$532,6,FALSE)),VLOOKUP($F122,'Tirage Matchs'!$D$405:$H$532,5,FALSE),VLOOKUP($F122,'Tirage Matchs'!$B$405:$H$532,6,FALSE))))</f>
        <v>0</v>
      </c>
      <c r="P122" s="124">
        <f>IF('Tirage Matchs'!$J$1&lt;=4,0,IF(G122="",0,IF(ISNA(VLOOKUP($F122,'Tirage Matchs'!$B$405:$H$532,7,FALSE)),VLOOKUP($F122,'Tirage Matchs'!$D$405:$H$532,4,FALSE),VLOOKUP($F122,'Tirage Matchs'!$B$405:$H$532,7,FALSE))))</f>
        <v>0</v>
      </c>
      <c r="Q122" s="124">
        <f>IF('Tirage Matchs'!$J$1&lt;=5,0,IF(G122="",0,IF(ISNA(VLOOKUP($F122,'Tirage Matchs'!$B$538:$H$665,6,FALSE)),VLOOKUP($F122,'Tirage Matchs'!$D$538:$H$665,5,FALSE),VLOOKUP($F122,'Tirage Matchs'!$B$538:$H$665,6,FALSE))))</f>
        <v>0</v>
      </c>
      <c r="R122" s="124">
        <f>IF('Tirage Matchs'!$J$1&lt;=5,0,IF(G122="",0,IF(ISNA(VLOOKUP($F122,'Tirage Matchs'!$B$538:$H$665,7,FALSE)),VLOOKUP($F122,'Tirage Matchs'!$D$538:$H$665,4,FALSE),VLOOKUP($F122,'Tirage Matchs'!$B$538:$H$665,7,FALSE))))</f>
        <v>0</v>
      </c>
      <c r="S122" s="130">
        <f t="shared" si="35"/>
        <v>0</v>
      </c>
      <c r="T122" s="124">
        <f t="shared" si="36"/>
        <v>0</v>
      </c>
      <c r="V122" s="127">
        <f t="shared" si="37"/>
        <v>0</v>
      </c>
      <c r="W122" s="127">
        <f t="shared" si="27"/>
        <v>0</v>
      </c>
      <c r="X122" s="127">
        <f t="shared" si="28"/>
        <v>0</v>
      </c>
      <c r="Y122" s="127">
        <f t="shared" si="29"/>
        <v>0</v>
      </c>
      <c r="Z122" s="127">
        <f t="shared" si="30"/>
        <v>0</v>
      </c>
      <c r="AA122" s="128" t="str">
        <f t="shared" si="38"/>
        <v/>
      </c>
      <c r="AB122" s="128" t="str">
        <f t="shared" si="31"/>
        <v/>
      </c>
      <c r="AC122" s="128" t="str">
        <f t="shared" si="32"/>
        <v/>
      </c>
      <c r="AD122" s="128" t="str">
        <f t="shared" si="33"/>
        <v/>
      </c>
      <c r="AE122" s="128" t="str">
        <f t="shared" si="34"/>
        <v/>
      </c>
      <c r="AF122" s="47">
        <f t="shared" si="39"/>
        <v>0.88</v>
      </c>
      <c r="AG122" s="47">
        <f t="shared" si="40"/>
        <v>0.88</v>
      </c>
      <c r="AH122" s="47">
        <f t="shared" si="41"/>
        <v>0.88</v>
      </c>
      <c r="AI122" s="47">
        <f t="shared" si="42"/>
        <v>0.88</v>
      </c>
      <c r="AJ122" s="47">
        <f t="shared" si="43"/>
        <v>0.88</v>
      </c>
      <c r="AK122" s="48"/>
      <c r="AL122" s="48"/>
    </row>
    <row r="123" spans="1:38" x14ac:dyDescent="0.2">
      <c r="A123" s="121">
        <f t="shared" si="22"/>
        <v>121</v>
      </c>
      <c r="B123" s="121">
        <f t="shared" si="23"/>
        <v>121</v>
      </c>
      <c r="C123" s="121">
        <f t="shared" si="24"/>
        <v>121</v>
      </c>
      <c r="D123" s="121">
        <f t="shared" si="25"/>
        <v>121</v>
      </c>
      <c r="E123" s="121">
        <f t="shared" si="26"/>
        <v>121</v>
      </c>
      <c r="F123" s="122">
        <v>121</v>
      </c>
      <c r="G123" s="255" t="str">
        <f>Inscription!B124&amp;Inscription!C124&amp;Inscription!D124&amp;Inscription!E124&amp;Inscription!F124</f>
        <v/>
      </c>
      <c r="H123" s="256"/>
      <c r="I123" s="123">
        <f>IF('Tirage Matchs'!$J$1=1,0,IF(G123="",0,IF(ISNA(VLOOKUP($F123,'Tirage Matchs'!$B$6:$H$133,6,FALSE)),VLOOKUP($F123,'Tirage Matchs'!$D$6:$H$133,5,FALSE),VLOOKUP($F123,'Tirage Matchs'!$B$6:$H$133,6,FALSE))))</f>
        <v>0</v>
      </c>
      <c r="J123" s="129">
        <f>IF('Tirage Matchs'!$J$1=1,0,IF(G123="",0,IF(ISNA(VLOOKUP($F123,'Tirage Matchs'!$B$6:$H$133,7,FALSE)),VLOOKUP($F123,'Tirage Matchs'!$D$6:$H$133,4,FALSE),VLOOKUP($F123,'Tirage Matchs'!$B$6:$H$133,7,FALSE))))</f>
        <v>0</v>
      </c>
      <c r="K123" s="125">
        <f>IF('Tirage Matchs'!$J$1&lt;=2,0,IF(G123="",0,IF(ISNA(VLOOKUP($F123,'Tirage Matchs'!$B$139:$H$266,6,FALSE)),VLOOKUP($F123,'Tirage Matchs'!$D$139:$H$266,5,FALSE),VLOOKUP($F123,'Tirage Matchs'!$B$139:$H$266,6,FALSE))))</f>
        <v>0</v>
      </c>
      <c r="L123" s="124">
        <f>IF('Tirage Matchs'!$J$1&lt;=2,0,IF(G123="",0,IF(ISNA(VLOOKUP($F123,'Tirage Matchs'!$B$139:$H$266,7,FALSE)),VLOOKUP($F123,'Tirage Matchs'!$D$139:$H$266,4,FALSE),VLOOKUP($F123,'Tirage Matchs'!$B$139:$H$266,7,FALSE))))</f>
        <v>0</v>
      </c>
      <c r="M123" s="124">
        <f>IF('Tirage Matchs'!$J$1&lt;=3,0,IF(G123="",0,IF(ISNA(VLOOKUP($F123,'Tirage Matchs'!$B$272:$H$399,6,FALSE)),VLOOKUP($F123,'Tirage Matchs'!$D$272:$H$399,5,FALSE),VLOOKUP($F123,'Tirage Matchs'!$B$272:$H$399,6,FALSE))))</f>
        <v>0</v>
      </c>
      <c r="N123" s="124">
        <f>IF('Tirage Matchs'!$J$1&lt;=3,0,IF(G123="",0,IF(ISNA(VLOOKUP($F123,'Tirage Matchs'!$B$272:$H$399,7,FALSE)),VLOOKUP($F123,'Tirage Matchs'!$D$272:$H$399,4,FALSE),VLOOKUP($F123,'Tirage Matchs'!$B$272:$H$399,7,FALSE))))</f>
        <v>0</v>
      </c>
      <c r="O123" s="124">
        <f>IF('Tirage Matchs'!$J$1&lt;=4,0,IF(G123="",0,IF(ISNA(VLOOKUP($F123,'Tirage Matchs'!$B$405:$H$532,6,FALSE)),VLOOKUP($F123,'Tirage Matchs'!$D$405:$H$532,5,FALSE),VLOOKUP($F123,'Tirage Matchs'!$B$405:$H$532,6,FALSE))))</f>
        <v>0</v>
      </c>
      <c r="P123" s="124">
        <f>IF('Tirage Matchs'!$J$1&lt;=4,0,IF(G123="",0,IF(ISNA(VLOOKUP($F123,'Tirage Matchs'!$B$405:$H$532,7,FALSE)),VLOOKUP($F123,'Tirage Matchs'!$D$405:$H$532,4,FALSE),VLOOKUP($F123,'Tirage Matchs'!$B$405:$H$532,7,FALSE))))</f>
        <v>0</v>
      </c>
      <c r="Q123" s="124">
        <f>IF('Tirage Matchs'!$J$1&lt;=5,0,IF(G123="",0,IF(ISNA(VLOOKUP($F123,'Tirage Matchs'!$B$538:$H$665,6,FALSE)),VLOOKUP($F123,'Tirage Matchs'!$D$538:$H$665,5,FALSE),VLOOKUP($F123,'Tirage Matchs'!$B$538:$H$665,6,FALSE))))</f>
        <v>0</v>
      </c>
      <c r="R123" s="124">
        <f>IF('Tirage Matchs'!$J$1&lt;=5,0,IF(G123="",0,IF(ISNA(VLOOKUP($F123,'Tirage Matchs'!$B$538:$H$665,7,FALSE)),VLOOKUP($F123,'Tirage Matchs'!$D$538:$H$665,4,FALSE),VLOOKUP($F123,'Tirage Matchs'!$B$538:$H$665,7,FALSE))))</f>
        <v>0</v>
      </c>
      <c r="S123" s="130">
        <f t="shared" si="35"/>
        <v>0</v>
      </c>
      <c r="T123" s="124">
        <f t="shared" si="36"/>
        <v>0</v>
      </c>
      <c r="V123" s="127">
        <f t="shared" si="37"/>
        <v>0</v>
      </c>
      <c r="W123" s="127">
        <f t="shared" si="27"/>
        <v>0</v>
      </c>
      <c r="X123" s="127">
        <f t="shared" si="28"/>
        <v>0</v>
      </c>
      <c r="Y123" s="127">
        <f t="shared" si="29"/>
        <v>0</v>
      </c>
      <c r="Z123" s="127">
        <f t="shared" si="30"/>
        <v>0</v>
      </c>
      <c r="AA123" s="128" t="str">
        <f t="shared" si="38"/>
        <v/>
      </c>
      <c r="AB123" s="128" t="str">
        <f t="shared" si="31"/>
        <v/>
      </c>
      <c r="AC123" s="128" t="str">
        <f t="shared" si="32"/>
        <v/>
      </c>
      <c r="AD123" s="128" t="str">
        <f t="shared" si="33"/>
        <v/>
      </c>
      <c r="AE123" s="128" t="str">
        <f t="shared" si="34"/>
        <v/>
      </c>
      <c r="AF123" s="47">
        <f t="shared" si="39"/>
        <v>0.879</v>
      </c>
      <c r="AG123" s="47">
        <f t="shared" si="40"/>
        <v>0.879</v>
      </c>
      <c r="AH123" s="47">
        <f t="shared" si="41"/>
        <v>0.879</v>
      </c>
      <c r="AI123" s="47">
        <f t="shared" si="42"/>
        <v>0.879</v>
      </c>
      <c r="AJ123" s="47">
        <f t="shared" si="43"/>
        <v>0.879</v>
      </c>
      <c r="AK123" s="48"/>
      <c r="AL123" s="48"/>
    </row>
    <row r="124" spans="1:38" x14ac:dyDescent="0.2">
      <c r="A124" s="121">
        <f t="shared" si="22"/>
        <v>122</v>
      </c>
      <c r="B124" s="121">
        <f t="shared" si="23"/>
        <v>122</v>
      </c>
      <c r="C124" s="121">
        <f t="shared" si="24"/>
        <v>122</v>
      </c>
      <c r="D124" s="121">
        <f t="shared" si="25"/>
        <v>122</v>
      </c>
      <c r="E124" s="121">
        <f t="shared" si="26"/>
        <v>122</v>
      </c>
      <c r="F124" s="122">
        <v>122</v>
      </c>
      <c r="G124" s="255" t="str">
        <f>Inscription!B125&amp;Inscription!C125&amp;Inscription!D125&amp;Inscription!E125&amp;Inscription!F125</f>
        <v/>
      </c>
      <c r="H124" s="256"/>
      <c r="I124" s="123">
        <f>IF('Tirage Matchs'!$J$1=1,0,IF(G124="",0,IF(ISNA(VLOOKUP($F124,'Tirage Matchs'!$B$6:$H$133,6,FALSE)),VLOOKUP($F124,'Tirage Matchs'!$D$6:$H$133,5,FALSE),VLOOKUP($F124,'Tirage Matchs'!$B$6:$H$133,6,FALSE))))</f>
        <v>0</v>
      </c>
      <c r="J124" s="129">
        <f>IF('Tirage Matchs'!$J$1=1,0,IF(G124="",0,IF(ISNA(VLOOKUP($F124,'Tirage Matchs'!$B$6:$H$133,7,FALSE)),VLOOKUP($F124,'Tirage Matchs'!$D$6:$H$133,4,FALSE),VLOOKUP($F124,'Tirage Matchs'!$B$6:$H$133,7,FALSE))))</f>
        <v>0</v>
      </c>
      <c r="K124" s="125">
        <f>IF('Tirage Matchs'!$J$1&lt;=2,0,IF(G124="",0,IF(ISNA(VLOOKUP($F124,'Tirage Matchs'!$B$139:$H$266,6,FALSE)),VLOOKUP($F124,'Tirage Matchs'!$D$139:$H$266,5,FALSE),VLOOKUP($F124,'Tirage Matchs'!$B$139:$H$266,6,FALSE))))</f>
        <v>0</v>
      </c>
      <c r="L124" s="124">
        <f>IF('Tirage Matchs'!$J$1&lt;=2,0,IF(G124="",0,IF(ISNA(VLOOKUP($F124,'Tirage Matchs'!$B$139:$H$266,7,FALSE)),VLOOKUP($F124,'Tirage Matchs'!$D$139:$H$266,4,FALSE),VLOOKUP($F124,'Tirage Matchs'!$B$139:$H$266,7,FALSE))))</f>
        <v>0</v>
      </c>
      <c r="M124" s="124">
        <f>IF('Tirage Matchs'!$J$1&lt;=3,0,IF(G124="",0,IF(ISNA(VLOOKUP($F124,'Tirage Matchs'!$B$272:$H$399,6,FALSE)),VLOOKUP($F124,'Tirage Matchs'!$D$272:$H$399,5,FALSE),VLOOKUP($F124,'Tirage Matchs'!$B$272:$H$399,6,FALSE))))</f>
        <v>0</v>
      </c>
      <c r="N124" s="124">
        <f>IF('Tirage Matchs'!$J$1&lt;=3,0,IF(G124="",0,IF(ISNA(VLOOKUP($F124,'Tirage Matchs'!$B$272:$H$399,7,FALSE)),VLOOKUP($F124,'Tirage Matchs'!$D$272:$H$399,4,FALSE),VLOOKUP($F124,'Tirage Matchs'!$B$272:$H$399,7,FALSE))))</f>
        <v>0</v>
      </c>
      <c r="O124" s="124">
        <f>IF('Tirage Matchs'!$J$1&lt;=4,0,IF(G124="",0,IF(ISNA(VLOOKUP($F124,'Tirage Matchs'!$B$405:$H$532,6,FALSE)),VLOOKUP($F124,'Tirage Matchs'!$D$405:$H$532,5,FALSE),VLOOKUP($F124,'Tirage Matchs'!$B$405:$H$532,6,FALSE))))</f>
        <v>0</v>
      </c>
      <c r="P124" s="124">
        <f>IF('Tirage Matchs'!$J$1&lt;=4,0,IF(G124="",0,IF(ISNA(VLOOKUP($F124,'Tirage Matchs'!$B$405:$H$532,7,FALSE)),VLOOKUP($F124,'Tirage Matchs'!$D$405:$H$532,4,FALSE),VLOOKUP($F124,'Tirage Matchs'!$B$405:$H$532,7,FALSE))))</f>
        <v>0</v>
      </c>
      <c r="Q124" s="124">
        <f>IF('Tirage Matchs'!$J$1&lt;=5,0,IF(G124="",0,IF(ISNA(VLOOKUP($F124,'Tirage Matchs'!$B$538:$H$665,6,FALSE)),VLOOKUP($F124,'Tirage Matchs'!$D$538:$H$665,5,FALSE),VLOOKUP($F124,'Tirage Matchs'!$B$538:$H$665,6,FALSE))))</f>
        <v>0</v>
      </c>
      <c r="R124" s="124">
        <f>IF('Tirage Matchs'!$J$1&lt;=5,0,IF(G124="",0,IF(ISNA(VLOOKUP($F124,'Tirage Matchs'!$B$538:$H$665,7,FALSE)),VLOOKUP($F124,'Tirage Matchs'!$D$538:$H$665,4,FALSE),VLOOKUP($F124,'Tirage Matchs'!$B$538:$H$665,7,FALSE))))</f>
        <v>0</v>
      </c>
      <c r="S124" s="130">
        <f t="shared" si="35"/>
        <v>0</v>
      </c>
      <c r="T124" s="124">
        <f t="shared" si="36"/>
        <v>0</v>
      </c>
      <c r="V124" s="127">
        <f t="shared" si="37"/>
        <v>0</v>
      </c>
      <c r="W124" s="127">
        <f t="shared" si="27"/>
        <v>0</v>
      </c>
      <c r="X124" s="127">
        <f t="shared" si="28"/>
        <v>0</v>
      </c>
      <c r="Y124" s="127">
        <f t="shared" si="29"/>
        <v>0</v>
      </c>
      <c r="Z124" s="127">
        <f t="shared" si="30"/>
        <v>0</v>
      </c>
      <c r="AA124" s="128" t="str">
        <f t="shared" si="38"/>
        <v/>
      </c>
      <c r="AB124" s="128" t="str">
        <f t="shared" si="31"/>
        <v/>
      </c>
      <c r="AC124" s="128" t="str">
        <f t="shared" si="32"/>
        <v/>
      </c>
      <c r="AD124" s="128" t="str">
        <f t="shared" si="33"/>
        <v/>
      </c>
      <c r="AE124" s="128" t="str">
        <f t="shared" si="34"/>
        <v/>
      </c>
      <c r="AF124" s="47">
        <f t="shared" si="39"/>
        <v>0.878</v>
      </c>
      <c r="AG124" s="47">
        <f t="shared" si="40"/>
        <v>0.878</v>
      </c>
      <c r="AH124" s="47">
        <f t="shared" si="41"/>
        <v>0.878</v>
      </c>
      <c r="AI124" s="47">
        <f t="shared" si="42"/>
        <v>0.878</v>
      </c>
      <c r="AJ124" s="47">
        <f t="shared" si="43"/>
        <v>0.878</v>
      </c>
      <c r="AK124" s="48"/>
      <c r="AL124" s="48"/>
    </row>
    <row r="125" spans="1:38" x14ac:dyDescent="0.2">
      <c r="A125" s="121">
        <f t="shared" si="22"/>
        <v>123</v>
      </c>
      <c r="B125" s="121">
        <f t="shared" si="23"/>
        <v>123</v>
      </c>
      <c r="C125" s="121">
        <f t="shared" si="24"/>
        <v>123</v>
      </c>
      <c r="D125" s="121">
        <f t="shared" si="25"/>
        <v>123</v>
      </c>
      <c r="E125" s="121">
        <f t="shared" si="26"/>
        <v>123</v>
      </c>
      <c r="F125" s="122">
        <v>123</v>
      </c>
      <c r="G125" s="255" t="str">
        <f>Inscription!B126&amp;Inscription!C126&amp;Inscription!D126&amp;Inscription!E126&amp;Inscription!F126</f>
        <v/>
      </c>
      <c r="H125" s="256"/>
      <c r="I125" s="123">
        <f>IF('Tirage Matchs'!$J$1=1,0,IF(G125="",0,IF(ISNA(VLOOKUP($F125,'Tirage Matchs'!$B$6:$H$133,6,FALSE)),VLOOKUP($F125,'Tirage Matchs'!$D$6:$H$133,5,FALSE),VLOOKUP($F125,'Tirage Matchs'!$B$6:$H$133,6,FALSE))))</f>
        <v>0</v>
      </c>
      <c r="J125" s="129">
        <f>IF('Tirage Matchs'!$J$1=1,0,IF(G125="",0,IF(ISNA(VLOOKUP($F125,'Tirage Matchs'!$B$6:$H$133,7,FALSE)),VLOOKUP($F125,'Tirage Matchs'!$D$6:$H$133,4,FALSE),VLOOKUP($F125,'Tirage Matchs'!$B$6:$H$133,7,FALSE))))</f>
        <v>0</v>
      </c>
      <c r="K125" s="125">
        <f>IF('Tirage Matchs'!$J$1&lt;=2,0,IF(G125="",0,IF(ISNA(VLOOKUP($F125,'Tirage Matchs'!$B$139:$H$266,6,FALSE)),VLOOKUP($F125,'Tirage Matchs'!$D$139:$H$266,5,FALSE),VLOOKUP($F125,'Tirage Matchs'!$B$139:$H$266,6,FALSE))))</f>
        <v>0</v>
      </c>
      <c r="L125" s="124">
        <f>IF('Tirage Matchs'!$J$1&lt;=2,0,IF(G125="",0,IF(ISNA(VLOOKUP($F125,'Tirage Matchs'!$B$139:$H$266,7,FALSE)),VLOOKUP($F125,'Tirage Matchs'!$D$139:$H$266,4,FALSE),VLOOKUP($F125,'Tirage Matchs'!$B$139:$H$266,7,FALSE))))</f>
        <v>0</v>
      </c>
      <c r="M125" s="124">
        <f>IF('Tirage Matchs'!$J$1&lt;=3,0,IF(G125="",0,IF(ISNA(VLOOKUP($F125,'Tirage Matchs'!$B$272:$H$399,6,FALSE)),VLOOKUP($F125,'Tirage Matchs'!$D$272:$H$399,5,FALSE),VLOOKUP($F125,'Tirage Matchs'!$B$272:$H$399,6,FALSE))))</f>
        <v>0</v>
      </c>
      <c r="N125" s="124">
        <f>IF('Tirage Matchs'!$J$1&lt;=3,0,IF(G125="",0,IF(ISNA(VLOOKUP($F125,'Tirage Matchs'!$B$272:$H$399,7,FALSE)),VLOOKUP($F125,'Tirage Matchs'!$D$272:$H$399,4,FALSE),VLOOKUP($F125,'Tirage Matchs'!$B$272:$H$399,7,FALSE))))</f>
        <v>0</v>
      </c>
      <c r="O125" s="124">
        <f>IF('Tirage Matchs'!$J$1&lt;=4,0,IF(G125="",0,IF(ISNA(VLOOKUP($F125,'Tirage Matchs'!$B$405:$H$532,6,FALSE)),VLOOKUP($F125,'Tirage Matchs'!$D$405:$H$532,5,FALSE),VLOOKUP($F125,'Tirage Matchs'!$B$405:$H$532,6,FALSE))))</f>
        <v>0</v>
      </c>
      <c r="P125" s="124">
        <f>IF('Tirage Matchs'!$J$1&lt;=4,0,IF(G125="",0,IF(ISNA(VLOOKUP($F125,'Tirage Matchs'!$B$405:$H$532,7,FALSE)),VLOOKUP($F125,'Tirage Matchs'!$D$405:$H$532,4,FALSE),VLOOKUP($F125,'Tirage Matchs'!$B$405:$H$532,7,FALSE))))</f>
        <v>0</v>
      </c>
      <c r="Q125" s="124">
        <f>IF('Tirage Matchs'!$J$1&lt;=5,0,IF(G125="",0,IF(ISNA(VLOOKUP($F125,'Tirage Matchs'!$B$538:$H$665,6,FALSE)),VLOOKUP($F125,'Tirage Matchs'!$D$538:$H$665,5,FALSE),VLOOKUP($F125,'Tirage Matchs'!$B$538:$H$665,6,FALSE))))</f>
        <v>0</v>
      </c>
      <c r="R125" s="124">
        <f>IF('Tirage Matchs'!$J$1&lt;=5,0,IF(G125="",0,IF(ISNA(VLOOKUP($F125,'Tirage Matchs'!$B$538:$H$665,7,FALSE)),VLOOKUP($F125,'Tirage Matchs'!$D$538:$H$665,4,FALSE),VLOOKUP($F125,'Tirage Matchs'!$B$538:$H$665,7,FALSE))))</f>
        <v>0</v>
      </c>
      <c r="S125" s="130">
        <f t="shared" si="35"/>
        <v>0</v>
      </c>
      <c r="T125" s="124">
        <f t="shared" si="36"/>
        <v>0</v>
      </c>
      <c r="V125" s="127">
        <f t="shared" si="37"/>
        <v>0</v>
      </c>
      <c r="W125" s="127">
        <f t="shared" si="27"/>
        <v>0</v>
      </c>
      <c r="X125" s="127">
        <f t="shared" si="28"/>
        <v>0</v>
      </c>
      <c r="Y125" s="127">
        <f t="shared" si="29"/>
        <v>0</v>
      </c>
      <c r="Z125" s="127">
        <f t="shared" si="30"/>
        <v>0</v>
      </c>
      <c r="AA125" s="128" t="str">
        <f t="shared" si="38"/>
        <v/>
      </c>
      <c r="AB125" s="128" t="str">
        <f t="shared" si="31"/>
        <v/>
      </c>
      <c r="AC125" s="128" t="str">
        <f t="shared" si="32"/>
        <v/>
      </c>
      <c r="AD125" s="128" t="str">
        <f t="shared" si="33"/>
        <v/>
      </c>
      <c r="AE125" s="128" t="str">
        <f t="shared" si="34"/>
        <v/>
      </c>
      <c r="AF125" s="47">
        <f t="shared" si="39"/>
        <v>0.877</v>
      </c>
      <c r="AG125" s="47">
        <f t="shared" si="40"/>
        <v>0.877</v>
      </c>
      <c r="AH125" s="47">
        <f t="shared" si="41"/>
        <v>0.877</v>
      </c>
      <c r="AI125" s="47">
        <f t="shared" si="42"/>
        <v>0.877</v>
      </c>
      <c r="AJ125" s="47">
        <f t="shared" si="43"/>
        <v>0.877</v>
      </c>
      <c r="AK125" s="48"/>
      <c r="AL125" s="48"/>
    </row>
    <row r="126" spans="1:38" x14ac:dyDescent="0.2">
      <c r="A126" s="121">
        <f t="shared" si="22"/>
        <v>124</v>
      </c>
      <c r="B126" s="121">
        <f t="shared" si="23"/>
        <v>124</v>
      </c>
      <c r="C126" s="121">
        <f t="shared" si="24"/>
        <v>124</v>
      </c>
      <c r="D126" s="121">
        <f t="shared" si="25"/>
        <v>124</v>
      </c>
      <c r="E126" s="121">
        <f t="shared" si="26"/>
        <v>124</v>
      </c>
      <c r="F126" s="122">
        <v>124</v>
      </c>
      <c r="G126" s="255" t="str">
        <f>Inscription!B127&amp;Inscription!C127&amp;Inscription!D127&amp;Inscription!E127&amp;Inscription!F127</f>
        <v/>
      </c>
      <c r="H126" s="256"/>
      <c r="I126" s="123">
        <f>IF('Tirage Matchs'!$J$1=1,0,IF(G126="",0,IF(ISNA(VLOOKUP($F126,'Tirage Matchs'!$B$6:$H$133,6,FALSE)),VLOOKUP($F126,'Tirage Matchs'!$D$6:$H$133,5,FALSE),VLOOKUP($F126,'Tirage Matchs'!$B$6:$H$133,6,FALSE))))</f>
        <v>0</v>
      </c>
      <c r="J126" s="129">
        <f>IF('Tirage Matchs'!$J$1=1,0,IF(G126="",0,IF(ISNA(VLOOKUP($F126,'Tirage Matchs'!$B$6:$H$133,7,FALSE)),VLOOKUP($F126,'Tirage Matchs'!$D$6:$H$133,4,FALSE),VLOOKUP($F126,'Tirage Matchs'!$B$6:$H$133,7,FALSE))))</f>
        <v>0</v>
      </c>
      <c r="K126" s="125">
        <f>IF('Tirage Matchs'!$J$1&lt;=2,0,IF(G126="",0,IF(ISNA(VLOOKUP($F126,'Tirage Matchs'!$B$139:$H$266,6,FALSE)),VLOOKUP($F126,'Tirage Matchs'!$D$139:$H$266,5,FALSE),VLOOKUP($F126,'Tirage Matchs'!$B$139:$H$266,6,FALSE))))</f>
        <v>0</v>
      </c>
      <c r="L126" s="124">
        <f>IF('Tirage Matchs'!$J$1&lt;=2,0,IF(G126="",0,IF(ISNA(VLOOKUP($F126,'Tirage Matchs'!$B$139:$H$266,7,FALSE)),VLOOKUP($F126,'Tirage Matchs'!$D$139:$H$266,4,FALSE),VLOOKUP($F126,'Tirage Matchs'!$B$139:$H$266,7,FALSE))))</f>
        <v>0</v>
      </c>
      <c r="M126" s="124">
        <f>IF('Tirage Matchs'!$J$1&lt;=3,0,IF(G126="",0,IF(ISNA(VLOOKUP($F126,'Tirage Matchs'!$B$272:$H$399,6,FALSE)),VLOOKUP($F126,'Tirage Matchs'!$D$272:$H$399,5,FALSE),VLOOKUP($F126,'Tirage Matchs'!$B$272:$H$399,6,FALSE))))</f>
        <v>0</v>
      </c>
      <c r="N126" s="124">
        <f>IF('Tirage Matchs'!$J$1&lt;=3,0,IF(G126="",0,IF(ISNA(VLOOKUP($F126,'Tirage Matchs'!$B$272:$H$399,7,FALSE)),VLOOKUP($F126,'Tirage Matchs'!$D$272:$H$399,4,FALSE),VLOOKUP($F126,'Tirage Matchs'!$B$272:$H$399,7,FALSE))))</f>
        <v>0</v>
      </c>
      <c r="O126" s="124">
        <f>IF('Tirage Matchs'!$J$1&lt;=4,0,IF(G126="",0,IF(ISNA(VLOOKUP($F126,'Tirage Matchs'!$B$405:$H$532,6,FALSE)),VLOOKUP($F126,'Tirage Matchs'!$D$405:$H$532,5,FALSE),VLOOKUP($F126,'Tirage Matchs'!$B$405:$H$532,6,FALSE))))</f>
        <v>0</v>
      </c>
      <c r="P126" s="124">
        <f>IF('Tirage Matchs'!$J$1&lt;=4,0,IF(G126="",0,IF(ISNA(VLOOKUP($F126,'Tirage Matchs'!$B$405:$H$532,7,FALSE)),VLOOKUP($F126,'Tirage Matchs'!$D$405:$H$532,4,FALSE),VLOOKUP($F126,'Tirage Matchs'!$B$405:$H$532,7,FALSE))))</f>
        <v>0</v>
      </c>
      <c r="Q126" s="124">
        <f>IF('Tirage Matchs'!$J$1&lt;=5,0,IF(G126="",0,IF(ISNA(VLOOKUP($F126,'Tirage Matchs'!$B$538:$H$665,6,FALSE)),VLOOKUP($F126,'Tirage Matchs'!$D$538:$H$665,5,FALSE),VLOOKUP($F126,'Tirage Matchs'!$B$538:$H$665,6,FALSE))))</f>
        <v>0</v>
      </c>
      <c r="R126" s="124">
        <f>IF('Tirage Matchs'!$J$1&lt;=5,0,IF(G126="",0,IF(ISNA(VLOOKUP($F126,'Tirage Matchs'!$B$538:$H$665,7,FALSE)),VLOOKUP($F126,'Tirage Matchs'!$D$538:$H$665,4,FALSE),VLOOKUP($F126,'Tirage Matchs'!$B$538:$H$665,7,FALSE))))</f>
        <v>0</v>
      </c>
      <c r="S126" s="130">
        <f t="shared" si="35"/>
        <v>0</v>
      </c>
      <c r="T126" s="124">
        <f t="shared" si="36"/>
        <v>0</v>
      </c>
      <c r="V126" s="127">
        <f t="shared" si="37"/>
        <v>0</v>
      </c>
      <c r="W126" s="127">
        <f t="shared" si="27"/>
        <v>0</v>
      </c>
      <c r="X126" s="127">
        <f t="shared" si="28"/>
        <v>0</v>
      </c>
      <c r="Y126" s="127">
        <f t="shared" si="29"/>
        <v>0</v>
      </c>
      <c r="Z126" s="127">
        <f t="shared" si="30"/>
        <v>0</v>
      </c>
      <c r="AA126" s="128" t="str">
        <f t="shared" si="38"/>
        <v/>
      </c>
      <c r="AB126" s="128" t="str">
        <f t="shared" si="31"/>
        <v/>
      </c>
      <c r="AC126" s="128" t="str">
        <f t="shared" si="32"/>
        <v/>
      </c>
      <c r="AD126" s="128" t="str">
        <f t="shared" si="33"/>
        <v/>
      </c>
      <c r="AE126" s="128" t="str">
        <f t="shared" si="34"/>
        <v/>
      </c>
      <c r="AF126" s="47">
        <f t="shared" si="39"/>
        <v>0.876</v>
      </c>
      <c r="AG126" s="47">
        <f t="shared" si="40"/>
        <v>0.876</v>
      </c>
      <c r="AH126" s="47">
        <f t="shared" si="41"/>
        <v>0.876</v>
      </c>
      <c r="AI126" s="47">
        <f t="shared" si="42"/>
        <v>0.876</v>
      </c>
      <c r="AJ126" s="47">
        <f t="shared" si="43"/>
        <v>0.876</v>
      </c>
      <c r="AK126" s="48"/>
      <c r="AL126" s="48"/>
    </row>
    <row r="127" spans="1:38" x14ac:dyDescent="0.2">
      <c r="A127" s="121">
        <f t="shared" si="22"/>
        <v>125</v>
      </c>
      <c r="B127" s="121">
        <f t="shared" si="23"/>
        <v>125</v>
      </c>
      <c r="C127" s="121">
        <f t="shared" si="24"/>
        <v>125</v>
      </c>
      <c r="D127" s="121">
        <f t="shared" si="25"/>
        <v>125</v>
      </c>
      <c r="E127" s="121">
        <f t="shared" si="26"/>
        <v>125</v>
      </c>
      <c r="F127" s="122">
        <v>125</v>
      </c>
      <c r="G127" s="255" t="str">
        <f>Inscription!B128&amp;Inscription!C128&amp;Inscription!D128&amp;Inscription!E128&amp;Inscription!F128</f>
        <v/>
      </c>
      <c r="H127" s="256"/>
      <c r="I127" s="123">
        <f>IF('Tirage Matchs'!$J$1=1,0,IF(G127="",0,IF(ISNA(VLOOKUP($F127,'Tirage Matchs'!$B$6:$H$133,6,FALSE)),VLOOKUP($F127,'Tirage Matchs'!$D$6:$H$133,5,FALSE),VLOOKUP($F127,'Tirage Matchs'!$B$6:$H$133,6,FALSE))))</f>
        <v>0</v>
      </c>
      <c r="J127" s="129">
        <f>IF('Tirage Matchs'!$J$1=1,0,IF(G127="",0,IF(ISNA(VLOOKUP($F127,'Tirage Matchs'!$B$6:$H$133,7,FALSE)),VLOOKUP($F127,'Tirage Matchs'!$D$6:$H$133,4,FALSE),VLOOKUP($F127,'Tirage Matchs'!$B$6:$H$133,7,FALSE))))</f>
        <v>0</v>
      </c>
      <c r="K127" s="125">
        <f>IF('Tirage Matchs'!$J$1&lt;=2,0,IF(G127="",0,IF(ISNA(VLOOKUP($F127,'Tirage Matchs'!$B$139:$H$266,6,FALSE)),VLOOKUP($F127,'Tirage Matchs'!$D$139:$H$266,5,FALSE),VLOOKUP($F127,'Tirage Matchs'!$B$139:$H$266,6,FALSE))))</f>
        <v>0</v>
      </c>
      <c r="L127" s="124">
        <f>IF('Tirage Matchs'!$J$1&lt;=2,0,IF(G127="",0,IF(ISNA(VLOOKUP($F127,'Tirage Matchs'!$B$139:$H$266,7,FALSE)),VLOOKUP($F127,'Tirage Matchs'!$D$139:$H$266,4,FALSE),VLOOKUP($F127,'Tirage Matchs'!$B$139:$H$266,7,FALSE))))</f>
        <v>0</v>
      </c>
      <c r="M127" s="124">
        <f>IF('Tirage Matchs'!$J$1&lt;=3,0,IF(G127="",0,IF(ISNA(VLOOKUP($F127,'Tirage Matchs'!$B$272:$H$399,6,FALSE)),VLOOKUP($F127,'Tirage Matchs'!$D$272:$H$399,5,FALSE),VLOOKUP($F127,'Tirage Matchs'!$B$272:$H$399,6,FALSE))))</f>
        <v>0</v>
      </c>
      <c r="N127" s="124">
        <f>IF('Tirage Matchs'!$J$1&lt;=3,0,IF(G127="",0,IF(ISNA(VLOOKUP($F127,'Tirage Matchs'!$B$272:$H$399,7,FALSE)),VLOOKUP($F127,'Tirage Matchs'!$D$272:$H$399,4,FALSE),VLOOKUP($F127,'Tirage Matchs'!$B$272:$H$399,7,FALSE))))</f>
        <v>0</v>
      </c>
      <c r="O127" s="124">
        <f>IF('Tirage Matchs'!$J$1&lt;=4,0,IF(G127="",0,IF(ISNA(VLOOKUP($F127,'Tirage Matchs'!$B$405:$H$532,6,FALSE)),VLOOKUP($F127,'Tirage Matchs'!$D$405:$H$532,5,FALSE),VLOOKUP($F127,'Tirage Matchs'!$B$405:$H$532,6,FALSE))))</f>
        <v>0</v>
      </c>
      <c r="P127" s="124">
        <f>IF('Tirage Matchs'!$J$1&lt;=4,0,IF(G127="",0,IF(ISNA(VLOOKUP($F127,'Tirage Matchs'!$B$405:$H$532,7,FALSE)),VLOOKUP($F127,'Tirage Matchs'!$D$405:$H$532,4,FALSE),VLOOKUP($F127,'Tirage Matchs'!$B$405:$H$532,7,FALSE))))</f>
        <v>0</v>
      </c>
      <c r="Q127" s="124">
        <f>IF('Tirage Matchs'!$J$1&lt;=5,0,IF(G127="",0,IF(ISNA(VLOOKUP($F127,'Tirage Matchs'!$B$538:$H$665,6,FALSE)),VLOOKUP($F127,'Tirage Matchs'!$D$538:$H$665,5,FALSE),VLOOKUP($F127,'Tirage Matchs'!$B$538:$H$665,6,FALSE))))</f>
        <v>0</v>
      </c>
      <c r="R127" s="124">
        <f>IF('Tirage Matchs'!$J$1&lt;=5,0,IF(G127="",0,IF(ISNA(VLOOKUP($F127,'Tirage Matchs'!$B$538:$H$665,7,FALSE)),VLOOKUP($F127,'Tirage Matchs'!$D$538:$H$665,4,FALSE),VLOOKUP($F127,'Tirage Matchs'!$B$538:$H$665,7,FALSE))))</f>
        <v>0</v>
      </c>
      <c r="S127" s="130">
        <f t="shared" si="35"/>
        <v>0</v>
      </c>
      <c r="T127" s="124">
        <f t="shared" si="36"/>
        <v>0</v>
      </c>
      <c r="V127" s="127">
        <f t="shared" si="37"/>
        <v>0</v>
      </c>
      <c r="W127" s="127">
        <f t="shared" si="27"/>
        <v>0</v>
      </c>
      <c r="X127" s="127">
        <f t="shared" si="28"/>
        <v>0</v>
      </c>
      <c r="Y127" s="127">
        <f t="shared" si="29"/>
        <v>0</v>
      </c>
      <c r="Z127" s="127">
        <f t="shared" si="30"/>
        <v>0</v>
      </c>
      <c r="AA127" s="128" t="str">
        <f t="shared" si="38"/>
        <v/>
      </c>
      <c r="AB127" s="128" t="str">
        <f t="shared" si="31"/>
        <v/>
      </c>
      <c r="AC127" s="128" t="str">
        <f t="shared" si="32"/>
        <v/>
      </c>
      <c r="AD127" s="128" t="str">
        <f t="shared" si="33"/>
        <v/>
      </c>
      <c r="AE127" s="128" t="str">
        <f t="shared" si="34"/>
        <v/>
      </c>
      <c r="AF127" s="47">
        <f t="shared" si="39"/>
        <v>0.875</v>
      </c>
      <c r="AG127" s="47">
        <f t="shared" si="40"/>
        <v>0.875</v>
      </c>
      <c r="AH127" s="47">
        <f t="shared" si="41"/>
        <v>0.875</v>
      </c>
      <c r="AI127" s="47">
        <f t="shared" si="42"/>
        <v>0.875</v>
      </c>
      <c r="AJ127" s="47">
        <f t="shared" si="43"/>
        <v>0.875</v>
      </c>
      <c r="AK127" s="48"/>
      <c r="AL127" s="48"/>
    </row>
    <row r="128" spans="1:38" x14ac:dyDescent="0.2">
      <c r="A128" s="121">
        <f t="shared" si="22"/>
        <v>126</v>
      </c>
      <c r="B128" s="121">
        <f t="shared" si="23"/>
        <v>126</v>
      </c>
      <c r="C128" s="121">
        <f t="shared" si="24"/>
        <v>126</v>
      </c>
      <c r="D128" s="121">
        <f t="shared" si="25"/>
        <v>126</v>
      </c>
      <c r="E128" s="121">
        <f t="shared" si="26"/>
        <v>126</v>
      </c>
      <c r="F128" s="122">
        <v>126</v>
      </c>
      <c r="G128" s="255" t="str">
        <f>Inscription!B129&amp;Inscription!C129&amp;Inscription!D129&amp;Inscription!E129&amp;Inscription!F129</f>
        <v/>
      </c>
      <c r="H128" s="256"/>
      <c r="I128" s="123">
        <f>IF('Tirage Matchs'!$J$1=1,0,IF(G128="",0,IF(ISNA(VLOOKUP($F128,'Tirage Matchs'!$B$6:$H$133,6,FALSE)),VLOOKUP($F128,'Tirage Matchs'!$D$6:$H$133,5,FALSE),VLOOKUP($F128,'Tirage Matchs'!$B$6:$H$133,6,FALSE))))</f>
        <v>0</v>
      </c>
      <c r="J128" s="129">
        <f>IF('Tirage Matchs'!$J$1=1,0,IF(G128="",0,IF(ISNA(VLOOKUP($F128,'Tirage Matchs'!$B$6:$H$133,7,FALSE)),VLOOKUP($F128,'Tirage Matchs'!$D$6:$H$133,4,FALSE),VLOOKUP($F128,'Tirage Matchs'!$B$6:$H$133,7,FALSE))))</f>
        <v>0</v>
      </c>
      <c r="K128" s="125">
        <f>IF('Tirage Matchs'!$J$1&lt;=2,0,IF(G128="",0,IF(ISNA(VLOOKUP($F128,'Tirage Matchs'!$B$139:$H$266,6,FALSE)),VLOOKUP($F128,'Tirage Matchs'!$D$139:$H$266,5,FALSE),VLOOKUP($F128,'Tirage Matchs'!$B$139:$H$266,6,FALSE))))</f>
        <v>0</v>
      </c>
      <c r="L128" s="124">
        <f>IF('Tirage Matchs'!$J$1&lt;=2,0,IF(G128="",0,IF(ISNA(VLOOKUP($F128,'Tirage Matchs'!$B$139:$H$266,7,FALSE)),VLOOKUP($F128,'Tirage Matchs'!$D$139:$H$266,4,FALSE),VLOOKUP($F128,'Tirage Matchs'!$B$139:$H$266,7,FALSE))))</f>
        <v>0</v>
      </c>
      <c r="M128" s="124">
        <f>IF('Tirage Matchs'!$J$1&lt;=3,0,IF(G128="",0,IF(ISNA(VLOOKUP($F128,'Tirage Matchs'!$B$272:$H$399,6,FALSE)),VLOOKUP($F128,'Tirage Matchs'!$D$272:$H$399,5,FALSE),VLOOKUP($F128,'Tirage Matchs'!$B$272:$H$399,6,FALSE))))</f>
        <v>0</v>
      </c>
      <c r="N128" s="124">
        <f>IF('Tirage Matchs'!$J$1&lt;=3,0,IF(G128="",0,IF(ISNA(VLOOKUP($F128,'Tirage Matchs'!$B$272:$H$399,7,FALSE)),VLOOKUP($F128,'Tirage Matchs'!$D$272:$H$399,4,FALSE),VLOOKUP($F128,'Tirage Matchs'!$B$272:$H$399,7,FALSE))))</f>
        <v>0</v>
      </c>
      <c r="O128" s="124">
        <f>IF('Tirage Matchs'!$J$1&lt;=4,0,IF(G128="",0,IF(ISNA(VLOOKUP($F128,'Tirage Matchs'!$B$405:$H$532,6,FALSE)),VLOOKUP($F128,'Tirage Matchs'!$D$405:$H$532,5,FALSE),VLOOKUP($F128,'Tirage Matchs'!$B$405:$H$532,6,FALSE))))</f>
        <v>0</v>
      </c>
      <c r="P128" s="124">
        <f>IF('Tirage Matchs'!$J$1&lt;=4,0,IF(G128="",0,IF(ISNA(VLOOKUP($F128,'Tirage Matchs'!$B$405:$H$532,7,FALSE)),VLOOKUP($F128,'Tirage Matchs'!$D$405:$H$532,4,FALSE),VLOOKUP($F128,'Tirage Matchs'!$B$405:$H$532,7,FALSE))))</f>
        <v>0</v>
      </c>
      <c r="Q128" s="124">
        <f>IF('Tirage Matchs'!$J$1&lt;=5,0,IF(G128="",0,IF(ISNA(VLOOKUP($F128,'Tirage Matchs'!$B$538:$H$665,6,FALSE)),VLOOKUP($F128,'Tirage Matchs'!$D$538:$H$665,5,FALSE),VLOOKUP($F128,'Tirage Matchs'!$B$538:$H$665,6,FALSE))))</f>
        <v>0</v>
      </c>
      <c r="R128" s="124">
        <f>IF('Tirage Matchs'!$J$1&lt;=5,0,IF(G128="",0,IF(ISNA(VLOOKUP($F128,'Tirage Matchs'!$B$538:$H$665,7,FALSE)),VLOOKUP($F128,'Tirage Matchs'!$D$538:$H$665,4,FALSE),VLOOKUP($F128,'Tirage Matchs'!$B$538:$H$665,7,FALSE))))</f>
        <v>0</v>
      </c>
      <c r="S128" s="130">
        <f t="shared" si="35"/>
        <v>0</v>
      </c>
      <c r="T128" s="124">
        <f t="shared" si="36"/>
        <v>0</v>
      </c>
      <c r="V128" s="127">
        <f t="shared" si="37"/>
        <v>0</v>
      </c>
      <c r="W128" s="127">
        <f t="shared" si="27"/>
        <v>0</v>
      </c>
      <c r="X128" s="127">
        <f t="shared" si="28"/>
        <v>0</v>
      </c>
      <c r="Y128" s="127">
        <f t="shared" si="29"/>
        <v>0</v>
      </c>
      <c r="Z128" s="127">
        <f t="shared" si="30"/>
        <v>0</v>
      </c>
      <c r="AA128" s="128" t="str">
        <f t="shared" si="38"/>
        <v/>
      </c>
      <c r="AB128" s="128" t="str">
        <f t="shared" si="31"/>
        <v/>
      </c>
      <c r="AC128" s="128" t="str">
        <f t="shared" si="32"/>
        <v/>
      </c>
      <c r="AD128" s="128" t="str">
        <f t="shared" si="33"/>
        <v/>
      </c>
      <c r="AE128" s="128" t="str">
        <f t="shared" si="34"/>
        <v/>
      </c>
      <c r="AF128" s="47">
        <f t="shared" si="39"/>
        <v>0.874</v>
      </c>
      <c r="AG128" s="47">
        <f t="shared" si="40"/>
        <v>0.874</v>
      </c>
      <c r="AH128" s="47">
        <f t="shared" si="41"/>
        <v>0.874</v>
      </c>
      <c r="AI128" s="47">
        <f t="shared" si="42"/>
        <v>0.874</v>
      </c>
      <c r="AJ128" s="47">
        <f t="shared" si="43"/>
        <v>0.874</v>
      </c>
      <c r="AK128" s="48"/>
      <c r="AL128" s="48"/>
    </row>
    <row r="129" spans="1:38" x14ac:dyDescent="0.2">
      <c r="A129" s="121">
        <f t="shared" si="22"/>
        <v>127</v>
      </c>
      <c r="B129" s="121">
        <f t="shared" si="23"/>
        <v>127</v>
      </c>
      <c r="C129" s="121">
        <f t="shared" si="24"/>
        <v>127</v>
      </c>
      <c r="D129" s="121">
        <f t="shared" si="25"/>
        <v>127</v>
      </c>
      <c r="E129" s="121">
        <f t="shared" si="26"/>
        <v>127</v>
      </c>
      <c r="F129" s="122">
        <v>127</v>
      </c>
      <c r="G129" s="255" t="str">
        <f>Inscription!B130&amp;Inscription!C130&amp;Inscription!D130&amp;Inscription!E130&amp;Inscription!F130</f>
        <v/>
      </c>
      <c r="H129" s="256"/>
      <c r="I129" s="123">
        <f>IF('Tirage Matchs'!$J$1=1,0,IF(G129="",0,IF(ISNA(VLOOKUP($F129,'Tirage Matchs'!$B$6:$H$133,6,FALSE)),VLOOKUP($F129,'Tirage Matchs'!$D$6:$H$133,5,FALSE),VLOOKUP($F129,'Tirage Matchs'!$B$6:$H$133,6,FALSE))))</f>
        <v>0</v>
      </c>
      <c r="J129" s="129">
        <f>IF('Tirage Matchs'!$J$1=1,0,IF(G129="",0,IF(ISNA(VLOOKUP($F129,'Tirage Matchs'!$B$6:$H$133,7,FALSE)),VLOOKUP($F129,'Tirage Matchs'!$D$6:$H$133,4,FALSE),VLOOKUP($F129,'Tirage Matchs'!$B$6:$H$133,7,FALSE))))</f>
        <v>0</v>
      </c>
      <c r="K129" s="125">
        <f>IF('Tirage Matchs'!$J$1&lt;=2,0,IF(G129="",0,IF(ISNA(VLOOKUP($F129,'Tirage Matchs'!$B$139:$H$266,6,FALSE)),VLOOKUP($F129,'Tirage Matchs'!$D$139:$H$266,5,FALSE),VLOOKUP($F129,'Tirage Matchs'!$B$139:$H$266,6,FALSE))))</f>
        <v>0</v>
      </c>
      <c r="L129" s="124">
        <f>IF('Tirage Matchs'!$J$1&lt;=2,0,IF(G129="",0,IF(ISNA(VLOOKUP($F129,'Tirage Matchs'!$B$139:$H$266,7,FALSE)),VLOOKUP($F129,'Tirage Matchs'!$D$139:$H$266,4,FALSE),VLOOKUP($F129,'Tirage Matchs'!$B$139:$H$266,7,FALSE))))</f>
        <v>0</v>
      </c>
      <c r="M129" s="124">
        <f>IF('Tirage Matchs'!$J$1&lt;=3,0,IF(G129="",0,IF(ISNA(VLOOKUP($F129,'Tirage Matchs'!$B$272:$H$399,6,FALSE)),VLOOKUP($F129,'Tirage Matchs'!$D$272:$H$399,5,FALSE),VLOOKUP($F129,'Tirage Matchs'!$B$272:$H$399,6,FALSE))))</f>
        <v>0</v>
      </c>
      <c r="N129" s="124">
        <f>IF('Tirage Matchs'!$J$1&lt;=3,0,IF(G129="",0,IF(ISNA(VLOOKUP($F129,'Tirage Matchs'!$B$272:$H$399,7,FALSE)),VLOOKUP($F129,'Tirage Matchs'!$D$272:$H$399,4,FALSE),VLOOKUP($F129,'Tirage Matchs'!$B$272:$H$399,7,FALSE))))</f>
        <v>0</v>
      </c>
      <c r="O129" s="124">
        <f>IF('Tirage Matchs'!$J$1&lt;=4,0,IF(G129="",0,IF(ISNA(VLOOKUP($F129,'Tirage Matchs'!$B$405:$H$532,6,FALSE)),VLOOKUP($F129,'Tirage Matchs'!$D$405:$H$532,5,FALSE),VLOOKUP($F129,'Tirage Matchs'!$B$405:$H$532,6,FALSE))))</f>
        <v>0</v>
      </c>
      <c r="P129" s="124">
        <f>IF('Tirage Matchs'!$J$1&lt;=4,0,IF(G129="",0,IF(ISNA(VLOOKUP($F129,'Tirage Matchs'!$B$405:$H$532,7,FALSE)),VLOOKUP($F129,'Tirage Matchs'!$D$405:$H$532,4,FALSE),VLOOKUP($F129,'Tirage Matchs'!$B$405:$H$532,7,FALSE))))</f>
        <v>0</v>
      </c>
      <c r="Q129" s="124">
        <f>IF('Tirage Matchs'!$J$1&lt;=5,0,IF(G129="",0,IF(ISNA(VLOOKUP($F129,'Tirage Matchs'!$B$538:$H$665,6,FALSE)),VLOOKUP($F129,'Tirage Matchs'!$D$538:$H$665,5,FALSE),VLOOKUP($F129,'Tirage Matchs'!$B$538:$H$665,6,FALSE))))</f>
        <v>0</v>
      </c>
      <c r="R129" s="124">
        <f>IF('Tirage Matchs'!$J$1&lt;=5,0,IF(G129="",0,IF(ISNA(VLOOKUP($F129,'Tirage Matchs'!$B$538:$H$665,7,FALSE)),VLOOKUP($F129,'Tirage Matchs'!$D$538:$H$665,4,FALSE),VLOOKUP($F129,'Tirage Matchs'!$B$538:$H$665,7,FALSE))))</f>
        <v>0</v>
      </c>
      <c r="S129" s="130">
        <f t="shared" si="35"/>
        <v>0</v>
      </c>
      <c r="T129" s="124">
        <f t="shared" si="36"/>
        <v>0</v>
      </c>
      <c r="V129" s="127">
        <f t="shared" si="37"/>
        <v>0</v>
      </c>
      <c r="W129" s="127">
        <f t="shared" si="27"/>
        <v>0</v>
      </c>
      <c r="X129" s="127">
        <f t="shared" si="28"/>
        <v>0</v>
      </c>
      <c r="Y129" s="127">
        <f t="shared" si="29"/>
        <v>0</v>
      </c>
      <c r="Z129" s="127">
        <f t="shared" si="30"/>
        <v>0</v>
      </c>
      <c r="AA129" s="128" t="str">
        <f t="shared" si="38"/>
        <v/>
      </c>
      <c r="AB129" s="128" t="str">
        <f t="shared" si="31"/>
        <v/>
      </c>
      <c r="AC129" s="128" t="str">
        <f t="shared" si="32"/>
        <v/>
      </c>
      <c r="AD129" s="128" t="str">
        <f t="shared" si="33"/>
        <v/>
      </c>
      <c r="AE129" s="128" t="str">
        <f t="shared" si="34"/>
        <v/>
      </c>
      <c r="AF129" s="47">
        <f t="shared" si="39"/>
        <v>0.873</v>
      </c>
      <c r="AG129" s="47">
        <f t="shared" si="40"/>
        <v>0.873</v>
      </c>
      <c r="AH129" s="47">
        <f t="shared" si="41"/>
        <v>0.873</v>
      </c>
      <c r="AI129" s="47">
        <f t="shared" si="42"/>
        <v>0.873</v>
      </c>
      <c r="AJ129" s="47">
        <f t="shared" si="43"/>
        <v>0.873</v>
      </c>
      <c r="AK129" s="48"/>
      <c r="AL129" s="48"/>
    </row>
    <row r="130" spans="1:38" x14ac:dyDescent="0.2">
      <c r="A130" s="121">
        <f t="shared" si="22"/>
        <v>128</v>
      </c>
      <c r="B130" s="121">
        <f t="shared" si="23"/>
        <v>128</v>
      </c>
      <c r="C130" s="121">
        <f t="shared" si="24"/>
        <v>128</v>
      </c>
      <c r="D130" s="121">
        <f t="shared" si="25"/>
        <v>128</v>
      </c>
      <c r="E130" s="121">
        <f t="shared" si="26"/>
        <v>128</v>
      </c>
      <c r="F130" s="122">
        <v>128</v>
      </c>
      <c r="G130" s="255" t="str">
        <f>Inscription!B131&amp;Inscription!C131&amp;Inscription!D131&amp;Inscription!E131&amp;Inscription!F131</f>
        <v/>
      </c>
      <c r="H130" s="256"/>
      <c r="I130" s="123">
        <f>IF('Tirage Matchs'!$J$1=1,0,IF(G130="",0,IF(ISNA(VLOOKUP($F130,'Tirage Matchs'!$B$6:$H$133,6,FALSE)),VLOOKUP($F130,'Tirage Matchs'!$D$6:$H$133,5,FALSE),VLOOKUP($F130,'Tirage Matchs'!$B$6:$H$133,6,FALSE))))</f>
        <v>0</v>
      </c>
      <c r="J130" s="129">
        <f>IF('Tirage Matchs'!$J$1=1,0,IF(G130="",0,IF(ISNA(VLOOKUP($F130,'Tirage Matchs'!$B$6:$H$133,7,FALSE)),VLOOKUP($F130,'Tirage Matchs'!$D$6:$H$133,4,FALSE),VLOOKUP($F130,'Tirage Matchs'!$B$6:$H$133,7,FALSE))))</f>
        <v>0</v>
      </c>
      <c r="K130" s="125">
        <f>IF('Tirage Matchs'!$J$1&lt;=2,0,IF(G130="",0,IF(ISNA(VLOOKUP($F130,'Tirage Matchs'!$B$139:$H$266,6,FALSE)),VLOOKUP($F130,'Tirage Matchs'!$D$139:$H$266,5,FALSE),VLOOKUP($F130,'Tirage Matchs'!$B$139:$H$266,6,FALSE))))</f>
        <v>0</v>
      </c>
      <c r="L130" s="124">
        <f>IF('Tirage Matchs'!$J$1&lt;=2,0,IF(G130="",0,IF(ISNA(VLOOKUP($F130,'Tirage Matchs'!$B$139:$H$266,7,FALSE)),VLOOKUP($F130,'Tirage Matchs'!$D$139:$H$266,4,FALSE),VLOOKUP($F130,'Tirage Matchs'!$B$139:$H$266,7,FALSE))))</f>
        <v>0</v>
      </c>
      <c r="M130" s="124">
        <f>IF('Tirage Matchs'!$J$1&lt;=3,0,IF(G130="",0,IF(ISNA(VLOOKUP($F130,'Tirage Matchs'!$B$272:$H$399,6,FALSE)),VLOOKUP($F130,'Tirage Matchs'!$D$272:$H$399,5,FALSE),VLOOKUP($F130,'Tirage Matchs'!$B$272:$H$399,6,FALSE))))</f>
        <v>0</v>
      </c>
      <c r="N130" s="124">
        <f>IF('Tirage Matchs'!$J$1&lt;=3,0,IF(G130="",0,IF(ISNA(VLOOKUP($F130,'Tirage Matchs'!$B$272:$H$399,7,FALSE)),VLOOKUP($F130,'Tirage Matchs'!$D$272:$H$399,4,FALSE),VLOOKUP($F130,'Tirage Matchs'!$B$272:$H$399,7,FALSE))))</f>
        <v>0</v>
      </c>
      <c r="O130" s="124">
        <f>IF('Tirage Matchs'!$J$1&lt;=4,0,IF(G130="",0,IF(ISNA(VLOOKUP($F130,'Tirage Matchs'!$B$405:$H$532,6,FALSE)),VLOOKUP($F130,'Tirage Matchs'!$D$405:$H$532,5,FALSE),VLOOKUP($F130,'Tirage Matchs'!$B$405:$H$532,6,FALSE))))</f>
        <v>0</v>
      </c>
      <c r="P130" s="124">
        <f>IF('Tirage Matchs'!$J$1&lt;=4,0,IF(G130="",0,IF(ISNA(VLOOKUP($F130,'Tirage Matchs'!$B$405:$H$532,7,FALSE)),VLOOKUP($F130,'Tirage Matchs'!$D$405:$H$532,4,FALSE),VLOOKUP($F130,'Tirage Matchs'!$B$405:$H$532,7,FALSE))))</f>
        <v>0</v>
      </c>
      <c r="Q130" s="124">
        <f>IF('Tirage Matchs'!$J$1&lt;=5,0,IF(G130="",0,IF(ISNA(VLOOKUP($F130,'Tirage Matchs'!$B$538:$H$665,6,FALSE)),VLOOKUP($F130,'Tirage Matchs'!$D$538:$H$665,5,FALSE),VLOOKUP($F130,'Tirage Matchs'!$B$538:$H$665,6,FALSE))))</f>
        <v>0</v>
      </c>
      <c r="R130" s="124">
        <f>IF('Tirage Matchs'!$J$1&lt;=5,0,IF(G130="",0,IF(ISNA(VLOOKUP($F130,'Tirage Matchs'!$B$538:$H$665,7,FALSE)),VLOOKUP($F130,'Tirage Matchs'!$D$538:$H$665,4,FALSE),VLOOKUP($F130,'Tirage Matchs'!$B$538:$H$665,7,FALSE))))</f>
        <v>0</v>
      </c>
      <c r="S130" s="130">
        <f t="shared" si="35"/>
        <v>0</v>
      </c>
      <c r="T130" s="124">
        <f t="shared" si="36"/>
        <v>0</v>
      </c>
      <c r="V130" s="127">
        <f t="shared" si="37"/>
        <v>0</v>
      </c>
      <c r="W130" s="127">
        <f t="shared" si="27"/>
        <v>0</v>
      </c>
      <c r="X130" s="127">
        <f t="shared" si="28"/>
        <v>0</v>
      </c>
      <c r="Y130" s="127">
        <f t="shared" si="29"/>
        <v>0</v>
      </c>
      <c r="Z130" s="127">
        <f t="shared" si="30"/>
        <v>0</v>
      </c>
      <c r="AA130" s="128" t="str">
        <f t="shared" si="38"/>
        <v/>
      </c>
      <c r="AB130" s="128" t="str">
        <f t="shared" si="31"/>
        <v/>
      </c>
      <c r="AC130" s="128" t="str">
        <f t="shared" si="32"/>
        <v/>
      </c>
      <c r="AD130" s="128" t="str">
        <f t="shared" si="33"/>
        <v/>
      </c>
      <c r="AE130" s="128" t="str">
        <f t="shared" si="34"/>
        <v/>
      </c>
      <c r="AF130" s="47">
        <f t="shared" si="39"/>
        <v>0.872</v>
      </c>
      <c r="AG130" s="47">
        <f t="shared" si="40"/>
        <v>0.872</v>
      </c>
      <c r="AH130" s="47">
        <f t="shared" si="41"/>
        <v>0.872</v>
      </c>
      <c r="AI130" s="47">
        <f t="shared" si="42"/>
        <v>0.872</v>
      </c>
      <c r="AJ130" s="47">
        <f t="shared" si="43"/>
        <v>0.872</v>
      </c>
      <c r="AK130" s="48"/>
      <c r="AL130" s="48"/>
    </row>
    <row r="131" spans="1:38" x14ac:dyDescent="0.2">
      <c r="A131" s="121">
        <f t="shared" ref="A131:A194" si="44">RANK(AF131, AF$3:AF$257,FALSE)</f>
        <v>129</v>
      </c>
      <c r="B131" s="121">
        <f t="shared" ref="B131:B194" si="45">RANK(AG131, AG$3:AG$257,FALSE)</f>
        <v>129</v>
      </c>
      <c r="C131" s="121">
        <f t="shared" ref="C131:C194" si="46">RANK(AH131, AH$3:AH$257,FALSE)</f>
        <v>129</v>
      </c>
      <c r="D131" s="121">
        <f t="shared" ref="D131:D194" si="47">RANK(AI131, AI$3:AI$257,FALSE)</f>
        <v>129</v>
      </c>
      <c r="E131" s="121">
        <f t="shared" ref="E131:E194" si="48">RANK(AJ131, AJ$3:AJ$257,FALSE)</f>
        <v>129</v>
      </c>
      <c r="F131" s="122">
        <v>129</v>
      </c>
      <c r="G131" s="255" t="str">
        <f>Inscription!B132&amp;Inscription!C132&amp;Inscription!D132&amp;Inscription!E132&amp;Inscription!F132</f>
        <v/>
      </c>
      <c r="H131" s="256"/>
      <c r="I131" s="123">
        <f>IF('Tirage Matchs'!$J$1=1,0,IF(G131="",0,IF(ISNA(VLOOKUP($F131,'Tirage Matchs'!$B$6:$H$133,6,FALSE)),VLOOKUP($F131,'Tirage Matchs'!$D$6:$H$133,5,FALSE),VLOOKUP($F131,'Tirage Matchs'!$B$6:$H$133,6,FALSE))))</f>
        <v>0</v>
      </c>
      <c r="J131" s="129">
        <f>IF('Tirage Matchs'!$J$1=1,0,IF(G131="",0,IF(ISNA(VLOOKUP($F131,'Tirage Matchs'!$B$6:$H$133,7,FALSE)),VLOOKUP($F131,'Tirage Matchs'!$D$6:$H$133,4,FALSE),VLOOKUP($F131,'Tirage Matchs'!$B$6:$H$133,7,FALSE))))</f>
        <v>0</v>
      </c>
      <c r="K131" s="125">
        <f>IF('Tirage Matchs'!$J$1&lt;=2,0,IF(G131="",0,IF(ISNA(VLOOKUP($F131,'Tirage Matchs'!$B$139:$H$266,6,FALSE)),VLOOKUP($F131,'Tirage Matchs'!$D$139:$H$266,5,FALSE),VLOOKUP($F131,'Tirage Matchs'!$B$139:$H$266,6,FALSE))))</f>
        <v>0</v>
      </c>
      <c r="L131" s="124">
        <f>IF('Tirage Matchs'!$J$1&lt;=2,0,IF(G131="",0,IF(ISNA(VLOOKUP($F131,'Tirage Matchs'!$B$139:$H$266,7,FALSE)),VLOOKUP($F131,'Tirage Matchs'!$D$139:$H$266,4,FALSE),VLOOKUP($F131,'Tirage Matchs'!$B$139:$H$266,7,FALSE))))</f>
        <v>0</v>
      </c>
      <c r="M131" s="124">
        <f>IF('Tirage Matchs'!$J$1&lt;=3,0,IF(G131="",0,IF(ISNA(VLOOKUP($F131,'Tirage Matchs'!$B$272:$H$399,6,FALSE)),VLOOKUP($F131,'Tirage Matchs'!$D$272:$H$399,5,FALSE),VLOOKUP($F131,'Tirage Matchs'!$B$272:$H$399,6,FALSE))))</f>
        <v>0</v>
      </c>
      <c r="N131" s="124">
        <f>IF('Tirage Matchs'!$J$1&lt;=3,0,IF(G131="",0,IF(ISNA(VLOOKUP($F131,'Tirage Matchs'!$B$272:$H$399,7,FALSE)),VLOOKUP($F131,'Tirage Matchs'!$D$272:$H$399,4,FALSE),VLOOKUP($F131,'Tirage Matchs'!$B$272:$H$399,7,FALSE))))</f>
        <v>0</v>
      </c>
      <c r="O131" s="124">
        <f>IF('Tirage Matchs'!$J$1&lt;=4,0,IF(G131="",0,IF(ISNA(VLOOKUP($F131,'Tirage Matchs'!$B$405:$H$532,6,FALSE)),VLOOKUP($F131,'Tirage Matchs'!$D$405:$H$532,5,FALSE),VLOOKUP($F131,'Tirage Matchs'!$B$405:$H$532,6,FALSE))))</f>
        <v>0</v>
      </c>
      <c r="P131" s="124">
        <f>IF('Tirage Matchs'!$J$1&lt;=4,0,IF(G131="",0,IF(ISNA(VLOOKUP($F131,'Tirage Matchs'!$B$405:$H$532,7,FALSE)),VLOOKUP($F131,'Tirage Matchs'!$D$405:$H$532,4,FALSE),VLOOKUP($F131,'Tirage Matchs'!$B$405:$H$532,7,FALSE))))</f>
        <v>0</v>
      </c>
      <c r="Q131" s="124">
        <f>IF('Tirage Matchs'!$J$1&lt;=5,0,IF(G131="",0,IF(ISNA(VLOOKUP($F131,'Tirage Matchs'!$B$538:$H$665,6,FALSE)),VLOOKUP($F131,'Tirage Matchs'!$D$538:$H$665,5,FALSE),VLOOKUP($F131,'Tirage Matchs'!$B$538:$H$665,6,FALSE))))</f>
        <v>0</v>
      </c>
      <c r="R131" s="124">
        <f>IF('Tirage Matchs'!$J$1&lt;=5,0,IF(G131="",0,IF(ISNA(VLOOKUP($F131,'Tirage Matchs'!$B$538:$H$665,7,FALSE)),VLOOKUP($F131,'Tirage Matchs'!$D$538:$H$665,4,FALSE),VLOOKUP($F131,'Tirage Matchs'!$B$538:$H$665,7,FALSE))))</f>
        <v>0</v>
      </c>
      <c r="S131" s="130">
        <f t="shared" si="35"/>
        <v>0</v>
      </c>
      <c r="T131" s="124">
        <f t="shared" si="36"/>
        <v>0</v>
      </c>
      <c r="V131" s="127">
        <f t="shared" si="37"/>
        <v>0</v>
      </c>
      <c r="W131" s="127">
        <f t="shared" ref="W131:W194" si="49">IF(K131="",0,IF(K131=13,1+V131,0+V131))</f>
        <v>0</v>
      </c>
      <c r="X131" s="127">
        <f t="shared" ref="X131:X194" si="50">IF(M131="",0,IF(M131=13,1+W131,0+W131))</f>
        <v>0</v>
      </c>
      <c r="Y131" s="127">
        <f t="shared" ref="Y131:Y194" si="51">IF(O131="",0,IF(O131=13,1+X131,0+X131))</f>
        <v>0</v>
      </c>
      <c r="Z131" s="127">
        <f t="shared" ref="Z131:Z194" si="52">IF(Q131="",0,IF(Q131=13,1+Y131,0+Y131))</f>
        <v>0</v>
      </c>
      <c r="AA131" s="128" t="str">
        <f t="shared" si="38"/>
        <v/>
      </c>
      <c r="AB131" s="128" t="str">
        <f t="shared" ref="AB131:AB194" si="53">IF($G131="","",K131-L131+AA131)</f>
        <v/>
      </c>
      <c r="AC131" s="128" t="str">
        <f t="shared" ref="AC131:AC194" si="54">IF($G131="","",M131-N131+AB131)</f>
        <v/>
      </c>
      <c r="AD131" s="128" t="str">
        <f t="shared" ref="AD131:AD194" si="55">IF($G131="","",O131-P131+AC131)</f>
        <v/>
      </c>
      <c r="AE131" s="128" t="str">
        <f t="shared" ref="AE131:AE194" si="56">IF($G131="","",Q131-R131+AD131)</f>
        <v/>
      </c>
      <c r="AF131" s="47">
        <f t="shared" si="39"/>
        <v>0.871</v>
      </c>
      <c r="AG131" s="47">
        <f t="shared" si="40"/>
        <v>0.871</v>
      </c>
      <c r="AH131" s="47">
        <f t="shared" si="41"/>
        <v>0.871</v>
      </c>
      <c r="AI131" s="47">
        <f t="shared" si="42"/>
        <v>0.871</v>
      </c>
      <c r="AJ131" s="47">
        <f t="shared" si="43"/>
        <v>0.871</v>
      </c>
      <c r="AK131" s="48"/>
      <c r="AL131" s="48"/>
    </row>
    <row r="132" spans="1:38" x14ac:dyDescent="0.2">
      <c r="A132" s="121">
        <f t="shared" si="44"/>
        <v>130</v>
      </c>
      <c r="B132" s="121">
        <f t="shared" si="45"/>
        <v>130</v>
      </c>
      <c r="C132" s="121">
        <f t="shared" si="46"/>
        <v>130</v>
      </c>
      <c r="D132" s="121">
        <f t="shared" si="47"/>
        <v>130</v>
      </c>
      <c r="E132" s="121">
        <f t="shared" si="48"/>
        <v>130</v>
      </c>
      <c r="F132" s="122">
        <v>130</v>
      </c>
      <c r="G132" s="255" t="str">
        <f>Inscription!B133&amp;Inscription!C133&amp;Inscription!D133&amp;Inscription!E133&amp;Inscription!F133</f>
        <v/>
      </c>
      <c r="H132" s="256"/>
      <c r="I132" s="123">
        <f>IF('Tirage Matchs'!$J$1=1,0,IF(G132="",0,IF(ISNA(VLOOKUP($F132,'Tirage Matchs'!$B$6:$H$133,6,FALSE)),VLOOKUP($F132,'Tirage Matchs'!$D$6:$H$133,5,FALSE),VLOOKUP($F132,'Tirage Matchs'!$B$6:$H$133,6,FALSE))))</f>
        <v>0</v>
      </c>
      <c r="J132" s="129">
        <f>IF('Tirage Matchs'!$J$1=1,0,IF(G132="",0,IF(ISNA(VLOOKUP($F132,'Tirage Matchs'!$B$6:$H$133,7,FALSE)),VLOOKUP($F132,'Tirage Matchs'!$D$6:$H$133,4,FALSE),VLOOKUP($F132,'Tirage Matchs'!$B$6:$H$133,7,FALSE))))</f>
        <v>0</v>
      </c>
      <c r="K132" s="125">
        <f>IF('Tirage Matchs'!$J$1&lt;=2,0,IF(G132="",0,IF(ISNA(VLOOKUP($F132,'Tirage Matchs'!$B$139:$H$266,6,FALSE)),VLOOKUP($F132,'Tirage Matchs'!$D$139:$H$266,5,FALSE),VLOOKUP($F132,'Tirage Matchs'!$B$139:$H$266,6,FALSE))))</f>
        <v>0</v>
      </c>
      <c r="L132" s="124">
        <f>IF('Tirage Matchs'!$J$1&lt;=2,0,IF(G132="",0,IF(ISNA(VLOOKUP($F132,'Tirage Matchs'!$B$139:$H$266,7,FALSE)),VLOOKUP($F132,'Tirage Matchs'!$D$139:$H$266,4,FALSE),VLOOKUP($F132,'Tirage Matchs'!$B$139:$H$266,7,FALSE))))</f>
        <v>0</v>
      </c>
      <c r="M132" s="124">
        <f>IF('Tirage Matchs'!$J$1&lt;=3,0,IF(G132="",0,IF(ISNA(VLOOKUP($F132,'Tirage Matchs'!$B$272:$H$399,6,FALSE)),VLOOKUP($F132,'Tirage Matchs'!$D$272:$H$399,5,FALSE),VLOOKUP($F132,'Tirage Matchs'!$B$272:$H$399,6,FALSE))))</f>
        <v>0</v>
      </c>
      <c r="N132" s="124">
        <f>IF('Tirage Matchs'!$J$1&lt;=3,0,IF(G132="",0,IF(ISNA(VLOOKUP($F132,'Tirage Matchs'!$B$272:$H$399,7,FALSE)),VLOOKUP($F132,'Tirage Matchs'!$D$272:$H$399,4,FALSE),VLOOKUP($F132,'Tirage Matchs'!$B$272:$H$399,7,FALSE))))</f>
        <v>0</v>
      </c>
      <c r="O132" s="124">
        <f>IF('Tirage Matchs'!$J$1&lt;=4,0,IF(G132="",0,IF(ISNA(VLOOKUP($F132,'Tirage Matchs'!$B$405:$H$532,6,FALSE)),VLOOKUP($F132,'Tirage Matchs'!$D$405:$H$532,5,FALSE),VLOOKUP($F132,'Tirage Matchs'!$B$405:$H$532,6,FALSE))))</f>
        <v>0</v>
      </c>
      <c r="P132" s="124">
        <f>IF('Tirage Matchs'!$J$1&lt;=4,0,IF(G132="",0,IF(ISNA(VLOOKUP($F132,'Tirage Matchs'!$B$405:$H$532,7,FALSE)),VLOOKUP($F132,'Tirage Matchs'!$D$405:$H$532,4,FALSE),VLOOKUP($F132,'Tirage Matchs'!$B$405:$H$532,7,FALSE))))</f>
        <v>0</v>
      </c>
      <c r="Q132" s="124">
        <f>IF('Tirage Matchs'!$J$1&lt;=5,0,IF(G132="",0,IF(ISNA(VLOOKUP($F132,'Tirage Matchs'!$B$538:$H$665,6,FALSE)),VLOOKUP($F132,'Tirage Matchs'!$D$538:$H$665,5,FALSE),VLOOKUP($F132,'Tirage Matchs'!$B$538:$H$665,6,FALSE))))</f>
        <v>0</v>
      </c>
      <c r="R132" s="124">
        <f>IF('Tirage Matchs'!$J$1&lt;=5,0,IF(G132="",0,IF(ISNA(VLOOKUP($F132,'Tirage Matchs'!$B$538:$H$665,7,FALSE)),VLOOKUP($F132,'Tirage Matchs'!$D$538:$H$665,4,FALSE),VLOOKUP($F132,'Tirage Matchs'!$B$538:$H$665,7,FALSE))))</f>
        <v>0</v>
      </c>
      <c r="S132" s="130">
        <f t="shared" ref="S132:S195" si="57">IF(I132=13,1,0) + IF(K132=13,1,0) + IF(M132=13,1,0) + IF(O132=13,1,0) + IF(Q132=13,1,0)</f>
        <v>0</v>
      </c>
      <c r="T132" s="124">
        <f t="shared" ref="T132:T195" si="58">I132-J132+K132-L132+M132-N132+O132-P132+Q132-R132</f>
        <v>0</v>
      </c>
      <c r="V132" s="127">
        <f t="shared" ref="V132:V195" si="59">IF(I132="",0,IF(I132=13,1,0))</f>
        <v>0</v>
      </c>
      <c r="W132" s="127">
        <f t="shared" si="49"/>
        <v>0</v>
      </c>
      <c r="X132" s="127">
        <f t="shared" si="50"/>
        <v>0</v>
      </c>
      <c r="Y132" s="127">
        <f t="shared" si="51"/>
        <v>0</v>
      </c>
      <c r="Z132" s="127">
        <f t="shared" si="52"/>
        <v>0</v>
      </c>
      <c r="AA132" s="128" t="str">
        <f t="shared" ref="AA132:AA195" si="60">IF($G132="","",I132-J132)</f>
        <v/>
      </c>
      <c r="AB132" s="128" t="str">
        <f t="shared" si="53"/>
        <v/>
      </c>
      <c r="AC132" s="128" t="str">
        <f t="shared" si="54"/>
        <v/>
      </c>
      <c r="AD132" s="128" t="str">
        <f t="shared" si="55"/>
        <v/>
      </c>
      <c r="AE132" s="128" t="str">
        <f t="shared" si="56"/>
        <v/>
      </c>
      <c r="AF132" s="47">
        <f t="shared" ref="AF132:AF195" si="61">IF(OR($G132="",$I132=""),0+((1000-$F132)/1000),(1+V132)*100 + AA132+((1000-$F132)/1000))</f>
        <v>0.87</v>
      </c>
      <c r="AG132" s="47">
        <f t="shared" ref="AG132:AG195" si="62">IF(OR($G132="",$I132=""),0+((1000-$F132)/1000),(1+W132)*100 + AB132+((1000-$F132)/1000))</f>
        <v>0.87</v>
      </c>
      <c r="AH132" s="47">
        <f t="shared" ref="AH132:AH195" si="63">IF(OR($G132="",$I132=""),0+((1000-$F132)/1000),(1+X132)*100 + AC132+((1000-$F132)/1000))</f>
        <v>0.87</v>
      </c>
      <c r="AI132" s="47">
        <f t="shared" ref="AI132:AI195" si="64">IF(OR($G132="",$I132=""),0+((1000-$F132)/1000),(1+Y132)*100 + AD132+((1000-$F132)/1000))</f>
        <v>0.87</v>
      </c>
      <c r="AJ132" s="47">
        <f t="shared" ref="AJ132:AJ195" si="65">IF(OR($G132="",$I132=""),0+((1000-$F132)/1000),(1+Z132)*100 + AE132+((1000-$F132)/1000))</f>
        <v>0.87</v>
      </c>
      <c r="AK132" s="48"/>
      <c r="AL132" s="48"/>
    </row>
    <row r="133" spans="1:38" x14ac:dyDescent="0.2">
      <c r="A133" s="121">
        <f t="shared" si="44"/>
        <v>131</v>
      </c>
      <c r="B133" s="121">
        <f t="shared" si="45"/>
        <v>131</v>
      </c>
      <c r="C133" s="121">
        <f t="shared" si="46"/>
        <v>131</v>
      </c>
      <c r="D133" s="121">
        <f t="shared" si="47"/>
        <v>131</v>
      </c>
      <c r="E133" s="121">
        <f t="shared" si="48"/>
        <v>131</v>
      </c>
      <c r="F133" s="122">
        <v>131</v>
      </c>
      <c r="G133" s="255" t="str">
        <f>Inscription!B134&amp;Inscription!C134&amp;Inscription!D134&amp;Inscription!E134&amp;Inscription!F134</f>
        <v/>
      </c>
      <c r="H133" s="256"/>
      <c r="I133" s="123">
        <f>IF('Tirage Matchs'!$J$1=1,0,IF(G133="",0,IF(ISNA(VLOOKUP($F133,'Tirage Matchs'!$B$6:$H$133,6,FALSE)),VLOOKUP($F133,'Tirage Matchs'!$D$6:$H$133,5,FALSE),VLOOKUP($F133,'Tirage Matchs'!$B$6:$H$133,6,FALSE))))</f>
        <v>0</v>
      </c>
      <c r="J133" s="129">
        <f>IF('Tirage Matchs'!$J$1=1,0,IF(G133="",0,IF(ISNA(VLOOKUP($F133,'Tirage Matchs'!$B$6:$H$133,7,FALSE)),VLOOKUP($F133,'Tirage Matchs'!$D$6:$H$133,4,FALSE),VLOOKUP($F133,'Tirage Matchs'!$B$6:$H$133,7,FALSE))))</f>
        <v>0</v>
      </c>
      <c r="K133" s="125">
        <f>IF('Tirage Matchs'!$J$1&lt;=2,0,IF(G133="",0,IF(ISNA(VLOOKUP($F133,'Tirage Matchs'!$B$139:$H$266,6,FALSE)),VLOOKUP($F133,'Tirage Matchs'!$D$139:$H$266,5,FALSE),VLOOKUP($F133,'Tirage Matchs'!$B$139:$H$266,6,FALSE))))</f>
        <v>0</v>
      </c>
      <c r="L133" s="124">
        <f>IF('Tirage Matchs'!$J$1&lt;=2,0,IF(G133="",0,IF(ISNA(VLOOKUP($F133,'Tirage Matchs'!$B$139:$H$266,7,FALSE)),VLOOKUP($F133,'Tirage Matchs'!$D$139:$H$266,4,FALSE),VLOOKUP($F133,'Tirage Matchs'!$B$139:$H$266,7,FALSE))))</f>
        <v>0</v>
      </c>
      <c r="M133" s="124">
        <f>IF('Tirage Matchs'!$J$1&lt;=3,0,IF(G133="",0,IF(ISNA(VLOOKUP($F133,'Tirage Matchs'!$B$272:$H$399,6,FALSE)),VLOOKUP($F133,'Tirage Matchs'!$D$272:$H$399,5,FALSE),VLOOKUP($F133,'Tirage Matchs'!$B$272:$H$399,6,FALSE))))</f>
        <v>0</v>
      </c>
      <c r="N133" s="124">
        <f>IF('Tirage Matchs'!$J$1&lt;=3,0,IF(G133="",0,IF(ISNA(VLOOKUP($F133,'Tirage Matchs'!$B$272:$H$399,7,FALSE)),VLOOKUP($F133,'Tirage Matchs'!$D$272:$H$399,4,FALSE),VLOOKUP($F133,'Tirage Matchs'!$B$272:$H$399,7,FALSE))))</f>
        <v>0</v>
      </c>
      <c r="O133" s="124">
        <f>IF('Tirage Matchs'!$J$1&lt;=4,0,IF(G133="",0,IF(ISNA(VLOOKUP($F133,'Tirage Matchs'!$B$405:$H$532,6,FALSE)),VLOOKUP($F133,'Tirage Matchs'!$D$405:$H$532,5,FALSE),VLOOKUP($F133,'Tirage Matchs'!$B$405:$H$532,6,FALSE))))</f>
        <v>0</v>
      </c>
      <c r="P133" s="124">
        <f>IF('Tirage Matchs'!$J$1&lt;=4,0,IF(G133="",0,IF(ISNA(VLOOKUP($F133,'Tirage Matchs'!$B$405:$H$532,7,FALSE)),VLOOKUP($F133,'Tirage Matchs'!$D$405:$H$532,4,FALSE),VLOOKUP($F133,'Tirage Matchs'!$B$405:$H$532,7,FALSE))))</f>
        <v>0</v>
      </c>
      <c r="Q133" s="124">
        <f>IF('Tirage Matchs'!$J$1&lt;=5,0,IF(G133="",0,IF(ISNA(VLOOKUP($F133,'Tirage Matchs'!$B$538:$H$665,6,FALSE)),VLOOKUP($F133,'Tirage Matchs'!$D$538:$H$665,5,FALSE),VLOOKUP($F133,'Tirage Matchs'!$B$538:$H$665,6,FALSE))))</f>
        <v>0</v>
      </c>
      <c r="R133" s="124">
        <f>IF('Tirage Matchs'!$J$1&lt;=5,0,IF(G133="",0,IF(ISNA(VLOOKUP($F133,'Tirage Matchs'!$B$538:$H$665,7,FALSE)),VLOOKUP($F133,'Tirage Matchs'!$D$538:$H$665,4,FALSE),VLOOKUP($F133,'Tirage Matchs'!$B$538:$H$665,7,FALSE))))</f>
        <v>0</v>
      </c>
      <c r="S133" s="130">
        <f t="shared" si="57"/>
        <v>0</v>
      </c>
      <c r="T133" s="124">
        <f t="shared" si="58"/>
        <v>0</v>
      </c>
      <c r="V133" s="127">
        <f t="shared" si="59"/>
        <v>0</v>
      </c>
      <c r="W133" s="127">
        <f t="shared" si="49"/>
        <v>0</v>
      </c>
      <c r="X133" s="127">
        <f t="shared" si="50"/>
        <v>0</v>
      </c>
      <c r="Y133" s="127">
        <f t="shared" si="51"/>
        <v>0</v>
      </c>
      <c r="Z133" s="127">
        <f t="shared" si="52"/>
        <v>0</v>
      </c>
      <c r="AA133" s="128" t="str">
        <f t="shared" si="60"/>
        <v/>
      </c>
      <c r="AB133" s="128" t="str">
        <f t="shared" si="53"/>
        <v/>
      </c>
      <c r="AC133" s="128" t="str">
        <f t="shared" si="54"/>
        <v/>
      </c>
      <c r="AD133" s="128" t="str">
        <f t="shared" si="55"/>
        <v/>
      </c>
      <c r="AE133" s="128" t="str">
        <f t="shared" si="56"/>
        <v/>
      </c>
      <c r="AF133" s="47">
        <f t="shared" si="61"/>
        <v>0.86899999999999999</v>
      </c>
      <c r="AG133" s="47">
        <f t="shared" si="62"/>
        <v>0.86899999999999999</v>
      </c>
      <c r="AH133" s="47">
        <f t="shared" si="63"/>
        <v>0.86899999999999999</v>
      </c>
      <c r="AI133" s="47">
        <f t="shared" si="64"/>
        <v>0.86899999999999999</v>
      </c>
      <c r="AJ133" s="47">
        <f t="shared" si="65"/>
        <v>0.86899999999999999</v>
      </c>
      <c r="AK133" s="48"/>
      <c r="AL133" s="48"/>
    </row>
    <row r="134" spans="1:38" x14ac:dyDescent="0.2">
      <c r="A134" s="121">
        <f t="shared" si="44"/>
        <v>132</v>
      </c>
      <c r="B134" s="121">
        <f t="shared" si="45"/>
        <v>132</v>
      </c>
      <c r="C134" s="121">
        <f t="shared" si="46"/>
        <v>132</v>
      </c>
      <c r="D134" s="121">
        <f t="shared" si="47"/>
        <v>132</v>
      </c>
      <c r="E134" s="121">
        <f t="shared" si="48"/>
        <v>132</v>
      </c>
      <c r="F134" s="122">
        <v>132</v>
      </c>
      <c r="G134" s="255" t="str">
        <f>Inscription!B135&amp;Inscription!C135&amp;Inscription!D135&amp;Inscription!E135&amp;Inscription!F135</f>
        <v/>
      </c>
      <c r="H134" s="256"/>
      <c r="I134" s="123">
        <f>IF('Tirage Matchs'!$J$1=1,0,IF(G134="",0,IF(ISNA(VLOOKUP($F134,'Tirage Matchs'!$B$6:$H$133,6,FALSE)),VLOOKUP($F134,'Tirage Matchs'!$D$6:$H$133,5,FALSE),VLOOKUP($F134,'Tirage Matchs'!$B$6:$H$133,6,FALSE))))</f>
        <v>0</v>
      </c>
      <c r="J134" s="129">
        <f>IF('Tirage Matchs'!$J$1=1,0,IF(G134="",0,IF(ISNA(VLOOKUP($F134,'Tirage Matchs'!$B$6:$H$133,7,FALSE)),VLOOKUP($F134,'Tirage Matchs'!$D$6:$H$133,4,FALSE),VLOOKUP($F134,'Tirage Matchs'!$B$6:$H$133,7,FALSE))))</f>
        <v>0</v>
      </c>
      <c r="K134" s="125">
        <f>IF('Tirage Matchs'!$J$1&lt;=2,0,IF(G134="",0,IF(ISNA(VLOOKUP($F134,'Tirage Matchs'!$B$139:$H$266,6,FALSE)),VLOOKUP($F134,'Tirage Matchs'!$D$139:$H$266,5,FALSE),VLOOKUP($F134,'Tirage Matchs'!$B$139:$H$266,6,FALSE))))</f>
        <v>0</v>
      </c>
      <c r="L134" s="124">
        <f>IF('Tirage Matchs'!$J$1&lt;=2,0,IF(G134="",0,IF(ISNA(VLOOKUP($F134,'Tirage Matchs'!$B$139:$H$266,7,FALSE)),VLOOKUP($F134,'Tirage Matchs'!$D$139:$H$266,4,FALSE),VLOOKUP($F134,'Tirage Matchs'!$B$139:$H$266,7,FALSE))))</f>
        <v>0</v>
      </c>
      <c r="M134" s="124">
        <f>IF('Tirage Matchs'!$J$1&lt;=3,0,IF(G134="",0,IF(ISNA(VLOOKUP($F134,'Tirage Matchs'!$B$272:$H$399,6,FALSE)),VLOOKUP($F134,'Tirage Matchs'!$D$272:$H$399,5,FALSE),VLOOKUP($F134,'Tirage Matchs'!$B$272:$H$399,6,FALSE))))</f>
        <v>0</v>
      </c>
      <c r="N134" s="124">
        <f>IF('Tirage Matchs'!$J$1&lt;=3,0,IF(G134="",0,IF(ISNA(VLOOKUP($F134,'Tirage Matchs'!$B$272:$H$399,7,FALSE)),VLOOKUP($F134,'Tirage Matchs'!$D$272:$H$399,4,FALSE),VLOOKUP($F134,'Tirage Matchs'!$B$272:$H$399,7,FALSE))))</f>
        <v>0</v>
      </c>
      <c r="O134" s="124">
        <f>IF('Tirage Matchs'!$J$1&lt;=4,0,IF(G134="",0,IF(ISNA(VLOOKUP($F134,'Tirage Matchs'!$B$405:$H$532,6,FALSE)),VLOOKUP($F134,'Tirage Matchs'!$D$405:$H$532,5,FALSE),VLOOKUP($F134,'Tirage Matchs'!$B$405:$H$532,6,FALSE))))</f>
        <v>0</v>
      </c>
      <c r="P134" s="124">
        <f>IF('Tirage Matchs'!$J$1&lt;=4,0,IF(G134="",0,IF(ISNA(VLOOKUP($F134,'Tirage Matchs'!$B$405:$H$532,7,FALSE)),VLOOKUP($F134,'Tirage Matchs'!$D$405:$H$532,4,FALSE),VLOOKUP($F134,'Tirage Matchs'!$B$405:$H$532,7,FALSE))))</f>
        <v>0</v>
      </c>
      <c r="Q134" s="124">
        <f>IF('Tirage Matchs'!$J$1&lt;=5,0,IF(G134="",0,IF(ISNA(VLOOKUP($F134,'Tirage Matchs'!$B$538:$H$665,6,FALSE)),VLOOKUP($F134,'Tirage Matchs'!$D$538:$H$665,5,FALSE),VLOOKUP($F134,'Tirage Matchs'!$B$538:$H$665,6,FALSE))))</f>
        <v>0</v>
      </c>
      <c r="R134" s="124">
        <f>IF('Tirage Matchs'!$J$1&lt;=5,0,IF(G134="",0,IF(ISNA(VLOOKUP($F134,'Tirage Matchs'!$B$538:$H$665,7,FALSE)),VLOOKUP($F134,'Tirage Matchs'!$D$538:$H$665,4,FALSE),VLOOKUP($F134,'Tirage Matchs'!$B$538:$H$665,7,FALSE))))</f>
        <v>0</v>
      </c>
      <c r="S134" s="130">
        <f t="shared" si="57"/>
        <v>0</v>
      </c>
      <c r="T134" s="124">
        <f t="shared" si="58"/>
        <v>0</v>
      </c>
      <c r="V134" s="127">
        <f t="shared" si="59"/>
        <v>0</v>
      </c>
      <c r="W134" s="127">
        <f t="shared" si="49"/>
        <v>0</v>
      </c>
      <c r="X134" s="127">
        <f t="shared" si="50"/>
        <v>0</v>
      </c>
      <c r="Y134" s="127">
        <f t="shared" si="51"/>
        <v>0</v>
      </c>
      <c r="Z134" s="127">
        <f t="shared" si="52"/>
        <v>0</v>
      </c>
      <c r="AA134" s="128" t="str">
        <f t="shared" si="60"/>
        <v/>
      </c>
      <c r="AB134" s="128" t="str">
        <f t="shared" si="53"/>
        <v/>
      </c>
      <c r="AC134" s="128" t="str">
        <f t="shared" si="54"/>
        <v/>
      </c>
      <c r="AD134" s="128" t="str">
        <f t="shared" si="55"/>
        <v/>
      </c>
      <c r="AE134" s="128" t="str">
        <f t="shared" si="56"/>
        <v/>
      </c>
      <c r="AF134" s="47">
        <f t="shared" si="61"/>
        <v>0.86799999999999999</v>
      </c>
      <c r="AG134" s="47">
        <f t="shared" si="62"/>
        <v>0.86799999999999999</v>
      </c>
      <c r="AH134" s="47">
        <f t="shared" si="63"/>
        <v>0.86799999999999999</v>
      </c>
      <c r="AI134" s="47">
        <f t="shared" si="64"/>
        <v>0.86799999999999999</v>
      </c>
      <c r="AJ134" s="47">
        <f t="shared" si="65"/>
        <v>0.86799999999999999</v>
      </c>
      <c r="AK134" s="48"/>
      <c r="AL134" s="48"/>
    </row>
    <row r="135" spans="1:38" x14ac:dyDescent="0.2">
      <c r="A135" s="121">
        <f t="shared" si="44"/>
        <v>133</v>
      </c>
      <c r="B135" s="121">
        <f t="shared" si="45"/>
        <v>133</v>
      </c>
      <c r="C135" s="121">
        <f t="shared" si="46"/>
        <v>133</v>
      </c>
      <c r="D135" s="121">
        <f t="shared" si="47"/>
        <v>133</v>
      </c>
      <c r="E135" s="121">
        <f t="shared" si="48"/>
        <v>133</v>
      </c>
      <c r="F135" s="122">
        <v>133</v>
      </c>
      <c r="G135" s="255" t="str">
        <f>Inscription!B136&amp;Inscription!C136&amp;Inscription!D136&amp;Inscription!E136&amp;Inscription!F136</f>
        <v/>
      </c>
      <c r="H135" s="256"/>
      <c r="I135" s="123">
        <f>IF('Tirage Matchs'!$J$1=1,0,IF(G135="",0,IF(ISNA(VLOOKUP($F135,'Tirage Matchs'!$B$6:$H$133,6,FALSE)),VLOOKUP($F135,'Tirage Matchs'!$D$6:$H$133,5,FALSE),VLOOKUP($F135,'Tirage Matchs'!$B$6:$H$133,6,FALSE))))</f>
        <v>0</v>
      </c>
      <c r="J135" s="129">
        <f>IF('Tirage Matchs'!$J$1=1,0,IF(G135="",0,IF(ISNA(VLOOKUP($F135,'Tirage Matchs'!$B$6:$H$133,7,FALSE)),VLOOKUP($F135,'Tirage Matchs'!$D$6:$H$133,4,FALSE),VLOOKUP($F135,'Tirage Matchs'!$B$6:$H$133,7,FALSE))))</f>
        <v>0</v>
      </c>
      <c r="K135" s="125">
        <f>IF('Tirage Matchs'!$J$1&lt;=2,0,IF(G135="",0,IF(ISNA(VLOOKUP($F135,'Tirage Matchs'!$B$139:$H$266,6,FALSE)),VLOOKUP($F135,'Tirage Matchs'!$D$139:$H$266,5,FALSE),VLOOKUP($F135,'Tirage Matchs'!$B$139:$H$266,6,FALSE))))</f>
        <v>0</v>
      </c>
      <c r="L135" s="124">
        <f>IF('Tirage Matchs'!$J$1&lt;=2,0,IF(G135="",0,IF(ISNA(VLOOKUP($F135,'Tirage Matchs'!$B$139:$H$266,7,FALSE)),VLOOKUP($F135,'Tirage Matchs'!$D$139:$H$266,4,FALSE),VLOOKUP($F135,'Tirage Matchs'!$B$139:$H$266,7,FALSE))))</f>
        <v>0</v>
      </c>
      <c r="M135" s="124">
        <f>IF('Tirage Matchs'!$J$1&lt;=3,0,IF(G135="",0,IF(ISNA(VLOOKUP($F135,'Tirage Matchs'!$B$272:$H$399,6,FALSE)),VLOOKUP($F135,'Tirage Matchs'!$D$272:$H$399,5,FALSE),VLOOKUP($F135,'Tirage Matchs'!$B$272:$H$399,6,FALSE))))</f>
        <v>0</v>
      </c>
      <c r="N135" s="124">
        <f>IF('Tirage Matchs'!$J$1&lt;=3,0,IF(G135="",0,IF(ISNA(VLOOKUP($F135,'Tirage Matchs'!$B$272:$H$399,7,FALSE)),VLOOKUP($F135,'Tirage Matchs'!$D$272:$H$399,4,FALSE),VLOOKUP($F135,'Tirage Matchs'!$B$272:$H$399,7,FALSE))))</f>
        <v>0</v>
      </c>
      <c r="O135" s="124">
        <f>IF('Tirage Matchs'!$J$1&lt;=4,0,IF(G135="",0,IF(ISNA(VLOOKUP($F135,'Tirage Matchs'!$B$405:$H$532,6,FALSE)),VLOOKUP($F135,'Tirage Matchs'!$D$405:$H$532,5,FALSE),VLOOKUP($F135,'Tirage Matchs'!$B$405:$H$532,6,FALSE))))</f>
        <v>0</v>
      </c>
      <c r="P135" s="124">
        <f>IF('Tirage Matchs'!$J$1&lt;=4,0,IF(G135="",0,IF(ISNA(VLOOKUP($F135,'Tirage Matchs'!$B$405:$H$532,7,FALSE)),VLOOKUP($F135,'Tirage Matchs'!$D$405:$H$532,4,FALSE),VLOOKUP($F135,'Tirage Matchs'!$B$405:$H$532,7,FALSE))))</f>
        <v>0</v>
      </c>
      <c r="Q135" s="124">
        <f>IF('Tirage Matchs'!$J$1&lt;=5,0,IF(G135="",0,IF(ISNA(VLOOKUP($F135,'Tirage Matchs'!$B$538:$H$665,6,FALSE)),VLOOKUP($F135,'Tirage Matchs'!$D$538:$H$665,5,FALSE),VLOOKUP($F135,'Tirage Matchs'!$B$538:$H$665,6,FALSE))))</f>
        <v>0</v>
      </c>
      <c r="R135" s="124">
        <f>IF('Tirage Matchs'!$J$1&lt;=5,0,IF(G135="",0,IF(ISNA(VLOOKUP($F135,'Tirage Matchs'!$B$538:$H$665,7,FALSE)),VLOOKUP($F135,'Tirage Matchs'!$D$538:$H$665,4,FALSE),VLOOKUP($F135,'Tirage Matchs'!$B$538:$H$665,7,FALSE))))</f>
        <v>0</v>
      </c>
      <c r="S135" s="130">
        <f t="shared" si="57"/>
        <v>0</v>
      </c>
      <c r="T135" s="124">
        <f t="shared" si="58"/>
        <v>0</v>
      </c>
      <c r="V135" s="127">
        <f t="shared" si="59"/>
        <v>0</v>
      </c>
      <c r="W135" s="127">
        <f t="shared" si="49"/>
        <v>0</v>
      </c>
      <c r="X135" s="127">
        <f t="shared" si="50"/>
        <v>0</v>
      </c>
      <c r="Y135" s="127">
        <f t="shared" si="51"/>
        <v>0</v>
      </c>
      <c r="Z135" s="127">
        <f t="shared" si="52"/>
        <v>0</v>
      </c>
      <c r="AA135" s="128" t="str">
        <f t="shared" si="60"/>
        <v/>
      </c>
      <c r="AB135" s="128" t="str">
        <f t="shared" si="53"/>
        <v/>
      </c>
      <c r="AC135" s="128" t="str">
        <f t="shared" si="54"/>
        <v/>
      </c>
      <c r="AD135" s="128" t="str">
        <f t="shared" si="55"/>
        <v/>
      </c>
      <c r="AE135" s="128" t="str">
        <f t="shared" si="56"/>
        <v/>
      </c>
      <c r="AF135" s="47">
        <f t="shared" si="61"/>
        <v>0.86699999999999999</v>
      </c>
      <c r="AG135" s="47">
        <f t="shared" si="62"/>
        <v>0.86699999999999999</v>
      </c>
      <c r="AH135" s="47">
        <f t="shared" si="63"/>
        <v>0.86699999999999999</v>
      </c>
      <c r="AI135" s="47">
        <f t="shared" si="64"/>
        <v>0.86699999999999999</v>
      </c>
      <c r="AJ135" s="47">
        <f t="shared" si="65"/>
        <v>0.86699999999999999</v>
      </c>
      <c r="AK135" s="48"/>
      <c r="AL135" s="48"/>
    </row>
    <row r="136" spans="1:38" x14ac:dyDescent="0.2">
      <c r="A136" s="121">
        <f t="shared" si="44"/>
        <v>134</v>
      </c>
      <c r="B136" s="121">
        <f t="shared" si="45"/>
        <v>134</v>
      </c>
      <c r="C136" s="121">
        <f t="shared" si="46"/>
        <v>134</v>
      </c>
      <c r="D136" s="121">
        <f t="shared" si="47"/>
        <v>134</v>
      </c>
      <c r="E136" s="121">
        <f t="shared" si="48"/>
        <v>134</v>
      </c>
      <c r="F136" s="122">
        <v>134</v>
      </c>
      <c r="G136" s="255" t="str">
        <f>Inscription!B137&amp;Inscription!C137&amp;Inscription!D137&amp;Inscription!E137&amp;Inscription!F137</f>
        <v/>
      </c>
      <c r="H136" s="256"/>
      <c r="I136" s="123">
        <f>IF('Tirage Matchs'!$J$1=1,0,IF(G136="",0,IF(ISNA(VLOOKUP($F136,'Tirage Matchs'!$B$6:$H$133,6,FALSE)),VLOOKUP($F136,'Tirage Matchs'!$D$6:$H$133,5,FALSE),VLOOKUP($F136,'Tirage Matchs'!$B$6:$H$133,6,FALSE))))</f>
        <v>0</v>
      </c>
      <c r="J136" s="129">
        <f>IF('Tirage Matchs'!$J$1=1,0,IF(G136="",0,IF(ISNA(VLOOKUP($F136,'Tirage Matchs'!$B$6:$H$133,7,FALSE)),VLOOKUP($F136,'Tirage Matchs'!$D$6:$H$133,4,FALSE),VLOOKUP($F136,'Tirage Matchs'!$B$6:$H$133,7,FALSE))))</f>
        <v>0</v>
      </c>
      <c r="K136" s="125">
        <f>IF('Tirage Matchs'!$J$1&lt;=2,0,IF(G136="",0,IF(ISNA(VLOOKUP($F136,'Tirage Matchs'!$B$139:$H$266,6,FALSE)),VLOOKUP($F136,'Tirage Matchs'!$D$139:$H$266,5,FALSE),VLOOKUP($F136,'Tirage Matchs'!$B$139:$H$266,6,FALSE))))</f>
        <v>0</v>
      </c>
      <c r="L136" s="124">
        <f>IF('Tirage Matchs'!$J$1&lt;=2,0,IF(G136="",0,IF(ISNA(VLOOKUP($F136,'Tirage Matchs'!$B$139:$H$266,7,FALSE)),VLOOKUP($F136,'Tirage Matchs'!$D$139:$H$266,4,FALSE),VLOOKUP($F136,'Tirage Matchs'!$B$139:$H$266,7,FALSE))))</f>
        <v>0</v>
      </c>
      <c r="M136" s="124">
        <f>IF('Tirage Matchs'!$J$1&lt;=3,0,IF(G136="",0,IF(ISNA(VLOOKUP($F136,'Tirage Matchs'!$B$272:$H$399,6,FALSE)),VLOOKUP($F136,'Tirage Matchs'!$D$272:$H$399,5,FALSE),VLOOKUP($F136,'Tirage Matchs'!$B$272:$H$399,6,FALSE))))</f>
        <v>0</v>
      </c>
      <c r="N136" s="124">
        <f>IF('Tirage Matchs'!$J$1&lt;=3,0,IF(G136="",0,IF(ISNA(VLOOKUP($F136,'Tirage Matchs'!$B$272:$H$399,7,FALSE)),VLOOKUP($F136,'Tirage Matchs'!$D$272:$H$399,4,FALSE),VLOOKUP($F136,'Tirage Matchs'!$B$272:$H$399,7,FALSE))))</f>
        <v>0</v>
      </c>
      <c r="O136" s="124">
        <f>IF('Tirage Matchs'!$J$1&lt;=4,0,IF(G136="",0,IF(ISNA(VLOOKUP($F136,'Tirage Matchs'!$B$405:$H$532,6,FALSE)),VLOOKUP($F136,'Tirage Matchs'!$D$405:$H$532,5,FALSE),VLOOKUP($F136,'Tirage Matchs'!$B$405:$H$532,6,FALSE))))</f>
        <v>0</v>
      </c>
      <c r="P136" s="124">
        <f>IF('Tirage Matchs'!$J$1&lt;=4,0,IF(G136="",0,IF(ISNA(VLOOKUP($F136,'Tirage Matchs'!$B$405:$H$532,7,FALSE)),VLOOKUP($F136,'Tirage Matchs'!$D$405:$H$532,4,FALSE),VLOOKUP($F136,'Tirage Matchs'!$B$405:$H$532,7,FALSE))))</f>
        <v>0</v>
      </c>
      <c r="Q136" s="124">
        <f>IF('Tirage Matchs'!$J$1&lt;=5,0,IF(G136="",0,IF(ISNA(VLOOKUP($F136,'Tirage Matchs'!$B$538:$H$665,6,FALSE)),VLOOKUP($F136,'Tirage Matchs'!$D$538:$H$665,5,FALSE),VLOOKUP($F136,'Tirage Matchs'!$B$538:$H$665,6,FALSE))))</f>
        <v>0</v>
      </c>
      <c r="R136" s="124">
        <f>IF('Tirage Matchs'!$J$1&lt;=5,0,IF(G136="",0,IF(ISNA(VLOOKUP($F136,'Tirage Matchs'!$B$538:$H$665,7,FALSE)),VLOOKUP($F136,'Tirage Matchs'!$D$538:$H$665,4,FALSE),VLOOKUP($F136,'Tirage Matchs'!$B$538:$H$665,7,FALSE))))</f>
        <v>0</v>
      </c>
      <c r="S136" s="130">
        <f t="shared" si="57"/>
        <v>0</v>
      </c>
      <c r="T136" s="124">
        <f t="shared" si="58"/>
        <v>0</v>
      </c>
      <c r="V136" s="127">
        <f t="shared" si="59"/>
        <v>0</v>
      </c>
      <c r="W136" s="127">
        <f t="shared" si="49"/>
        <v>0</v>
      </c>
      <c r="X136" s="127">
        <f t="shared" si="50"/>
        <v>0</v>
      </c>
      <c r="Y136" s="127">
        <f t="shared" si="51"/>
        <v>0</v>
      </c>
      <c r="Z136" s="127">
        <f t="shared" si="52"/>
        <v>0</v>
      </c>
      <c r="AA136" s="128" t="str">
        <f t="shared" si="60"/>
        <v/>
      </c>
      <c r="AB136" s="128" t="str">
        <f t="shared" si="53"/>
        <v/>
      </c>
      <c r="AC136" s="128" t="str">
        <f t="shared" si="54"/>
        <v/>
      </c>
      <c r="AD136" s="128" t="str">
        <f t="shared" si="55"/>
        <v/>
      </c>
      <c r="AE136" s="128" t="str">
        <f t="shared" si="56"/>
        <v/>
      </c>
      <c r="AF136" s="47">
        <f t="shared" si="61"/>
        <v>0.86599999999999999</v>
      </c>
      <c r="AG136" s="47">
        <f t="shared" si="62"/>
        <v>0.86599999999999999</v>
      </c>
      <c r="AH136" s="47">
        <f t="shared" si="63"/>
        <v>0.86599999999999999</v>
      </c>
      <c r="AI136" s="47">
        <f t="shared" si="64"/>
        <v>0.86599999999999999</v>
      </c>
      <c r="AJ136" s="47">
        <f t="shared" si="65"/>
        <v>0.86599999999999999</v>
      </c>
      <c r="AK136" s="48"/>
      <c r="AL136" s="48"/>
    </row>
    <row r="137" spans="1:38" x14ac:dyDescent="0.2">
      <c r="A137" s="121">
        <f t="shared" si="44"/>
        <v>135</v>
      </c>
      <c r="B137" s="121">
        <f t="shared" si="45"/>
        <v>135</v>
      </c>
      <c r="C137" s="121">
        <f t="shared" si="46"/>
        <v>135</v>
      </c>
      <c r="D137" s="121">
        <f t="shared" si="47"/>
        <v>135</v>
      </c>
      <c r="E137" s="121">
        <f t="shared" si="48"/>
        <v>135</v>
      </c>
      <c r="F137" s="122">
        <v>135</v>
      </c>
      <c r="G137" s="255" t="str">
        <f>Inscription!B138&amp;Inscription!C138&amp;Inscription!D138&amp;Inscription!E138&amp;Inscription!F138</f>
        <v/>
      </c>
      <c r="H137" s="256"/>
      <c r="I137" s="123">
        <f>IF('Tirage Matchs'!$J$1=1,0,IF(G137="",0,IF(ISNA(VLOOKUP($F137,'Tirage Matchs'!$B$6:$H$133,6,FALSE)),VLOOKUP($F137,'Tirage Matchs'!$D$6:$H$133,5,FALSE),VLOOKUP($F137,'Tirage Matchs'!$B$6:$H$133,6,FALSE))))</f>
        <v>0</v>
      </c>
      <c r="J137" s="129">
        <f>IF('Tirage Matchs'!$J$1=1,0,IF(G137="",0,IF(ISNA(VLOOKUP($F137,'Tirage Matchs'!$B$6:$H$133,7,FALSE)),VLOOKUP($F137,'Tirage Matchs'!$D$6:$H$133,4,FALSE),VLOOKUP($F137,'Tirage Matchs'!$B$6:$H$133,7,FALSE))))</f>
        <v>0</v>
      </c>
      <c r="K137" s="125">
        <f>IF('Tirage Matchs'!$J$1&lt;=2,0,IF(G137="",0,IF(ISNA(VLOOKUP($F137,'Tirage Matchs'!$B$139:$H$266,6,FALSE)),VLOOKUP($F137,'Tirage Matchs'!$D$139:$H$266,5,FALSE),VLOOKUP($F137,'Tirage Matchs'!$B$139:$H$266,6,FALSE))))</f>
        <v>0</v>
      </c>
      <c r="L137" s="124">
        <f>IF('Tirage Matchs'!$J$1&lt;=2,0,IF(G137="",0,IF(ISNA(VLOOKUP($F137,'Tirage Matchs'!$B$139:$H$266,7,FALSE)),VLOOKUP($F137,'Tirage Matchs'!$D$139:$H$266,4,FALSE),VLOOKUP($F137,'Tirage Matchs'!$B$139:$H$266,7,FALSE))))</f>
        <v>0</v>
      </c>
      <c r="M137" s="124">
        <f>IF('Tirage Matchs'!$J$1&lt;=3,0,IF(G137="",0,IF(ISNA(VLOOKUP($F137,'Tirage Matchs'!$B$272:$H$399,6,FALSE)),VLOOKUP($F137,'Tirage Matchs'!$D$272:$H$399,5,FALSE),VLOOKUP($F137,'Tirage Matchs'!$B$272:$H$399,6,FALSE))))</f>
        <v>0</v>
      </c>
      <c r="N137" s="124">
        <f>IF('Tirage Matchs'!$J$1&lt;=3,0,IF(G137="",0,IF(ISNA(VLOOKUP($F137,'Tirage Matchs'!$B$272:$H$399,7,FALSE)),VLOOKUP($F137,'Tirage Matchs'!$D$272:$H$399,4,FALSE),VLOOKUP($F137,'Tirage Matchs'!$B$272:$H$399,7,FALSE))))</f>
        <v>0</v>
      </c>
      <c r="O137" s="124">
        <f>IF('Tirage Matchs'!$J$1&lt;=4,0,IF(G137="",0,IF(ISNA(VLOOKUP($F137,'Tirage Matchs'!$B$405:$H$532,6,FALSE)),VLOOKUP($F137,'Tirage Matchs'!$D$405:$H$532,5,FALSE),VLOOKUP($F137,'Tirage Matchs'!$B$405:$H$532,6,FALSE))))</f>
        <v>0</v>
      </c>
      <c r="P137" s="124">
        <f>IF('Tirage Matchs'!$J$1&lt;=4,0,IF(G137="",0,IF(ISNA(VLOOKUP($F137,'Tirage Matchs'!$B$405:$H$532,7,FALSE)),VLOOKUP($F137,'Tirage Matchs'!$D$405:$H$532,4,FALSE),VLOOKUP($F137,'Tirage Matchs'!$B$405:$H$532,7,FALSE))))</f>
        <v>0</v>
      </c>
      <c r="Q137" s="124">
        <f>IF('Tirage Matchs'!$J$1&lt;=5,0,IF(G137="",0,IF(ISNA(VLOOKUP($F137,'Tirage Matchs'!$B$538:$H$665,6,FALSE)),VLOOKUP($F137,'Tirage Matchs'!$D$538:$H$665,5,FALSE),VLOOKUP($F137,'Tirage Matchs'!$B$538:$H$665,6,FALSE))))</f>
        <v>0</v>
      </c>
      <c r="R137" s="124">
        <f>IF('Tirage Matchs'!$J$1&lt;=5,0,IF(G137="",0,IF(ISNA(VLOOKUP($F137,'Tirage Matchs'!$B$538:$H$665,7,FALSE)),VLOOKUP($F137,'Tirage Matchs'!$D$538:$H$665,4,FALSE),VLOOKUP($F137,'Tirage Matchs'!$B$538:$H$665,7,FALSE))))</f>
        <v>0</v>
      </c>
      <c r="S137" s="130">
        <f t="shared" si="57"/>
        <v>0</v>
      </c>
      <c r="T137" s="124">
        <f t="shared" si="58"/>
        <v>0</v>
      </c>
      <c r="V137" s="127">
        <f t="shared" si="59"/>
        <v>0</v>
      </c>
      <c r="W137" s="127">
        <f t="shared" si="49"/>
        <v>0</v>
      </c>
      <c r="X137" s="127">
        <f t="shared" si="50"/>
        <v>0</v>
      </c>
      <c r="Y137" s="127">
        <f t="shared" si="51"/>
        <v>0</v>
      </c>
      <c r="Z137" s="127">
        <f t="shared" si="52"/>
        <v>0</v>
      </c>
      <c r="AA137" s="128" t="str">
        <f t="shared" si="60"/>
        <v/>
      </c>
      <c r="AB137" s="128" t="str">
        <f t="shared" si="53"/>
        <v/>
      </c>
      <c r="AC137" s="128" t="str">
        <f t="shared" si="54"/>
        <v/>
      </c>
      <c r="AD137" s="128" t="str">
        <f t="shared" si="55"/>
        <v/>
      </c>
      <c r="AE137" s="128" t="str">
        <f t="shared" si="56"/>
        <v/>
      </c>
      <c r="AF137" s="47">
        <f t="shared" si="61"/>
        <v>0.86499999999999999</v>
      </c>
      <c r="AG137" s="47">
        <f t="shared" si="62"/>
        <v>0.86499999999999999</v>
      </c>
      <c r="AH137" s="47">
        <f t="shared" si="63"/>
        <v>0.86499999999999999</v>
      </c>
      <c r="AI137" s="47">
        <f t="shared" si="64"/>
        <v>0.86499999999999999</v>
      </c>
      <c r="AJ137" s="47">
        <f t="shared" si="65"/>
        <v>0.86499999999999999</v>
      </c>
      <c r="AK137" s="48"/>
      <c r="AL137" s="48"/>
    </row>
    <row r="138" spans="1:38" x14ac:dyDescent="0.2">
      <c r="A138" s="121">
        <f t="shared" si="44"/>
        <v>136</v>
      </c>
      <c r="B138" s="121">
        <f t="shared" si="45"/>
        <v>136</v>
      </c>
      <c r="C138" s="121">
        <f t="shared" si="46"/>
        <v>136</v>
      </c>
      <c r="D138" s="121">
        <f t="shared" si="47"/>
        <v>136</v>
      </c>
      <c r="E138" s="121">
        <f t="shared" si="48"/>
        <v>136</v>
      </c>
      <c r="F138" s="122">
        <v>136</v>
      </c>
      <c r="G138" s="255" t="str">
        <f>Inscription!B139&amp;Inscription!C139&amp;Inscription!D139&amp;Inscription!E139&amp;Inscription!F139</f>
        <v/>
      </c>
      <c r="H138" s="256"/>
      <c r="I138" s="123">
        <f>IF('Tirage Matchs'!$J$1=1,0,IF(G138="",0,IF(ISNA(VLOOKUP($F138,'Tirage Matchs'!$B$6:$H$133,6,FALSE)),VLOOKUP($F138,'Tirage Matchs'!$D$6:$H$133,5,FALSE),VLOOKUP($F138,'Tirage Matchs'!$B$6:$H$133,6,FALSE))))</f>
        <v>0</v>
      </c>
      <c r="J138" s="129">
        <f>IF('Tirage Matchs'!$J$1=1,0,IF(G138="",0,IF(ISNA(VLOOKUP($F138,'Tirage Matchs'!$B$6:$H$133,7,FALSE)),VLOOKUP($F138,'Tirage Matchs'!$D$6:$H$133,4,FALSE),VLOOKUP($F138,'Tirage Matchs'!$B$6:$H$133,7,FALSE))))</f>
        <v>0</v>
      </c>
      <c r="K138" s="125">
        <f>IF('Tirage Matchs'!$J$1&lt;=2,0,IF(G138="",0,IF(ISNA(VLOOKUP($F138,'Tirage Matchs'!$B$139:$H$266,6,FALSE)),VLOOKUP($F138,'Tirage Matchs'!$D$139:$H$266,5,FALSE),VLOOKUP($F138,'Tirage Matchs'!$B$139:$H$266,6,FALSE))))</f>
        <v>0</v>
      </c>
      <c r="L138" s="124">
        <f>IF('Tirage Matchs'!$J$1&lt;=2,0,IF(G138="",0,IF(ISNA(VLOOKUP($F138,'Tirage Matchs'!$B$139:$H$266,7,FALSE)),VLOOKUP($F138,'Tirage Matchs'!$D$139:$H$266,4,FALSE),VLOOKUP($F138,'Tirage Matchs'!$B$139:$H$266,7,FALSE))))</f>
        <v>0</v>
      </c>
      <c r="M138" s="124">
        <f>IF('Tirage Matchs'!$J$1&lt;=3,0,IF(G138="",0,IF(ISNA(VLOOKUP($F138,'Tirage Matchs'!$B$272:$H$399,6,FALSE)),VLOOKUP($F138,'Tirage Matchs'!$D$272:$H$399,5,FALSE),VLOOKUP($F138,'Tirage Matchs'!$B$272:$H$399,6,FALSE))))</f>
        <v>0</v>
      </c>
      <c r="N138" s="124">
        <f>IF('Tirage Matchs'!$J$1&lt;=3,0,IF(G138="",0,IF(ISNA(VLOOKUP($F138,'Tirage Matchs'!$B$272:$H$399,7,FALSE)),VLOOKUP($F138,'Tirage Matchs'!$D$272:$H$399,4,FALSE),VLOOKUP($F138,'Tirage Matchs'!$B$272:$H$399,7,FALSE))))</f>
        <v>0</v>
      </c>
      <c r="O138" s="124">
        <f>IF('Tirage Matchs'!$J$1&lt;=4,0,IF(G138="",0,IF(ISNA(VLOOKUP($F138,'Tirage Matchs'!$B$405:$H$532,6,FALSE)),VLOOKUP($F138,'Tirage Matchs'!$D$405:$H$532,5,FALSE),VLOOKUP($F138,'Tirage Matchs'!$B$405:$H$532,6,FALSE))))</f>
        <v>0</v>
      </c>
      <c r="P138" s="124">
        <f>IF('Tirage Matchs'!$J$1&lt;=4,0,IF(G138="",0,IF(ISNA(VLOOKUP($F138,'Tirage Matchs'!$B$405:$H$532,7,FALSE)),VLOOKUP($F138,'Tirage Matchs'!$D$405:$H$532,4,FALSE),VLOOKUP($F138,'Tirage Matchs'!$B$405:$H$532,7,FALSE))))</f>
        <v>0</v>
      </c>
      <c r="Q138" s="124">
        <f>IF('Tirage Matchs'!$J$1&lt;=5,0,IF(G138="",0,IF(ISNA(VLOOKUP($F138,'Tirage Matchs'!$B$538:$H$665,6,FALSE)),VLOOKUP($F138,'Tirage Matchs'!$D$538:$H$665,5,FALSE),VLOOKUP($F138,'Tirage Matchs'!$B$538:$H$665,6,FALSE))))</f>
        <v>0</v>
      </c>
      <c r="R138" s="124">
        <f>IF('Tirage Matchs'!$J$1&lt;=5,0,IF(G138="",0,IF(ISNA(VLOOKUP($F138,'Tirage Matchs'!$B$538:$H$665,7,FALSE)),VLOOKUP($F138,'Tirage Matchs'!$D$538:$H$665,4,FALSE),VLOOKUP($F138,'Tirage Matchs'!$B$538:$H$665,7,FALSE))))</f>
        <v>0</v>
      </c>
      <c r="S138" s="130">
        <f t="shared" si="57"/>
        <v>0</v>
      </c>
      <c r="T138" s="124">
        <f t="shared" si="58"/>
        <v>0</v>
      </c>
      <c r="V138" s="127">
        <f t="shared" si="59"/>
        <v>0</v>
      </c>
      <c r="W138" s="127">
        <f t="shared" si="49"/>
        <v>0</v>
      </c>
      <c r="X138" s="127">
        <f t="shared" si="50"/>
        <v>0</v>
      </c>
      <c r="Y138" s="127">
        <f t="shared" si="51"/>
        <v>0</v>
      </c>
      <c r="Z138" s="127">
        <f t="shared" si="52"/>
        <v>0</v>
      </c>
      <c r="AA138" s="128" t="str">
        <f t="shared" si="60"/>
        <v/>
      </c>
      <c r="AB138" s="128" t="str">
        <f t="shared" si="53"/>
        <v/>
      </c>
      <c r="AC138" s="128" t="str">
        <f t="shared" si="54"/>
        <v/>
      </c>
      <c r="AD138" s="128" t="str">
        <f t="shared" si="55"/>
        <v/>
      </c>
      <c r="AE138" s="128" t="str">
        <f t="shared" si="56"/>
        <v/>
      </c>
      <c r="AF138" s="47">
        <f t="shared" si="61"/>
        <v>0.86399999999999999</v>
      </c>
      <c r="AG138" s="47">
        <f t="shared" si="62"/>
        <v>0.86399999999999999</v>
      </c>
      <c r="AH138" s="47">
        <f t="shared" si="63"/>
        <v>0.86399999999999999</v>
      </c>
      <c r="AI138" s="47">
        <f t="shared" si="64"/>
        <v>0.86399999999999999</v>
      </c>
      <c r="AJ138" s="47">
        <f t="shared" si="65"/>
        <v>0.86399999999999999</v>
      </c>
      <c r="AK138" s="48"/>
      <c r="AL138" s="48"/>
    </row>
    <row r="139" spans="1:38" x14ac:dyDescent="0.2">
      <c r="A139" s="121">
        <f t="shared" si="44"/>
        <v>137</v>
      </c>
      <c r="B139" s="121">
        <f t="shared" si="45"/>
        <v>137</v>
      </c>
      <c r="C139" s="121">
        <f t="shared" si="46"/>
        <v>137</v>
      </c>
      <c r="D139" s="121">
        <f t="shared" si="47"/>
        <v>137</v>
      </c>
      <c r="E139" s="121">
        <f t="shared" si="48"/>
        <v>137</v>
      </c>
      <c r="F139" s="122">
        <v>137</v>
      </c>
      <c r="G139" s="255" t="str">
        <f>Inscription!B140&amp;Inscription!C140&amp;Inscription!D140&amp;Inscription!E140&amp;Inscription!F140</f>
        <v/>
      </c>
      <c r="H139" s="256"/>
      <c r="I139" s="123">
        <f>IF('Tirage Matchs'!$J$1=1,0,IF(G139="",0,IF(ISNA(VLOOKUP($F139,'Tirage Matchs'!$B$6:$H$133,6,FALSE)),VLOOKUP($F139,'Tirage Matchs'!$D$6:$H$133,5,FALSE),VLOOKUP($F139,'Tirage Matchs'!$B$6:$H$133,6,FALSE))))</f>
        <v>0</v>
      </c>
      <c r="J139" s="129">
        <f>IF('Tirage Matchs'!$J$1=1,0,IF(G139="",0,IF(ISNA(VLOOKUP($F139,'Tirage Matchs'!$B$6:$H$133,7,FALSE)),VLOOKUP($F139,'Tirage Matchs'!$D$6:$H$133,4,FALSE),VLOOKUP($F139,'Tirage Matchs'!$B$6:$H$133,7,FALSE))))</f>
        <v>0</v>
      </c>
      <c r="K139" s="125">
        <f>IF('Tirage Matchs'!$J$1&lt;=2,0,IF(G139="",0,IF(ISNA(VLOOKUP($F139,'Tirage Matchs'!$B$139:$H$266,6,FALSE)),VLOOKUP($F139,'Tirage Matchs'!$D$139:$H$266,5,FALSE),VLOOKUP($F139,'Tirage Matchs'!$B$139:$H$266,6,FALSE))))</f>
        <v>0</v>
      </c>
      <c r="L139" s="124">
        <f>IF('Tirage Matchs'!$J$1&lt;=2,0,IF(G139="",0,IF(ISNA(VLOOKUP($F139,'Tirage Matchs'!$B$139:$H$266,7,FALSE)),VLOOKUP($F139,'Tirage Matchs'!$D$139:$H$266,4,FALSE),VLOOKUP($F139,'Tirage Matchs'!$B$139:$H$266,7,FALSE))))</f>
        <v>0</v>
      </c>
      <c r="M139" s="124">
        <f>IF('Tirage Matchs'!$J$1&lt;=3,0,IF(G139="",0,IF(ISNA(VLOOKUP($F139,'Tirage Matchs'!$B$272:$H$399,6,FALSE)),VLOOKUP($F139,'Tirage Matchs'!$D$272:$H$399,5,FALSE),VLOOKUP($F139,'Tirage Matchs'!$B$272:$H$399,6,FALSE))))</f>
        <v>0</v>
      </c>
      <c r="N139" s="124">
        <f>IF('Tirage Matchs'!$J$1&lt;=3,0,IF(G139="",0,IF(ISNA(VLOOKUP($F139,'Tirage Matchs'!$B$272:$H$399,7,FALSE)),VLOOKUP($F139,'Tirage Matchs'!$D$272:$H$399,4,FALSE),VLOOKUP($F139,'Tirage Matchs'!$B$272:$H$399,7,FALSE))))</f>
        <v>0</v>
      </c>
      <c r="O139" s="124">
        <f>IF('Tirage Matchs'!$J$1&lt;=4,0,IF(G139="",0,IF(ISNA(VLOOKUP($F139,'Tirage Matchs'!$B$405:$H$532,6,FALSE)),VLOOKUP($F139,'Tirage Matchs'!$D$405:$H$532,5,FALSE),VLOOKUP($F139,'Tirage Matchs'!$B$405:$H$532,6,FALSE))))</f>
        <v>0</v>
      </c>
      <c r="P139" s="124">
        <f>IF('Tirage Matchs'!$J$1&lt;=4,0,IF(G139="",0,IF(ISNA(VLOOKUP($F139,'Tirage Matchs'!$B$405:$H$532,7,FALSE)),VLOOKUP($F139,'Tirage Matchs'!$D$405:$H$532,4,FALSE),VLOOKUP($F139,'Tirage Matchs'!$B$405:$H$532,7,FALSE))))</f>
        <v>0</v>
      </c>
      <c r="Q139" s="124">
        <f>IF('Tirage Matchs'!$J$1&lt;=5,0,IF(G139="",0,IF(ISNA(VLOOKUP($F139,'Tirage Matchs'!$B$538:$H$665,6,FALSE)),VLOOKUP($F139,'Tirage Matchs'!$D$538:$H$665,5,FALSE),VLOOKUP($F139,'Tirage Matchs'!$B$538:$H$665,6,FALSE))))</f>
        <v>0</v>
      </c>
      <c r="R139" s="124">
        <f>IF('Tirage Matchs'!$J$1&lt;=5,0,IF(G139="",0,IF(ISNA(VLOOKUP($F139,'Tirage Matchs'!$B$538:$H$665,7,FALSE)),VLOOKUP($F139,'Tirage Matchs'!$D$538:$H$665,4,FALSE),VLOOKUP($F139,'Tirage Matchs'!$B$538:$H$665,7,FALSE))))</f>
        <v>0</v>
      </c>
      <c r="S139" s="130">
        <f t="shared" si="57"/>
        <v>0</v>
      </c>
      <c r="T139" s="124">
        <f t="shared" si="58"/>
        <v>0</v>
      </c>
      <c r="V139" s="127">
        <f t="shared" si="59"/>
        <v>0</v>
      </c>
      <c r="W139" s="127">
        <f t="shared" si="49"/>
        <v>0</v>
      </c>
      <c r="X139" s="127">
        <f t="shared" si="50"/>
        <v>0</v>
      </c>
      <c r="Y139" s="127">
        <f t="shared" si="51"/>
        <v>0</v>
      </c>
      <c r="Z139" s="127">
        <f t="shared" si="52"/>
        <v>0</v>
      </c>
      <c r="AA139" s="128" t="str">
        <f t="shared" si="60"/>
        <v/>
      </c>
      <c r="AB139" s="128" t="str">
        <f t="shared" si="53"/>
        <v/>
      </c>
      <c r="AC139" s="128" t="str">
        <f t="shared" si="54"/>
        <v/>
      </c>
      <c r="AD139" s="128" t="str">
        <f t="shared" si="55"/>
        <v/>
      </c>
      <c r="AE139" s="128" t="str">
        <f t="shared" si="56"/>
        <v/>
      </c>
      <c r="AF139" s="47">
        <f t="shared" si="61"/>
        <v>0.86299999999999999</v>
      </c>
      <c r="AG139" s="47">
        <f t="shared" si="62"/>
        <v>0.86299999999999999</v>
      </c>
      <c r="AH139" s="47">
        <f t="shared" si="63"/>
        <v>0.86299999999999999</v>
      </c>
      <c r="AI139" s="47">
        <f t="shared" si="64"/>
        <v>0.86299999999999999</v>
      </c>
      <c r="AJ139" s="47">
        <f t="shared" si="65"/>
        <v>0.86299999999999999</v>
      </c>
      <c r="AK139" s="48"/>
      <c r="AL139" s="48"/>
    </row>
    <row r="140" spans="1:38" x14ac:dyDescent="0.2">
      <c r="A140" s="121">
        <f t="shared" si="44"/>
        <v>138</v>
      </c>
      <c r="B140" s="121">
        <f t="shared" si="45"/>
        <v>138</v>
      </c>
      <c r="C140" s="121">
        <f t="shared" si="46"/>
        <v>138</v>
      </c>
      <c r="D140" s="121">
        <f t="shared" si="47"/>
        <v>138</v>
      </c>
      <c r="E140" s="121">
        <f t="shared" si="48"/>
        <v>138</v>
      </c>
      <c r="F140" s="122">
        <v>138</v>
      </c>
      <c r="G140" s="255" t="str">
        <f>Inscription!B141&amp;Inscription!C141&amp;Inscription!D141&amp;Inscription!E141&amp;Inscription!F141</f>
        <v/>
      </c>
      <c r="H140" s="256"/>
      <c r="I140" s="123">
        <f>IF('Tirage Matchs'!$J$1=1,0,IF(G140="",0,IF(ISNA(VLOOKUP($F140,'Tirage Matchs'!$B$6:$H$133,6,FALSE)),VLOOKUP($F140,'Tirage Matchs'!$D$6:$H$133,5,FALSE),VLOOKUP($F140,'Tirage Matchs'!$B$6:$H$133,6,FALSE))))</f>
        <v>0</v>
      </c>
      <c r="J140" s="129">
        <f>IF('Tirage Matchs'!$J$1=1,0,IF(G140="",0,IF(ISNA(VLOOKUP($F140,'Tirage Matchs'!$B$6:$H$133,7,FALSE)),VLOOKUP($F140,'Tirage Matchs'!$D$6:$H$133,4,FALSE),VLOOKUP($F140,'Tirage Matchs'!$B$6:$H$133,7,FALSE))))</f>
        <v>0</v>
      </c>
      <c r="K140" s="125">
        <f>IF('Tirage Matchs'!$J$1&lt;=2,0,IF(G140="",0,IF(ISNA(VLOOKUP($F140,'Tirage Matchs'!$B$139:$H$266,6,FALSE)),VLOOKUP($F140,'Tirage Matchs'!$D$139:$H$266,5,FALSE),VLOOKUP($F140,'Tirage Matchs'!$B$139:$H$266,6,FALSE))))</f>
        <v>0</v>
      </c>
      <c r="L140" s="124">
        <f>IF('Tirage Matchs'!$J$1&lt;=2,0,IF(G140="",0,IF(ISNA(VLOOKUP($F140,'Tirage Matchs'!$B$139:$H$266,7,FALSE)),VLOOKUP($F140,'Tirage Matchs'!$D$139:$H$266,4,FALSE),VLOOKUP($F140,'Tirage Matchs'!$B$139:$H$266,7,FALSE))))</f>
        <v>0</v>
      </c>
      <c r="M140" s="124">
        <f>IF('Tirage Matchs'!$J$1&lt;=3,0,IF(G140="",0,IF(ISNA(VLOOKUP($F140,'Tirage Matchs'!$B$272:$H$399,6,FALSE)),VLOOKUP($F140,'Tirage Matchs'!$D$272:$H$399,5,FALSE),VLOOKUP($F140,'Tirage Matchs'!$B$272:$H$399,6,FALSE))))</f>
        <v>0</v>
      </c>
      <c r="N140" s="124">
        <f>IF('Tirage Matchs'!$J$1&lt;=3,0,IF(G140="",0,IF(ISNA(VLOOKUP($F140,'Tirage Matchs'!$B$272:$H$399,7,FALSE)),VLOOKUP($F140,'Tirage Matchs'!$D$272:$H$399,4,FALSE),VLOOKUP($F140,'Tirage Matchs'!$B$272:$H$399,7,FALSE))))</f>
        <v>0</v>
      </c>
      <c r="O140" s="124">
        <f>IF('Tirage Matchs'!$J$1&lt;=4,0,IF(G140="",0,IF(ISNA(VLOOKUP($F140,'Tirage Matchs'!$B$405:$H$532,6,FALSE)),VLOOKUP($F140,'Tirage Matchs'!$D$405:$H$532,5,FALSE),VLOOKUP($F140,'Tirage Matchs'!$B$405:$H$532,6,FALSE))))</f>
        <v>0</v>
      </c>
      <c r="P140" s="124">
        <f>IF('Tirage Matchs'!$J$1&lt;=4,0,IF(G140="",0,IF(ISNA(VLOOKUP($F140,'Tirage Matchs'!$B$405:$H$532,7,FALSE)),VLOOKUP($F140,'Tirage Matchs'!$D$405:$H$532,4,FALSE),VLOOKUP($F140,'Tirage Matchs'!$B$405:$H$532,7,FALSE))))</f>
        <v>0</v>
      </c>
      <c r="Q140" s="124">
        <f>IF('Tirage Matchs'!$J$1&lt;=5,0,IF(G140="",0,IF(ISNA(VLOOKUP($F140,'Tirage Matchs'!$B$538:$H$665,6,FALSE)),VLOOKUP($F140,'Tirage Matchs'!$D$538:$H$665,5,FALSE),VLOOKUP($F140,'Tirage Matchs'!$B$538:$H$665,6,FALSE))))</f>
        <v>0</v>
      </c>
      <c r="R140" s="124">
        <f>IF('Tirage Matchs'!$J$1&lt;=5,0,IF(G140="",0,IF(ISNA(VLOOKUP($F140,'Tirage Matchs'!$B$538:$H$665,7,FALSE)),VLOOKUP($F140,'Tirage Matchs'!$D$538:$H$665,4,FALSE),VLOOKUP($F140,'Tirage Matchs'!$B$538:$H$665,7,FALSE))))</f>
        <v>0</v>
      </c>
      <c r="S140" s="130">
        <f t="shared" si="57"/>
        <v>0</v>
      </c>
      <c r="T140" s="124">
        <f t="shared" si="58"/>
        <v>0</v>
      </c>
      <c r="V140" s="127">
        <f t="shared" si="59"/>
        <v>0</v>
      </c>
      <c r="W140" s="127">
        <f t="shared" si="49"/>
        <v>0</v>
      </c>
      <c r="X140" s="127">
        <f t="shared" si="50"/>
        <v>0</v>
      </c>
      <c r="Y140" s="127">
        <f t="shared" si="51"/>
        <v>0</v>
      </c>
      <c r="Z140" s="127">
        <f t="shared" si="52"/>
        <v>0</v>
      </c>
      <c r="AA140" s="128" t="str">
        <f t="shared" si="60"/>
        <v/>
      </c>
      <c r="AB140" s="128" t="str">
        <f t="shared" si="53"/>
        <v/>
      </c>
      <c r="AC140" s="128" t="str">
        <f t="shared" si="54"/>
        <v/>
      </c>
      <c r="AD140" s="128" t="str">
        <f t="shared" si="55"/>
        <v/>
      </c>
      <c r="AE140" s="128" t="str">
        <f t="shared" si="56"/>
        <v/>
      </c>
      <c r="AF140" s="47">
        <f t="shared" si="61"/>
        <v>0.86199999999999999</v>
      </c>
      <c r="AG140" s="47">
        <f t="shared" si="62"/>
        <v>0.86199999999999999</v>
      </c>
      <c r="AH140" s="47">
        <f t="shared" si="63"/>
        <v>0.86199999999999999</v>
      </c>
      <c r="AI140" s="47">
        <f t="shared" si="64"/>
        <v>0.86199999999999999</v>
      </c>
      <c r="AJ140" s="47">
        <f t="shared" si="65"/>
        <v>0.86199999999999999</v>
      </c>
      <c r="AK140" s="48"/>
      <c r="AL140" s="48"/>
    </row>
    <row r="141" spans="1:38" x14ac:dyDescent="0.2">
      <c r="A141" s="121">
        <f t="shared" si="44"/>
        <v>139</v>
      </c>
      <c r="B141" s="121">
        <f t="shared" si="45"/>
        <v>139</v>
      </c>
      <c r="C141" s="121">
        <f t="shared" si="46"/>
        <v>139</v>
      </c>
      <c r="D141" s="121">
        <f t="shared" si="47"/>
        <v>139</v>
      </c>
      <c r="E141" s="121">
        <f t="shared" si="48"/>
        <v>139</v>
      </c>
      <c r="F141" s="122">
        <v>139</v>
      </c>
      <c r="G141" s="255" t="str">
        <f>Inscription!B142&amp;Inscription!C142&amp;Inscription!D142&amp;Inscription!E142&amp;Inscription!F142</f>
        <v/>
      </c>
      <c r="H141" s="256"/>
      <c r="I141" s="123">
        <f>IF('Tirage Matchs'!$J$1=1,0,IF(G141="",0,IF(ISNA(VLOOKUP($F141,'Tirage Matchs'!$B$6:$H$133,6,FALSE)),VLOOKUP($F141,'Tirage Matchs'!$D$6:$H$133,5,FALSE),VLOOKUP($F141,'Tirage Matchs'!$B$6:$H$133,6,FALSE))))</f>
        <v>0</v>
      </c>
      <c r="J141" s="129">
        <f>IF('Tirage Matchs'!$J$1=1,0,IF(G141="",0,IF(ISNA(VLOOKUP($F141,'Tirage Matchs'!$B$6:$H$133,7,FALSE)),VLOOKUP($F141,'Tirage Matchs'!$D$6:$H$133,4,FALSE),VLOOKUP($F141,'Tirage Matchs'!$B$6:$H$133,7,FALSE))))</f>
        <v>0</v>
      </c>
      <c r="K141" s="125">
        <f>IF('Tirage Matchs'!$J$1&lt;=2,0,IF(G141="",0,IF(ISNA(VLOOKUP($F141,'Tirage Matchs'!$B$139:$H$266,6,FALSE)),VLOOKUP($F141,'Tirage Matchs'!$D$139:$H$266,5,FALSE),VLOOKUP($F141,'Tirage Matchs'!$B$139:$H$266,6,FALSE))))</f>
        <v>0</v>
      </c>
      <c r="L141" s="124">
        <f>IF('Tirage Matchs'!$J$1&lt;=2,0,IF(G141="",0,IF(ISNA(VLOOKUP($F141,'Tirage Matchs'!$B$139:$H$266,7,FALSE)),VLOOKUP($F141,'Tirage Matchs'!$D$139:$H$266,4,FALSE),VLOOKUP($F141,'Tirage Matchs'!$B$139:$H$266,7,FALSE))))</f>
        <v>0</v>
      </c>
      <c r="M141" s="124">
        <f>IF('Tirage Matchs'!$J$1&lt;=3,0,IF(G141="",0,IF(ISNA(VLOOKUP($F141,'Tirage Matchs'!$B$272:$H$399,6,FALSE)),VLOOKUP($F141,'Tirage Matchs'!$D$272:$H$399,5,FALSE),VLOOKUP($F141,'Tirage Matchs'!$B$272:$H$399,6,FALSE))))</f>
        <v>0</v>
      </c>
      <c r="N141" s="124">
        <f>IF('Tirage Matchs'!$J$1&lt;=3,0,IF(G141="",0,IF(ISNA(VLOOKUP($F141,'Tirage Matchs'!$B$272:$H$399,7,FALSE)),VLOOKUP($F141,'Tirage Matchs'!$D$272:$H$399,4,FALSE),VLOOKUP($F141,'Tirage Matchs'!$B$272:$H$399,7,FALSE))))</f>
        <v>0</v>
      </c>
      <c r="O141" s="124">
        <f>IF('Tirage Matchs'!$J$1&lt;=4,0,IF(G141="",0,IF(ISNA(VLOOKUP($F141,'Tirage Matchs'!$B$405:$H$532,6,FALSE)),VLOOKUP($F141,'Tirage Matchs'!$D$405:$H$532,5,FALSE),VLOOKUP($F141,'Tirage Matchs'!$B$405:$H$532,6,FALSE))))</f>
        <v>0</v>
      </c>
      <c r="P141" s="124">
        <f>IF('Tirage Matchs'!$J$1&lt;=4,0,IF(G141="",0,IF(ISNA(VLOOKUP($F141,'Tirage Matchs'!$B$405:$H$532,7,FALSE)),VLOOKUP($F141,'Tirage Matchs'!$D$405:$H$532,4,FALSE),VLOOKUP($F141,'Tirage Matchs'!$B$405:$H$532,7,FALSE))))</f>
        <v>0</v>
      </c>
      <c r="Q141" s="124">
        <f>IF('Tirage Matchs'!$J$1&lt;=5,0,IF(G141="",0,IF(ISNA(VLOOKUP($F141,'Tirage Matchs'!$B$538:$H$665,6,FALSE)),VLOOKUP($F141,'Tirage Matchs'!$D$538:$H$665,5,FALSE),VLOOKUP($F141,'Tirage Matchs'!$B$538:$H$665,6,FALSE))))</f>
        <v>0</v>
      </c>
      <c r="R141" s="124">
        <f>IF('Tirage Matchs'!$J$1&lt;=5,0,IF(G141="",0,IF(ISNA(VLOOKUP($F141,'Tirage Matchs'!$B$538:$H$665,7,FALSE)),VLOOKUP($F141,'Tirage Matchs'!$D$538:$H$665,4,FALSE),VLOOKUP($F141,'Tirage Matchs'!$B$538:$H$665,7,FALSE))))</f>
        <v>0</v>
      </c>
      <c r="S141" s="130">
        <f t="shared" si="57"/>
        <v>0</v>
      </c>
      <c r="T141" s="124">
        <f t="shared" si="58"/>
        <v>0</v>
      </c>
      <c r="V141" s="127">
        <f t="shared" si="59"/>
        <v>0</v>
      </c>
      <c r="W141" s="127">
        <f t="shared" si="49"/>
        <v>0</v>
      </c>
      <c r="X141" s="127">
        <f t="shared" si="50"/>
        <v>0</v>
      </c>
      <c r="Y141" s="127">
        <f t="shared" si="51"/>
        <v>0</v>
      </c>
      <c r="Z141" s="127">
        <f t="shared" si="52"/>
        <v>0</v>
      </c>
      <c r="AA141" s="128" t="str">
        <f t="shared" si="60"/>
        <v/>
      </c>
      <c r="AB141" s="128" t="str">
        <f t="shared" si="53"/>
        <v/>
      </c>
      <c r="AC141" s="128" t="str">
        <f t="shared" si="54"/>
        <v/>
      </c>
      <c r="AD141" s="128" t="str">
        <f t="shared" si="55"/>
        <v/>
      </c>
      <c r="AE141" s="128" t="str">
        <f t="shared" si="56"/>
        <v/>
      </c>
      <c r="AF141" s="47">
        <f t="shared" si="61"/>
        <v>0.86099999999999999</v>
      </c>
      <c r="AG141" s="47">
        <f t="shared" si="62"/>
        <v>0.86099999999999999</v>
      </c>
      <c r="AH141" s="47">
        <f t="shared" si="63"/>
        <v>0.86099999999999999</v>
      </c>
      <c r="AI141" s="47">
        <f t="shared" si="64"/>
        <v>0.86099999999999999</v>
      </c>
      <c r="AJ141" s="47">
        <f t="shared" si="65"/>
        <v>0.86099999999999999</v>
      </c>
      <c r="AK141" s="48"/>
      <c r="AL141" s="48"/>
    </row>
    <row r="142" spans="1:38" x14ac:dyDescent="0.2">
      <c r="A142" s="121">
        <f t="shared" si="44"/>
        <v>140</v>
      </c>
      <c r="B142" s="121">
        <f t="shared" si="45"/>
        <v>140</v>
      </c>
      <c r="C142" s="121">
        <f t="shared" si="46"/>
        <v>140</v>
      </c>
      <c r="D142" s="121">
        <f t="shared" si="47"/>
        <v>140</v>
      </c>
      <c r="E142" s="121">
        <f t="shared" si="48"/>
        <v>140</v>
      </c>
      <c r="F142" s="122">
        <v>140</v>
      </c>
      <c r="G142" s="255" t="str">
        <f>Inscription!B143&amp;Inscription!C143&amp;Inscription!D143&amp;Inscription!E143&amp;Inscription!F143</f>
        <v/>
      </c>
      <c r="H142" s="256"/>
      <c r="I142" s="123">
        <f>IF('Tirage Matchs'!$J$1=1,0,IF(G142="",0,IF(ISNA(VLOOKUP($F142,'Tirage Matchs'!$B$6:$H$133,6,FALSE)),VLOOKUP($F142,'Tirage Matchs'!$D$6:$H$133,5,FALSE),VLOOKUP($F142,'Tirage Matchs'!$B$6:$H$133,6,FALSE))))</f>
        <v>0</v>
      </c>
      <c r="J142" s="129">
        <f>IF('Tirage Matchs'!$J$1=1,0,IF(G142="",0,IF(ISNA(VLOOKUP($F142,'Tirage Matchs'!$B$6:$H$133,7,FALSE)),VLOOKUP($F142,'Tirage Matchs'!$D$6:$H$133,4,FALSE),VLOOKUP($F142,'Tirage Matchs'!$B$6:$H$133,7,FALSE))))</f>
        <v>0</v>
      </c>
      <c r="K142" s="125">
        <f>IF('Tirage Matchs'!$J$1&lt;=2,0,IF(G142="",0,IF(ISNA(VLOOKUP($F142,'Tirage Matchs'!$B$139:$H$266,6,FALSE)),VLOOKUP($F142,'Tirage Matchs'!$D$139:$H$266,5,FALSE),VLOOKUP($F142,'Tirage Matchs'!$B$139:$H$266,6,FALSE))))</f>
        <v>0</v>
      </c>
      <c r="L142" s="124">
        <f>IF('Tirage Matchs'!$J$1&lt;=2,0,IF(G142="",0,IF(ISNA(VLOOKUP($F142,'Tirage Matchs'!$B$139:$H$266,7,FALSE)),VLOOKUP($F142,'Tirage Matchs'!$D$139:$H$266,4,FALSE),VLOOKUP($F142,'Tirage Matchs'!$B$139:$H$266,7,FALSE))))</f>
        <v>0</v>
      </c>
      <c r="M142" s="124">
        <f>IF('Tirage Matchs'!$J$1&lt;=3,0,IF(G142="",0,IF(ISNA(VLOOKUP($F142,'Tirage Matchs'!$B$272:$H$399,6,FALSE)),VLOOKUP($F142,'Tirage Matchs'!$D$272:$H$399,5,FALSE),VLOOKUP($F142,'Tirage Matchs'!$B$272:$H$399,6,FALSE))))</f>
        <v>0</v>
      </c>
      <c r="N142" s="124">
        <f>IF('Tirage Matchs'!$J$1&lt;=3,0,IF(G142="",0,IF(ISNA(VLOOKUP($F142,'Tirage Matchs'!$B$272:$H$399,7,FALSE)),VLOOKUP($F142,'Tirage Matchs'!$D$272:$H$399,4,FALSE),VLOOKUP($F142,'Tirage Matchs'!$B$272:$H$399,7,FALSE))))</f>
        <v>0</v>
      </c>
      <c r="O142" s="124">
        <f>IF('Tirage Matchs'!$J$1&lt;=4,0,IF(G142="",0,IF(ISNA(VLOOKUP($F142,'Tirage Matchs'!$B$405:$H$532,6,FALSE)),VLOOKUP($F142,'Tirage Matchs'!$D$405:$H$532,5,FALSE),VLOOKUP($F142,'Tirage Matchs'!$B$405:$H$532,6,FALSE))))</f>
        <v>0</v>
      </c>
      <c r="P142" s="124">
        <f>IF('Tirage Matchs'!$J$1&lt;=4,0,IF(G142="",0,IF(ISNA(VLOOKUP($F142,'Tirage Matchs'!$B$405:$H$532,7,FALSE)),VLOOKUP($F142,'Tirage Matchs'!$D$405:$H$532,4,FALSE),VLOOKUP($F142,'Tirage Matchs'!$B$405:$H$532,7,FALSE))))</f>
        <v>0</v>
      </c>
      <c r="Q142" s="124">
        <f>IF('Tirage Matchs'!$J$1&lt;=5,0,IF(G142="",0,IF(ISNA(VLOOKUP($F142,'Tirage Matchs'!$B$538:$H$665,6,FALSE)),VLOOKUP($F142,'Tirage Matchs'!$D$538:$H$665,5,FALSE),VLOOKUP($F142,'Tirage Matchs'!$B$538:$H$665,6,FALSE))))</f>
        <v>0</v>
      </c>
      <c r="R142" s="124">
        <f>IF('Tirage Matchs'!$J$1&lt;=5,0,IF(G142="",0,IF(ISNA(VLOOKUP($F142,'Tirage Matchs'!$B$538:$H$665,7,FALSE)),VLOOKUP($F142,'Tirage Matchs'!$D$538:$H$665,4,FALSE),VLOOKUP($F142,'Tirage Matchs'!$B$538:$H$665,7,FALSE))))</f>
        <v>0</v>
      </c>
      <c r="S142" s="130">
        <f t="shared" si="57"/>
        <v>0</v>
      </c>
      <c r="T142" s="124">
        <f t="shared" si="58"/>
        <v>0</v>
      </c>
      <c r="V142" s="127">
        <f t="shared" si="59"/>
        <v>0</v>
      </c>
      <c r="W142" s="127">
        <f t="shared" si="49"/>
        <v>0</v>
      </c>
      <c r="X142" s="127">
        <f t="shared" si="50"/>
        <v>0</v>
      </c>
      <c r="Y142" s="127">
        <f t="shared" si="51"/>
        <v>0</v>
      </c>
      <c r="Z142" s="127">
        <f t="shared" si="52"/>
        <v>0</v>
      </c>
      <c r="AA142" s="128" t="str">
        <f t="shared" si="60"/>
        <v/>
      </c>
      <c r="AB142" s="128" t="str">
        <f t="shared" si="53"/>
        <v/>
      </c>
      <c r="AC142" s="128" t="str">
        <f t="shared" si="54"/>
        <v/>
      </c>
      <c r="AD142" s="128" t="str">
        <f t="shared" si="55"/>
        <v/>
      </c>
      <c r="AE142" s="128" t="str">
        <f t="shared" si="56"/>
        <v/>
      </c>
      <c r="AF142" s="47">
        <f t="shared" si="61"/>
        <v>0.86</v>
      </c>
      <c r="AG142" s="47">
        <f t="shared" si="62"/>
        <v>0.86</v>
      </c>
      <c r="AH142" s="47">
        <f t="shared" si="63"/>
        <v>0.86</v>
      </c>
      <c r="AI142" s="47">
        <f t="shared" si="64"/>
        <v>0.86</v>
      </c>
      <c r="AJ142" s="47">
        <f t="shared" si="65"/>
        <v>0.86</v>
      </c>
      <c r="AK142" s="48"/>
      <c r="AL142" s="48"/>
    </row>
    <row r="143" spans="1:38" x14ac:dyDescent="0.2">
      <c r="A143" s="121">
        <f t="shared" si="44"/>
        <v>141</v>
      </c>
      <c r="B143" s="121">
        <f t="shared" si="45"/>
        <v>141</v>
      </c>
      <c r="C143" s="121">
        <f t="shared" si="46"/>
        <v>141</v>
      </c>
      <c r="D143" s="121">
        <f t="shared" si="47"/>
        <v>141</v>
      </c>
      <c r="E143" s="121">
        <f t="shared" si="48"/>
        <v>141</v>
      </c>
      <c r="F143" s="122">
        <v>141</v>
      </c>
      <c r="G143" s="255" t="str">
        <f>Inscription!B144&amp;Inscription!C144&amp;Inscription!D144&amp;Inscription!E144&amp;Inscription!F144</f>
        <v/>
      </c>
      <c r="H143" s="256"/>
      <c r="I143" s="123">
        <f>IF('Tirage Matchs'!$J$1=1,0,IF(G143="",0,IF(ISNA(VLOOKUP($F143,'Tirage Matchs'!$B$6:$H$133,6,FALSE)),VLOOKUP($F143,'Tirage Matchs'!$D$6:$H$133,5,FALSE),VLOOKUP($F143,'Tirage Matchs'!$B$6:$H$133,6,FALSE))))</f>
        <v>0</v>
      </c>
      <c r="J143" s="129">
        <f>IF('Tirage Matchs'!$J$1=1,0,IF(G143="",0,IF(ISNA(VLOOKUP($F143,'Tirage Matchs'!$B$6:$H$133,7,FALSE)),VLOOKUP($F143,'Tirage Matchs'!$D$6:$H$133,4,FALSE),VLOOKUP($F143,'Tirage Matchs'!$B$6:$H$133,7,FALSE))))</f>
        <v>0</v>
      </c>
      <c r="K143" s="125">
        <f>IF('Tirage Matchs'!$J$1&lt;=2,0,IF(G143="",0,IF(ISNA(VLOOKUP($F143,'Tirage Matchs'!$B$139:$H$266,6,FALSE)),VLOOKUP($F143,'Tirage Matchs'!$D$139:$H$266,5,FALSE),VLOOKUP($F143,'Tirage Matchs'!$B$139:$H$266,6,FALSE))))</f>
        <v>0</v>
      </c>
      <c r="L143" s="124">
        <f>IF('Tirage Matchs'!$J$1&lt;=2,0,IF(G143="",0,IF(ISNA(VLOOKUP($F143,'Tirage Matchs'!$B$139:$H$266,7,FALSE)),VLOOKUP($F143,'Tirage Matchs'!$D$139:$H$266,4,FALSE),VLOOKUP($F143,'Tirage Matchs'!$B$139:$H$266,7,FALSE))))</f>
        <v>0</v>
      </c>
      <c r="M143" s="124">
        <f>IF('Tirage Matchs'!$J$1&lt;=3,0,IF(G143="",0,IF(ISNA(VLOOKUP($F143,'Tirage Matchs'!$B$272:$H$399,6,FALSE)),VLOOKUP($F143,'Tirage Matchs'!$D$272:$H$399,5,FALSE),VLOOKUP($F143,'Tirage Matchs'!$B$272:$H$399,6,FALSE))))</f>
        <v>0</v>
      </c>
      <c r="N143" s="124">
        <f>IF('Tirage Matchs'!$J$1&lt;=3,0,IF(G143="",0,IF(ISNA(VLOOKUP($F143,'Tirage Matchs'!$B$272:$H$399,7,FALSE)),VLOOKUP($F143,'Tirage Matchs'!$D$272:$H$399,4,FALSE),VLOOKUP($F143,'Tirage Matchs'!$B$272:$H$399,7,FALSE))))</f>
        <v>0</v>
      </c>
      <c r="O143" s="124">
        <f>IF('Tirage Matchs'!$J$1&lt;=4,0,IF(G143="",0,IF(ISNA(VLOOKUP($F143,'Tirage Matchs'!$B$405:$H$532,6,FALSE)),VLOOKUP($F143,'Tirage Matchs'!$D$405:$H$532,5,FALSE),VLOOKUP($F143,'Tirage Matchs'!$B$405:$H$532,6,FALSE))))</f>
        <v>0</v>
      </c>
      <c r="P143" s="124">
        <f>IF('Tirage Matchs'!$J$1&lt;=4,0,IF(G143="",0,IF(ISNA(VLOOKUP($F143,'Tirage Matchs'!$B$405:$H$532,7,FALSE)),VLOOKUP($F143,'Tirage Matchs'!$D$405:$H$532,4,FALSE),VLOOKUP($F143,'Tirage Matchs'!$B$405:$H$532,7,FALSE))))</f>
        <v>0</v>
      </c>
      <c r="Q143" s="124">
        <f>IF('Tirage Matchs'!$J$1&lt;=5,0,IF(G143="",0,IF(ISNA(VLOOKUP($F143,'Tirage Matchs'!$B$538:$H$665,6,FALSE)),VLOOKUP($F143,'Tirage Matchs'!$D$538:$H$665,5,FALSE),VLOOKUP($F143,'Tirage Matchs'!$B$538:$H$665,6,FALSE))))</f>
        <v>0</v>
      </c>
      <c r="R143" s="124">
        <f>IF('Tirage Matchs'!$J$1&lt;=5,0,IF(G143="",0,IF(ISNA(VLOOKUP($F143,'Tirage Matchs'!$B$538:$H$665,7,FALSE)),VLOOKUP($F143,'Tirage Matchs'!$D$538:$H$665,4,FALSE),VLOOKUP($F143,'Tirage Matchs'!$B$538:$H$665,7,FALSE))))</f>
        <v>0</v>
      </c>
      <c r="S143" s="130">
        <f t="shared" si="57"/>
        <v>0</v>
      </c>
      <c r="T143" s="124">
        <f t="shared" si="58"/>
        <v>0</v>
      </c>
      <c r="V143" s="127">
        <f t="shared" si="59"/>
        <v>0</v>
      </c>
      <c r="W143" s="127">
        <f t="shared" si="49"/>
        <v>0</v>
      </c>
      <c r="X143" s="127">
        <f t="shared" si="50"/>
        <v>0</v>
      </c>
      <c r="Y143" s="127">
        <f t="shared" si="51"/>
        <v>0</v>
      </c>
      <c r="Z143" s="127">
        <f t="shared" si="52"/>
        <v>0</v>
      </c>
      <c r="AA143" s="128" t="str">
        <f t="shared" si="60"/>
        <v/>
      </c>
      <c r="AB143" s="128" t="str">
        <f t="shared" si="53"/>
        <v/>
      </c>
      <c r="AC143" s="128" t="str">
        <f t="shared" si="54"/>
        <v/>
      </c>
      <c r="AD143" s="128" t="str">
        <f t="shared" si="55"/>
        <v/>
      </c>
      <c r="AE143" s="128" t="str">
        <f t="shared" si="56"/>
        <v/>
      </c>
      <c r="AF143" s="47">
        <f t="shared" si="61"/>
        <v>0.85899999999999999</v>
      </c>
      <c r="AG143" s="47">
        <f t="shared" si="62"/>
        <v>0.85899999999999999</v>
      </c>
      <c r="AH143" s="47">
        <f t="shared" si="63"/>
        <v>0.85899999999999999</v>
      </c>
      <c r="AI143" s="47">
        <f t="shared" si="64"/>
        <v>0.85899999999999999</v>
      </c>
      <c r="AJ143" s="47">
        <f t="shared" si="65"/>
        <v>0.85899999999999999</v>
      </c>
      <c r="AK143" s="48"/>
      <c r="AL143" s="48"/>
    </row>
    <row r="144" spans="1:38" x14ac:dyDescent="0.2">
      <c r="A144" s="121">
        <f t="shared" si="44"/>
        <v>142</v>
      </c>
      <c r="B144" s="121">
        <f t="shared" si="45"/>
        <v>142</v>
      </c>
      <c r="C144" s="121">
        <f t="shared" si="46"/>
        <v>142</v>
      </c>
      <c r="D144" s="121">
        <f t="shared" si="47"/>
        <v>142</v>
      </c>
      <c r="E144" s="121">
        <f t="shared" si="48"/>
        <v>142</v>
      </c>
      <c r="F144" s="122">
        <v>142</v>
      </c>
      <c r="G144" s="255" t="str">
        <f>Inscription!B145&amp;Inscription!C145&amp;Inscription!D145&amp;Inscription!E145&amp;Inscription!F145</f>
        <v/>
      </c>
      <c r="H144" s="256"/>
      <c r="I144" s="123">
        <f>IF('Tirage Matchs'!$J$1=1,0,IF(G144="",0,IF(ISNA(VLOOKUP($F144,'Tirage Matchs'!$B$6:$H$133,6,FALSE)),VLOOKUP($F144,'Tirage Matchs'!$D$6:$H$133,5,FALSE),VLOOKUP($F144,'Tirage Matchs'!$B$6:$H$133,6,FALSE))))</f>
        <v>0</v>
      </c>
      <c r="J144" s="129">
        <f>IF('Tirage Matchs'!$J$1=1,0,IF(G144="",0,IF(ISNA(VLOOKUP($F144,'Tirage Matchs'!$B$6:$H$133,7,FALSE)),VLOOKUP($F144,'Tirage Matchs'!$D$6:$H$133,4,FALSE),VLOOKUP($F144,'Tirage Matchs'!$B$6:$H$133,7,FALSE))))</f>
        <v>0</v>
      </c>
      <c r="K144" s="125">
        <f>IF('Tirage Matchs'!$J$1&lt;=2,0,IF(G144="",0,IF(ISNA(VLOOKUP($F144,'Tirage Matchs'!$B$139:$H$266,6,FALSE)),VLOOKUP($F144,'Tirage Matchs'!$D$139:$H$266,5,FALSE),VLOOKUP($F144,'Tirage Matchs'!$B$139:$H$266,6,FALSE))))</f>
        <v>0</v>
      </c>
      <c r="L144" s="124">
        <f>IF('Tirage Matchs'!$J$1&lt;=2,0,IF(G144="",0,IF(ISNA(VLOOKUP($F144,'Tirage Matchs'!$B$139:$H$266,7,FALSE)),VLOOKUP($F144,'Tirage Matchs'!$D$139:$H$266,4,FALSE),VLOOKUP($F144,'Tirage Matchs'!$B$139:$H$266,7,FALSE))))</f>
        <v>0</v>
      </c>
      <c r="M144" s="124">
        <f>IF('Tirage Matchs'!$J$1&lt;=3,0,IF(G144="",0,IF(ISNA(VLOOKUP($F144,'Tirage Matchs'!$B$272:$H$399,6,FALSE)),VLOOKUP($F144,'Tirage Matchs'!$D$272:$H$399,5,FALSE),VLOOKUP($F144,'Tirage Matchs'!$B$272:$H$399,6,FALSE))))</f>
        <v>0</v>
      </c>
      <c r="N144" s="124">
        <f>IF('Tirage Matchs'!$J$1&lt;=3,0,IF(G144="",0,IF(ISNA(VLOOKUP($F144,'Tirage Matchs'!$B$272:$H$399,7,FALSE)),VLOOKUP($F144,'Tirage Matchs'!$D$272:$H$399,4,FALSE),VLOOKUP($F144,'Tirage Matchs'!$B$272:$H$399,7,FALSE))))</f>
        <v>0</v>
      </c>
      <c r="O144" s="124">
        <f>IF('Tirage Matchs'!$J$1&lt;=4,0,IF(G144="",0,IF(ISNA(VLOOKUP($F144,'Tirage Matchs'!$B$405:$H$532,6,FALSE)),VLOOKUP($F144,'Tirage Matchs'!$D$405:$H$532,5,FALSE),VLOOKUP($F144,'Tirage Matchs'!$B$405:$H$532,6,FALSE))))</f>
        <v>0</v>
      </c>
      <c r="P144" s="124">
        <f>IF('Tirage Matchs'!$J$1&lt;=4,0,IF(G144="",0,IF(ISNA(VLOOKUP($F144,'Tirage Matchs'!$B$405:$H$532,7,FALSE)),VLOOKUP($F144,'Tirage Matchs'!$D$405:$H$532,4,FALSE),VLOOKUP($F144,'Tirage Matchs'!$B$405:$H$532,7,FALSE))))</f>
        <v>0</v>
      </c>
      <c r="Q144" s="124">
        <f>IF('Tirage Matchs'!$J$1&lt;=5,0,IF(G144="",0,IF(ISNA(VLOOKUP($F144,'Tirage Matchs'!$B$538:$H$665,6,FALSE)),VLOOKUP($F144,'Tirage Matchs'!$D$538:$H$665,5,FALSE),VLOOKUP($F144,'Tirage Matchs'!$B$538:$H$665,6,FALSE))))</f>
        <v>0</v>
      </c>
      <c r="R144" s="124">
        <f>IF('Tirage Matchs'!$J$1&lt;=5,0,IF(G144="",0,IF(ISNA(VLOOKUP($F144,'Tirage Matchs'!$B$538:$H$665,7,FALSE)),VLOOKUP($F144,'Tirage Matchs'!$D$538:$H$665,4,FALSE),VLOOKUP($F144,'Tirage Matchs'!$B$538:$H$665,7,FALSE))))</f>
        <v>0</v>
      </c>
      <c r="S144" s="130">
        <f t="shared" si="57"/>
        <v>0</v>
      </c>
      <c r="T144" s="124">
        <f t="shared" si="58"/>
        <v>0</v>
      </c>
      <c r="V144" s="127">
        <f t="shared" si="59"/>
        <v>0</v>
      </c>
      <c r="W144" s="127">
        <f t="shared" si="49"/>
        <v>0</v>
      </c>
      <c r="X144" s="127">
        <f t="shared" si="50"/>
        <v>0</v>
      </c>
      <c r="Y144" s="127">
        <f t="shared" si="51"/>
        <v>0</v>
      </c>
      <c r="Z144" s="127">
        <f t="shared" si="52"/>
        <v>0</v>
      </c>
      <c r="AA144" s="128" t="str">
        <f t="shared" si="60"/>
        <v/>
      </c>
      <c r="AB144" s="128" t="str">
        <f t="shared" si="53"/>
        <v/>
      </c>
      <c r="AC144" s="128" t="str">
        <f t="shared" si="54"/>
        <v/>
      </c>
      <c r="AD144" s="128" t="str">
        <f t="shared" si="55"/>
        <v/>
      </c>
      <c r="AE144" s="128" t="str">
        <f t="shared" si="56"/>
        <v/>
      </c>
      <c r="AF144" s="47">
        <f t="shared" si="61"/>
        <v>0.85799999999999998</v>
      </c>
      <c r="AG144" s="47">
        <f t="shared" si="62"/>
        <v>0.85799999999999998</v>
      </c>
      <c r="AH144" s="47">
        <f t="shared" si="63"/>
        <v>0.85799999999999998</v>
      </c>
      <c r="AI144" s="47">
        <f t="shared" si="64"/>
        <v>0.85799999999999998</v>
      </c>
      <c r="AJ144" s="47">
        <f t="shared" si="65"/>
        <v>0.85799999999999998</v>
      </c>
      <c r="AK144" s="48"/>
      <c r="AL144" s="48"/>
    </row>
    <row r="145" spans="1:38" x14ac:dyDescent="0.2">
      <c r="A145" s="121">
        <f t="shared" si="44"/>
        <v>143</v>
      </c>
      <c r="B145" s="121">
        <f t="shared" si="45"/>
        <v>143</v>
      </c>
      <c r="C145" s="121">
        <f t="shared" si="46"/>
        <v>143</v>
      </c>
      <c r="D145" s="121">
        <f t="shared" si="47"/>
        <v>143</v>
      </c>
      <c r="E145" s="121">
        <f t="shared" si="48"/>
        <v>143</v>
      </c>
      <c r="F145" s="122">
        <v>143</v>
      </c>
      <c r="G145" s="255" t="str">
        <f>Inscription!B146&amp;Inscription!C146&amp;Inscription!D146&amp;Inscription!E146&amp;Inscription!F146</f>
        <v/>
      </c>
      <c r="H145" s="256"/>
      <c r="I145" s="123">
        <f>IF('Tirage Matchs'!$J$1=1,0,IF(G145="",0,IF(ISNA(VLOOKUP($F145,'Tirage Matchs'!$B$6:$H$133,6,FALSE)),VLOOKUP($F145,'Tirage Matchs'!$D$6:$H$133,5,FALSE),VLOOKUP($F145,'Tirage Matchs'!$B$6:$H$133,6,FALSE))))</f>
        <v>0</v>
      </c>
      <c r="J145" s="129">
        <f>IF('Tirage Matchs'!$J$1=1,0,IF(G145="",0,IF(ISNA(VLOOKUP($F145,'Tirage Matchs'!$B$6:$H$133,7,FALSE)),VLOOKUP($F145,'Tirage Matchs'!$D$6:$H$133,4,FALSE),VLOOKUP($F145,'Tirage Matchs'!$B$6:$H$133,7,FALSE))))</f>
        <v>0</v>
      </c>
      <c r="K145" s="125">
        <f>IF('Tirage Matchs'!$J$1&lt;=2,0,IF(G145="",0,IF(ISNA(VLOOKUP($F145,'Tirage Matchs'!$B$139:$H$266,6,FALSE)),VLOOKUP($F145,'Tirage Matchs'!$D$139:$H$266,5,FALSE),VLOOKUP($F145,'Tirage Matchs'!$B$139:$H$266,6,FALSE))))</f>
        <v>0</v>
      </c>
      <c r="L145" s="124">
        <f>IF('Tirage Matchs'!$J$1&lt;=2,0,IF(G145="",0,IF(ISNA(VLOOKUP($F145,'Tirage Matchs'!$B$139:$H$266,7,FALSE)),VLOOKUP($F145,'Tirage Matchs'!$D$139:$H$266,4,FALSE),VLOOKUP($F145,'Tirage Matchs'!$B$139:$H$266,7,FALSE))))</f>
        <v>0</v>
      </c>
      <c r="M145" s="124">
        <f>IF('Tirage Matchs'!$J$1&lt;=3,0,IF(G145="",0,IF(ISNA(VLOOKUP($F145,'Tirage Matchs'!$B$272:$H$399,6,FALSE)),VLOOKUP($F145,'Tirage Matchs'!$D$272:$H$399,5,FALSE),VLOOKUP($F145,'Tirage Matchs'!$B$272:$H$399,6,FALSE))))</f>
        <v>0</v>
      </c>
      <c r="N145" s="124">
        <f>IF('Tirage Matchs'!$J$1&lt;=3,0,IF(G145="",0,IF(ISNA(VLOOKUP($F145,'Tirage Matchs'!$B$272:$H$399,7,FALSE)),VLOOKUP($F145,'Tirage Matchs'!$D$272:$H$399,4,FALSE),VLOOKUP($F145,'Tirage Matchs'!$B$272:$H$399,7,FALSE))))</f>
        <v>0</v>
      </c>
      <c r="O145" s="124">
        <f>IF('Tirage Matchs'!$J$1&lt;=4,0,IF(G145="",0,IF(ISNA(VLOOKUP($F145,'Tirage Matchs'!$B$405:$H$532,6,FALSE)),VLOOKUP($F145,'Tirage Matchs'!$D$405:$H$532,5,FALSE),VLOOKUP($F145,'Tirage Matchs'!$B$405:$H$532,6,FALSE))))</f>
        <v>0</v>
      </c>
      <c r="P145" s="124">
        <f>IF('Tirage Matchs'!$J$1&lt;=4,0,IF(G145="",0,IF(ISNA(VLOOKUP($F145,'Tirage Matchs'!$B$405:$H$532,7,FALSE)),VLOOKUP($F145,'Tirage Matchs'!$D$405:$H$532,4,FALSE),VLOOKUP($F145,'Tirage Matchs'!$B$405:$H$532,7,FALSE))))</f>
        <v>0</v>
      </c>
      <c r="Q145" s="124">
        <f>IF('Tirage Matchs'!$J$1&lt;=5,0,IF(G145="",0,IF(ISNA(VLOOKUP($F145,'Tirage Matchs'!$B$538:$H$665,6,FALSE)),VLOOKUP($F145,'Tirage Matchs'!$D$538:$H$665,5,FALSE),VLOOKUP($F145,'Tirage Matchs'!$B$538:$H$665,6,FALSE))))</f>
        <v>0</v>
      </c>
      <c r="R145" s="124">
        <f>IF('Tirage Matchs'!$J$1&lt;=5,0,IF(G145="",0,IF(ISNA(VLOOKUP($F145,'Tirage Matchs'!$B$538:$H$665,7,FALSE)),VLOOKUP($F145,'Tirage Matchs'!$D$538:$H$665,4,FALSE),VLOOKUP($F145,'Tirage Matchs'!$B$538:$H$665,7,FALSE))))</f>
        <v>0</v>
      </c>
      <c r="S145" s="130">
        <f t="shared" si="57"/>
        <v>0</v>
      </c>
      <c r="T145" s="124">
        <f t="shared" si="58"/>
        <v>0</v>
      </c>
      <c r="V145" s="127">
        <f t="shared" si="59"/>
        <v>0</v>
      </c>
      <c r="W145" s="127">
        <f t="shared" si="49"/>
        <v>0</v>
      </c>
      <c r="X145" s="127">
        <f t="shared" si="50"/>
        <v>0</v>
      </c>
      <c r="Y145" s="127">
        <f t="shared" si="51"/>
        <v>0</v>
      </c>
      <c r="Z145" s="127">
        <f t="shared" si="52"/>
        <v>0</v>
      </c>
      <c r="AA145" s="128" t="str">
        <f t="shared" si="60"/>
        <v/>
      </c>
      <c r="AB145" s="128" t="str">
        <f t="shared" si="53"/>
        <v/>
      </c>
      <c r="AC145" s="128" t="str">
        <f t="shared" si="54"/>
        <v/>
      </c>
      <c r="AD145" s="128" t="str">
        <f t="shared" si="55"/>
        <v/>
      </c>
      <c r="AE145" s="128" t="str">
        <f t="shared" si="56"/>
        <v/>
      </c>
      <c r="AF145" s="47">
        <f t="shared" si="61"/>
        <v>0.85699999999999998</v>
      </c>
      <c r="AG145" s="47">
        <f t="shared" si="62"/>
        <v>0.85699999999999998</v>
      </c>
      <c r="AH145" s="47">
        <f t="shared" si="63"/>
        <v>0.85699999999999998</v>
      </c>
      <c r="AI145" s="47">
        <f t="shared" si="64"/>
        <v>0.85699999999999998</v>
      </c>
      <c r="AJ145" s="47">
        <f t="shared" si="65"/>
        <v>0.85699999999999998</v>
      </c>
      <c r="AK145" s="48"/>
      <c r="AL145" s="48"/>
    </row>
    <row r="146" spans="1:38" x14ac:dyDescent="0.2">
      <c r="A146" s="121">
        <f t="shared" si="44"/>
        <v>144</v>
      </c>
      <c r="B146" s="121">
        <f t="shared" si="45"/>
        <v>144</v>
      </c>
      <c r="C146" s="121">
        <f t="shared" si="46"/>
        <v>144</v>
      </c>
      <c r="D146" s="121">
        <f t="shared" si="47"/>
        <v>144</v>
      </c>
      <c r="E146" s="121">
        <f t="shared" si="48"/>
        <v>144</v>
      </c>
      <c r="F146" s="122">
        <v>144</v>
      </c>
      <c r="G146" s="255" t="str">
        <f>Inscription!B147&amp;Inscription!C147&amp;Inscription!D147&amp;Inscription!E147&amp;Inscription!F147</f>
        <v/>
      </c>
      <c r="H146" s="256"/>
      <c r="I146" s="123">
        <f>IF('Tirage Matchs'!$J$1=1,0,IF(G146="",0,IF(ISNA(VLOOKUP($F146,'Tirage Matchs'!$B$6:$H$133,6,FALSE)),VLOOKUP($F146,'Tirage Matchs'!$D$6:$H$133,5,FALSE),VLOOKUP($F146,'Tirage Matchs'!$B$6:$H$133,6,FALSE))))</f>
        <v>0</v>
      </c>
      <c r="J146" s="129">
        <f>IF('Tirage Matchs'!$J$1=1,0,IF(G146="",0,IF(ISNA(VLOOKUP($F146,'Tirage Matchs'!$B$6:$H$133,7,FALSE)),VLOOKUP($F146,'Tirage Matchs'!$D$6:$H$133,4,FALSE),VLOOKUP($F146,'Tirage Matchs'!$B$6:$H$133,7,FALSE))))</f>
        <v>0</v>
      </c>
      <c r="K146" s="125">
        <f>IF('Tirage Matchs'!$J$1&lt;=2,0,IF(G146="",0,IF(ISNA(VLOOKUP($F146,'Tirage Matchs'!$B$139:$H$266,6,FALSE)),VLOOKUP($F146,'Tirage Matchs'!$D$139:$H$266,5,FALSE),VLOOKUP($F146,'Tirage Matchs'!$B$139:$H$266,6,FALSE))))</f>
        <v>0</v>
      </c>
      <c r="L146" s="124">
        <f>IF('Tirage Matchs'!$J$1&lt;=2,0,IF(G146="",0,IF(ISNA(VLOOKUP($F146,'Tirage Matchs'!$B$139:$H$266,7,FALSE)),VLOOKUP($F146,'Tirage Matchs'!$D$139:$H$266,4,FALSE),VLOOKUP($F146,'Tirage Matchs'!$B$139:$H$266,7,FALSE))))</f>
        <v>0</v>
      </c>
      <c r="M146" s="124">
        <f>IF('Tirage Matchs'!$J$1&lt;=3,0,IF(G146="",0,IF(ISNA(VLOOKUP($F146,'Tirage Matchs'!$B$272:$H$399,6,FALSE)),VLOOKUP($F146,'Tirage Matchs'!$D$272:$H$399,5,FALSE),VLOOKUP($F146,'Tirage Matchs'!$B$272:$H$399,6,FALSE))))</f>
        <v>0</v>
      </c>
      <c r="N146" s="124">
        <f>IF('Tirage Matchs'!$J$1&lt;=3,0,IF(G146="",0,IF(ISNA(VLOOKUP($F146,'Tirage Matchs'!$B$272:$H$399,7,FALSE)),VLOOKUP($F146,'Tirage Matchs'!$D$272:$H$399,4,FALSE),VLOOKUP($F146,'Tirage Matchs'!$B$272:$H$399,7,FALSE))))</f>
        <v>0</v>
      </c>
      <c r="O146" s="124">
        <f>IF('Tirage Matchs'!$J$1&lt;=4,0,IF(G146="",0,IF(ISNA(VLOOKUP($F146,'Tirage Matchs'!$B$405:$H$532,6,FALSE)),VLOOKUP($F146,'Tirage Matchs'!$D$405:$H$532,5,FALSE),VLOOKUP($F146,'Tirage Matchs'!$B$405:$H$532,6,FALSE))))</f>
        <v>0</v>
      </c>
      <c r="P146" s="124">
        <f>IF('Tirage Matchs'!$J$1&lt;=4,0,IF(G146="",0,IF(ISNA(VLOOKUP($F146,'Tirage Matchs'!$B$405:$H$532,7,FALSE)),VLOOKUP($F146,'Tirage Matchs'!$D$405:$H$532,4,FALSE),VLOOKUP($F146,'Tirage Matchs'!$B$405:$H$532,7,FALSE))))</f>
        <v>0</v>
      </c>
      <c r="Q146" s="124">
        <f>IF('Tirage Matchs'!$J$1&lt;=5,0,IF(G146="",0,IF(ISNA(VLOOKUP($F146,'Tirage Matchs'!$B$538:$H$665,6,FALSE)),VLOOKUP($F146,'Tirage Matchs'!$D$538:$H$665,5,FALSE),VLOOKUP($F146,'Tirage Matchs'!$B$538:$H$665,6,FALSE))))</f>
        <v>0</v>
      </c>
      <c r="R146" s="124">
        <f>IF('Tirage Matchs'!$J$1&lt;=5,0,IF(G146="",0,IF(ISNA(VLOOKUP($F146,'Tirage Matchs'!$B$538:$H$665,7,FALSE)),VLOOKUP($F146,'Tirage Matchs'!$D$538:$H$665,4,FALSE),VLOOKUP($F146,'Tirage Matchs'!$B$538:$H$665,7,FALSE))))</f>
        <v>0</v>
      </c>
      <c r="S146" s="130">
        <f t="shared" si="57"/>
        <v>0</v>
      </c>
      <c r="T146" s="124">
        <f t="shared" si="58"/>
        <v>0</v>
      </c>
      <c r="V146" s="127">
        <f t="shared" si="59"/>
        <v>0</v>
      </c>
      <c r="W146" s="127">
        <f t="shared" si="49"/>
        <v>0</v>
      </c>
      <c r="X146" s="127">
        <f t="shared" si="50"/>
        <v>0</v>
      </c>
      <c r="Y146" s="127">
        <f t="shared" si="51"/>
        <v>0</v>
      </c>
      <c r="Z146" s="127">
        <f t="shared" si="52"/>
        <v>0</v>
      </c>
      <c r="AA146" s="128" t="str">
        <f t="shared" si="60"/>
        <v/>
      </c>
      <c r="AB146" s="128" t="str">
        <f t="shared" si="53"/>
        <v/>
      </c>
      <c r="AC146" s="128" t="str">
        <f t="shared" si="54"/>
        <v/>
      </c>
      <c r="AD146" s="128" t="str">
        <f t="shared" si="55"/>
        <v/>
      </c>
      <c r="AE146" s="128" t="str">
        <f t="shared" si="56"/>
        <v/>
      </c>
      <c r="AF146" s="47">
        <f t="shared" si="61"/>
        <v>0.85599999999999998</v>
      </c>
      <c r="AG146" s="47">
        <f t="shared" si="62"/>
        <v>0.85599999999999998</v>
      </c>
      <c r="AH146" s="47">
        <f t="shared" si="63"/>
        <v>0.85599999999999998</v>
      </c>
      <c r="AI146" s="47">
        <f t="shared" si="64"/>
        <v>0.85599999999999998</v>
      </c>
      <c r="AJ146" s="47">
        <f t="shared" si="65"/>
        <v>0.85599999999999998</v>
      </c>
      <c r="AK146" s="48"/>
      <c r="AL146" s="48"/>
    </row>
    <row r="147" spans="1:38" x14ac:dyDescent="0.2">
      <c r="A147" s="121">
        <f t="shared" si="44"/>
        <v>145</v>
      </c>
      <c r="B147" s="121">
        <f t="shared" si="45"/>
        <v>145</v>
      </c>
      <c r="C147" s="121">
        <f t="shared" si="46"/>
        <v>145</v>
      </c>
      <c r="D147" s="121">
        <f t="shared" si="47"/>
        <v>145</v>
      </c>
      <c r="E147" s="121">
        <f t="shared" si="48"/>
        <v>145</v>
      </c>
      <c r="F147" s="122">
        <v>145</v>
      </c>
      <c r="G147" s="255" t="str">
        <f>Inscription!B148&amp;Inscription!C148&amp;Inscription!D148&amp;Inscription!E148&amp;Inscription!F148</f>
        <v/>
      </c>
      <c r="H147" s="256"/>
      <c r="I147" s="123">
        <f>IF('Tirage Matchs'!$J$1=1,0,IF(G147="",0,IF(ISNA(VLOOKUP($F147,'Tirage Matchs'!$B$6:$H$133,6,FALSE)),VLOOKUP($F147,'Tirage Matchs'!$D$6:$H$133,5,FALSE),VLOOKUP($F147,'Tirage Matchs'!$B$6:$H$133,6,FALSE))))</f>
        <v>0</v>
      </c>
      <c r="J147" s="129">
        <f>IF('Tirage Matchs'!$J$1=1,0,IF(G147="",0,IF(ISNA(VLOOKUP($F147,'Tirage Matchs'!$B$6:$H$133,7,FALSE)),VLOOKUP($F147,'Tirage Matchs'!$D$6:$H$133,4,FALSE),VLOOKUP($F147,'Tirage Matchs'!$B$6:$H$133,7,FALSE))))</f>
        <v>0</v>
      </c>
      <c r="K147" s="125">
        <f>IF('Tirage Matchs'!$J$1&lt;=2,0,IF(G147="",0,IF(ISNA(VLOOKUP($F147,'Tirage Matchs'!$B$139:$H$266,6,FALSE)),VLOOKUP($F147,'Tirage Matchs'!$D$139:$H$266,5,FALSE),VLOOKUP($F147,'Tirage Matchs'!$B$139:$H$266,6,FALSE))))</f>
        <v>0</v>
      </c>
      <c r="L147" s="124">
        <f>IF('Tirage Matchs'!$J$1&lt;=2,0,IF(G147="",0,IF(ISNA(VLOOKUP($F147,'Tirage Matchs'!$B$139:$H$266,7,FALSE)),VLOOKUP($F147,'Tirage Matchs'!$D$139:$H$266,4,FALSE),VLOOKUP($F147,'Tirage Matchs'!$B$139:$H$266,7,FALSE))))</f>
        <v>0</v>
      </c>
      <c r="M147" s="124">
        <f>IF('Tirage Matchs'!$J$1&lt;=3,0,IF(G147="",0,IF(ISNA(VLOOKUP($F147,'Tirage Matchs'!$B$272:$H$399,6,FALSE)),VLOOKUP($F147,'Tirage Matchs'!$D$272:$H$399,5,FALSE),VLOOKUP($F147,'Tirage Matchs'!$B$272:$H$399,6,FALSE))))</f>
        <v>0</v>
      </c>
      <c r="N147" s="124">
        <f>IF('Tirage Matchs'!$J$1&lt;=3,0,IF(G147="",0,IF(ISNA(VLOOKUP($F147,'Tirage Matchs'!$B$272:$H$399,7,FALSE)),VLOOKUP($F147,'Tirage Matchs'!$D$272:$H$399,4,FALSE),VLOOKUP($F147,'Tirage Matchs'!$B$272:$H$399,7,FALSE))))</f>
        <v>0</v>
      </c>
      <c r="O147" s="124">
        <f>IF('Tirage Matchs'!$J$1&lt;=4,0,IF(G147="",0,IF(ISNA(VLOOKUP($F147,'Tirage Matchs'!$B$405:$H$532,6,FALSE)),VLOOKUP($F147,'Tirage Matchs'!$D$405:$H$532,5,FALSE),VLOOKUP($F147,'Tirage Matchs'!$B$405:$H$532,6,FALSE))))</f>
        <v>0</v>
      </c>
      <c r="P147" s="124">
        <f>IF('Tirage Matchs'!$J$1&lt;=4,0,IF(G147="",0,IF(ISNA(VLOOKUP($F147,'Tirage Matchs'!$B$405:$H$532,7,FALSE)),VLOOKUP($F147,'Tirage Matchs'!$D$405:$H$532,4,FALSE),VLOOKUP($F147,'Tirage Matchs'!$B$405:$H$532,7,FALSE))))</f>
        <v>0</v>
      </c>
      <c r="Q147" s="124">
        <f>IF('Tirage Matchs'!$J$1&lt;=5,0,IF(G147="",0,IF(ISNA(VLOOKUP($F147,'Tirage Matchs'!$B$538:$H$665,6,FALSE)),VLOOKUP($F147,'Tirage Matchs'!$D$538:$H$665,5,FALSE),VLOOKUP($F147,'Tirage Matchs'!$B$538:$H$665,6,FALSE))))</f>
        <v>0</v>
      </c>
      <c r="R147" s="124">
        <f>IF('Tirage Matchs'!$J$1&lt;=5,0,IF(G147="",0,IF(ISNA(VLOOKUP($F147,'Tirage Matchs'!$B$538:$H$665,7,FALSE)),VLOOKUP($F147,'Tirage Matchs'!$D$538:$H$665,4,FALSE),VLOOKUP($F147,'Tirage Matchs'!$B$538:$H$665,7,FALSE))))</f>
        <v>0</v>
      </c>
      <c r="S147" s="130">
        <f t="shared" si="57"/>
        <v>0</v>
      </c>
      <c r="T147" s="124">
        <f t="shared" si="58"/>
        <v>0</v>
      </c>
      <c r="V147" s="127">
        <f t="shared" si="59"/>
        <v>0</v>
      </c>
      <c r="W147" s="127">
        <f t="shared" si="49"/>
        <v>0</v>
      </c>
      <c r="X147" s="127">
        <f t="shared" si="50"/>
        <v>0</v>
      </c>
      <c r="Y147" s="127">
        <f t="shared" si="51"/>
        <v>0</v>
      </c>
      <c r="Z147" s="127">
        <f t="shared" si="52"/>
        <v>0</v>
      </c>
      <c r="AA147" s="128" t="str">
        <f t="shared" si="60"/>
        <v/>
      </c>
      <c r="AB147" s="128" t="str">
        <f t="shared" si="53"/>
        <v/>
      </c>
      <c r="AC147" s="128" t="str">
        <f t="shared" si="54"/>
        <v/>
      </c>
      <c r="AD147" s="128" t="str">
        <f t="shared" si="55"/>
        <v/>
      </c>
      <c r="AE147" s="128" t="str">
        <f t="shared" si="56"/>
        <v/>
      </c>
      <c r="AF147" s="47">
        <f t="shared" si="61"/>
        <v>0.85499999999999998</v>
      </c>
      <c r="AG147" s="47">
        <f t="shared" si="62"/>
        <v>0.85499999999999998</v>
      </c>
      <c r="AH147" s="47">
        <f t="shared" si="63"/>
        <v>0.85499999999999998</v>
      </c>
      <c r="AI147" s="47">
        <f t="shared" si="64"/>
        <v>0.85499999999999998</v>
      </c>
      <c r="AJ147" s="47">
        <f t="shared" si="65"/>
        <v>0.85499999999999998</v>
      </c>
      <c r="AK147" s="48"/>
      <c r="AL147" s="48"/>
    </row>
    <row r="148" spans="1:38" x14ac:dyDescent="0.2">
      <c r="A148" s="121">
        <f t="shared" si="44"/>
        <v>146</v>
      </c>
      <c r="B148" s="121">
        <f t="shared" si="45"/>
        <v>146</v>
      </c>
      <c r="C148" s="121">
        <f t="shared" si="46"/>
        <v>146</v>
      </c>
      <c r="D148" s="121">
        <f t="shared" si="47"/>
        <v>146</v>
      </c>
      <c r="E148" s="121">
        <f t="shared" si="48"/>
        <v>146</v>
      </c>
      <c r="F148" s="122">
        <v>146</v>
      </c>
      <c r="G148" s="255" t="str">
        <f>Inscription!B149&amp;Inscription!C149&amp;Inscription!D149&amp;Inscription!E149&amp;Inscription!F149</f>
        <v/>
      </c>
      <c r="H148" s="256"/>
      <c r="I148" s="123">
        <f>IF('Tirage Matchs'!$J$1=1,0,IF(G148="",0,IF(ISNA(VLOOKUP($F148,'Tirage Matchs'!$B$6:$H$133,6,FALSE)),VLOOKUP($F148,'Tirage Matchs'!$D$6:$H$133,5,FALSE),VLOOKUP($F148,'Tirage Matchs'!$B$6:$H$133,6,FALSE))))</f>
        <v>0</v>
      </c>
      <c r="J148" s="129">
        <f>IF('Tirage Matchs'!$J$1=1,0,IF(G148="",0,IF(ISNA(VLOOKUP($F148,'Tirage Matchs'!$B$6:$H$133,7,FALSE)),VLOOKUP($F148,'Tirage Matchs'!$D$6:$H$133,4,FALSE),VLOOKUP($F148,'Tirage Matchs'!$B$6:$H$133,7,FALSE))))</f>
        <v>0</v>
      </c>
      <c r="K148" s="125">
        <f>IF('Tirage Matchs'!$J$1&lt;=2,0,IF(G148="",0,IF(ISNA(VLOOKUP($F148,'Tirage Matchs'!$B$139:$H$266,6,FALSE)),VLOOKUP($F148,'Tirage Matchs'!$D$139:$H$266,5,FALSE),VLOOKUP($F148,'Tirage Matchs'!$B$139:$H$266,6,FALSE))))</f>
        <v>0</v>
      </c>
      <c r="L148" s="124">
        <f>IF('Tirage Matchs'!$J$1&lt;=2,0,IF(G148="",0,IF(ISNA(VLOOKUP($F148,'Tirage Matchs'!$B$139:$H$266,7,FALSE)),VLOOKUP($F148,'Tirage Matchs'!$D$139:$H$266,4,FALSE),VLOOKUP($F148,'Tirage Matchs'!$B$139:$H$266,7,FALSE))))</f>
        <v>0</v>
      </c>
      <c r="M148" s="124">
        <f>IF('Tirage Matchs'!$J$1&lt;=3,0,IF(G148="",0,IF(ISNA(VLOOKUP($F148,'Tirage Matchs'!$B$272:$H$399,6,FALSE)),VLOOKUP($F148,'Tirage Matchs'!$D$272:$H$399,5,FALSE),VLOOKUP($F148,'Tirage Matchs'!$B$272:$H$399,6,FALSE))))</f>
        <v>0</v>
      </c>
      <c r="N148" s="124">
        <f>IF('Tirage Matchs'!$J$1&lt;=3,0,IF(G148="",0,IF(ISNA(VLOOKUP($F148,'Tirage Matchs'!$B$272:$H$399,7,FALSE)),VLOOKUP($F148,'Tirage Matchs'!$D$272:$H$399,4,FALSE),VLOOKUP($F148,'Tirage Matchs'!$B$272:$H$399,7,FALSE))))</f>
        <v>0</v>
      </c>
      <c r="O148" s="124">
        <f>IF('Tirage Matchs'!$J$1&lt;=4,0,IF(G148="",0,IF(ISNA(VLOOKUP($F148,'Tirage Matchs'!$B$405:$H$532,6,FALSE)),VLOOKUP($F148,'Tirage Matchs'!$D$405:$H$532,5,FALSE),VLOOKUP($F148,'Tirage Matchs'!$B$405:$H$532,6,FALSE))))</f>
        <v>0</v>
      </c>
      <c r="P148" s="124">
        <f>IF('Tirage Matchs'!$J$1&lt;=4,0,IF(G148="",0,IF(ISNA(VLOOKUP($F148,'Tirage Matchs'!$B$405:$H$532,7,FALSE)),VLOOKUP($F148,'Tirage Matchs'!$D$405:$H$532,4,FALSE),VLOOKUP($F148,'Tirage Matchs'!$B$405:$H$532,7,FALSE))))</f>
        <v>0</v>
      </c>
      <c r="Q148" s="124">
        <f>IF('Tirage Matchs'!$J$1&lt;=5,0,IF(G148="",0,IF(ISNA(VLOOKUP($F148,'Tirage Matchs'!$B$538:$H$665,6,FALSE)),VLOOKUP($F148,'Tirage Matchs'!$D$538:$H$665,5,FALSE),VLOOKUP($F148,'Tirage Matchs'!$B$538:$H$665,6,FALSE))))</f>
        <v>0</v>
      </c>
      <c r="R148" s="124">
        <f>IF('Tirage Matchs'!$J$1&lt;=5,0,IF(G148="",0,IF(ISNA(VLOOKUP($F148,'Tirage Matchs'!$B$538:$H$665,7,FALSE)),VLOOKUP($F148,'Tirage Matchs'!$D$538:$H$665,4,FALSE),VLOOKUP($F148,'Tirage Matchs'!$B$538:$H$665,7,FALSE))))</f>
        <v>0</v>
      </c>
      <c r="S148" s="130">
        <f t="shared" si="57"/>
        <v>0</v>
      </c>
      <c r="T148" s="124">
        <f t="shared" si="58"/>
        <v>0</v>
      </c>
      <c r="V148" s="127">
        <f t="shared" si="59"/>
        <v>0</v>
      </c>
      <c r="W148" s="127">
        <f t="shared" si="49"/>
        <v>0</v>
      </c>
      <c r="X148" s="127">
        <f t="shared" si="50"/>
        <v>0</v>
      </c>
      <c r="Y148" s="127">
        <f t="shared" si="51"/>
        <v>0</v>
      </c>
      <c r="Z148" s="127">
        <f t="shared" si="52"/>
        <v>0</v>
      </c>
      <c r="AA148" s="128" t="str">
        <f t="shared" si="60"/>
        <v/>
      </c>
      <c r="AB148" s="128" t="str">
        <f t="shared" si="53"/>
        <v/>
      </c>
      <c r="AC148" s="128" t="str">
        <f t="shared" si="54"/>
        <v/>
      </c>
      <c r="AD148" s="128" t="str">
        <f t="shared" si="55"/>
        <v/>
      </c>
      <c r="AE148" s="128" t="str">
        <f t="shared" si="56"/>
        <v/>
      </c>
      <c r="AF148" s="47">
        <f t="shared" si="61"/>
        <v>0.85399999999999998</v>
      </c>
      <c r="AG148" s="47">
        <f t="shared" si="62"/>
        <v>0.85399999999999998</v>
      </c>
      <c r="AH148" s="47">
        <f t="shared" si="63"/>
        <v>0.85399999999999998</v>
      </c>
      <c r="AI148" s="47">
        <f t="shared" si="64"/>
        <v>0.85399999999999998</v>
      </c>
      <c r="AJ148" s="47">
        <f t="shared" si="65"/>
        <v>0.85399999999999998</v>
      </c>
      <c r="AK148" s="48"/>
      <c r="AL148" s="48"/>
    </row>
    <row r="149" spans="1:38" x14ac:dyDescent="0.2">
      <c r="A149" s="121">
        <f t="shared" si="44"/>
        <v>147</v>
      </c>
      <c r="B149" s="121">
        <f t="shared" si="45"/>
        <v>147</v>
      </c>
      <c r="C149" s="121">
        <f t="shared" si="46"/>
        <v>147</v>
      </c>
      <c r="D149" s="121">
        <f t="shared" si="47"/>
        <v>147</v>
      </c>
      <c r="E149" s="121">
        <f t="shared" si="48"/>
        <v>147</v>
      </c>
      <c r="F149" s="122">
        <v>147</v>
      </c>
      <c r="G149" s="255" t="str">
        <f>Inscription!B150&amp;Inscription!C150&amp;Inscription!D150&amp;Inscription!E150&amp;Inscription!F150</f>
        <v/>
      </c>
      <c r="H149" s="256"/>
      <c r="I149" s="123">
        <f>IF('Tirage Matchs'!$J$1=1,0,IF(G149="",0,IF(ISNA(VLOOKUP($F149,'Tirage Matchs'!$B$6:$H$133,6,FALSE)),VLOOKUP($F149,'Tirage Matchs'!$D$6:$H$133,5,FALSE),VLOOKUP($F149,'Tirage Matchs'!$B$6:$H$133,6,FALSE))))</f>
        <v>0</v>
      </c>
      <c r="J149" s="129">
        <f>IF('Tirage Matchs'!$J$1=1,0,IF(G149="",0,IF(ISNA(VLOOKUP($F149,'Tirage Matchs'!$B$6:$H$133,7,FALSE)),VLOOKUP($F149,'Tirage Matchs'!$D$6:$H$133,4,FALSE),VLOOKUP($F149,'Tirage Matchs'!$B$6:$H$133,7,FALSE))))</f>
        <v>0</v>
      </c>
      <c r="K149" s="125">
        <f>IF('Tirage Matchs'!$J$1&lt;=2,0,IF(G149="",0,IF(ISNA(VLOOKUP($F149,'Tirage Matchs'!$B$139:$H$266,6,FALSE)),VLOOKUP($F149,'Tirage Matchs'!$D$139:$H$266,5,FALSE),VLOOKUP($F149,'Tirage Matchs'!$B$139:$H$266,6,FALSE))))</f>
        <v>0</v>
      </c>
      <c r="L149" s="124">
        <f>IF('Tirage Matchs'!$J$1&lt;=2,0,IF(G149="",0,IF(ISNA(VLOOKUP($F149,'Tirage Matchs'!$B$139:$H$266,7,FALSE)),VLOOKUP($F149,'Tirage Matchs'!$D$139:$H$266,4,FALSE),VLOOKUP($F149,'Tirage Matchs'!$B$139:$H$266,7,FALSE))))</f>
        <v>0</v>
      </c>
      <c r="M149" s="124">
        <f>IF('Tirage Matchs'!$J$1&lt;=3,0,IF(G149="",0,IF(ISNA(VLOOKUP($F149,'Tirage Matchs'!$B$272:$H$399,6,FALSE)),VLOOKUP($F149,'Tirage Matchs'!$D$272:$H$399,5,FALSE),VLOOKUP($F149,'Tirage Matchs'!$B$272:$H$399,6,FALSE))))</f>
        <v>0</v>
      </c>
      <c r="N149" s="124">
        <f>IF('Tirage Matchs'!$J$1&lt;=3,0,IF(G149="",0,IF(ISNA(VLOOKUP($F149,'Tirage Matchs'!$B$272:$H$399,7,FALSE)),VLOOKUP($F149,'Tirage Matchs'!$D$272:$H$399,4,FALSE),VLOOKUP($F149,'Tirage Matchs'!$B$272:$H$399,7,FALSE))))</f>
        <v>0</v>
      </c>
      <c r="O149" s="124">
        <f>IF('Tirage Matchs'!$J$1&lt;=4,0,IF(G149="",0,IF(ISNA(VLOOKUP($F149,'Tirage Matchs'!$B$405:$H$532,6,FALSE)),VLOOKUP($F149,'Tirage Matchs'!$D$405:$H$532,5,FALSE),VLOOKUP($F149,'Tirage Matchs'!$B$405:$H$532,6,FALSE))))</f>
        <v>0</v>
      </c>
      <c r="P149" s="124">
        <f>IF('Tirage Matchs'!$J$1&lt;=4,0,IF(G149="",0,IF(ISNA(VLOOKUP($F149,'Tirage Matchs'!$B$405:$H$532,7,FALSE)),VLOOKUP($F149,'Tirage Matchs'!$D$405:$H$532,4,FALSE),VLOOKUP($F149,'Tirage Matchs'!$B$405:$H$532,7,FALSE))))</f>
        <v>0</v>
      </c>
      <c r="Q149" s="124">
        <f>IF('Tirage Matchs'!$J$1&lt;=5,0,IF(G149="",0,IF(ISNA(VLOOKUP($F149,'Tirage Matchs'!$B$538:$H$665,6,FALSE)),VLOOKUP($F149,'Tirage Matchs'!$D$538:$H$665,5,FALSE),VLOOKUP($F149,'Tirage Matchs'!$B$538:$H$665,6,FALSE))))</f>
        <v>0</v>
      </c>
      <c r="R149" s="124">
        <f>IF('Tirage Matchs'!$J$1&lt;=5,0,IF(G149="",0,IF(ISNA(VLOOKUP($F149,'Tirage Matchs'!$B$538:$H$665,7,FALSE)),VLOOKUP($F149,'Tirage Matchs'!$D$538:$H$665,4,FALSE),VLOOKUP($F149,'Tirage Matchs'!$B$538:$H$665,7,FALSE))))</f>
        <v>0</v>
      </c>
      <c r="S149" s="130">
        <f t="shared" si="57"/>
        <v>0</v>
      </c>
      <c r="T149" s="124">
        <f t="shared" si="58"/>
        <v>0</v>
      </c>
      <c r="V149" s="127">
        <f t="shared" si="59"/>
        <v>0</v>
      </c>
      <c r="W149" s="127">
        <f t="shared" si="49"/>
        <v>0</v>
      </c>
      <c r="X149" s="127">
        <f t="shared" si="50"/>
        <v>0</v>
      </c>
      <c r="Y149" s="127">
        <f t="shared" si="51"/>
        <v>0</v>
      </c>
      <c r="Z149" s="127">
        <f t="shared" si="52"/>
        <v>0</v>
      </c>
      <c r="AA149" s="128" t="str">
        <f t="shared" si="60"/>
        <v/>
      </c>
      <c r="AB149" s="128" t="str">
        <f t="shared" si="53"/>
        <v/>
      </c>
      <c r="AC149" s="128" t="str">
        <f t="shared" si="54"/>
        <v/>
      </c>
      <c r="AD149" s="128" t="str">
        <f t="shared" si="55"/>
        <v/>
      </c>
      <c r="AE149" s="128" t="str">
        <f t="shared" si="56"/>
        <v/>
      </c>
      <c r="AF149" s="47">
        <f t="shared" si="61"/>
        <v>0.85299999999999998</v>
      </c>
      <c r="AG149" s="47">
        <f t="shared" si="62"/>
        <v>0.85299999999999998</v>
      </c>
      <c r="AH149" s="47">
        <f t="shared" si="63"/>
        <v>0.85299999999999998</v>
      </c>
      <c r="AI149" s="47">
        <f t="shared" si="64"/>
        <v>0.85299999999999998</v>
      </c>
      <c r="AJ149" s="47">
        <f t="shared" si="65"/>
        <v>0.85299999999999998</v>
      </c>
      <c r="AK149" s="48"/>
      <c r="AL149" s="48"/>
    </row>
    <row r="150" spans="1:38" x14ac:dyDescent="0.2">
      <c r="A150" s="121">
        <f t="shared" si="44"/>
        <v>148</v>
      </c>
      <c r="B150" s="121">
        <f t="shared" si="45"/>
        <v>148</v>
      </c>
      <c r="C150" s="121">
        <f t="shared" si="46"/>
        <v>148</v>
      </c>
      <c r="D150" s="121">
        <f t="shared" si="47"/>
        <v>148</v>
      </c>
      <c r="E150" s="121">
        <f t="shared" si="48"/>
        <v>148</v>
      </c>
      <c r="F150" s="122">
        <v>148</v>
      </c>
      <c r="G150" s="255" t="str">
        <f>Inscription!B151&amp;Inscription!C151&amp;Inscription!D151&amp;Inscription!E151&amp;Inscription!F151</f>
        <v/>
      </c>
      <c r="H150" s="256"/>
      <c r="I150" s="123">
        <f>IF('Tirage Matchs'!$J$1=1,0,IF(G150="",0,IF(ISNA(VLOOKUP($F150,'Tirage Matchs'!$B$6:$H$133,6,FALSE)),VLOOKUP($F150,'Tirage Matchs'!$D$6:$H$133,5,FALSE),VLOOKUP($F150,'Tirage Matchs'!$B$6:$H$133,6,FALSE))))</f>
        <v>0</v>
      </c>
      <c r="J150" s="129">
        <f>IF('Tirage Matchs'!$J$1=1,0,IF(G150="",0,IF(ISNA(VLOOKUP($F150,'Tirage Matchs'!$B$6:$H$133,7,FALSE)),VLOOKUP($F150,'Tirage Matchs'!$D$6:$H$133,4,FALSE),VLOOKUP($F150,'Tirage Matchs'!$B$6:$H$133,7,FALSE))))</f>
        <v>0</v>
      </c>
      <c r="K150" s="125">
        <f>IF('Tirage Matchs'!$J$1&lt;=2,0,IF(G150="",0,IF(ISNA(VLOOKUP($F150,'Tirage Matchs'!$B$139:$H$266,6,FALSE)),VLOOKUP($F150,'Tirage Matchs'!$D$139:$H$266,5,FALSE),VLOOKUP($F150,'Tirage Matchs'!$B$139:$H$266,6,FALSE))))</f>
        <v>0</v>
      </c>
      <c r="L150" s="124">
        <f>IF('Tirage Matchs'!$J$1&lt;=2,0,IF(G150="",0,IF(ISNA(VLOOKUP($F150,'Tirage Matchs'!$B$139:$H$266,7,FALSE)),VLOOKUP($F150,'Tirage Matchs'!$D$139:$H$266,4,FALSE),VLOOKUP($F150,'Tirage Matchs'!$B$139:$H$266,7,FALSE))))</f>
        <v>0</v>
      </c>
      <c r="M150" s="124">
        <f>IF('Tirage Matchs'!$J$1&lt;=3,0,IF(G150="",0,IF(ISNA(VLOOKUP($F150,'Tirage Matchs'!$B$272:$H$399,6,FALSE)),VLOOKUP($F150,'Tirage Matchs'!$D$272:$H$399,5,FALSE),VLOOKUP($F150,'Tirage Matchs'!$B$272:$H$399,6,FALSE))))</f>
        <v>0</v>
      </c>
      <c r="N150" s="124">
        <f>IF('Tirage Matchs'!$J$1&lt;=3,0,IF(G150="",0,IF(ISNA(VLOOKUP($F150,'Tirage Matchs'!$B$272:$H$399,7,FALSE)),VLOOKUP($F150,'Tirage Matchs'!$D$272:$H$399,4,FALSE),VLOOKUP($F150,'Tirage Matchs'!$B$272:$H$399,7,FALSE))))</f>
        <v>0</v>
      </c>
      <c r="O150" s="124">
        <f>IF('Tirage Matchs'!$J$1&lt;=4,0,IF(G150="",0,IF(ISNA(VLOOKUP($F150,'Tirage Matchs'!$B$405:$H$532,6,FALSE)),VLOOKUP($F150,'Tirage Matchs'!$D$405:$H$532,5,FALSE),VLOOKUP($F150,'Tirage Matchs'!$B$405:$H$532,6,FALSE))))</f>
        <v>0</v>
      </c>
      <c r="P150" s="124">
        <f>IF('Tirage Matchs'!$J$1&lt;=4,0,IF(G150="",0,IF(ISNA(VLOOKUP($F150,'Tirage Matchs'!$B$405:$H$532,7,FALSE)),VLOOKUP($F150,'Tirage Matchs'!$D$405:$H$532,4,FALSE),VLOOKUP($F150,'Tirage Matchs'!$B$405:$H$532,7,FALSE))))</f>
        <v>0</v>
      </c>
      <c r="Q150" s="124">
        <f>IF('Tirage Matchs'!$J$1&lt;=5,0,IF(G150="",0,IF(ISNA(VLOOKUP($F150,'Tirage Matchs'!$B$538:$H$665,6,FALSE)),VLOOKUP($F150,'Tirage Matchs'!$D$538:$H$665,5,FALSE),VLOOKUP($F150,'Tirage Matchs'!$B$538:$H$665,6,FALSE))))</f>
        <v>0</v>
      </c>
      <c r="R150" s="124">
        <f>IF('Tirage Matchs'!$J$1&lt;=5,0,IF(G150="",0,IF(ISNA(VLOOKUP($F150,'Tirage Matchs'!$B$538:$H$665,7,FALSE)),VLOOKUP($F150,'Tirage Matchs'!$D$538:$H$665,4,FALSE),VLOOKUP($F150,'Tirage Matchs'!$B$538:$H$665,7,FALSE))))</f>
        <v>0</v>
      </c>
      <c r="S150" s="130">
        <f t="shared" si="57"/>
        <v>0</v>
      </c>
      <c r="T150" s="124">
        <f t="shared" si="58"/>
        <v>0</v>
      </c>
      <c r="V150" s="127">
        <f t="shared" si="59"/>
        <v>0</v>
      </c>
      <c r="W150" s="127">
        <f t="shared" si="49"/>
        <v>0</v>
      </c>
      <c r="X150" s="127">
        <f t="shared" si="50"/>
        <v>0</v>
      </c>
      <c r="Y150" s="127">
        <f t="shared" si="51"/>
        <v>0</v>
      </c>
      <c r="Z150" s="127">
        <f t="shared" si="52"/>
        <v>0</v>
      </c>
      <c r="AA150" s="128" t="str">
        <f t="shared" si="60"/>
        <v/>
      </c>
      <c r="AB150" s="128" t="str">
        <f t="shared" si="53"/>
        <v/>
      </c>
      <c r="AC150" s="128" t="str">
        <f t="shared" si="54"/>
        <v/>
      </c>
      <c r="AD150" s="128" t="str">
        <f t="shared" si="55"/>
        <v/>
      </c>
      <c r="AE150" s="128" t="str">
        <f t="shared" si="56"/>
        <v/>
      </c>
      <c r="AF150" s="47">
        <f t="shared" si="61"/>
        <v>0.85199999999999998</v>
      </c>
      <c r="AG150" s="47">
        <f t="shared" si="62"/>
        <v>0.85199999999999998</v>
      </c>
      <c r="AH150" s="47">
        <f t="shared" si="63"/>
        <v>0.85199999999999998</v>
      </c>
      <c r="AI150" s="47">
        <f t="shared" si="64"/>
        <v>0.85199999999999998</v>
      </c>
      <c r="AJ150" s="47">
        <f t="shared" si="65"/>
        <v>0.85199999999999998</v>
      </c>
      <c r="AK150" s="48"/>
      <c r="AL150" s="48"/>
    </row>
    <row r="151" spans="1:38" x14ac:dyDescent="0.2">
      <c r="A151" s="121">
        <f t="shared" si="44"/>
        <v>149</v>
      </c>
      <c r="B151" s="121">
        <f t="shared" si="45"/>
        <v>149</v>
      </c>
      <c r="C151" s="121">
        <f t="shared" si="46"/>
        <v>149</v>
      </c>
      <c r="D151" s="121">
        <f t="shared" si="47"/>
        <v>149</v>
      </c>
      <c r="E151" s="121">
        <f t="shared" si="48"/>
        <v>149</v>
      </c>
      <c r="F151" s="122">
        <v>149</v>
      </c>
      <c r="G151" s="255" t="str">
        <f>Inscription!B152&amp;Inscription!C152&amp;Inscription!D152&amp;Inscription!E152&amp;Inscription!F152</f>
        <v/>
      </c>
      <c r="H151" s="256"/>
      <c r="I151" s="123">
        <f>IF('Tirage Matchs'!$J$1=1,0,IF(G151="",0,IF(ISNA(VLOOKUP($F151,'Tirage Matchs'!$B$6:$H$133,6,FALSE)),VLOOKUP($F151,'Tirage Matchs'!$D$6:$H$133,5,FALSE),VLOOKUP($F151,'Tirage Matchs'!$B$6:$H$133,6,FALSE))))</f>
        <v>0</v>
      </c>
      <c r="J151" s="129">
        <f>IF('Tirage Matchs'!$J$1=1,0,IF(G151="",0,IF(ISNA(VLOOKUP($F151,'Tirage Matchs'!$B$6:$H$133,7,FALSE)),VLOOKUP($F151,'Tirage Matchs'!$D$6:$H$133,4,FALSE),VLOOKUP($F151,'Tirage Matchs'!$B$6:$H$133,7,FALSE))))</f>
        <v>0</v>
      </c>
      <c r="K151" s="125">
        <f>IF('Tirage Matchs'!$J$1&lt;=2,0,IF(G151="",0,IF(ISNA(VLOOKUP($F151,'Tirage Matchs'!$B$139:$H$266,6,FALSE)),VLOOKUP($F151,'Tirage Matchs'!$D$139:$H$266,5,FALSE),VLOOKUP($F151,'Tirage Matchs'!$B$139:$H$266,6,FALSE))))</f>
        <v>0</v>
      </c>
      <c r="L151" s="124">
        <f>IF('Tirage Matchs'!$J$1&lt;=2,0,IF(G151="",0,IF(ISNA(VLOOKUP($F151,'Tirage Matchs'!$B$139:$H$266,7,FALSE)),VLOOKUP($F151,'Tirage Matchs'!$D$139:$H$266,4,FALSE),VLOOKUP($F151,'Tirage Matchs'!$B$139:$H$266,7,FALSE))))</f>
        <v>0</v>
      </c>
      <c r="M151" s="124">
        <f>IF('Tirage Matchs'!$J$1&lt;=3,0,IF(G151="",0,IF(ISNA(VLOOKUP($F151,'Tirage Matchs'!$B$272:$H$399,6,FALSE)),VLOOKUP($F151,'Tirage Matchs'!$D$272:$H$399,5,FALSE),VLOOKUP($F151,'Tirage Matchs'!$B$272:$H$399,6,FALSE))))</f>
        <v>0</v>
      </c>
      <c r="N151" s="124">
        <f>IF('Tirage Matchs'!$J$1&lt;=3,0,IF(G151="",0,IF(ISNA(VLOOKUP($F151,'Tirage Matchs'!$B$272:$H$399,7,FALSE)),VLOOKUP($F151,'Tirage Matchs'!$D$272:$H$399,4,FALSE),VLOOKUP($F151,'Tirage Matchs'!$B$272:$H$399,7,FALSE))))</f>
        <v>0</v>
      </c>
      <c r="O151" s="124">
        <f>IF('Tirage Matchs'!$J$1&lt;=4,0,IF(G151="",0,IF(ISNA(VLOOKUP($F151,'Tirage Matchs'!$B$405:$H$532,6,FALSE)),VLOOKUP($F151,'Tirage Matchs'!$D$405:$H$532,5,FALSE),VLOOKUP($F151,'Tirage Matchs'!$B$405:$H$532,6,FALSE))))</f>
        <v>0</v>
      </c>
      <c r="P151" s="124">
        <f>IF('Tirage Matchs'!$J$1&lt;=4,0,IF(G151="",0,IF(ISNA(VLOOKUP($F151,'Tirage Matchs'!$B$405:$H$532,7,FALSE)),VLOOKUP($F151,'Tirage Matchs'!$D$405:$H$532,4,FALSE),VLOOKUP($F151,'Tirage Matchs'!$B$405:$H$532,7,FALSE))))</f>
        <v>0</v>
      </c>
      <c r="Q151" s="124">
        <f>IF('Tirage Matchs'!$J$1&lt;=5,0,IF(G151="",0,IF(ISNA(VLOOKUP($F151,'Tirage Matchs'!$B$538:$H$665,6,FALSE)),VLOOKUP($F151,'Tirage Matchs'!$D$538:$H$665,5,FALSE),VLOOKUP($F151,'Tirage Matchs'!$B$538:$H$665,6,FALSE))))</f>
        <v>0</v>
      </c>
      <c r="R151" s="124">
        <f>IF('Tirage Matchs'!$J$1&lt;=5,0,IF(G151="",0,IF(ISNA(VLOOKUP($F151,'Tirage Matchs'!$B$538:$H$665,7,FALSE)),VLOOKUP($F151,'Tirage Matchs'!$D$538:$H$665,4,FALSE),VLOOKUP($F151,'Tirage Matchs'!$B$538:$H$665,7,FALSE))))</f>
        <v>0</v>
      </c>
      <c r="S151" s="130">
        <f t="shared" si="57"/>
        <v>0</v>
      </c>
      <c r="T151" s="124">
        <f t="shared" si="58"/>
        <v>0</v>
      </c>
      <c r="V151" s="127">
        <f t="shared" si="59"/>
        <v>0</v>
      </c>
      <c r="W151" s="127">
        <f t="shared" si="49"/>
        <v>0</v>
      </c>
      <c r="X151" s="127">
        <f t="shared" si="50"/>
        <v>0</v>
      </c>
      <c r="Y151" s="127">
        <f t="shared" si="51"/>
        <v>0</v>
      </c>
      <c r="Z151" s="127">
        <f t="shared" si="52"/>
        <v>0</v>
      </c>
      <c r="AA151" s="128" t="str">
        <f t="shared" si="60"/>
        <v/>
      </c>
      <c r="AB151" s="128" t="str">
        <f t="shared" si="53"/>
        <v/>
      </c>
      <c r="AC151" s="128" t="str">
        <f t="shared" si="54"/>
        <v/>
      </c>
      <c r="AD151" s="128" t="str">
        <f t="shared" si="55"/>
        <v/>
      </c>
      <c r="AE151" s="128" t="str">
        <f t="shared" si="56"/>
        <v/>
      </c>
      <c r="AF151" s="47">
        <f t="shared" si="61"/>
        <v>0.85099999999999998</v>
      </c>
      <c r="AG151" s="47">
        <f t="shared" si="62"/>
        <v>0.85099999999999998</v>
      </c>
      <c r="AH151" s="47">
        <f t="shared" si="63"/>
        <v>0.85099999999999998</v>
      </c>
      <c r="AI151" s="47">
        <f t="shared" si="64"/>
        <v>0.85099999999999998</v>
      </c>
      <c r="AJ151" s="47">
        <f t="shared" si="65"/>
        <v>0.85099999999999998</v>
      </c>
      <c r="AK151" s="48"/>
      <c r="AL151" s="48"/>
    </row>
    <row r="152" spans="1:38" x14ac:dyDescent="0.2">
      <c r="A152" s="121">
        <f t="shared" si="44"/>
        <v>150</v>
      </c>
      <c r="B152" s="121">
        <f t="shared" si="45"/>
        <v>150</v>
      </c>
      <c r="C152" s="121">
        <f t="shared" si="46"/>
        <v>150</v>
      </c>
      <c r="D152" s="121">
        <f t="shared" si="47"/>
        <v>150</v>
      </c>
      <c r="E152" s="121">
        <f t="shared" si="48"/>
        <v>150</v>
      </c>
      <c r="F152" s="122">
        <v>150</v>
      </c>
      <c r="G152" s="255" t="str">
        <f>Inscription!B153&amp;Inscription!C153&amp;Inscription!D153&amp;Inscription!E153&amp;Inscription!F153</f>
        <v/>
      </c>
      <c r="H152" s="256"/>
      <c r="I152" s="123">
        <f>IF('Tirage Matchs'!$J$1=1,0,IF(G152="",0,IF(ISNA(VLOOKUP($F152,'Tirage Matchs'!$B$6:$H$133,6,FALSE)),VLOOKUP($F152,'Tirage Matchs'!$D$6:$H$133,5,FALSE),VLOOKUP($F152,'Tirage Matchs'!$B$6:$H$133,6,FALSE))))</f>
        <v>0</v>
      </c>
      <c r="J152" s="129">
        <f>IF('Tirage Matchs'!$J$1=1,0,IF(G152="",0,IF(ISNA(VLOOKUP($F152,'Tirage Matchs'!$B$6:$H$133,7,FALSE)),VLOOKUP($F152,'Tirage Matchs'!$D$6:$H$133,4,FALSE),VLOOKUP($F152,'Tirage Matchs'!$B$6:$H$133,7,FALSE))))</f>
        <v>0</v>
      </c>
      <c r="K152" s="125">
        <f>IF('Tirage Matchs'!$J$1&lt;=2,0,IF(G152="",0,IF(ISNA(VLOOKUP($F152,'Tirage Matchs'!$B$139:$H$266,6,FALSE)),VLOOKUP($F152,'Tirage Matchs'!$D$139:$H$266,5,FALSE),VLOOKUP($F152,'Tirage Matchs'!$B$139:$H$266,6,FALSE))))</f>
        <v>0</v>
      </c>
      <c r="L152" s="124">
        <f>IF('Tirage Matchs'!$J$1&lt;=2,0,IF(G152="",0,IF(ISNA(VLOOKUP($F152,'Tirage Matchs'!$B$139:$H$266,7,FALSE)),VLOOKUP($F152,'Tirage Matchs'!$D$139:$H$266,4,FALSE),VLOOKUP($F152,'Tirage Matchs'!$B$139:$H$266,7,FALSE))))</f>
        <v>0</v>
      </c>
      <c r="M152" s="124">
        <f>IF('Tirage Matchs'!$J$1&lt;=3,0,IF(G152="",0,IF(ISNA(VLOOKUP($F152,'Tirage Matchs'!$B$272:$H$399,6,FALSE)),VLOOKUP($F152,'Tirage Matchs'!$D$272:$H$399,5,FALSE),VLOOKUP($F152,'Tirage Matchs'!$B$272:$H$399,6,FALSE))))</f>
        <v>0</v>
      </c>
      <c r="N152" s="124">
        <f>IF('Tirage Matchs'!$J$1&lt;=3,0,IF(G152="",0,IF(ISNA(VLOOKUP($F152,'Tirage Matchs'!$B$272:$H$399,7,FALSE)),VLOOKUP($F152,'Tirage Matchs'!$D$272:$H$399,4,FALSE),VLOOKUP($F152,'Tirage Matchs'!$B$272:$H$399,7,FALSE))))</f>
        <v>0</v>
      </c>
      <c r="O152" s="124">
        <f>IF('Tirage Matchs'!$J$1&lt;=4,0,IF(G152="",0,IF(ISNA(VLOOKUP($F152,'Tirage Matchs'!$B$405:$H$532,6,FALSE)),VLOOKUP($F152,'Tirage Matchs'!$D$405:$H$532,5,FALSE),VLOOKUP($F152,'Tirage Matchs'!$B$405:$H$532,6,FALSE))))</f>
        <v>0</v>
      </c>
      <c r="P152" s="124">
        <f>IF('Tirage Matchs'!$J$1&lt;=4,0,IF(G152="",0,IF(ISNA(VLOOKUP($F152,'Tirage Matchs'!$B$405:$H$532,7,FALSE)),VLOOKUP($F152,'Tirage Matchs'!$D$405:$H$532,4,FALSE),VLOOKUP($F152,'Tirage Matchs'!$B$405:$H$532,7,FALSE))))</f>
        <v>0</v>
      </c>
      <c r="Q152" s="124">
        <f>IF('Tirage Matchs'!$J$1&lt;=5,0,IF(G152="",0,IF(ISNA(VLOOKUP($F152,'Tirage Matchs'!$B$538:$H$665,6,FALSE)),VLOOKUP($F152,'Tirage Matchs'!$D$538:$H$665,5,FALSE),VLOOKUP($F152,'Tirage Matchs'!$B$538:$H$665,6,FALSE))))</f>
        <v>0</v>
      </c>
      <c r="R152" s="124">
        <f>IF('Tirage Matchs'!$J$1&lt;=5,0,IF(G152="",0,IF(ISNA(VLOOKUP($F152,'Tirage Matchs'!$B$538:$H$665,7,FALSE)),VLOOKUP($F152,'Tirage Matchs'!$D$538:$H$665,4,FALSE),VLOOKUP($F152,'Tirage Matchs'!$B$538:$H$665,7,FALSE))))</f>
        <v>0</v>
      </c>
      <c r="S152" s="130">
        <f t="shared" si="57"/>
        <v>0</v>
      </c>
      <c r="T152" s="124">
        <f t="shared" si="58"/>
        <v>0</v>
      </c>
      <c r="V152" s="127">
        <f t="shared" si="59"/>
        <v>0</v>
      </c>
      <c r="W152" s="127">
        <f t="shared" si="49"/>
        <v>0</v>
      </c>
      <c r="X152" s="127">
        <f t="shared" si="50"/>
        <v>0</v>
      </c>
      <c r="Y152" s="127">
        <f t="shared" si="51"/>
        <v>0</v>
      </c>
      <c r="Z152" s="127">
        <f t="shared" si="52"/>
        <v>0</v>
      </c>
      <c r="AA152" s="128" t="str">
        <f t="shared" si="60"/>
        <v/>
      </c>
      <c r="AB152" s="128" t="str">
        <f t="shared" si="53"/>
        <v/>
      </c>
      <c r="AC152" s="128" t="str">
        <f t="shared" si="54"/>
        <v/>
      </c>
      <c r="AD152" s="128" t="str">
        <f t="shared" si="55"/>
        <v/>
      </c>
      <c r="AE152" s="128" t="str">
        <f t="shared" si="56"/>
        <v/>
      </c>
      <c r="AF152" s="47">
        <f t="shared" si="61"/>
        <v>0.85</v>
      </c>
      <c r="AG152" s="47">
        <f t="shared" si="62"/>
        <v>0.85</v>
      </c>
      <c r="AH152" s="47">
        <f t="shared" si="63"/>
        <v>0.85</v>
      </c>
      <c r="AI152" s="47">
        <f t="shared" si="64"/>
        <v>0.85</v>
      </c>
      <c r="AJ152" s="47">
        <f t="shared" si="65"/>
        <v>0.85</v>
      </c>
      <c r="AK152" s="48"/>
      <c r="AL152" s="48"/>
    </row>
    <row r="153" spans="1:38" x14ac:dyDescent="0.2">
      <c r="A153" s="121">
        <f t="shared" si="44"/>
        <v>151</v>
      </c>
      <c r="B153" s="121">
        <f t="shared" si="45"/>
        <v>151</v>
      </c>
      <c r="C153" s="121">
        <f t="shared" si="46"/>
        <v>151</v>
      </c>
      <c r="D153" s="121">
        <f t="shared" si="47"/>
        <v>151</v>
      </c>
      <c r="E153" s="121">
        <f t="shared" si="48"/>
        <v>151</v>
      </c>
      <c r="F153" s="122">
        <v>151</v>
      </c>
      <c r="G153" s="255" t="str">
        <f>Inscription!B154&amp;Inscription!C154&amp;Inscription!D154&amp;Inscription!E154&amp;Inscription!F154</f>
        <v/>
      </c>
      <c r="H153" s="256"/>
      <c r="I153" s="123">
        <f>IF('Tirage Matchs'!$J$1=1,0,IF(G153="",0,IF(ISNA(VLOOKUP($F153,'Tirage Matchs'!$B$6:$H$133,6,FALSE)),VLOOKUP($F153,'Tirage Matchs'!$D$6:$H$133,5,FALSE),VLOOKUP($F153,'Tirage Matchs'!$B$6:$H$133,6,FALSE))))</f>
        <v>0</v>
      </c>
      <c r="J153" s="129">
        <f>IF('Tirage Matchs'!$J$1=1,0,IF(G153="",0,IF(ISNA(VLOOKUP($F153,'Tirage Matchs'!$B$6:$H$133,7,FALSE)),VLOOKUP($F153,'Tirage Matchs'!$D$6:$H$133,4,FALSE),VLOOKUP($F153,'Tirage Matchs'!$B$6:$H$133,7,FALSE))))</f>
        <v>0</v>
      </c>
      <c r="K153" s="125">
        <f>IF('Tirage Matchs'!$J$1&lt;=2,0,IF(G153="",0,IF(ISNA(VLOOKUP($F153,'Tirage Matchs'!$B$139:$H$266,6,FALSE)),VLOOKUP($F153,'Tirage Matchs'!$D$139:$H$266,5,FALSE),VLOOKUP($F153,'Tirage Matchs'!$B$139:$H$266,6,FALSE))))</f>
        <v>0</v>
      </c>
      <c r="L153" s="124">
        <f>IF('Tirage Matchs'!$J$1&lt;=2,0,IF(G153="",0,IF(ISNA(VLOOKUP($F153,'Tirage Matchs'!$B$139:$H$266,7,FALSE)),VLOOKUP($F153,'Tirage Matchs'!$D$139:$H$266,4,FALSE),VLOOKUP($F153,'Tirage Matchs'!$B$139:$H$266,7,FALSE))))</f>
        <v>0</v>
      </c>
      <c r="M153" s="124">
        <f>IF('Tirage Matchs'!$J$1&lt;=3,0,IF(G153="",0,IF(ISNA(VLOOKUP($F153,'Tirage Matchs'!$B$272:$H$399,6,FALSE)),VLOOKUP($F153,'Tirage Matchs'!$D$272:$H$399,5,FALSE),VLOOKUP($F153,'Tirage Matchs'!$B$272:$H$399,6,FALSE))))</f>
        <v>0</v>
      </c>
      <c r="N153" s="124">
        <f>IF('Tirage Matchs'!$J$1&lt;=3,0,IF(G153="",0,IF(ISNA(VLOOKUP($F153,'Tirage Matchs'!$B$272:$H$399,7,FALSE)),VLOOKUP($F153,'Tirage Matchs'!$D$272:$H$399,4,FALSE),VLOOKUP($F153,'Tirage Matchs'!$B$272:$H$399,7,FALSE))))</f>
        <v>0</v>
      </c>
      <c r="O153" s="124">
        <f>IF('Tirage Matchs'!$J$1&lt;=4,0,IF(G153="",0,IF(ISNA(VLOOKUP($F153,'Tirage Matchs'!$B$405:$H$532,6,FALSE)),VLOOKUP($F153,'Tirage Matchs'!$D$405:$H$532,5,FALSE),VLOOKUP($F153,'Tirage Matchs'!$B$405:$H$532,6,FALSE))))</f>
        <v>0</v>
      </c>
      <c r="P153" s="124">
        <f>IF('Tirage Matchs'!$J$1&lt;=4,0,IF(G153="",0,IF(ISNA(VLOOKUP($F153,'Tirage Matchs'!$B$405:$H$532,7,FALSE)),VLOOKUP($F153,'Tirage Matchs'!$D$405:$H$532,4,FALSE),VLOOKUP($F153,'Tirage Matchs'!$B$405:$H$532,7,FALSE))))</f>
        <v>0</v>
      </c>
      <c r="Q153" s="124">
        <f>IF('Tirage Matchs'!$J$1&lt;=5,0,IF(G153="",0,IF(ISNA(VLOOKUP($F153,'Tirage Matchs'!$B$538:$H$665,6,FALSE)),VLOOKUP($F153,'Tirage Matchs'!$D$538:$H$665,5,FALSE),VLOOKUP($F153,'Tirage Matchs'!$B$538:$H$665,6,FALSE))))</f>
        <v>0</v>
      </c>
      <c r="R153" s="124">
        <f>IF('Tirage Matchs'!$J$1&lt;=5,0,IF(G153="",0,IF(ISNA(VLOOKUP($F153,'Tirage Matchs'!$B$538:$H$665,7,FALSE)),VLOOKUP($F153,'Tirage Matchs'!$D$538:$H$665,4,FALSE),VLOOKUP($F153,'Tirage Matchs'!$B$538:$H$665,7,FALSE))))</f>
        <v>0</v>
      </c>
      <c r="S153" s="130">
        <f t="shared" si="57"/>
        <v>0</v>
      </c>
      <c r="T153" s="124">
        <f t="shared" si="58"/>
        <v>0</v>
      </c>
      <c r="V153" s="127">
        <f t="shared" si="59"/>
        <v>0</v>
      </c>
      <c r="W153" s="127">
        <f t="shared" si="49"/>
        <v>0</v>
      </c>
      <c r="X153" s="127">
        <f t="shared" si="50"/>
        <v>0</v>
      </c>
      <c r="Y153" s="127">
        <f t="shared" si="51"/>
        <v>0</v>
      </c>
      <c r="Z153" s="127">
        <f t="shared" si="52"/>
        <v>0</v>
      </c>
      <c r="AA153" s="128" t="str">
        <f t="shared" si="60"/>
        <v/>
      </c>
      <c r="AB153" s="128" t="str">
        <f t="shared" si="53"/>
        <v/>
      </c>
      <c r="AC153" s="128" t="str">
        <f t="shared" si="54"/>
        <v/>
      </c>
      <c r="AD153" s="128" t="str">
        <f t="shared" si="55"/>
        <v/>
      </c>
      <c r="AE153" s="128" t="str">
        <f t="shared" si="56"/>
        <v/>
      </c>
      <c r="AF153" s="47">
        <f t="shared" si="61"/>
        <v>0.84899999999999998</v>
      </c>
      <c r="AG153" s="47">
        <f t="shared" si="62"/>
        <v>0.84899999999999998</v>
      </c>
      <c r="AH153" s="47">
        <f t="shared" si="63"/>
        <v>0.84899999999999998</v>
      </c>
      <c r="AI153" s="47">
        <f t="shared" si="64"/>
        <v>0.84899999999999998</v>
      </c>
      <c r="AJ153" s="47">
        <f t="shared" si="65"/>
        <v>0.84899999999999998</v>
      </c>
      <c r="AK153" s="48"/>
      <c r="AL153" s="48"/>
    </row>
    <row r="154" spans="1:38" x14ac:dyDescent="0.2">
      <c r="A154" s="121">
        <f t="shared" si="44"/>
        <v>152</v>
      </c>
      <c r="B154" s="121">
        <f t="shared" si="45"/>
        <v>152</v>
      </c>
      <c r="C154" s="121">
        <f t="shared" si="46"/>
        <v>152</v>
      </c>
      <c r="D154" s="121">
        <f t="shared" si="47"/>
        <v>152</v>
      </c>
      <c r="E154" s="121">
        <f t="shared" si="48"/>
        <v>152</v>
      </c>
      <c r="F154" s="122">
        <v>152</v>
      </c>
      <c r="G154" s="255" t="str">
        <f>Inscription!B155&amp;Inscription!C155&amp;Inscription!D155&amp;Inscription!E155&amp;Inscription!F155</f>
        <v/>
      </c>
      <c r="H154" s="256"/>
      <c r="I154" s="123">
        <f>IF('Tirage Matchs'!$J$1=1,0,IF(G154="",0,IF(ISNA(VLOOKUP($F154,'Tirage Matchs'!$B$6:$H$133,6,FALSE)),VLOOKUP($F154,'Tirage Matchs'!$D$6:$H$133,5,FALSE),VLOOKUP($F154,'Tirage Matchs'!$B$6:$H$133,6,FALSE))))</f>
        <v>0</v>
      </c>
      <c r="J154" s="129">
        <f>IF('Tirage Matchs'!$J$1=1,0,IF(G154="",0,IF(ISNA(VLOOKUP($F154,'Tirage Matchs'!$B$6:$H$133,7,FALSE)),VLOOKUP($F154,'Tirage Matchs'!$D$6:$H$133,4,FALSE),VLOOKUP($F154,'Tirage Matchs'!$B$6:$H$133,7,FALSE))))</f>
        <v>0</v>
      </c>
      <c r="K154" s="125">
        <f>IF('Tirage Matchs'!$J$1&lt;=2,0,IF(G154="",0,IF(ISNA(VLOOKUP($F154,'Tirage Matchs'!$B$139:$H$266,6,FALSE)),VLOOKUP($F154,'Tirage Matchs'!$D$139:$H$266,5,FALSE),VLOOKUP($F154,'Tirage Matchs'!$B$139:$H$266,6,FALSE))))</f>
        <v>0</v>
      </c>
      <c r="L154" s="124">
        <f>IF('Tirage Matchs'!$J$1&lt;=2,0,IF(G154="",0,IF(ISNA(VLOOKUP($F154,'Tirage Matchs'!$B$139:$H$266,7,FALSE)),VLOOKUP($F154,'Tirage Matchs'!$D$139:$H$266,4,FALSE),VLOOKUP($F154,'Tirage Matchs'!$B$139:$H$266,7,FALSE))))</f>
        <v>0</v>
      </c>
      <c r="M154" s="124">
        <f>IF('Tirage Matchs'!$J$1&lt;=3,0,IF(G154="",0,IF(ISNA(VLOOKUP($F154,'Tirage Matchs'!$B$272:$H$399,6,FALSE)),VLOOKUP($F154,'Tirage Matchs'!$D$272:$H$399,5,FALSE),VLOOKUP($F154,'Tirage Matchs'!$B$272:$H$399,6,FALSE))))</f>
        <v>0</v>
      </c>
      <c r="N154" s="124">
        <f>IF('Tirage Matchs'!$J$1&lt;=3,0,IF(G154="",0,IF(ISNA(VLOOKUP($F154,'Tirage Matchs'!$B$272:$H$399,7,FALSE)),VLOOKUP($F154,'Tirage Matchs'!$D$272:$H$399,4,FALSE),VLOOKUP($F154,'Tirage Matchs'!$B$272:$H$399,7,FALSE))))</f>
        <v>0</v>
      </c>
      <c r="O154" s="124">
        <f>IF('Tirage Matchs'!$J$1&lt;=4,0,IF(G154="",0,IF(ISNA(VLOOKUP($F154,'Tirage Matchs'!$B$405:$H$532,6,FALSE)),VLOOKUP($F154,'Tirage Matchs'!$D$405:$H$532,5,FALSE),VLOOKUP($F154,'Tirage Matchs'!$B$405:$H$532,6,FALSE))))</f>
        <v>0</v>
      </c>
      <c r="P154" s="124">
        <f>IF('Tirage Matchs'!$J$1&lt;=4,0,IF(G154="",0,IF(ISNA(VLOOKUP($F154,'Tirage Matchs'!$B$405:$H$532,7,FALSE)),VLOOKUP($F154,'Tirage Matchs'!$D$405:$H$532,4,FALSE),VLOOKUP($F154,'Tirage Matchs'!$B$405:$H$532,7,FALSE))))</f>
        <v>0</v>
      </c>
      <c r="Q154" s="124">
        <f>IF('Tirage Matchs'!$J$1&lt;=5,0,IF(G154="",0,IF(ISNA(VLOOKUP($F154,'Tirage Matchs'!$B$538:$H$665,6,FALSE)),VLOOKUP($F154,'Tirage Matchs'!$D$538:$H$665,5,FALSE),VLOOKUP($F154,'Tirage Matchs'!$B$538:$H$665,6,FALSE))))</f>
        <v>0</v>
      </c>
      <c r="R154" s="124">
        <f>IF('Tirage Matchs'!$J$1&lt;=5,0,IF(G154="",0,IF(ISNA(VLOOKUP($F154,'Tirage Matchs'!$B$538:$H$665,7,FALSE)),VLOOKUP($F154,'Tirage Matchs'!$D$538:$H$665,4,FALSE),VLOOKUP($F154,'Tirage Matchs'!$B$538:$H$665,7,FALSE))))</f>
        <v>0</v>
      </c>
      <c r="S154" s="130">
        <f t="shared" si="57"/>
        <v>0</v>
      </c>
      <c r="T154" s="124">
        <f t="shared" si="58"/>
        <v>0</v>
      </c>
      <c r="V154" s="127">
        <f t="shared" si="59"/>
        <v>0</v>
      </c>
      <c r="W154" s="127">
        <f t="shared" si="49"/>
        <v>0</v>
      </c>
      <c r="X154" s="127">
        <f t="shared" si="50"/>
        <v>0</v>
      </c>
      <c r="Y154" s="127">
        <f t="shared" si="51"/>
        <v>0</v>
      </c>
      <c r="Z154" s="127">
        <f t="shared" si="52"/>
        <v>0</v>
      </c>
      <c r="AA154" s="128" t="str">
        <f t="shared" si="60"/>
        <v/>
      </c>
      <c r="AB154" s="128" t="str">
        <f t="shared" si="53"/>
        <v/>
      </c>
      <c r="AC154" s="128" t="str">
        <f t="shared" si="54"/>
        <v/>
      </c>
      <c r="AD154" s="128" t="str">
        <f t="shared" si="55"/>
        <v/>
      </c>
      <c r="AE154" s="128" t="str">
        <f t="shared" si="56"/>
        <v/>
      </c>
      <c r="AF154" s="47">
        <f t="shared" si="61"/>
        <v>0.84799999999999998</v>
      </c>
      <c r="AG154" s="47">
        <f t="shared" si="62"/>
        <v>0.84799999999999998</v>
      </c>
      <c r="AH154" s="47">
        <f t="shared" si="63"/>
        <v>0.84799999999999998</v>
      </c>
      <c r="AI154" s="47">
        <f t="shared" si="64"/>
        <v>0.84799999999999998</v>
      </c>
      <c r="AJ154" s="47">
        <f t="shared" si="65"/>
        <v>0.84799999999999998</v>
      </c>
      <c r="AK154" s="48"/>
      <c r="AL154" s="48"/>
    </row>
    <row r="155" spans="1:38" x14ac:dyDescent="0.2">
      <c r="A155" s="121">
        <f t="shared" si="44"/>
        <v>153</v>
      </c>
      <c r="B155" s="121">
        <f t="shared" si="45"/>
        <v>153</v>
      </c>
      <c r="C155" s="121">
        <f t="shared" si="46"/>
        <v>153</v>
      </c>
      <c r="D155" s="121">
        <f t="shared" si="47"/>
        <v>153</v>
      </c>
      <c r="E155" s="121">
        <f t="shared" si="48"/>
        <v>153</v>
      </c>
      <c r="F155" s="122">
        <v>153</v>
      </c>
      <c r="G155" s="255" t="str">
        <f>Inscription!B156&amp;Inscription!C156&amp;Inscription!D156&amp;Inscription!E156&amp;Inscription!F156</f>
        <v/>
      </c>
      <c r="H155" s="256"/>
      <c r="I155" s="123">
        <f>IF('Tirage Matchs'!$J$1=1,0,IF(G155="",0,IF(ISNA(VLOOKUP($F155,'Tirage Matchs'!$B$6:$H$133,6,FALSE)),VLOOKUP($F155,'Tirage Matchs'!$D$6:$H$133,5,FALSE),VLOOKUP($F155,'Tirage Matchs'!$B$6:$H$133,6,FALSE))))</f>
        <v>0</v>
      </c>
      <c r="J155" s="129">
        <f>IF('Tirage Matchs'!$J$1=1,0,IF(G155="",0,IF(ISNA(VLOOKUP($F155,'Tirage Matchs'!$B$6:$H$133,7,FALSE)),VLOOKUP($F155,'Tirage Matchs'!$D$6:$H$133,4,FALSE),VLOOKUP($F155,'Tirage Matchs'!$B$6:$H$133,7,FALSE))))</f>
        <v>0</v>
      </c>
      <c r="K155" s="125">
        <f>IF('Tirage Matchs'!$J$1&lt;=2,0,IF(G155="",0,IF(ISNA(VLOOKUP($F155,'Tirage Matchs'!$B$139:$H$266,6,FALSE)),VLOOKUP($F155,'Tirage Matchs'!$D$139:$H$266,5,FALSE),VLOOKUP($F155,'Tirage Matchs'!$B$139:$H$266,6,FALSE))))</f>
        <v>0</v>
      </c>
      <c r="L155" s="124">
        <f>IF('Tirage Matchs'!$J$1&lt;=2,0,IF(G155="",0,IF(ISNA(VLOOKUP($F155,'Tirage Matchs'!$B$139:$H$266,7,FALSE)),VLOOKUP($F155,'Tirage Matchs'!$D$139:$H$266,4,FALSE),VLOOKUP($F155,'Tirage Matchs'!$B$139:$H$266,7,FALSE))))</f>
        <v>0</v>
      </c>
      <c r="M155" s="124">
        <f>IF('Tirage Matchs'!$J$1&lt;=3,0,IF(G155="",0,IF(ISNA(VLOOKUP($F155,'Tirage Matchs'!$B$272:$H$399,6,FALSE)),VLOOKUP($F155,'Tirage Matchs'!$D$272:$H$399,5,FALSE),VLOOKUP($F155,'Tirage Matchs'!$B$272:$H$399,6,FALSE))))</f>
        <v>0</v>
      </c>
      <c r="N155" s="124">
        <f>IF('Tirage Matchs'!$J$1&lt;=3,0,IF(G155="",0,IF(ISNA(VLOOKUP($F155,'Tirage Matchs'!$B$272:$H$399,7,FALSE)),VLOOKUP($F155,'Tirage Matchs'!$D$272:$H$399,4,FALSE),VLOOKUP($F155,'Tirage Matchs'!$B$272:$H$399,7,FALSE))))</f>
        <v>0</v>
      </c>
      <c r="O155" s="124">
        <f>IF('Tirage Matchs'!$J$1&lt;=4,0,IF(G155="",0,IF(ISNA(VLOOKUP($F155,'Tirage Matchs'!$B$405:$H$532,6,FALSE)),VLOOKUP($F155,'Tirage Matchs'!$D$405:$H$532,5,FALSE),VLOOKUP($F155,'Tirage Matchs'!$B$405:$H$532,6,FALSE))))</f>
        <v>0</v>
      </c>
      <c r="P155" s="124">
        <f>IF('Tirage Matchs'!$J$1&lt;=4,0,IF(G155="",0,IF(ISNA(VLOOKUP($F155,'Tirage Matchs'!$B$405:$H$532,7,FALSE)),VLOOKUP($F155,'Tirage Matchs'!$D$405:$H$532,4,FALSE),VLOOKUP($F155,'Tirage Matchs'!$B$405:$H$532,7,FALSE))))</f>
        <v>0</v>
      </c>
      <c r="Q155" s="124">
        <f>IF('Tirage Matchs'!$J$1&lt;=5,0,IF(G155="",0,IF(ISNA(VLOOKUP($F155,'Tirage Matchs'!$B$538:$H$665,6,FALSE)),VLOOKUP($F155,'Tirage Matchs'!$D$538:$H$665,5,FALSE),VLOOKUP($F155,'Tirage Matchs'!$B$538:$H$665,6,FALSE))))</f>
        <v>0</v>
      </c>
      <c r="R155" s="124">
        <f>IF('Tirage Matchs'!$J$1&lt;=5,0,IF(G155="",0,IF(ISNA(VLOOKUP($F155,'Tirage Matchs'!$B$538:$H$665,7,FALSE)),VLOOKUP($F155,'Tirage Matchs'!$D$538:$H$665,4,FALSE),VLOOKUP($F155,'Tirage Matchs'!$B$538:$H$665,7,FALSE))))</f>
        <v>0</v>
      </c>
      <c r="S155" s="130">
        <f t="shared" si="57"/>
        <v>0</v>
      </c>
      <c r="T155" s="124">
        <f t="shared" si="58"/>
        <v>0</v>
      </c>
      <c r="V155" s="127">
        <f t="shared" si="59"/>
        <v>0</v>
      </c>
      <c r="W155" s="127">
        <f t="shared" si="49"/>
        <v>0</v>
      </c>
      <c r="X155" s="127">
        <f t="shared" si="50"/>
        <v>0</v>
      </c>
      <c r="Y155" s="127">
        <f t="shared" si="51"/>
        <v>0</v>
      </c>
      <c r="Z155" s="127">
        <f t="shared" si="52"/>
        <v>0</v>
      </c>
      <c r="AA155" s="128" t="str">
        <f t="shared" si="60"/>
        <v/>
      </c>
      <c r="AB155" s="128" t="str">
        <f t="shared" si="53"/>
        <v/>
      </c>
      <c r="AC155" s="128" t="str">
        <f t="shared" si="54"/>
        <v/>
      </c>
      <c r="AD155" s="128" t="str">
        <f t="shared" si="55"/>
        <v/>
      </c>
      <c r="AE155" s="128" t="str">
        <f t="shared" si="56"/>
        <v/>
      </c>
      <c r="AF155" s="47">
        <f t="shared" si="61"/>
        <v>0.84699999999999998</v>
      </c>
      <c r="AG155" s="47">
        <f t="shared" si="62"/>
        <v>0.84699999999999998</v>
      </c>
      <c r="AH155" s="47">
        <f t="shared" si="63"/>
        <v>0.84699999999999998</v>
      </c>
      <c r="AI155" s="47">
        <f t="shared" si="64"/>
        <v>0.84699999999999998</v>
      </c>
      <c r="AJ155" s="47">
        <f t="shared" si="65"/>
        <v>0.84699999999999998</v>
      </c>
      <c r="AK155" s="48"/>
      <c r="AL155" s="48"/>
    </row>
    <row r="156" spans="1:38" x14ac:dyDescent="0.2">
      <c r="A156" s="121">
        <f t="shared" si="44"/>
        <v>154</v>
      </c>
      <c r="B156" s="121">
        <f t="shared" si="45"/>
        <v>154</v>
      </c>
      <c r="C156" s="121">
        <f t="shared" si="46"/>
        <v>154</v>
      </c>
      <c r="D156" s="121">
        <f t="shared" si="47"/>
        <v>154</v>
      </c>
      <c r="E156" s="121">
        <f t="shared" si="48"/>
        <v>154</v>
      </c>
      <c r="F156" s="122">
        <v>154</v>
      </c>
      <c r="G156" s="255" t="str">
        <f>Inscription!B157&amp;Inscription!C157&amp;Inscription!D157&amp;Inscription!E157&amp;Inscription!F157</f>
        <v/>
      </c>
      <c r="H156" s="256"/>
      <c r="I156" s="123">
        <f>IF('Tirage Matchs'!$J$1=1,0,IF(G156="",0,IF(ISNA(VLOOKUP($F156,'Tirage Matchs'!$B$6:$H$133,6,FALSE)),VLOOKUP($F156,'Tirage Matchs'!$D$6:$H$133,5,FALSE),VLOOKUP($F156,'Tirage Matchs'!$B$6:$H$133,6,FALSE))))</f>
        <v>0</v>
      </c>
      <c r="J156" s="129">
        <f>IF('Tirage Matchs'!$J$1=1,0,IF(G156="",0,IF(ISNA(VLOOKUP($F156,'Tirage Matchs'!$B$6:$H$133,7,FALSE)),VLOOKUP($F156,'Tirage Matchs'!$D$6:$H$133,4,FALSE),VLOOKUP($F156,'Tirage Matchs'!$B$6:$H$133,7,FALSE))))</f>
        <v>0</v>
      </c>
      <c r="K156" s="125">
        <f>IF('Tirage Matchs'!$J$1&lt;=2,0,IF(G156="",0,IF(ISNA(VLOOKUP($F156,'Tirage Matchs'!$B$139:$H$266,6,FALSE)),VLOOKUP($F156,'Tirage Matchs'!$D$139:$H$266,5,FALSE),VLOOKUP($F156,'Tirage Matchs'!$B$139:$H$266,6,FALSE))))</f>
        <v>0</v>
      </c>
      <c r="L156" s="124">
        <f>IF('Tirage Matchs'!$J$1&lt;=2,0,IF(G156="",0,IF(ISNA(VLOOKUP($F156,'Tirage Matchs'!$B$139:$H$266,7,FALSE)),VLOOKUP($F156,'Tirage Matchs'!$D$139:$H$266,4,FALSE),VLOOKUP($F156,'Tirage Matchs'!$B$139:$H$266,7,FALSE))))</f>
        <v>0</v>
      </c>
      <c r="M156" s="124">
        <f>IF('Tirage Matchs'!$J$1&lt;=3,0,IF(G156="",0,IF(ISNA(VLOOKUP($F156,'Tirage Matchs'!$B$272:$H$399,6,FALSE)),VLOOKUP($F156,'Tirage Matchs'!$D$272:$H$399,5,FALSE),VLOOKUP($F156,'Tirage Matchs'!$B$272:$H$399,6,FALSE))))</f>
        <v>0</v>
      </c>
      <c r="N156" s="124">
        <f>IF('Tirage Matchs'!$J$1&lt;=3,0,IF(G156="",0,IF(ISNA(VLOOKUP($F156,'Tirage Matchs'!$B$272:$H$399,7,FALSE)),VLOOKUP($F156,'Tirage Matchs'!$D$272:$H$399,4,FALSE),VLOOKUP($F156,'Tirage Matchs'!$B$272:$H$399,7,FALSE))))</f>
        <v>0</v>
      </c>
      <c r="O156" s="124">
        <f>IF('Tirage Matchs'!$J$1&lt;=4,0,IF(G156="",0,IF(ISNA(VLOOKUP($F156,'Tirage Matchs'!$B$405:$H$532,6,FALSE)),VLOOKUP($F156,'Tirage Matchs'!$D$405:$H$532,5,FALSE),VLOOKUP($F156,'Tirage Matchs'!$B$405:$H$532,6,FALSE))))</f>
        <v>0</v>
      </c>
      <c r="P156" s="124">
        <f>IF('Tirage Matchs'!$J$1&lt;=4,0,IF(G156="",0,IF(ISNA(VLOOKUP($F156,'Tirage Matchs'!$B$405:$H$532,7,FALSE)),VLOOKUP($F156,'Tirage Matchs'!$D$405:$H$532,4,FALSE),VLOOKUP($F156,'Tirage Matchs'!$B$405:$H$532,7,FALSE))))</f>
        <v>0</v>
      </c>
      <c r="Q156" s="124">
        <f>IF('Tirage Matchs'!$J$1&lt;=5,0,IF(G156="",0,IF(ISNA(VLOOKUP($F156,'Tirage Matchs'!$B$538:$H$665,6,FALSE)),VLOOKUP($F156,'Tirage Matchs'!$D$538:$H$665,5,FALSE),VLOOKUP($F156,'Tirage Matchs'!$B$538:$H$665,6,FALSE))))</f>
        <v>0</v>
      </c>
      <c r="R156" s="124">
        <f>IF('Tirage Matchs'!$J$1&lt;=5,0,IF(G156="",0,IF(ISNA(VLOOKUP($F156,'Tirage Matchs'!$B$538:$H$665,7,FALSE)),VLOOKUP($F156,'Tirage Matchs'!$D$538:$H$665,4,FALSE),VLOOKUP($F156,'Tirage Matchs'!$B$538:$H$665,7,FALSE))))</f>
        <v>0</v>
      </c>
      <c r="S156" s="130">
        <f t="shared" si="57"/>
        <v>0</v>
      </c>
      <c r="T156" s="124">
        <f t="shared" si="58"/>
        <v>0</v>
      </c>
      <c r="V156" s="127">
        <f t="shared" si="59"/>
        <v>0</v>
      </c>
      <c r="W156" s="127">
        <f t="shared" si="49"/>
        <v>0</v>
      </c>
      <c r="X156" s="127">
        <f t="shared" si="50"/>
        <v>0</v>
      </c>
      <c r="Y156" s="127">
        <f t="shared" si="51"/>
        <v>0</v>
      </c>
      <c r="Z156" s="127">
        <f t="shared" si="52"/>
        <v>0</v>
      </c>
      <c r="AA156" s="128" t="str">
        <f t="shared" si="60"/>
        <v/>
      </c>
      <c r="AB156" s="128" t="str">
        <f t="shared" si="53"/>
        <v/>
      </c>
      <c r="AC156" s="128" t="str">
        <f t="shared" si="54"/>
        <v/>
      </c>
      <c r="AD156" s="128" t="str">
        <f t="shared" si="55"/>
        <v/>
      </c>
      <c r="AE156" s="128" t="str">
        <f t="shared" si="56"/>
        <v/>
      </c>
      <c r="AF156" s="47">
        <f t="shared" si="61"/>
        <v>0.84599999999999997</v>
      </c>
      <c r="AG156" s="47">
        <f t="shared" si="62"/>
        <v>0.84599999999999997</v>
      </c>
      <c r="AH156" s="47">
        <f t="shared" si="63"/>
        <v>0.84599999999999997</v>
      </c>
      <c r="AI156" s="47">
        <f t="shared" si="64"/>
        <v>0.84599999999999997</v>
      </c>
      <c r="AJ156" s="47">
        <f t="shared" si="65"/>
        <v>0.84599999999999997</v>
      </c>
      <c r="AK156" s="48"/>
      <c r="AL156" s="48"/>
    </row>
    <row r="157" spans="1:38" x14ac:dyDescent="0.2">
      <c r="A157" s="121">
        <f t="shared" si="44"/>
        <v>155</v>
      </c>
      <c r="B157" s="121">
        <f t="shared" si="45"/>
        <v>155</v>
      </c>
      <c r="C157" s="121">
        <f t="shared" si="46"/>
        <v>155</v>
      </c>
      <c r="D157" s="121">
        <f t="shared" si="47"/>
        <v>155</v>
      </c>
      <c r="E157" s="121">
        <f t="shared" si="48"/>
        <v>155</v>
      </c>
      <c r="F157" s="122">
        <v>155</v>
      </c>
      <c r="G157" s="255" t="str">
        <f>Inscription!B158&amp;Inscription!C158&amp;Inscription!D158&amp;Inscription!E158&amp;Inscription!F158</f>
        <v/>
      </c>
      <c r="H157" s="256"/>
      <c r="I157" s="123">
        <f>IF('Tirage Matchs'!$J$1=1,0,IF(G157="",0,IF(ISNA(VLOOKUP($F157,'Tirage Matchs'!$B$6:$H$133,6,FALSE)),VLOOKUP($F157,'Tirage Matchs'!$D$6:$H$133,5,FALSE),VLOOKUP($F157,'Tirage Matchs'!$B$6:$H$133,6,FALSE))))</f>
        <v>0</v>
      </c>
      <c r="J157" s="129">
        <f>IF('Tirage Matchs'!$J$1=1,0,IF(G157="",0,IF(ISNA(VLOOKUP($F157,'Tirage Matchs'!$B$6:$H$133,7,FALSE)),VLOOKUP($F157,'Tirage Matchs'!$D$6:$H$133,4,FALSE),VLOOKUP($F157,'Tirage Matchs'!$B$6:$H$133,7,FALSE))))</f>
        <v>0</v>
      </c>
      <c r="K157" s="125">
        <f>IF('Tirage Matchs'!$J$1&lt;=2,0,IF(G157="",0,IF(ISNA(VLOOKUP($F157,'Tirage Matchs'!$B$139:$H$266,6,FALSE)),VLOOKUP($F157,'Tirage Matchs'!$D$139:$H$266,5,FALSE),VLOOKUP($F157,'Tirage Matchs'!$B$139:$H$266,6,FALSE))))</f>
        <v>0</v>
      </c>
      <c r="L157" s="124">
        <f>IF('Tirage Matchs'!$J$1&lt;=2,0,IF(G157="",0,IF(ISNA(VLOOKUP($F157,'Tirage Matchs'!$B$139:$H$266,7,FALSE)),VLOOKUP($F157,'Tirage Matchs'!$D$139:$H$266,4,FALSE),VLOOKUP($F157,'Tirage Matchs'!$B$139:$H$266,7,FALSE))))</f>
        <v>0</v>
      </c>
      <c r="M157" s="124">
        <f>IF('Tirage Matchs'!$J$1&lt;=3,0,IF(G157="",0,IF(ISNA(VLOOKUP($F157,'Tirage Matchs'!$B$272:$H$399,6,FALSE)),VLOOKUP($F157,'Tirage Matchs'!$D$272:$H$399,5,FALSE),VLOOKUP($F157,'Tirage Matchs'!$B$272:$H$399,6,FALSE))))</f>
        <v>0</v>
      </c>
      <c r="N157" s="124">
        <f>IF('Tirage Matchs'!$J$1&lt;=3,0,IF(G157="",0,IF(ISNA(VLOOKUP($F157,'Tirage Matchs'!$B$272:$H$399,7,FALSE)),VLOOKUP($F157,'Tirage Matchs'!$D$272:$H$399,4,FALSE),VLOOKUP($F157,'Tirage Matchs'!$B$272:$H$399,7,FALSE))))</f>
        <v>0</v>
      </c>
      <c r="O157" s="124">
        <f>IF('Tirage Matchs'!$J$1&lt;=4,0,IF(G157="",0,IF(ISNA(VLOOKUP($F157,'Tirage Matchs'!$B$405:$H$532,6,FALSE)),VLOOKUP($F157,'Tirage Matchs'!$D$405:$H$532,5,FALSE),VLOOKUP($F157,'Tirage Matchs'!$B$405:$H$532,6,FALSE))))</f>
        <v>0</v>
      </c>
      <c r="P157" s="124">
        <f>IF('Tirage Matchs'!$J$1&lt;=4,0,IF(G157="",0,IF(ISNA(VLOOKUP($F157,'Tirage Matchs'!$B$405:$H$532,7,FALSE)),VLOOKUP($F157,'Tirage Matchs'!$D$405:$H$532,4,FALSE),VLOOKUP($F157,'Tirage Matchs'!$B$405:$H$532,7,FALSE))))</f>
        <v>0</v>
      </c>
      <c r="Q157" s="124">
        <f>IF('Tirage Matchs'!$J$1&lt;=5,0,IF(G157="",0,IF(ISNA(VLOOKUP($F157,'Tirage Matchs'!$B$538:$H$665,6,FALSE)),VLOOKUP($F157,'Tirage Matchs'!$D$538:$H$665,5,FALSE),VLOOKUP($F157,'Tirage Matchs'!$B$538:$H$665,6,FALSE))))</f>
        <v>0</v>
      </c>
      <c r="R157" s="124">
        <f>IF('Tirage Matchs'!$J$1&lt;=5,0,IF(G157="",0,IF(ISNA(VLOOKUP($F157,'Tirage Matchs'!$B$538:$H$665,7,FALSE)),VLOOKUP($F157,'Tirage Matchs'!$D$538:$H$665,4,FALSE),VLOOKUP($F157,'Tirage Matchs'!$B$538:$H$665,7,FALSE))))</f>
        <v>0</v>
      </c>
      <c r="S157" s="130">
        <f t="shared" si="57"/>
        <v>0</v>
      </c>
      <c r="T157" s="124">
        <f t="shared" si="58"/>
        <v>0</v>
      </c>
      <c r="V157" s="127">
        <f t="shared" si="59"/>
        <v>0</v>
      </c>
      <c r="W157" s="127">
        <f t="shared" si="49"/>
        <v>0</v>
      </c>
      <c r="X157" s="127">
        <f t="shared" si="50"/>
        <v>0</v>
      </c>
      <c r="Y157" s="127">
        <f t="shared" si="51"/>
        <v>0</v>
      </c>
      <c r="Z157" s="127">
        <f t="shared" si="52"/>
        <v>0</v>
      </c>
      <c r="AA157" s="128" t="str">
        <f t="shared" si="60"/>
        <v/>
      </c>
      <c r="AB157" s="128" t="str">
        <f t="shared" si="53"/>
        <v/>
      </c>
      <c r="AC157" s="128" t="str">
        <f t="shared" si="54"/>
        <v/>
      </c>
      <c r="AD157" s="128" t="str">
        <f t="shared" si="55"/>
        <v/>
      </c>
      <c r="AE157" s="128" t="str">
        <f t="shared" si="56"/>
        <v/>
      </c>
      <c r="AF157" s="47">
        <f t="shared" si="61"/>
        <v>0.84499999999999997</v>
      </c>
      <c r="AG157" s="47">
        <f t="shared" si="62"/>
        <v>0.84499999999999997</v>
      </c>
      <c r="AH157" s="47">
        <f t="shared" si="63"/>
        <v>0.84499999999999997</v>
      </c>
      <c r="AI157" s="47">
        <f t="shared" si="64"/>
        <v>0.84499999999999997</v>
      </c>
      <c r="AJ157" s="47">
        <f t="shared" si="65"/>
        <v>0.84499999999999997</v>
      </c>
      <c r="AK157" s="48"/>
      <c r="AL157" s="48"/>
    </row>
    <row r="158" spans="1:38" x14ac:dyDescent="0.2">
      <c r="A158" s="121">
        <f t="shared" si="44"/>
        <v>156</v>
      </c>
      <c r="B158" s="121">
        <f t="shared" si="45"/>
        <v>156</v>
      </c>
      <c r="C158" s="121">
        <f t="shared" si="46"/>
        <v>156</v>
      </c>
      <c r="D158" s="121">
        <f t="shared" si="47"/>
        <v>156</v>
      </c>
      <c r="E158" s="121">
        <f t="shared" si="48"/>
        <v>156</v>
      </c>
      <c r="F158" s="122">
        <v>156</v>
      </c>
      <c r="G158" s="255" t="str">
        <f>Inscription!B159&amp;Inscription!C159&amp;Inscription!D159&amp;Inscription!E159&amp;Inscription!F159</f>
        <v/>
      </c>
      <c r="H158" s="256"/>
      <c r="I158" s="123">
        <f>IF('Tirage Matchs'!$J$1=1,0,IF(G158="",0,IF(ISNA(VLOOKUP($F158,'Tirage Matchs'!$B$6:$H$133,6,FALSE)),VLOOKUP($F158,'Tirage Matchs'!$D$6:$H$133,5,FALSE),VLOOKUP($F158,'Tirage Matchs'!$B$6:$H$133,6,FALSE))))</f>
        <v>0</v>
      </c>
      <c r="J158" s="129">
        <f>IF('Tirage Matchs'!$J$1=1,0,IF(G158="",0,IF(ISNA(VLOOKUP($F158,'Tirage Matchs'!$B$6:$H$133,7,FALSE)),VLOOKUP($F158,'Tirage Matchs'!$D$6:$H$133,4,FALSE),VLOOKUP($F158,'Tirage Matchs'!$B$6:$H$133,7,FALSE))))</f>
        <v>0</v>
      </c>
      <c r="K158" s="125">
        <f>IF('Tirage Matchs'!$J$1&lt;=2,0,IF(G158="",0,IF(ISNA(VLOOKUP($F158,'Tirage Matchs'!$B$139:$H$266,6,FALSE)),VLOOKUP($F158,'Tirage Matchs'!$D$139:$H$266,5,FALSE),VLOOKUP($F158,'Tirage Matchs'!$B$139:$H$266,6,FALSE))))</f>
        <v>0</v>
      </c>
      <c r="L158" s="124">
        <f>IF('Tirage Matchs'!$J$1&lt;=2,0,IF(G158="",0,IF(ISNA(VLOOKUP($F158,'Tirage Matchs'!$B$139:$H$266,7,FALSE)),VLOOKUP($F158,'Tirage Matchs'!$D$139:$H$266,4,FALSE),VLOOKUP($F158,'Tirage Matchs'!$B$139:$H$266,7,FALSE))))</f>
        <v>0</v>
      </c>
      <c r="M158" s="124">
        <f>IF('Tirage Matchs'!$J$1&lt;=3,0,IF(G158="",0,IF(ISNA(VLOOKUP($F158,'Tirage Matchs'!$B$272:$H$399,6,FALSE)),VLOOKUP($F158,'Tirage Matchs'!$D$272:$H$399,5,FALSE),VLOOKUP($F158,'Tirage Matchs'!$B$272:$H$399,6,FALSE))))</f>
        <v>0</v>
      </c>
      <c r="N158" s="124">
        <f>IF('Tirage Matchs'!$J$1&lt;=3,0,IF(G158="",0,IF(ISNA(VLOOKUP($F158,'Tirage Matchs'!$B$272:$H$399,7,FALSE)),VLOOKUP($F158,'Tirage Matchs'!$D$272:$H$399,4,FALSE),VLOOKUP($F158,'Tirage Matchs'!$B$272:$H$399,7,FALSE))))</f>
        <v>0</v>
      </c>
      <c r="O158" s="124">
        <f>IF('Tirage Matchs'!$J$1&lt;=4,0,IF(G158="",0,IF(ISNA(VLOOKUP($F158,'Tirage Matchs'!$B$405:$H$532,6,FALSE)),VLOOKUP($F158,'Tirage Matchs'!$D$405:$H$532,5,FALSE),VLOOKUP($F158,'Tirage Matchs'!$B$405:$H$532,6,FALSE))))</f>
        <v>0</v>
      </c>
      <c r="P158" s="124">
        <f>IF('Tirage Matchs'!$J$1&lt;=4,0,IF(G158="",0,IF(ISNA(VLOOKUP($F158,'Tirage Matchs'!$B$405:$H$532,7,FALSE)),VLOOKUP($F158,'Tirage Matchs'!$D$405:$H$532,4,FALSE),VLOOKUP($F158,'Tirage Matchs'!$B$405:$H$532,7,FALSE))))</f>
        <v>0</v>
      </c>
      <c r="Q158" s="124">
        <f>IF('Tirage Matchs'!$J$1&lt;=5,0,IF(G158="",0,IF(ISNA(VLOOKUP($F158,'Tirage Matchs'!$B$538:$H$665,6,FALSE)),VLOOKUP($F158,'Tirage Matchs'!$D$538:$H$665,5,FALSE),VLOOKUP($F158,'Tirage Matchs'!$B$538:$H$665,6,FALSE))))</f>
        <v>0</v>
      </c>
      <c r="R158" s="124">
        <f>IF('Tirage Matchs'!$J$1&lt;=5,0,IF(G158="",0,IF(ISNA(VLOOKUP($F158,'Tirage Matchs'!$B$538:$H$665,7,FALSE)),VLOOKUP($F158,'Tirage Matchs'!$D$538:$H$665,4,FALSE),VLOOKUP($F158,'Tirage Matchs'!$B$538:$H$665,7,FALSE))))</f>
        <v>0</v>
      </c>
      <c r="S158" s="130">
        <f t="shared" si="57"/>
        <v>0</v>
      </c>
      <c r="T158" s="124">
        <f t="shared" si="58"/>
        <v>0</v>
      </c>
      <c r="V158" s="127">
        <f t="shared" si="59"/>
        <v>0</v>
      </c>
      <c r="W158" s="127">
        <f t="shared" si="49"/>
        <v>0</v>
      </c>
      <c r="X158" s="127">
        <f t="shared" si="50"/>
        <v>0</v>
      </c>
      <c r="Y158" s="127">
        <f t="shared" si="51"/>
        <v>0</v>
      </c>
      <c r="Z158" s="127">
        <f t="shared" si="52"/>
        <v>0</v>
      </c>
      <c r="AA158" s="128" t="str">
        <f t="shared" si="60"/>
        <v/>
      </c>
      <c r="AB158" s="128" t="str">
        <f t="shared" si="53"/>
        <v/>
      </c>
      <c r="AC158" s="128" t="str">
        <f t="shared" si="54"/>
        <v/>
      </c>
      <c r="AD158" s="128" t="str">
        <f t="shared" si="55"/>
        <v/>
      </c>
      <c r="AE158" s="128" t="str">
        <f t="shared" si="56"/>
        <v/>
      </c>
      <c r="AF158" s="47">
        <f t="shared" si="61"/>
        <v>0.84399999999999997</v>
      </c>
      <c r="AG158" s="47">
        <f t="shared" si="62"/>
        <v>0.84399999999999997</v>
      </c>
      <c r="AH158" s="47">
        <f t="shared" si="63"/>
        <v>0.84399999999999997</v>
      </c>
      <c r="AI158" s="47">
        <f t="shared" si="64"/>
        <v>0.84399999999999997</v>
      </c>
      <c r="AJ158" s="47">
        <f t="shared" si="65"/>
        <v>0.84399999999999997</v>
      </c>
      <c r="AK158" s="48"/>
      <c r="AL158" s="48"/>
    </row>
    <row r="159" spans="1:38" x14ac:dyDescent="0.2">
      <c r="A159" s="121">
        <f t="shared" si="44"/>
        <v>157</v>
      </c>
      <c r="B159" s="121">
        <f t="shared" si="45"/>
        <v>157</v>
      </c>
      <c r="C159" s="121">
        <f t="shared" si="46"/>
        <v>157</v>
      </c>
      <c r="D159" s="121">
        <f t="shared" si="47"/>
        <v>157</v>
      </c>
      <c r="E159" s="121">
        <f t="shared" si="48"/>
        <v>157</v>
      </c>
      <c r="F159" s="122">
        <v>157</v>
      </c>
      <c r="G159" s="255" t="str">
        <f>Inscription!B160&amp;Inscription!C160&amp;Inscription!D160&amp;Inscription!E160&amp;Inscription!F160</f>
        <v/>
      </c>
      <c r="H159" s="256"/>
      <c r="I159" s="123">
        <f>IF('Tirage Matchs'!$J$1=1,0,IF(G159="",0,IF(ISNA(VLOOKUP($F159,'Tirage Matchs'!$B$6:$H$133,6,FALSE)),VLOOKUP($F159,'Tirage Matchs'!$D$6:$H$133,5,FALSE),VLOOKUP($F159,'Tirage Matchs'!$B$6:$H$133,6,FALSE))))</f>
        <v>0</v>
      </c>
      <c r="J159" s="129">
        <f>IF('Tirage Matchs'!$J$1=1,0,IF(G159="",0,IF(ISNA(VLOOKUP($F159,'Tirage Matchs'!$B$6:$H$133,7,FALSE)),VLOOKUP($F159,'Tirage Matchs'!$D$6:$H$133,4,FALSE),VLOOKUP($F159,'Tirage Matchs'!$B$6:$H$133,7,FALSE))))</f>
        <v>0</v>
      </c>
      <c r="K159" s="125">
        <f>IF('Tirage Matchs'!$J$1&lt;=2,0,IF(G159="",0,IF(ISNA(VLOOKUP($F159,'Tirage Matchs'!$B$139:$H$266,6,FALSE)),VLOOKUP($F159,'Tirage Matchs'!$D$139:$H$266,5,FALSE),VLOOKUP($F159,'Tirage Matchs'!$B$139:$H$266,6,FALSE))))</f>
        <v>0</v>
      </c>
      <c r="L159" s="124">
        <f>IF('Tirage Matchs'!$J$1&lt;=2,0,IF(G159="",0,IF(ISNA(VLOOKUP($F159,'Tirage Matchs'!$B$139:$H$266,7,FALSE)),VLOOKUP($F159,'Tirage Matchs'!$D$139:$H$266,4,FALSE),VLOOKUP($F159,'Tirage Matchs'!$B$139:$H$266,7,FALSE))))</f>
        <v>0</v>
      </c>
      <c r="M159" s="124">
        <f>IF('Tirage Matchs'!$J$1&lt;=3,0,IF(G159="",0,IF(ISNA(VLOOKUP($F159,'Tirage Matchs'!$B$272:$H$399,6,FALSE)),VLOOKUP($F159,'Tirage Matchs'!$D$272:$H$399,5,FALSE),VLOOKUP($F159,'Tirage Matchs'!$B$272:$H$399,6,FALSE))))</f>
        <v>0</v>
      </c>
      <c r="N159" s="124">
        <f>IF('Tirage Matchs'!$J$1&lt;=3,0,IF(G159="",0,IF(ISNA(VLOOKUP($F159,'Tirage Matchs'!$B$272:$H$399,7,FALSE)),VLOOKUP($F159,'Tirage Matchs'!$D$272:$H$399,4,FALSE),VLOOKUP($F159,'Tirage Matchs'!$B$272:$H$399,7,FALSE))))</f>
        <v>0</v>
      </c>
      <c r="O159" s="124">
        <f>IF('Tirage Matchs'!$J$1&lt;=4,0,IF(G159="",0,IF(ISNA(VLOOKUP($F159,'Tirage Matchs'!$B$405:$H$532,6,FALSE)),VLOOKUP($F159,'Tirage Matchs'!$D$405:$H$532,5,FALSE),VLOOKUP($F159,'Tirage Matchs'!$B$405:$H$532,6,FALSE))))</f>
        <v>0</v>
      </c>
      <c r="P159" s="124">
        <f>IF('Tirage Matchs'!$J$1&lt;=4,0,IF(G159="",0,IF(ISNA(VLOOKUP($F159,'Tirage Matchs'!$B$405:$H$532,7,FALSE)),VLOOKUP($F159,'Tirage Matchs'!$D$405:$H$532,4,FALSE),VLOOKUP($F159,'Tirage Matchs'!$B$405:$H$532,7,FALSE))))</f>
        <v>0</v>
      </c>
      <c r="Q159" s="124">
        <f>IF('Tirage Matchs'!$J$1&lt;=5,0,IF(G159="",0,IF(ISNA(VLOOKUP($F159,'Tirage Matchs'!$B$538:$H$665,6,FALSE)),VLOOKUP($F159,'Tirage Matchs'!$D$538:$H$665,5,FALSE),VLOOKUP($F159,'Tirage Matchs'!$B$538:$H$665,6,FALSE))))</f>
        <v>0</v>
      </c>
      <c r="R159" s="124">
        <f>IF('Tirage Matchs'!$J$1&lt;=5,0,IF(G159="",0,IF(ISNA(VLOOKUP($F159,'Tirage Matchs'!$B$538:$H$665,7,FALSE)),VLOOKUP($F159,'Tirage Matchs'!$D$538:$H$665,4,FALSE),VLOOKUP($F159,'Tirage Matchs'!$B$538:$H$665,7,FALSE))))</f>
        <v>0</v>
      </c>
      <c r="S159" s="130">
        <f t="shared" si="57"/>
        <v>0</v>
      </c>
      <c r="T159" s="124">
        <f t="shared" si="58"/>
        <v>0</v>
      </c>
      <c r="V159" s="127">
        <f t="shared" si="59"/>
        <v>0</v>
      </c>
      <c r="W159" s="127">
        <f t="shared" si="49"/>
        <v>0</v>
      </c>
      <c r="X159" s="127">
        <f t="shared" si="50"/>
        <v>0</v>
      </c>
      <c r="Y159" s="127">
        <f t="shared" si="51"/>
        <v>0</v>
      </c>
      <c r="Z159" s="127">
        <f t="shared" si="52"/>
        <v>0</v>
      </c>
      <c r="AA159" s="128" t="str">
        <f t="shared" si="60"/>
        <v/>
      </c>
      <c r="AB159" s="128" t="str">
        <f t="shared" si="53"/>
        <v/>
      </c>
      <c r="AC159" s="128" t="str">
        <f t="shared" si="54"/>
        <v/>
      </c>
      <c r="AD159" s="128" t="str">
        <f t="shared" si="55"/>
        <v/>
      </c>
      <c r="AE159" s="128" t="str">
        <f t="shared" si="56"/>
        <v/>
      </c>
      <c r="AF159" s="47">
        <f t="shared" si="61"/>
        <v>0.84299999999999997</v>
      </c>
      <c r="AG159" s="47">
        <f t="shared" si="62"/>
        <v>0.84299999999999997</v>
      </c>
      <c r="AH159" s="47">
        <f t="shared" si="63"/>
        <v>0.84299999999999997</v>
      </c>
      <c r="AI159" s="47">
        <f t="shared" si="64"/>
        <v>0.84299999999999997</v>
      </c>
      <c r="AJ159" s="47">
        <f t="shared" si="65"/>
        <v>0.84299999999999997</v>
      </c>
      <c r="AK159" s="48"/>
      <c r="AL159" s="48"/>
    </row>
    <row r="160" spans="1:38" x14ac:dyDescent="0.2">
      <c r="A160" s="121">
        <f t="shared" si="44"/>
        <v>158</v>
      </c>
      <c r="B160" s="121">
        <f t="shared" si="45"/>
        <v>158</v>
      </c>
      <c r="C160" s="121">
        <f t="shared" si="46"/>
        <v>158</v>
      </c>
      <c r="D160" s="121">
        <f t="shared" si="47"/>
        <v>158</v>
      </c>
      <c r="E160" s="121">
        <f t="shared" si="48"/>
        <v>158</v>
      </c>
      <c r="F160" s="122">
        <v>158</v>
      </c>
      <c r="G160" s="255" t="str">
        <f>Inscription!B161&amp;Inscription!C161&amp;Inscription!D161&amp;Inscription!E161&amp;Inscription!F161</f>
        <v/>
      </c>
      <c r="H160" s="256"/>
      <c r="I160" s="123">
        <f>IF('Tirage Matchs'!$J$1=1,0,IF(G160="",0,IF(ISNA(VLOOKUP($F160,'Tirage Matchs'!$B$6:$H$133,6,FALSE)),VLOOKUP($F160,'Tirage Matchs'!$D$6:$H$133,5,FALSE),VLOOKUP($F160,'Tirage Matchs'!$B$6:$H$133,6,FALSE))))</f>
        <v>0</v>
      </c>
      <c r="J160" s="129">
        <f>IF('Tirage Matchs'!$J$1=1,0,IF(G160="",0,IF(ISNA(VLOOKUP($F160,'Tirage Matchs'!$B$6:$H$133,7,FALSE)),VLOOKUP($F160,'Tirage Matchs'!$D$6:$H$133,4,FALSE),VLOOKUP($F160,'Tirage Matchs'!$B$6:$H$133,7,FALSE))))</f>
        <v>0</v>
      </c>
      <c r="K160" s="125">
        <f>IF('Tirage Matchs'!$J$1&lt;=2,0,IF(G160="",0,IF(ISNA(VLOOKUP($F160,'Tirage Matchs'!$B$139:$H$266,6,FALSE)),VLOOKUP($F160,'Tirage Matchs'!$D$139:$H$266,5,FALSE),VLOOKUP($F160,'Tirage Matchs'!$B$139:$H$266,6,FALSE))))</f>
        <v>0</v>
      </c>
      <c r="L160" s="124">
        <f>IF('Tirage Matchs'!$J$1&lt;=2,0,IF(G160="",0,IF(ISNA(VLOOKUP($F160,'Tirage Matchs'!$B$139:$H$266,7,FALSE)),VLOOKUP($F160,'Tirage Matchs'!$D$139:$H$266,4,FALSE),VLOOKUP($F160,'Tirage Matchs'!$B$139:$H$266,7,FALSE))))</f>
        <v>0</v>
      </c>
      <c r="M160" s="124">
        <f>IF('Tirage Matchs'!$J$1&lt;=3,0,IF(G160="",0,IF(ISNA(VLOOKUP($F160,'Tirage Matchs'!$B$272:$H$399,6,FALSE)),VLOOKUP($F160,'Tirage Matchs'!$D$272:$H$399,5,FALSE),VLOOKUP($F160,'Tirage Matchs'!$B$272:$H$399,6,FALSE))))</f>
        <v>0</v>
      </c>
      <c r="N160" s="124">
        <f>IF('Tirage Matchs'!$J$1&lt;=3,0,IF(G160="",0,IF(ISNA(VLOOKUP($F160,'Tirage Matchs'!$B$272:$H$399,7,FALSE)),VLOOKUP($F160,'Tirage Matchs'!$D$272:$H$399,4,FALSE),VLOOKUP($F160,'Tirage Matchs'!$B$272:$H$399,7,FALSE))))</f>
        <v>0</v>
      </c>
      <c r="O160" s="124">
        <f>IF('Tirage Matchs'!$J$1&lt;=4,0,IF(G160="",0,IF(ISNA(VLOOKUP($F160,'Tirage Matchs'!$B$405:$H$532,6,FALSE)),VLOOKUP($F160,'Tirage Matchs'!$D$405:$H$532,5,FALSE),VLOOKUP($F160,'Tirage Matchs'!$B$405:$H$532,6,FALSE))))</f>
        <v>0</v>
      </c>
      <c r="P160" s="124">
        <f>IF('Tirage Matchs'!$J$1&lt;=4,0,IF(G160="",0,IF(ISNA(VLOOKUP($F160,'Tirage Matchs'!$B$405:$H$532,7,FALSE)),VLOOKUP($F160,'Tirage Matchs'!$D$405:$H$532,4,FALSE),VLOOKUP($F160,'Tirage Matchs'!$B$405:$H$532,7,FALSE))))</f>
        <v>0</v>
      </c>
      <c r="Q160" s="124">
        <f>IF('Tirage Matchs'!$J$1&lt;=5,0,IF(G160="",0,IF(ISNA(VLOOKUP($F160,'Tirage Matchs'!$B$538:$H$665,6,FALSE)),VLOOKUP($F160,'Tirage Matchs'!$D$538:$H$665,5,FALSE),VLOOKUP($F160,'Tirage Matchs'!$B$538:$H$665,6,FALSE))))</f>
        <v>0</v>
      </c>
      <c r="R160" s="124">
        <f>IF('Tirage Matchs'!$J$1&lt;=5,0,IF(G160="",0,IF(ISNA(VLOOKUP($F160,'Tirage Matchs'!$B$538:$H$665,7,FALSE)),VLOOKUP($F160,'Tirage Matchs'!$D$538:$H$665,4,FALSE),VLOOKUP($F160,'Tirage Matchs'!$B$538:$H$665,7,FALSE))))</f>
        <v>0</v>
      </c>
      <c r="S160" s="130">
        <f t="shared" si="57"/>
        <v>0</v>
      </c>
      <c r="T160" s="124">
        <f t="shared" si="58"/>
        <v>0</v>
      </c>
      <c r="V160" s="127">
        <f t="shared" si="59"/>
        <v>0</v>
      </c>
      <c r="W160" s="127">
        <f t="shared" si="49"/>
        <v>0</v>
      </c>
      <c r="X160" s="127">
        <f t="shared" si="50"/>
        <v>0</v>
      </c>
      <c r="Y160" s="127">
        <f t="shared" si="51"/>
        <v>0</v>
      </c>
      <c r="Z160" s="127">
        <f t="shared" si="52"/>
        <v>0</v>
      </c>
      <c r="AA160" s="128" t="str">
        <f t="shared" si="60"/>
        <v/>
      </c>
      <c r="AB160" s="128" t="str">
        <f t="shared" si="53"/>
        <v/>
      </c>
      <c r="AC160" s="128" t="str">
        <f t="shared" si="54"/>
        <v/>
      </c>
      <c r="AD160" s="128" t="str">
        <f t="shared" si="55"/>
        <v/>
      </c>
      <c r="AE160" s="128" t="str">
        <f t="shared" si="56"/>
        <v/>
      </c>
      <c r="AF160" s="47">
        <f t="shared" si="61"/>
        <v>0.84199999999999997</v>
      </c>
      <c r="AG160" s="47">
        <f t="shared" si="62"/>
        <v>0.84199999999999997</v>
      </c>
      <c r="AH160" s="47">
        <f t="shared" si="63"/>
        <v>0.84199999999999997</v>
      </c>
      <c r="AI160" s="47">
        <f t="shared" si="64"/>
        <v>0.84199999999999997</v>
      </c>
      <c r="AJ160" s="47">
        <f t="shared" si="65"/>
        <v>0.84199999999999997</v>
      </c>
      <c r="AK160" s="48"/>
      <c r="AL160" s="48"/>
    </row>
    <row r="161" spans="1:38" x14ac:dyDescent="0.2">
      <c r="A161" s="121">
        <f t="shared" si="44"/>
        <v>159</v>
      </c>
      <c r="B161" s="121">
        <f t="shared" si="45"/>
        <v>159</v>
      </c>
      <c r="C161" s="121">
        <f t="shared" si="46"/>
        <v>159</v>
      </c>
      <c r="D161" s="121">
        <f t="shared" si="47"/>
        <v>159</v>
      </c>
      <c r="E161" s="121">
        <f t="shared" si="48"/>
        <v>159</v>
      </c>
      <c r="F161" s="122">
        <v>159</v>
      </c>
      <c r="G161" s="255" t="str">
        <f>Inscription!B162&amp;Inscription!C162&amp;Inscription!D162&amp;Inscription!E162&amp;Inscription!F162</f>
        <v/>
      </c>
      <c r="H161" s="256"/>
      <c r="I161" s="123">
        <f>IF('Tirage Matchs'!$J$1=1,0,IF(G161="",0,IF(ISNA(VLOOKUP($F161,'Tirage Matchs'!$B$6:$H$133,6,FALSE)),VLOOKUP($F161,'Tirage Matchs'!$D$6:$H$133,5,FALSE),VLOOKUP($F161,'Tirage Matchs'!$B$6:$H$133,6,FALSE))))</f>
        <v>0</v>
      </c>
      <c r="J161" s="129">
        <f>IF('Tirage Matchs'!$J$1=1,0,IF(G161="",0,IF(ISNA(VLOOKUP($F161,'Tirage Matchs'!$B$6:$H$133,7,FALSE)),VLOOKUP($F161,'Tirage Matchs'!$D$6:$H$133,4,FALSE),VLOOKUP($F161,'Tirage Matchs'!$B$6:$H$133,7,FALSE))))</f>
        <v>0</v>
      </c>
      <c r="K161" s="125">
        <f>IF('Tirage Matchs'!$J$1&lt;=2,0,IF(G161="",0,IF(ISNA(VLOOKUP($F161,'Tirage Matchs'!$B$139:$H$266,6,FALSE)),VLOOKUP($F161,'Tirage Matchs'!$D$139:$H$266,5,FALSE),VLOOKUP($F161,'Tirage Matchs'!$B$139:$H$266,6,FALSE))))</f>
        <v>0</v>
      </c>
      <c r="L161" s="124">
        <f>IF('Tirage Matchs'!$J$1&lt;=2,0,IF(G161="",0,IF(ISNA(VLOOKUP($F161,'Tirage Matchs'!$B$139:$H$266,7,FALSE)),VLOOKUP($F161,'Tirage Matchs'!$D$139:$H$266,4,FALSE),VLOOKUP($F161,'Tirage Matchs'!$B$139:$H$266,7,FALSE))))</f>
        <v>0</v>
      </c>
      <c r="M161" s="124">
        <f>IF('Tirage Matchs'!$J$1&lt;=3,0,IF(G161="",0,IF(ISNA(VLOOKUP($F161,'Tirage Matchs'!$B$272:$H$399,6,FALSE)),VLOOKUP($F161,'Tirage Matchs'!$D$272:$H$399,5,FALSE),VLOOKUP($F161,'Tirage Matchs'!$B$272:$H$399,6,FALSE))))</f>
        <v>0</v>
      </c>
      <c r="N161" s="124">
        <f>IF('Tirage Matchs'!$J$1&lt;=3,0,IF(G161="",0,IF(ISNA(VLOOKUP($F161,'Tirage Matchs'!$B$272:$H$399,7,FALSE)),VLOOKUP($F161,'Tirage Matchs'!$D$272:$H$399,4,FALSE),VLOOKUP($F161,'Tirage Matchs'!$B$272:$H$399,7,FALSE))))</f>
        <v>0</v>
      </c>
      <c r="O161" s="124">
        <f>IF('Tirage Matchs'!$J$1&lt;=4,0,IF(G161="",0,IF(ISNA(VLOOKUP($F161,'Tirage Matchs'!$B$405:$H$532,6,FALSE)),VLOOKUP($F161,'Tirage Matchs'!$D$405:$H$532,5,FALSE),VLOOKUP($F161,'Tirage Matchs'!$B$405:$H$532,6,FALSE))))</f>
        <v>0</v>
      </c>
      <c r="P161" s="124">
        <f>IF('Tirage Matchs'!$J$1&lt;=4,0,IF(G161="",0,IF(ISNA(VLOOKUP($F161,'Tirage Matchs'!$B$405:$H$532,7,FALSE)),VLOOKUP($F161,'Tirage Matchs'!$D$405:$H$532,4,FALSE),VLOOKUP($F161,'Tirage Matchs'!$B$405:$H$532,7,FALSE))))</f>
        <v>0</v>
      </c>
      <c r="Q161" s="124">
        <f>IF('Tirage Matchs'!$J$1&lt;=5,0,IF(G161="",0,IF(ISNA(VLOOKUP($F161,'Tirage Matchs'!$B$538:$H$665,6,FALSE)),VLOOKUP($F161,'Tirage Matchs'!$D$538:$H$665,5,FALSE),VLOOKUP($F161,'Tirage Matchs'!$B$538:$H$665,6,FALSE))))</f>
        <v>0</v>
      </c>
      <c r="R161" s="124">
        <f>IF('Tirage Matchs'!$J$1&lt;=5,0,IF(G161="",0,IF(ISNA(VLOOKUP($F161,'Tirage Matchs'!$B$538:$H$665,7,FALSE)),VLOOKUP($F161,'Tirage Matchs'!$D$538:$H$665,4,FALSE),VLOOKUP($F161,'Tirage Matchs'!$B$538:$H$665,7,FALSE))))</f>
        <v>0</v>
      </c>
      <c r="S161" s="130">
        <f t="shared" si="57"/>
        <v>0</v>
      </c>
      <c r="T161" s="124">
        <f t="shared" si="58"/>
        <v>0</v>
      </c>
      <c r="V161" s="127">
        <f t="shared" si="59"/>
        <v>0</v>
      </c>
      <c r="W161" s="127">
        <f t="shared" si="49"/>
        <v>0</v>
      </c>
      <c r="X161" s="127">
        <f t="shared" si="50"/>
        <v>0</v>
      </c>
      <c r="Y161" s="127">
        <f t="shared" si="51"/>
        <v>0</v>
      </c>
      <c r="Z161" s="127">
        <f t="shared" si="52"/>
        <v>0</v>
      </c>
      <c r="AA161" s="128" t="str">
        <f t="shared" si="60"/>
        <v/>
      </c>
      <c r="AB161" s="128" t="str">
        <f t="shared" si="53"/>
        <v/>
      </c>
      <c r="AC161" s="128" t="str">
        <f t="shared" si="54"/>
        <v/>
      </c>
      <c r="AD161" s="128" t="str">
        <f t="shared" si="55"/>
        <v/>
      </c>
      <c r="AE161" s="128" t="str">
        <f t="shared" si="56"/>
        <v/>
      </c>
      <c r="AF161" s="47">
        <f t="shared" si="61"/>
        <v>0.84099999999999997</v>
      </c>
      <c r="AG161" s="47">
        <f t="shared" si="62"/>
        <v>0.84099999999999997</v>
      </c>
      <c r="AH161" s="47">
        <f t="shared" si="63"/>
        <v>0.84099999999999997</v>
      </c>
      <c r="AI161" s="47">
        <f t="shared" si="64"/>
        <v>0.84099999999999997</v>
      </c>
      <c r="AJ161" s="47">
        <f t="shared" si="65"/>
        <v>0.84099999999999997</v>
      </c>
      <c r="AK161" s="48"/>
      <c r="AL161" s="48"/>
    </row>
    <row r="162" spans="1:38" x14ac:dyDescent="0.2">
      <c r="A162" s="121">
        <f t="shared" si="44"/>
        <v>160</v>
      </c>
      <c r="B162" s="121">
        <f t="shared" si="45"/>
        <v>160</v>
      </c>
      <c r="C162" s="121">
        <f t="shared" si="46"/>
        <v>160</v>
      </c>
      <c r="D162" s="121">
        <f t="shared" si="47"/>
        <v>160</v>
      </c>
      <c r="E162" s="121">
        <f t="shared" si="48"/>
        <v>160</v>
      </c>
      <c r="F162" s="122">
        <v>160</v>
      </c>
      <c r="G162" s="255" t="str">
        <f>Inscription!B163&amp;Inscription!C163&amp;Inscription!D163&amp;Inscription!E163&amp;Inscription!F163</f>
        <v/>
      </c>
      <c r="H162" s="256"/>
      <c r="I162" s="123">
        <f>IF('Tirage Matchs'!$J$1=1,0,IF(G162="",0,IF(ISNA(VLOOKUP($F162,'Tirage Matchs'!$B$6:$H$133,6,FALSE)),VLOOKUP($F162,'Tirage Matchs'!$D$6:$H$133,5,FALSE),VLOOKUP($F162,'Tirage Matchs'!$B$6:$H$133,6,FALSE))))</f>
        <v>0</v>
      </c>
      <c r="J162" s="129">
        <f>IF('Tirage Matchs'!$J$1=1,0,IF(G162="",0,IF(ISNA(VLOOKUP($F162,'Tirage Matchs'!$B$6:$H$133,7,FALSE)),VLOOKUP($F162,'Tirage Matchs'!$D$6:$H$133,4,FALSE),VLOOKUP($F162,'Tirage Matchs'!$B$6:$H$133,7,FALSE))))</f>
        <v>0</v>
      </c>
      <c r="K162" s="125">
        <f>IF('Tirage Matchs'!$J$1&lt;=2,0,IF(G162="",0,IF(ISNA(VLOOKUP($F162,'Tirage Matchs'!$B$139:$H$266,6,FALSE)),VLOOKUP($F162,'Tirage Matchs'!$D$139:$H$266,5,FALSE),VLOOKUP($F162,'Tirage Matchs'!$B$139:$H$266,6,FALSE))))</f>
        <v>0</v>
      </c>
      <c r="L162" s="124">
        <f>IF('Tirage Matchs'!$J$1&lt;=2,0,IF(G162="",0,IF(ISNA(VLOOKUP($F162,'Tirage Matchs'!$B$139:$H$266,7,FALSE)),VLOOKUP($F162,'Tirage Matchs'!$D$139:$H$266,4,FALSE),VLOOKUP($F162,'Tirage Matchs'!$B$139:$H$266,7,FALSE))))</f>
        <v>0</v>
      </c>
      <c r="M162" s="124">
        <f>IF('Tirage Matchs'!$J$1&lt;=3,0,IF(G162="",0,IF(ISNA(VLOOKUP($F162,'Tirage Matchs'!$B$272:$H$399,6,FALSE)),VLOOKUP($F162,'Tirage Matchs'!$D$272:$H$399,5,FALSE),VLOOKUP($F162,'Tirage Matchs'!$B$272:$H$399,6,FALSE))))</f>
        <v>0</v>
      </c>
      <c r="N162" s="124">
        <f>IF('Tirage Matchs'!$J$1&lt;=3,0,IF(G162="",0,IF(ISNA(VLOOKUP($F162,'Tirage Matchs'!$B$272:$H$399,7,FALSE)),VLOOKUP($F162,'Tirage Matchs'!$D$272:$H$399,4,FALSE),VLOOKUP($F162,'Tirage Matchs'!$B$272:$H$399,7,FALSE))))</f>
        <v>0</v>
      </c>
      <c r="O162" s="124">
        <f>IF('Tirage Matchs'!$J$1&lt;=4,0,IF(G162="",0,IF(ISNA(VLOOKUP($F162,'Tirage Matchs'!$B$405:$H$532,6,FALSE)),VLOOKUP($F162,'Tirage Matchs'!$D$405:$H$532,5,FALSE),VLOOKUP($F162,'Tirage Matchs'!$B$405:$H$532,6,FALSE))))</f>
        <v>0</v>
      </c>
      <c r="P162" s="124">
        <f>IF('Tirage Matchs'!$J$1&lt;=4,0,IF(G162="",0,IF(ISNA(VLOOKUP($F162,'Tirage Matchs'!$B$405:$H$532,7,FALSE)),VLOOKUP($F162,'Tirage Matchs'!$D$405:$H$532,4,FALSE),VLOOKUP($F162,'Tirage Matchs'!$B$405:$H$532,7,FALSE))))</f>
        <v>0</v>
      </c>
      <c r="Q162" s="124">
        <f>IF('Tirage Matchs'!$J$1&lt;=5,0,IF(G162="",0,IF(ISNA(VLOOKUP($F162,'Tirage Matchs'!$B$538:$H$665,6,FALSE)),VLOOKUP($F162,'Tirage Matchs'!$D$538:$H$665,5,FALSE),VLOOKUP($F162,'Tirage Matchs'!$B$538:$H$665,6,FALSE))))</f>
        <v>0</v>
      </c>
      <c r="R162" s="124">
        <f>IF('Tirage Matchs'!$J$1&lt;=5,0,IF(G162="",0,IF(ISNA(VLOOKUP($F162,'Tirage Matchs'!$B$538:$H$665,7,FALSE)),VLOOKUP($F162,'Tirage Matchs'!$D$538:$H$665,4,FALSE),VLOOKUP($F162,'Tirage Matchs'!$B$538:$H$665,7,FALSE))))</f>
        <v>0</v>
      </c>
      <c r="S162" s="130">
        <f t="shared" si="57"/>
        <v>0</v>
      </c>
      <c r="T162" s="124">
        <f t="shared" si="58"/>
        <v>0</v>
      </c>
      <c r="V162" s="127">
        <f t="shared" si="59"/>
        <v>0</v>
      </c>
      <c r="W162" s="127">
        <f t="shared" si="49"/>
        <v>0</v>
      </c>
      <c r="X162" s="127">
        <f t="shared" si="50"/>
        <v>0</v>
      </c>
      <c r="Y162" s="127">
        <f t="shared" si="51"/>
        <v>0</v>
      </c>
      <c r="Z162" s="127">
        <f t="shared" si="52"/>
        <v>0</v>
      </c>
      <c r="AA162" s="128" t="str">
        <f t="shared" si="60"/>
        <v/>
      </c>
      <c r="AB162" s="128" t="str">
        <f t="shared" si="53"/>
        <v/>
      </c>
      <c r="AC162" s="128" t="str">
        <f t="shared" si="54"/>
        <v/>
      </c>
      <c r="AD162" s="128" t="str">
        <f t="shared" si="55"/>
        <v/>
      </c>
      <c r="AE162" s="128" t="str">
        <f t="shared" si="56"/>
        <v/>
      </c>
      <c r="AF162" s="47">
        <f t="shared" si="61"/>
        <v>0.84</v>
      </c>
      <c r="AG162" s="47">
        <f t="shared" si="62"/>
        <v>0.84</v>
      </c>
      <c r="AH162" s="47">
        <f t="shared" si="63"/>
        <v>0.84</v>
      </c>
      <c r="AI162" s="47">
        <f t="shared" si="64"/>
        <v>0.84</v>
      </c>
      <c r="AJ162" s="47">
        <f t="shared" si="65"/>
        <v>0.84</v>
      </c>
      <c r="AK162" s="48"/>
      <c r="AL162" s="48"/>
    </row>
    <row r="163" spans="1:38" x14ac:dyDescent="0.2">
      <c r="A163" s="121">
        <f t="shared" si="44"/>
        <v>161</v>
      </c>
      <c r="B163" s="121">
        <f t="shared" si="45"/>
        <v>161</v>
      </c>
      <c r="C163" s="121">
        <f t="shared" si="46"/>
        <v>161</v>
      </c>
      <c r="D163" s="121">
        <f t="shared" si="47"/>
        <v>161</v>
      </c>
      <c r="E163" s="121">
        <f t="shared" si="48"/>
        <v>161</v>
      </c>
      <c r="F163" s="122">
        <v>161</v>
      </c>
      <c r="G163" s="255" t="str">
        <f>Inscription!B164&amp;Inscription!C164&amp;Inscription!D164&amp;Inscription!E164&amp;Inscription!F164</f>
        <v/>
      </c>
      <c r="H163" s="256"/>
      <c r="I163" s="123">
        <f>IF('Tirage Matchs'!$J$1=1,0,IF(G163="",0,IF(ISNA(VLOOKUP($F163,'Tirage Matchs'!$B$6:$H$133,6,FALSE)),VLOOKUP($F163,'Tirage Matchs'!$D$6:$H$133,5,FALSE),VLOOKUP($F163,'Tirage Matchs'!$B$6:$H$133,6,FALSE))))</f>
        <v>0</v>
      </c>
      <c r="J163" s="129">
        <f>IF('Tirage Matchs'!$J$1=1,0,IF(G163="",0,IF(ISNA(VLOOKUP($F163,'Tirage Matchs'!$B$6:$H$133,7,FALSE)),VLOOKUP($F163,'Tirage Matchs'!$D$6:$H$133,4,FALSE),VLOOKUP($F163,'Tirage Matchs'!$B$6:$H$133,7,FALSE))))</f>
        <v>0</v>
      </c>
      <c r="K163" s="125">
        <f>IF('Tirage Matchs'!$J$1&lt;=2,0,IF(G163="",0,IF(ISNA(VLOOKUP($F163,'Tirage Matchs'!$B$139:$H$266,6,FALSE)),VLOOKUP($F163,'Tirage Matchs'!$D$139:$H$266,5,FALSE),VLOOKUP($F163,'Tirage Matchs'!$B$139:$H$266,6,FALSE))))</f>
        <v>0</v>
      </c>
      <c r="L163" s="124">
        <f>IF('Tirage Matchs'!$J$1&lt;=2,0,IF(G163="",0,IF(ISNA(VLOOKUP($F163,'Tirage Matchs'!$B$139:$H$266,7,FALSE)),VLOOKUP($F163,'Tirage Matchs'!$D$139:$H$266,4,FALSE),VLOOKUP($F163,'Tirage Matchs'!$B$139:$H$266,7,FALSE))))</f>
        <v>0</v>
      </c>
      <c r="M163" s="124">
        <f>IF('Tirage Matchs'!$J$1&lt;=3,0,IF(G163="",0,IF(ISNA(VLOOKUP($F163,'Tirage Matchs'!$B$272:$H$399,6,FALSE)),VLOOKUP($F163,'Tirage Matchs'!$D$272:$H$399,5,FALSE),VLOOKUP($F163,'Tirage Matchs'!$B$272:$H$399,6,FALSE))))</f>
        <v>0</v>
      </c>
      <c r="N163" s="124">
        <f>IF('Tirage Matchs'!$J$1&lt;=3,0,IF(G163="",0,IF(ISNA(VLOOKUP($F163,'Tirage Matchs'!$B$272:$H$399,7,FALSE)),VLOOKUP($F163,'Tirage Matchs'!$D$272:$H$399,4,FALSE),VLOOKUP($F163,'Tirage Matchs'!$B$272:$H$399,7,FALSE))))</f>
        <v>0</v>
      </c>
      <c r="O163" s="124">
        <f>IF('Tirage Matchs'!$J$1&lt;=4,0,IF(G163="",0,IF(ISNA(VLOOKUP($F163,'Tirage Matchs'!$B$405:$H$532,6,FALSE)),VLOOKUP($F163,'Tirage Matchs'!$D$405:$H$532,5,FALSE),VLOOKUP($F163,'Tirage Matchs'!$B$405:$H$532,6,FALSE))))</f>
        <v>0</v>
      </c>
      <c r="P163" s="124">
        <f>IF('Tirage Matchs'!$J$1&lt;=4,0,IF(G163="",0,IF(ISNA(VLOOKUP($F163,'Tirage Matchs'!$B$405:$H$532,7,FALSE)),VLOOKUP($F163,'Tirage Matchs'!$D$405:$H$532,4,FALSE),VLOOKUP($F163,'Tirage Matchs'!$B$405:$H$532,7,FALSE))))</f>
        <v>0</v>
      </c>
      <c r="Q163" s="124">
        <f>IF('Tirage Matchs'!$J$1&lt;=5,0,IF(G163="",0,IF(ISNA(VLOOKUP($F163,'Tirage Matchs'!$B$538:$H$665,6,FALSE)),VLOOKUP($F163,'Tirage Matchs'!$D$538:$H$665,5,FALSE),VLOOKUP($F163,'Tirage Matchs'!$B$538:$H$665,6,FALSE))))</f>
        <v>0</v>
      </c>
      <c r="R163" s="124">
        <f>IF('Tirage Matchs'!$J$1&lt;=5,0,IF(G163="",0,IF(ISNA(VLOOKUP($F163,'Tirage Matchs'!$B$538:$H$665,7,FALSE)),VLOOKUP($F163,'Tirage Matchs'!$D$538:$H$665,4,FALSE),VLOOKUP($F163,'Tirage Matchs'!$B$538:$H$665,7,FALSE))))</f>
        <v>0</v>
      </c>
      <c r="S163" s="130">
        <f t="shared" si="57"/>
        <v>0</v>
      </c>
      <c r="T163" s="124">
        <f t="shared" si="58"/>
        <v>0</v>
      </c>
      <c r="V163" s="127">
        <f t="shared" si="59"/>
        <v>0</v>
      </c>
      <c r="W163" s="127">
        <f t="shared" si="49"/>
        <v>0</v>
      </c>
      <c r="X163" s="127">
        <f t="shared" si="50"/>
        <v>0</v>
      </c>
      <c r="Y163" s="127">
        <f t="shared" si="51"/>
        <v>0</v>
      </c>
      <c r="Z163" s="127">
        <f t="shared" si="52"/>
        <v>0</v>
      </c>
      <c r="AA163" s="128" t="str">
        <f t="shared" si="60"/>
        <v/>
      </c>
      <c r="AB163" s="128" t="str">
        <f t="shared" si="53"/>
        <v/>
      </c>
      <c r="AC163" s="128" t="str">
        <f t="shared" si="54"/>
        <v/>
      </c>
      <c r="AD163" s="128" t="str">
        <f t="shared" si="55"/>
        <v/>
      </c>
      <c r="AE163" s="128" t="str">
        <f t="shared" si="56"/>
        <v/>
      </c>
      <c r="AF163" s="47">
        <f t="shared" si="61"/>
        <v>0.83899999999999997</v>
      </c>
      <c r="AG163" s="47">
        <f t="shared" si="62"/>
        <v>0.83899999999999997</v>
      </c>
      <c r="AH163" s="47">
        <f t="shared" si="63"/>
        <v>0.83899999999999997</v>
      </c>
      <c r="AI163" s="47">
        <f t="shared" si="64"/>
        <v>0.83899999999999997</v>
      </c>
      <c r="AJ163" s="47">
        <f t="shared" si="65"/>
        <v>0.83899999999999997</v>
      </c>
      <c r="AK163" s="48"/>
      <c r="AL163" s="48"/>
    </row>
    <row r="164" spans="1:38" x14ac:dyDescent="0.2">
      <c r="A164" s="121">
        <f t="shared" si="44"/>
        <v>162</v>
      </c>
      <c r="B164" s="121">
        <f t="shared" si="45"/>
        <v>162</v>
      </c>
      <c r="C164" s="121">
        <f t="shared" si="46"/>
        <v>162</v>
      </c>
      <c r="D164" s="121">
        <f t="shared" si="47"/>
        <v>162</v>
      </c>
      <c r="E164" s="121">
        <f t="shared" si="48"/>
        <v>162</v>
      </c>
      <c r="F164" s="122">
        <v>162</v>
      </c>
      <c r="G164" s="255" t="str">
        <f>Inscription!B165&amp;Inscription!C165&amp;Inscription!D165&amp;Inscription!E165&amp;Inscription!F165</f>
        <v/>
      </c>
      <c r="H164" s="256"/>
      <c r="I164" s="123">
        <f>IF('Tirage Matchs'!$J$1=1,0,IF(G164="",0,IF(ISNA(VLOOKUP($F164,'Tirage Matchs'!$B$6:$H$133,6,FALSE)),VLOOKUP($F164,'Tirage Matchs'!$D$6:$H$133,5,FALSE),VLOOKUP($F164,'Tirage Matchs'!$B$6:$H$133,6,FALSE))))</f>
        <v>0</v>
      </c>
      <c r="J164" s="129">
        <f>IF('Tirage Matchs'!$J$1=1,0,IF(G164="",0,IF(ISNA(VLOOKUP($F164,'Tirage Matchs'!$B$6:$H$133,7,FALSE)),VLOOKUP($F164,'Tirage Matchs'!$D$6:$H$133,4,FALSE),VLOOKUP($F164,'Tirage Matchs'!$B$6:$H$133,7,FALSE))))</f>
        <v>0</v>
      </c>
      <c r="K164" s="125">
        <f>IF('Tirage Matchs'!$J$1&lt;=2,0,IF(G164="",0,IF(ISNA(VLOOKUP($F164,'Tirage Matchs'!$B$139:$H$266,6,FALSE)),VLOOKUP($F164,'Tirage Matchs'!$D$139:$H$266,5,FALSE),VLOOKUP($F164,'Tirage Matchs'!$B$139:$H$266,6,FALSE))))</f>
        <v>0</v>
      </c>
      <c r="L164" s="124">
        <f>IF('Tirage Matchs'!$J$1&lt;=2,0,IF(G164="",0,IF(ISNA(VLOOKUP($F164,'Tirage Matchs'!$B$139:$H$266,7,FALSE)),VLOOKUP($F164,'Tirage Matchs'!$D$139:$H$266,4,FALSE),VLOOKUP($F164,'Tirage Matchs'!$B$139:$H$266,7,FALSE))))</f>
        <v>0</v>
      </c>
      <c r="M164" s="124">
        <f>IF('Tirage Matchs'!$J$1&lt;=3,0,IF(G164="",0,IF(ISNA(VLOOKUP($F164,'Tirage Matchs'!$B$272:$H$399,6,FALSE)),VLOOKUP($F164,'Tirage Matchs'!$D$272:$H$399,5,FALSE),VLOOKUP($F164,'Tirage Matchs'!$B$272:$H$399,6,FALSE))))</f>
        <v>0</v>
      </c>
      <c r="N164" s="124">
        <f>IF('Tirage Matchs'!$J$1&lt;=3,0,IF(G164="",0,IF(ISNA(VLOOKUP($F164,'Tirage Matchs'!$B$272:$H$399,7,FALSE)),VLOOKUP($F164,'Tirage Matchs'!$D$272:$H$399,4,FALSE),VLOOKUP($F164,'Tirage Matchs'!$B$272:$H$399,7,FALSE))))</f>
        <v>0</v>
      </c>
      <c r="O164" s="124">
        <f>IF('Tirage Matchs'!$J$1&lt;=4,0,IF(G164="",0,IF(ISNA(VLOOKUP($F164,'Tirage Matchs'!$B$405:$H$532,6,FALSE)),VLOOKUP($F164,'Tirage Matchs'!$D$405:$H$532,5,FALSE),VLOOKUP($F164,'Tirage Matchs'!$B$405:$H$532,6,FALSE))))</f>
        <v>0</v>
      </c>
      <c r="P164" s="124">
        <f>IF('Tirage Matchs'!$J$1&lt;=4,0,IF(G164="",0,IF(ISNA(VLOOKUP($F164,'Tirage Matchs'!$B$405:$H$532,7,FALSE)),VLOOKUP($F164,'Tirage Matchs'!$D$405:$H$532,4,FALSE),VLOOKUP($F164,'Tirage Matchs'!$B$405:$H$532,7,FALSE))))</f>
        <v>0</v>
      </c>
      <c r="Q164" s="124">
        <f>IF('Tirage Matchs'!$J$1&lt;=5,0,IF(G164="",0,IF(ISNA(VLOOKUP($F164,'Tirage Matchs'!$B$538:$H$665,6,FALSE)),VLOOKUP($F164,'Tirage Matchs'!$D$538:$H$665,5,FALSE),VLOOKUP($F164,'Tirage Matchs'!$B$538:$H$665,6,FALSE))))</f>
        <v>0</v>
      </c>
      <c r="R164" s="124">
        <f>IF('Tirage Matchs'!$J$1&lt;=5,0,IF(G164="",0,IF(ISNA(VLOOKUP($F164,'Tirage Matchs'!$B$538:$H$665,7,FALSE)),VLOOKUP($F164,'Tirage Matchs'!$D$538:$H$665,4,FALSE),VLOOKUP($F164,'Tirage Matchs'!$B$538:$H$665,7,FALSE))))</f>
        <v>0</v>
      </c>
      <c r="S164" s="130">
        <f t="shared" si="57"/>
        <v>0</v>
      </c>
      <c r="T164" s="124">
        <f t="shared" si="58"/>
        <v>0</v>
      </c>
      <c r="V164" s="127">
        <f t="shared" si="59"/>
        <v>0</v>
      </c>
      <c r="W164" s="127">
        <f t="shared" si="49"/>
        <v>0</v>
      </c>
      <c r="X164" s="127">
        <f t="shared" si="50"/>
        <v>0</v>
      </c>
      <c r="Y164" s="127">
        <f t="shared" si="51"/>
        <v>0</v>
      </c>
      <c r="Z164" s="127">
        <f t="shared" si="52"/>
        <v>0</v>
      </c>
      <c r="AA164" s="128" t="str">
        <f t="shared" si="60"/>
        <v/>
      </c>
      <c r="AB164" s="128" t="str">
        <f t="shared" si="53"/>
        <v/>
      </c>
      <c r="AC164" s="128" t="str">
        <f t="shared" si="54"/>
        <v/>
      </c>
      <c r="AD164" s="128" t="str">
        <f t="shared" si="55"/>
        <v/>
      </c>
      <c r="AE164" s="128" t="str">
        <f t="shared" si="56"/>
        <v/>
      </c>
      <c r="AF164" s="47">
        <f t="shared" si="61"/>
        <v>0.83799999999999997</v>
      </c>
      <c r="AG164" s="47">
        <f t="shared" si="62"/>
        <v>0.83799999999999997</v>
      </c>
      <c r="AH164" s="47">
        <f t="shared" si="63"/>
        <v>0.83799999999999997</v>
      </c>
      <c r="AI164" s="47">
        <f t="shared" si="64"/>
        <v>0.83799999999999997</v>
      </c>
      <c r="AJ164" s="47">
        <f t="shared" si="65"/>
        <v>0.83799999999999997</v>
      </c>
      <c r="AK164" s="48"/>
      <c r="AL164" s="48"/>
    </row>
    <row r="165" spans="1:38" x14ac:dyDescent="0.2">
      <c r="A165" s="121">
        <f t="shared" si="44"/>
        <v>163</v>
      </c>
      <c r="B165" s="121">
        <f t="shared" si="45"/>
        <v>163</v>
      </c>
      <c r="C165" s="121">
        <f t="shared" si="46"/>
        <v>163</v>
      </c>
      <c r="D165" s="121">
        <f t="shared" si="47"/>
        <v>163</v>
      </c>
      <c r="E165" s="121">
        <f t="shared" si="48"/>
        <v>163</v>
      </c>
      <c r="F165" s="122">
        <v>163</v>
      </c>
      <c r="G165" s="255" t="str">
        <f>Inscription!B166&amp;Inscription!C166&amp;Inscription!D166&amp;Inscription!E166&amp;Inscription!F166</f>
        <v/>
      </c>
      <c r="H165" s="256"/>
      <c r="I165" s="123">
        <f>IF('Tirage Matchs'!$J$1=1,0,IF(G165="",0,IF(ISNA(VLOOKUP($F165,'Tirage Matchs'!$B$6:$H$133,6,FALSE)),VLOOKUP($F165,'Tirage Matchs'!$D$6:$H$133,5,FALSE),VLOOKUP($F165,'Tirage Matchs'!$B$6:$H$133,6,FALSE))))</f>
        <v>0</v>
      </c>
      <c r="J165" s="129">
        <f>IF('Tirage Matchs'!$J$1=1,0,IF(G165="",0,IF(ISNA(VLOOKUP($F165,'Tirage Matchs'!$B$6:$H$133,7,FALSE)),VLOOKUP($F165,'Tirage Matchs'!$D$6:$H$133,4,FALSE),VLOOKUP($F165,'Tirage Matchs'!$B$6:$H$133,7,FALSE))))</f>
        <v>0</v>
      </c>
      <c r="K165" s="125">
        <f>IF('Tirage Matchs'!$J$1&lt;=2,0,IF(G165="",0,IF(ISNA(VLOOKUP($F165,'Tirage Matchs'!$B$139:$H$266,6,FALSE)),VLOOKUP($F165,'Tirage Matchs'!$D$139:$H$266,5,FALSE),VLOOKUP($F165,'Tirage Matchs'!$B$139:$H$266,6,FALSE))))</f>
        <v>0</v>
      </c>
      <c r="L165" s="124">
        <f>IF('Tirage Matchs'!$J$1&lt;=2,0,IF(G165="",0,IF(ISNA(VLOOKUP($F165,'Tirage Matchs'!$B$139:$H$266,7,FALSE)),VLOOKUP($F165,'Tirage Matchs'!$D$139:$H$266,4,FALSE),VLOOKUP($F165,'Tirage Matchs'!$B$139:$H$266,7,FALSE))))</f>
        <v>0</v>
      </c>
      <c r="M165" s="124">
        <f>IF('Tirage Matchs'!$J$1&lt;=3,0,IF(G165="",0,IF(ISNA(VLOOKUP($F165,'Tirage Matchs'!$B$272:$H$399,6,FALSE)),VLOOKUP($F165,'Tirage Matchs'!$D$272:$H$399,5,FALSE),VLOOKUP($F165,'Tirage Matchs'!$B$272:$H$399,6,FALSE))))</f>
        <v>0</v>
      </c>
      <c r="N165" s="124">
        <f>IF('Tirage Matchs'!$J$1&lt;=3,0,IF(G165="",0,IF(ISNA(VLOOKUP($F165,'Tirage Matchs'!$B$272:$H$399,7,FALSE)),VLOOKUP($F165,'Tirage Matchs'!$D$272:$H$399,4,FALSE),VLOOKUP($F165,'Tirage Matchs'!$B$272:$H$399,7,FALSE))))</f>
        <v>0</v>
      </c>
      <c r="O165" s="124">
        <f>IF('Tirage Matchs'!$J$1&lt;=4,0,IF(G165="",0,IF(ISNA(VLOOKUP($F165,'Tirage Matchs'!$B$405:$H$532,6,FALSE)),VLOOKUP($F165,'Tirage Matchs'!$D$405:$H$532,5,FALSE),VLOOKUP($F165,'Tirage Matchs'!$B$405:$H$532,6,FALSE))))</f>
        <v>0</v>
      </c>
      <c r="P165" s="124">
        <f>IF('Tirage Matchs'!$J$1&lt;=4,0,IF(G165="",0,IF(ISNA(VLOOKUP($F165,'Tirage Matchs'!$B$405:$H$532,7,FALSE)),VLOOKUP($F165,'Tirage Matchs'!$D$405:$H$532,4,FALSE),VLOOKUP($F165,'Tirage Matchs'!$B$405:$H$532,7,FALSE))))</f>
        <v>0</v>
      </c>
      <c r="Q165" s="124">
        <f>IF('Tirage Matchs'!$J$1&lt;=5,0,IF(G165="",0,IF(ISNA(VLOOKUP($F165,'Tirage Matchs'!$B$538:$H$665,6,FALSE)),VLOOKUP($F165,'Tirage Matchs'!$D$538:$H$665,5,FALSE),VLOOKUP($F165,'Tirage Matchs'!$B$538:$H$665,6,FALSE))))</f>
        <v>0</v>
      </c>
      <c r="R165" s="124">
        <f>IF('Tirage Matchs'!$J$1&lt;=5,0,IF(G165="",0,IF(ISNA(VLOOKUP($F165,'Tirage Matchs'!$B$538:$H$665,7,FALSE)),VLOOKUP($F165,'Tirage Matchs'!$D$538:$H$665,4,FALSE),VLOOKUP($F165,'Tirage Matchs'!$B$538:$H$665,7,FALSE))))</f>
        <v>0</v>
      </c>
      <c r="S165" s="130">
        <f t="shared" si="57"/>
        <v>0</v>
      </c>
      <c r="T165" s="124">
        <f t="shared" si="58"/>
        <v>0</v>
      </c>
      <c r="V165" s="127">
        <f t="shared" si="59"/>
        <v>0</v>
      </c>
      <c r="W165" s="127">
        <f t="shared" si="49"/>
        <v>0</v>
      </c>
      <c r="X165" s="127">
        <f t="shared" si="50"/>
        <v>0</v>
      </c>
      <c r="Y165" s="127">
        <f t="shared" si="51"/>
        <v>0</v>
      </c>
      <c r="Z165" s="127">
        <f t="shared" si="52"/>
        <v>0</v>
      </c>
      <c r="AA165" s="128" t="str">
        <f t="shared" si="60"/>
        <v/>
      </c>
      <c r="AB165" s="128" t="str">
        <f t="shared" si="53"/>
        <v/>
      </c>
      <c r="AC165" s="128" t="str">
        <f t="shared" si="54"/>
        <v/>
      </c>
      <c r="AD165" s="128" t="str">
        <f t="shared" si="55"/>
        <v/>
      </c>
      <c r="AE165" s="128" t="str">
        <f t="shared" si="56"/>
        <v/>
      </c>
      <c r="AF165" s="47">
        <f t="shared" si="61"/>
        <v>0.83699999999999997</v>
      </c>
      <c r="AG165" s="47">
        <f t="shared" si="62"/>
        <v>0.83699999999999997</v>
      </c>
      <c r="AH165" s="47">
        <f t="shared" si="63"/>
        <v>0.83699999999999997</v>
      </c>
      <c r="AI165" s="47">
        <f t="shared" si="64"/>
        <v>0.83699999999999997</v>
      </c>
      <c r="AJ165" s="47">
        <f t="shared" si="65"/>
        <v>0.83699999999999997</v>
      </c>
      <c r="AK165" s="48"/>
      <c r="AL165" s="48"/>
    </row>
    <row r="166" spans="1:38" x14ac:dyDescent="0.2">
      <c r="A166" s="121">
        <f t="shared" si="44"/>
        <v>164</v>
      </c>
      <c r="B166" s="121">
        <f t="shared" si="45"/>
        <v>164</v>
      </c>
      <c r="C166" s="121">
        <f t="shared" si="46"/>
        <v>164</v>
      </c>
      <c r="D166" s="121">
        <f t="shared" si="47"/>
        <v>164</v>
      </c>
      <c r="E166" s="121">
        <f t="shared" si="48"/>
        <v>164</v>
      </c>
      <c r="F166" s="122">
        <v>164</v>
      </c>
      <c r="G166" s="255" t="str">
        <f>Inscription!B167&amp;Inscription!C167&amp;Inscription!D167&amp;Inscription!E167&amp;Inscription!F167</f>
        <v/>
      </c>
      <c r="H166" s="256"/>
      <c r="I166" s="123">
        <f>IF('Tirage Matchs'!$J$1=1,0,IF(G166="",0,IF(ISNA(VLOOKUP($F166,'Tirage Matchs'!$B$6:$H$133,6,FALSE)),VLOOKUP($F166,'Tirage Matchs'!$D$6:$H$133,5,FALSE),VLOOKUP($F166,'Tirage Matchs'!$B$6:$H$133,6,FALSE))))</f>
        <v>0</v>
      </c>
      <c r="J166" s="129">
        <f>IF('Tirage Matchs'!$J$1=1,0,IF(G166="",0,IF(ISNA(VLOOKUP($F166,'Tirage Matchs'!$B$6:$H$133,7,FALSE)),VLOOKUP($F166,'Tirage Matchs'!$D$6:$H$133,4,FALSE),VLOOKUP($F166,'Tirage Matchs'!$B$6:$H$133,7,FALSE))))</f>
        <v>0</v>
      </c>
      <c r="K166" s="125">
        <f>IF('Tirage Matchs'!$J$1&lt;=2,0,IF(G166="",0,IF(ISNA(VLOOKUP($F166,'Tirage Matchs'!$B$139:$H$266,6,FALSE)),VLOOKUP($F166,'Tirage Matchs'!$D$139:$H$266,5,FALSE),VLOOKUP($F166,'Tirage Matchs'!$B$139:$H$266,6,FALSE))))</f>
        <v>0</v>
      </c>
      <c r="L166" s="124">
        <f>IF('Tirage Matchs'!$J$1&lt;=2,0,IF(G166="",0,IF(ISNA(VLOOKUP($F166,'Tirage Matchs'!$B$139:$H$266,7,FALSE)),VLOOKUP($F166,'Tirage Matchs'!$D$139:$H$266,4,FALSE),VLOOKUP($F166,'Tirage Matchs'!$B$139:$H$266,7,FALSE))))</f>
        <v>0</v>
      </c>
      <c r="M166" s="124">
        <f>IF('Tirage Matchs'!$J$1&lt;=3,0,IF(G166="",0,IF(ISNA(VLOOKUP($F166,'Tirage Matchs'!$B$272:$H$399,6,FALSE)),VLOOKUP($F166,'Tirage Matchs'!$D$272:$H$399,5,FALSE),VLOOKUP($F166,'Tirage Matchs'!$B$272:$H$399,6,FALSE))))</f>
        <v>0</v>
      </c>
      <c r="N166" s="124">
        <f>IF('Tirage Matchs'!$J$1&lt;=3,0,IF(G166="",0,IF(ISNA(VLOOKUP($F166,'Tirage Matchs'!$B$272:$H$399,7,FALSE)),VLOOKUP($F166,'Tirage Matchs'!$D$272:$H$399,4,FALSE),VLOOKUP($F166,'Tirage Matchs'!$B$272:$H$399,7,FALSE))))</f>
        <v>0</v>
      </c>
      <c r="O166" s="124">
        <f>IF('Tirage Matchs'!$J$1&lt;=4,0,IF(G166="",0,IF(ISNA(VLOOKUP($F166,'Tirage Matchs'!$B$405:$H$532,6,FALSE)),VLOOKUP($F166,'Tirage Matchs'!$D$405:$H$532,5,FALSE),VLOOKUP($F166,'Tirage Matchs'!$B$405:$H$532,6,FALSE))))</f>
        <v>0</v>
      </c>
      <c r="P166" s="124">
        <f>IF('Tirage Matchs'!$J$1&lt;=4,0,IF(G166="",0,IF(ISNA(VLOOKUP($F166,'Tirage Matchs'!$B$405:$H$532,7,FALSE)),VLOOKUP($F166,'Tirage Matchs'!$D$405:$H$532,4,FALSE),VLOOKUP($F166,'Tirage Matchs'!$B$405:$H$532,7,FALSE))))</f>
        <v>0</v>
      </c>
      <c r="Q166" s="124">
        <f>IF('Tirage Matchs'!$J$1&lt;=5,0,IF(G166="",0,IF(ISNA(VLOOKUP($F166,'Tirage Matchs'!$B$538:$H$665,6,FALSE)),VLOOKUP($F166,'Tirage Matchs'!$D$538:$H$665,5,FALSE),VLOOKUP($F166,'Tirage Matchs'!$B$538:$H$665,6,FALSE))))</f>
        <v>0</v>
      </c>
      <c r="R166" s="124">
        <f>IF('Tirage Matchs'!$J$1&lt;=5,0,IF(G166="",0,IF(ISNA(VLOOKUP($F166,'Tirage Matchs'!$B$538:$H$665,7,FALSE)),VLOOKUP($F166,'Tirage Matchs'!$D$538:$H$665,4,FALSE),VLOOKUP($F166,'Tirage Matchs'!$B$538:$H$665,7,FALSE))))</f>
        <v>0</v>
      </c>
      <c r="S166" s="130">
        <f t="shared" si="57"/>
        <v>0</v>
      </c>
      <c r="T166" s="124">
        <f t="shared" si="58"/>
        <v>0</v>
      </c>
      <c r="V166" s="127">
        <f t="shared" si="59"/>
        <v>0</v>
      </c>
      <c r="W166" s="127">
        <f t="shared" si="49"/>
        <v>0</v>
      </c>
      <c r="X166" s="127">
        <f t="shared" si="50"/>
        <v>0</v>
      </c>
      <c r="Y166" s="127">
        <f t="shared" si="51"/>
        <v>0</v>
      </c>
      <c r="Z166" s="127">
        <f t="shared" si="52"/>
        <v>0</v>
      </c>
      <c r="AA166" s="128" t="str">
        <f t="shared" si="60"/>
        <v/>
      </c>
      <c r="AB166" s="128" t="str">
        <f t="shared" si="53"/>
        <v/>
      </c>
      <c r="AC166" s="128" t="str">
        <f t="shared" si="54"/>
        <v/>
      </c>
      <c r="AD166" s="128" t="str">
        <f t="shared" si="55"/>
        <v/>
      </c>
      <c r="AE166" s="128" t="str">
        <f t="shared" si="56"/>
        <v/>
      </c>
      <c r="AF166" s="47">
        <f t="shared" si="61"/>
        <v>0.83599999999999997</v>
      </c>
      <c r="AG166" s="47">
        <f t="shared" si="62"/>
        <v>0.83599999999999997</v>
      </c>
      <c r="AH166" s="47">
        <f t="shared" si="63"/>
        <v>0.83599999999999997</v>
      </c>
      <c r="AI166" s="47">
        <f t="shared" si="64"/>
        <v>0.83599999999999997</v>
      </c>
      <c r="AJ166" s="47">
        <f t="shared" si="65"/>
        <v>0.83599999999999997</v>
      </c>
      <c r="AK166" s="48"/>
      <c r="AL166" s="48"/>
    </row>
    <row r="167" spans="1:38" x14ac:dyDescent="0.2">
      <c r="A167" s="121">
        <f t="shared" si="44"/>
        <v>165</v>
      </c>
      <c r="B167" s="121">
        <f t="shared" si="45"/>
        <v>165</v>
      </c>
      <c r="C167" s="121">
        <f t="shared" si="46"/>
        <v>165</v>
      </c>
      <c r="D167" s="121">
        <f t="shared" si="47"/>
        <v>165</v>
      </c>
      <c r="E167" s="121">
        <f t="shared" si="48"/>
        <v>165</v>
      </c>
      <c r="F167" s="122">
        <v>165</v>
      </c>
      <c r="G167" s="255" t="str">
        <f>Inscription!B168&amp;Inscription!C168&amp;Inscription!D168&amp;Inscription!E168&amp;Inscription!F168</f>
        <v/>
      </c>
      <c r="H167" s="256"/>
      <c r="I167" s="123">
        <f>IF('Tirage Matchs'!$J$1=1,0,IF(G167="",0,IF(ISNA(VLOOKUP($F167,'Tirage Matchs'!$B$6:$H$133,6,FALSE)),VLOOKUP($F167,'Tirage Matchs'!$D$6:$H$133,5,FALSE),VLOOKUP($F167,'Tirage Matchs'!$B$6:$H$133,6,FALSE))))</f>
        <v>0</v>
      </c>
      <c r="J167" s="129">
        <f>IF('Tirage Matchs'!$J$1=1,0,IF(G167="",0,IF(ISNA(VLOOKUP($F167,'Tirage Matchs'!$B$6:$H$133,7,FALSE)),VLOOKUP($F167,'Tirage Matchs'!$D$6:$H$133,4,FALSE),VLOOKUP($F167,'Tirage Matchs'!$B$6:$H$133,7,FALSE))))</f>
        <v>0</v>
      </c>
      <c r="K167" s="125">
        <f>IF('Tirage Matchs'!$J$1&lt;=2,0,IF(G167="",0,IF(ISNA(VLOOKUP($F167,'Tirage Matchs'!$B$139:$H$266,6,FALSE)),VLOOKUP($F167,'Tirage Matchs'!$D$139:$H$266,5,FALSE),VLOOKUP($F167,'Tirage Matchs'!$B$139:$H$266,6,FALSE))))</f>
        <v>0</v>
      </c>
      <c r="L167" s="124">
        <f>IF('Tirage Matchs'!$J$1&lt;=2,0,IF(G167="",0,IF(ISNA(VLOOKUP($F167,'Tirage Matchs'!$B$139:$H$266,7,FALSE)),VLOOKUP($F167,'Tirage Matchs'!$D$139:$H$266,4,FALSE),VLOOKUP($F167,'Tirage Matchs'!$B$139:$H$266,7,FALSE))))</f>
        <v>0</v>
      </c>
      <c r="M167" s="124">
        <f>IF('Tirage Matchs'!$J$1&lt;=3,0,IF(G167="",0,IF(ISNA(VLOOKUP($F167,'Tirage Matchs'!$B$272:$H$399,6,FALSE)),VLOOKUP($F167,'Tirage Matchs'!$D$272:$H$399,5,FALSE),VLOOKUP($F167,'Tirage Matchs'!$B$272:$H$399,6,FALSE))))</f>
        <v>0</v>
      </c>
      <c r="N167" s="124">
        <f>IF('Tirage Matchs'!$J$1&lt;=3,0,IF(G167="",0,IF(ISNA(VLOOKUP($F167,'Tirage Matchs'!$B$272:$H$399,7,FALSE)),VLOOKUP($F167,'Tirage Matchs'!$D$272:$H$399,4,FALSE),VLOOKUP($F167,'Tirage Matchs'!$B$272:$H$399,7,FALSE))))</f>
        <v>0</v>
      </c>
      <c r="O167" s="124">
        <f>IF('Tirage Matchs'!$J$1&lt;=4,0,IF(G167="",0,IF(ISNA(VLOOKUP($F167,'Tirage Matchs'!$B$405:$H$532,6,FALSE)),VLOOKUP($F167,'Tirage Matchs'!$D$405:$H$532,5,FALSE),VLOOKUP($F167,'Tirage Matchs'!$B$405:$H$532,6,FALSE))))</f>
        <v>0</v>
      </c>
      <c r="P167" s="124">
        <f>IF('Tirage Matchs'!$J$1&lt;=4,0,IF(G167="",0,IF(ISNA(VLOOKUP($F167,'Tirage Matchs'!$B$405:$H$532,7,FALSE)),VLOOKUP($F167,'Tirage Matchs'!$D$405:$H$532,4,FALSE),VLOOKUP($F167,'Tirage Matchs'!$B$405:$H$532,7,FALSE))))</f>
        <v>0</v>
      </c>
      <c r="Q167" s="124">
        <f>IF('Tirage Matchs'!$J$1&lt;=5,0,IF(G167="",0,IF(ISNA(VLOOKUP($F167,'Tirage Matchs'!$B$538:$H$665,6,FALSE)),VLOOKUP($F167,'Tirage Matchs'!$D$538:$H$665,5,FALSE),VLOOKUP($F167,'Tirage Matchs'!$B$538:$H$665,6,FALSE))))</f>
        <v>0</v>
      </c>
      <c r="R167" s="124">
        <f>IF('Tirage Matchs'!$J$1&lt;=5,0,IF(G167="",0,IF(ISNA(VLOOKUP($F167,'Tirage Matchs'!$B$538:$H$665,7,FALSE)),VLOOKUP($F167,'Tirage Matchs'!$D$538:$H$665,4,FALSE),VLOOKUP($F167,'Tirage Matchs'!$B$538:$H$665,7,FALSE))))</f>
        <v>0</v>
      </c>
      <c r="S167" s="130">
        <f t="shared" si="57"/>
        <v>0</v>
      </c>
      <c r="T167" s="124">
        <f t="shared" si="58"/>
        <v>0</v>
      </c>
      <c r="V167" s="127">
        <f t="shared" si="59"/>
        <v>0</v>
      </c>
      <c r="W167" s="127">
        <f t="shared" si="49"/>
        <v>0</v>
      </c>
      <c r="X167" s="127">
        <f t="shared" si="50"/>
        <v>0</v>
      </c>
      <c r="Y167" s="127">
        <f t="shared" si="51"/>
        <v>0</v>
      </c>
      <c r="Z167" s="127">
        <f t="shared" si="52"/>
        <v>0</v>
      </c>
      <c r="AA167" s="128" t="str">
        <f t="shared" si="60"/>
        <v/>
      </c>
      <c r="AB167" s="128" t="str">
        <f t="shared" si="53"/>
        <v/>
      </c>
      <c r="AC167" s="128" t="str">
        <f t="shared" si="54"/>
        <v/>
      </c>
      <c r="AD167" s="128" t="str">
        <f t="shared" si="55"/>
        <v/>
      </c>
      <c r="AE167" s="128" t="str">
        <f t="shared" si="56"/>
        <v/>
      </c>
      <c r="AF167" s="47">
        <f t="shared" si="61"/>
        <v>0.83499999999999996</v>
      </c>
      <c r="AG167" s="47">
        <f t="shared" si="62"/>
        <v>0.83499999999999996</v>
      </c>
      <c r="AH167" s="47">
        <f t="shared" si="63"/>
        <v>0.83499999999999996</v>
      </c>
      <c r="AI167" s="47">
        <f t="shared" si="64"/>
        <v>0.83499999999999996</v>
      </c>
      <c r="AJ167" s="47">
        <f t="shared" si="65"/>
        <v>0.83499999999999996</v>
      </c>
      <c r="AK167" s="48"/>
      <c r="AL167" s="48"/>
    </row>
    <row r="168" spans="1:38" x14ac:dyDescent="0.2">
      <c r="A168" s="121">
        <f t="shared" si="44"/>
        <v>166</v>
      </c>
      <c r="B168" s="121">
        <f t="shared" si="45"/>
        <v>166</v>
      </c>
      <c r="C168" s="121">
        <f t="shared" si="46"/>
        <v>166</v>
      </c>
      <c r="D168" s="121">
        <f t="shared" si="47"/>
        <v>166</v>
      </c>
      <c r="E168" s="121">
        <f t="shared" si="48"/>
        <v>166</v>
      </c>
      <c r="F168" s="122">
        <v>166</v>
      </c>
      <c r="G168" s="255" t="str">
        <f>Inscription!B169&amp;Inscription!C169&amp;Inscription!D169&amp;Inscription!E169&amp;Inscription!F169</f>
        <v/>
      </c>
      <c r="H168" s="256"/>
      <c r="I168" s="123">
        <f>IF('Tirage Matchs'!$J$1=1,0,IF(G168="",0,IF(ISNA(VLOOKUP($F168,'Tirage Matchs'!$B$6:$H$133,6,FALSE)),VLOOKUP($F168,'Tirage Matchs'!$D$6:$H$133,5,FALSE),VLOOKUP($F168,'Tirage Matchs'!$B$6:$H$133,6,FALSE))))</f>
        <v>0</v>
      </c>
      <c r="J168" s="129">
        <f>IF('Tirage Matchs'!$J$1=1,0,IF(G168="",0,IF(ISNA(VLOOKUP($F168,'Tirage Matchs'!$B$6:$H$133,7,FALSE)),VLOOKUP($F168,'Tirage Matchs'!$D$6:$H$133,4,FALSE),VLOOKUP($F168,'Tirage Matchs'!$B$6:$H$133,7,FALSE))))</f>
        <v>0</v>
      </c>
      <c r="K168" s="125">
        <f>IF('Tirage Matchs'!$J$1&lt;=2,0,IF(G168="",0,IF(ISNA(VLOOKUP($F168,'Tirage Matchs'!$B$139:$H$266,6,FALSE)),VLOOKUP($F168,'Tirage Matchs'!$D$139:$H$266,5,FALSE),VLOOKUP($F168,'Tirage Matchs'!$B$139:$H$266,6,FALSE))))</f>
        <v>0</v>
      </c>
      <c r="L168" s="124">
        <f>IF('Tirage Matchs'!$J$1&lt;=2,0,IF(G168="",0,IF(ISNA(VLOOKUP($F168,'Tirage Matchs'!$B$139:$H$266,7,FALSE)),VLOOKUP($F168,'Tirage Matchs'!$D$139:$H$266,4,FALSE),VLOOKUP($F168,'Tirage Matchs'!$B$139:$H$266,7,FALSE))))</f>
        <v>0</v>
      </c>
      <c r="M168" s="124">
        <f>IF('Tirage Matchs'!$J$1&lt;=3,0,IF(G168="",0,IF(ISNA(VLOOKUP($F168,'Tirage Matchs'!$B$272:$H$399,6,FALSE)),VLOOKUP($F168,'Tirage Matchs'!$D$272:$H$399,5,FALSE),VLOOKUP($F168,'Tirage Matchs'!$B$272:$H$399,6,FALSE))))</f>
        <v>0</v>
      </c>
      <c r="N168" s="124">
        <f>IF('Tirage Matchs'!$J$1&lt;=3,0,IF(G168="",0,IF(ISNA(VLOOKUP($F168,'Tirage Matchs'!$B$272:$H$399,7,FALSE)),VLOOKUP($F168,'Tirage Matchs'!$D$272:$H$399,4,FALSE),VLOOKUP($F168,'Tirage Matchs'!$B$272:$H$399,7,FALSE))))</f>
        <v>0</v>
      </c>
      <c r="O168" s="124">
        <f>IF('Tirage Matchs'!$J$1&lt;=4,0,IF(G168="",0,IF(ISNA(VLOOKUP($F168,'Tirage Matchs'!$B$405:$H$532,6,FALSE)),VLOOKUP($F168,'Tirage Matchs'!$D$405:$H$532,5,FALSE),VLOOKUP($F168,'Tirage Matchs'!$B$405:$H$532,6,FALSE))))</f>
        <v>0</v>
      </c>
      <c r="P168" s="124">
        <f>IF('Tirage Matchs'!$J$1&lt;=4,0,IF(G168="",0,IF(ISNA(VLOOKUP($F168,'Tirage Matchs'!$B$405:$H$532,7,FALSE)),VLOOKUP($F168,'Tirage Matchs'!$D$405:$H$532,4,FALSE),VLOOKUP($F168,'Tirage Matchs'!$B$405:$H$532,7,FALSE))))</f>
        <v>0</v>
      </c>
      <c r="Q168" s="124">
        <f>IF('Tirage Matchs'!$J$1&lt;=5,0,IF(G168="",0,IF(ISNA(VLOOKUP($F168,'Tirage Matchs'!$B$538:$H$665,6,FALSE)),VLOOKUP($F168,'Tirage Matchs'!$D$538:$H$665,5,FALSE),VLOOKUP($F168,'Tirage Matchs'!$B$538:$H$665,6,FALSE))))</f>
        <v>0</v>
      </c>
      <c r="R168" s="124">
        <f>IF('Tirage Matchs'!$J$1&lt;=5,0,IF(G168="",0,IF(ISNA(VLOOKUP($F168,'Tirage Matchs'!$B$538:$H$665,7,FALSE)),VLOOKUP($F168,'Tirage Matchs'!$D$538:$H$665,4,FALSE),VLOOKUP($F168,'Tirage Matchs'!$B$538:$H$665,7,FALSE))))</f>
        <v>0</v>
      </c>
      <c r="S168" s="130">
        <f t="shared" si="57"/>
        <v>0</v>
      </c>
      <c r="T168" s="124">
        <f t="shared" si="58"/>
        <v>0</v>
      </c>
      <c r="V168" s="127">
        <f t="shared" si="59"/>
        <v>0</v>
      </c>
      <c r="W168" s="127">
        <f t="shared" si="49"/>
        <v>0</v>
      </c>
      <c r="X168" s="127">
        <f t="shared" si="50"/>
        <v>0</v>
      </c>
      <c r="Y168" s="127">
        <f t="shared" si="51"/>
        <v>0</v>
      </c>
      <c r="Z168" s="127">
        <f t="shared" si="52"/>
        <v>0</v>
      </c>
      <c r="AA168" s="128" t="str">
        <f t="shared" si="60"/>
        <v/>
      </c>
      <c r="AB168" s="128" t="str">
        <f t="shared" si="53"/>
        <v/>
      </c>
      <c r="AC168" s="128" t="str">
        <f t="shared" si="54"/>
        <v/>
      </c>
      <c r="AD168" s="128" t="str">
        <f t="shared" si="55"/>
        <v/>
      </c>
      <c r="AE168" s="128" t="str">
        <f t="shared" si="56"/>
        <v/>
      </c>
      <c r="AF168" s="47">
        <f t="shared" si="61"/>
        <v>0.83399999999999996</v>
      </c>
      <c r="AG168" s="47">
        <f t="shared" si="62"/>
        <v>0.83399999999999996</v>
      </c>
      <c r="AH168" s="47">
        <f t="shared" si="63"/>
        <v>0.83399999999999996</v>
      </c>
      <c r="AI168" s="47">
        <f t="shared" si="64"/>
        <v>0.83399999999999996</v>
      </c>
      <c r="AJ168" s="47">
        <f t="shared" si="65"/>
        <v>0.83399999999999996</v>
      </c>
      <c r="AK168" s="48"/>
      <c r="AL168" s="48"/>
    </row>
    <row r="169" spans="1:38" x14ac:dyDescent="0.2">
      <c r="A169" s="121">
        <f t="shared" si="44"/>
        <v>167</v>
      </c>
      <c r="B169" s="121">
        <f t="shared" si="45"/>
        <v>167</v>
      </c>
      <c r="C169" s="121">
        <f t="shared" si="46"/>
        <v>167</v>
      </c>
      <c r="D169" s="121">
        <f t="shared" si="47"/>
        <v>167</v>
      </c>
      <c r="E169" s="121">
        <f t="shared" si="48"/>
        <v>167</v>
      </c>
      <c r="F169" s="122">
        <v>167</v>
      </c>
      <c r="G169" s="255" t="str">
        <f>Inscription!B170&amp;Inscription!C170&amp;Inscription!D170&amp;Inscription!E170&amp;Inscription!F170</f>
        <v/>
      </c>
      <c r="H169" s="256"/>
      <c r="I169" s="123">
        <f>IF('Tirage Matchs'!$J$1=1,0,IF(G169="",0,IF(ISNA(VLOOKUP($F169,'Tirage Matchs'!$B$6:$H$133,6,FALSE)),VLOOKUP($F169,'Tirage Matchs'!$D$6:$H$133,5,FALSE),VLOOKUP($F169,'Tirage Matchs'!$B$6:$H$133,6,FALSE))))</f>
        <v>0</v>
      </c>
      <c r="J169" s="129">
        <f>IF('Tirage Matchs'!$J$1=1,0,IF(G169="",0,IF(ISNA(VLOOKUP($F169,'Tirage Matchs'!$B$6:$H$133,7,FALSE)),VLOOKUP($F169,'Tirage Matchs'!$D$6:$H$133,4,FALSE),VLOOKUP($F169,'Tirage Matchs'!$B$6:$H$133,7,FALSE))))</f>
        <v>0</v>
      </c>
      <c r="K169" s="125">
        <f>IF('Tirage Matchs'!$J$1&lt;=2,0,IF(G169="",0,IF(ISNA(VLOOKUP($F169,'Tirage Matchs'!$B$139:$H$266,6,FALSE)),VLOOKUP($F169,'Tirage Matchs'!$D$139:$H$266,5,FALSE),VLOOKUP($F169,'Tirage Matchs'!$B$139:$H$266,6,FALSE))))</f>
        <v>0</v>
      </c>
      <c r="L169" s="124">
        <f>IF('Tirage Matchs'!$J$1&lt;=2,0,IF(G169="",0,IF(ISNA(VLOOKUP($F169,'Tirage Matchs'!$B$139:$H$266,7,FALSE)),VLOOKUP($F169,'Tirage Matchs'!$D$139:$H$266,4,FALSE),VLOOKUP($F169,'Tirage Matchs'!$B$139:$H$266,7,FALSE))))</f>
        <v>0</v>
      </c>
      <c r="M169" s="124">
        <f>IF('Tirage Matchs'!$J$1&lt;=3,0,IF(G169="",0,IF(ISNA(VLOOKUP($F169,'Tirage Matchs'!$B$272:$H$399,6,FALSE)),VLOOKUP($F169,'Tirage Matchs'!$D$272:$H$399,5,FALSE),VLOOKUP($F169,'Tirage Matchs'!$B$272:$H$399,6,FALSE))))</f>
        <v>0</v>
      </c>
      <c r="N169" s="124">
        <f>IF('Tirage Matchs'!$J$1&lt;=3,0,IF(G169="",0,IF(ISNA(VLOOKUP($F169,'Tirage Matchs'!$B$272:$H$399,7,FALSE)),VLOOKUP($F169,'Tirage Matchs'!$D$272:$H$399,4,FALSE),VLOOKUP($F169,'Tirage Matchs'!$B$272:$H$399,7,FALSE))))</f>
        <v>0</v>
      </c>
      <c r="O169" s="124">
        <f>IF('Tirage Matchs'!$J$1&lt;=4,0,IF(G169="",0,IF(ISNA(VLOOKUP($F169,'Tirage Matchs'!$B$405:$H$532,6,FALSE)),VLOOKUP($F169,'Tirage Matchs'!$D$405:$H$532,5,FALSE),VLOOKUP($F169,'Tirage Matchs'!$B$405:$H$532,6,FALSE))))</f>
        <v>0</v>
      </c>
      <c r="P169" s="124">
        <f>IF('Tirage Matchs'!$J$1&lt;=4,0,IF(G169="",0,IF(ISNA(VLOOKUP($F169,'Tirage Matchs'!$B$405:$H$532,7,FALSE)),VLOOKUP($F169,'Tirage Matchs'!$D$405:$H$532,4,FALSE),VLOOKUP($F169,'Tirage Matchs'!$B$405:$H$532,7,FALSE))))</f>
        <v>0</v>
      </c>
      <c r="Q169" s="124">
        <f>IF('Tirage Matchs'!$J$1&lt;=5,0,IF(G169="",0,IF(ISNA(VLOOKUP($F169,'Tirage Matchs'!$B$538:$H$665,6,FALSE)),VLOOKUP($F169,'Tirage Matchs'!$D$538:$H$665,5,FALSE),VLOOKUP($F169,'Tirage Matchs'!$B$538:$H$665,6,FALSE))))</f>
        <v>0</v>
      </c>
      <c r="R169" s="124">
        <f>IF('Tirage Matchs'!$J$1&lt;=5,0,IF(G169="",0,IF(ISNA(VLOOKUP($F169,'Tirage Matchs'!$B$538:$H$665,7,FALSE)),VLOOKUP($F169,'Tirage Matchs'!$D$538:$H$665,4,FALSE),VLOOKUP($F169,'Tirage Matchs'!$B$538:$H$665,7,FALSE))))</f>
        <v>0</v>
      </c>
      <c r="S169" s="130">
        <f t="shared" si="57"/>
        <v>0</v>
      </c>
      <c r="T169" s="124">
        <f t="shared" si="58"/>
        <v>0</v>
      </c>
      <c r="V169" s="127">
        <f t="shared" si="59"/>
        <v>0</v>
      </c>
      <c r="W169" s="127">
        <f t="shared" si="49"/>
        <v>0</v>
      </c>
      <c r="X169" s="127">
        <f t="shared" si="50"/>
        <v>0</v>
      </c>
      <c r="Y169" s="127">
        <f t="shared" si="51"/>
        <v>0</v>
      </c>
      <c r="Z169" s="127">
        <f t="shared" si="52"/>
        <v>0</v>
      </c>
      <c r="AA169" s="128" t="str">
        <f t="shared" si="60"/>
        <v/>
      </c>
      <c r="AB169" s="128" t="str">
        <f t="shared" si="53"/>
        <v/>
      </c>
      <c r="AC169" s="128" t="str">
        <f t="shared" si="54"/>
        <v/>
      </c>
      <c r="AD169" s="128" t="str">
        <f t="shared" si="55"/>
        <v/>
      </c>
      <c r="AE169" s="128" t="str">
        <f t="shared" si="56"/>
        <v/>
      </c>
      <c r="AF169" s="47">
        <f t="shared" si="61"/>
        <v>0.83299999999999996</v>
      </c>
      <c r="AG169" s="47">
        <f t="shared" si="62"/>
        <v>0.83299999999999996</v>
      </c>
      <c r="AH169" s="47">
        <f t="shared" si="63"/>
        <v>0.83299999999999996</v>
      </c>
      <c r="AI169" s="47">
        <f t="shared" si="64"/>
        <v>0.83299999999999996</v>
      </c>
      <c r="AJ169" s="47">
        <f t="shared" si="65"/>
        <v>0.83299999999999996</v>
      </c>
      <c r="AK169" s="48"/>
      <c r="AL169" s="48"/>
    </row>
    <row r="170" spans="1:38" x14ac:dyDescent="0.2">
      <c r="A170" s="121">
        <f t="shared" si="44"/>
        <v>168</v>
      </c>
      <c r="B170" s="121">
        <f t="shared" si="45"/>
        <v>168</v>
      </c>
      <c r="C170" s="121">
        <f t="shared" si="46"/>
        <v>168</v>
      </c>
      <c r="D170" s="121">
        <f t="shared" si="47"/>
        <v>168</v>
      </c>
      <c r="E170" s="121">
        <f t="shared" si="48"/>
        <v>168</v>
      </c>
      <c r="F170" s="122">
        <v>168</v>
      </c>
      <c r="G170" s="255" t="str">
        <f>Inscription!B171&amp;Inscription!C171&amp;Inscription!D171&amp;Inscription!E171&amp;Inscription!F171</f>
        <v/>
      </c>
      <c r="H170" s="256"/>
      <c r="I170" s="123">
        <f>IF('Tirage Matchs'!$J$1=1,0,IF(G170="",0,IF(ISNA(VLOOKUP($F170,'Tirage Matchs'!$B$6:$H$133,6,FALSE)),VLOOKUP($F170,'Tirage Matchs'!$D$6:$H$133,5,FALSE),VLOOKUP($F170,'Tirage Matchs'!$B$6:$H$133,6,FALSE))))</f>
        <v>0</v>
      </c>
      <c r="J170" s="129">
        <f>IF('Tirage Matchs'!$J$1=1,0,IF(G170="",0,IF(ISNA(VLOOKUP($F170,'Tirage Matchs'!$B$6:$H$133,7,FALSE)),VLOOKUP($F170,'Tirage Matchs'!$D$6:$H$133,4,FALSE),VLOOKUP($F170,'Tirage Matchs'!$B$6:$H$133,7,FALSE))))</f>
        <v>0</v>
      </c>
      <c r="K170" s="125">
        <f>IF('Tirage Matchs'!$J$1&lt;=2,0,IF(G170="",0,IF(ISNA(VLOOKUP($F170,'Tirage Matchs'!$B$139:$H$266,6,FALSE)),VLOOKUP($F170,'Tirage Matchs'!$D$139:$H$266,5,FALSE),VLOOKUP($F170,'Tirage Matchs'!$B$139:$H$266,6,FALSE))))</f>
        <v>0</v>
      </c>
      <c r="L170" s="124">
        <f>IF('Tirage Matchs'!$J$1&lt;=2,0,IF(G170="",0,IF(ISNA(VLOOKUP($F170,'Tirage Matchs'!$B$139:$H$266,7,FALSE)),VLOOKUP($F170,'Tirage Matchs'!$D$139:$H$266,4,FALSE),VLOOKUP($F170,'Tirage Matchs'!$B$139:$H$266,7,FALSE))))</f>
        <v>0</v>
      </c>
      <c r="M170" s="124">
        <f>IF('Tirage Matchs'!$J$1&lt;=3,0,IF(G170="",0,IF(ISNA(VLOOKUP($F170,'Tirage Matchs'!$B$272:$H$399,6,FALSE)),VLOOKUP($F170,'Tirage Matchs'!$D$272:$H$399,5,FALSE),VLOOKUP($F170,'Tirage Matchs'!$B$272:$H$399,6,FALSE))))</f>
        <v>0</v>
      </c>
      <c r="N170" s="124">
        <f>IF('Tirage Matchs'!$J$1&lt;=3,0,IF(G170="",0,IF(ISNA(VLOOKUP($F170,'Tirage Matchs'!$B$272:$H$399,7,FALSE)),VLOOKUP($F170,'Tirage Matchs'!$D$272:$H$399,4,FALSE),VLOOKUP($F170,'Tirage Matchs'!$B$272:$H$399,7,FALSE))))</f>
        <v>0</v>
      </c>
      <c r="O170" s="124">
        <f>IF('Tirage Matchs'!$J$1&lt;=4,0,IF(G170="",0,IF(ISNA(VLOOKUP($F170,'Tirage Matchs'!$B$405:$H$532,6,FALSE)),VLOOKUP($F170,'Tirage Matchs'!$D$405:$H$532,5,FALSE),VLOOKUP($F170,'Tirage Matchs'!$B$405:$H$532,6,FALSE))))</f>
        <v>0</v>
      </c>
      <c r="P170" s="124">
        <f>IF('Tirage Matchs'!$J$1&lt;=4,0,IF(G170="",0,IF(ISNA(VLOOKUP($F170,'Tirage Matchs'!$B$405:$H$532,7,FALSE)),VLOOKUP($F170,'Tirage Matchs'!$D$405:$H$532,4,FALSE),VLOOKUP($F170,'Tirage Matchs'!$B$405:$H$532,7,FALSE))))</f>
        <v>0</v>
      </c>
      <c r="Q170" s="124">
        <f>IF('Tirage Matchs'!$J$1&lt;=5,0,IF(G170="",0,IF(ISNA(VLOOKUP($F170,'Tirage Matchs'!$B$538:$H$665,6,FALSE)),VLOOKUP($F170,'Tirage Matchs'!$D$538:$H$665,5,FALSE),VLOOKUP($F170,'Tirage Matchs'!$B$538:$H$665,6,FALSE))))</f>
        <v>0</v>
      </c>
      <c r="R170" s="124">
        <f>IF('Tirage Matchs'!$J$1&lt;=5,0,IF(G170="",0,IF(ISNA(VLOOKUP($F170,'Tirage Matchs'!$B$538:$H$665,7,FALSE)),VLOOKUP($F170,'Tirage Matchs'!$D$538:$H$665,4,FALSE),VLOOKUP($F170,'Tirage Matchs'!$B$538:$H$665,7,FALSE))))</f>
        <v>0</v>
      </c>
      <c r="S170" s="130">
        <f t="shared" si="57"/>
        <v>0</v>
      </c>
      <c r="T170" s="124">
        <f t="shared" si="58"/>
        <v>0</v>
      </c>
      <c r="V170" s="127">
        <f t="shared" si="59"/>
        <v>0</v>
      </c>
      <c r="W170" s="127">
        <f t="shared" si="49"/>
        <v>0</v>
      </c>
      <c r="X170" s="127">
        <f t="shared" si="50"/>
        <v>0</v>
      </c>
      <c r="Y170" s="127">
        <f t="shared" si="51"/>
        <v>0</v>
      </c>
      <c r="Z170" s="127">
        <f t="shared" si="52"/>
        <v>0</v>
      </c>
      <c r="AA170" s="128" t="str">
        <f t="shared" si="60"/>
        <v/>
      </c>
      <c r="AB170" s="128" t="str">
        <f t="shared" si="53"/>
        <v/>
      </c>
      <c r="AC170" s="128" t="str">
        <f t="shared" si="54"/>
        <v/>
      </c>
      <c r="AD170" s="128" t="str">
        <f t="shared" si="55"/>
        <v/>
      </c>
      <c r="AE170" s="128" t="str">
        <f t="shared" si="56"/>
        <v/>
      </c>
      <c r="AF170" s="47">
        <f t="shared" si="61"/>
        <v>0.83199999999999996</v>
      </c>
      <c r="AG170" s="47">
        <f t="shared" si="62"/>
        <v>0.83199999999999996</v>
      </c>
      <c r="AH170" s="47">
        <f t="shared" si="63"/>
        <v>0.83199999999999996</v>
      </c>
      <c r="AI170" s="47">
        <f t="shared" si="64"/>
        <v>0.83199999999999996</v>
      </c>
      <c r="AJ170" s="47">
        <f t="shared" si="65"/>
        <v>0.83199999999999996</v>
      </c>
      <c r="AK170" s="48"/>
      <c r="AL170" s="48"/>
    </row>
    <row r="171" spans="1:38" x14ac:dyDescent="0.2">
      <c r="A171" s="121">
        <f t="shared" si="44"/>
        <v>169</v>
      </c>
      <c r="B171" s="121">
        <f t="shared" si="45"/>
        <v>169</v>
      </c>
      <c r="C171" s="121">
        <f t="shared" si="46"/>
        <v>169</v>
      </c>
      <c r="D171" s="121">
        <f t="shared" si="47"/>
        <v>169</v>
      </c>
      <c r="E171" s="121">
        <f t="shared" si="48"/>
        <v>169</v>
      </c>
      <c r="F171" s="122">
        <v>169</v>
      </c>
      <c r="G171" s="255" t="str">
        <f>Inscription!B172&amp;Inscription!C172&amp;Inscription!D172&amp;Inscription!E172&amp;Inscription!F172</f>
        <v/>
      </c>
      <c r="H171" s="256"/>
      <c r="I171" s="123">
        <f>IF('Tirage Matchs'!$J$1=1,0,IF(G171="",0,IF(ISNA(VLOOKUP($F171,'Tirage Matchs'!$B$6:$H$133,6,FALSE)),VLOOKUP($F171,'Tirage Matchs'!$D$6:$H$133,5,FALSE),VLOOKUP($F171,'Tirage Matchs'!$B$6:$H$133,6,FALSE))))</f>
        <v>0</v>
      </c>
      <c r="J171" s="129">
        <f>IF('Tirage Matchs'!$J$1=1,0,IF(G171="",0,IF(ISNA(VLOOKUP($F171,'Tirage Matchs'!$B$6:$H$133,7,FALSE)),VLOOKUP($F171,'Tirage Matchs'!$D$6:$H$133,4,FALSE),VLOOKUP($F171,'Tirage Matchs'!$B$6:$H$133,7,FALSE))))</f>
        <v>0</v>
      </c>
      <c r="K171" s="125">
        <f>IF('Tirage Matchs'!$J$1&lt;=2,0,IF(G171="",0,IF(ISNA(VLOOKUP($F171,'Tirage Matchs'!$B$139:$H$266,6,FALSE)),VLOOKUP($F171,'Tirage Matchs'!$D$139:$H$266,5,FALSE),VLOOKUP($F171,'Tirage Matchs'!$B$139:$H$266,6,FALSE))))</f>
        <v>0</v>
      </c>
      <c r="L171" s="124">
        <f>IF('Tirage Matchs'!$J$1&lt;=2,0,IF(G171="",0,IF(ISNA(VLOOKUP($F171,'Tirage Matchs'!$B$139:$H$266,7,FALSE)),VLOOKUP($F171,'Tirage Matchs'!$D$139:$H$266,4,FALSE),VLOOKUP($F171,'Tirage Matchs'!$B$139:$H$266,7,FALSE))))</f>
        <v>0</v>
      </c>
      <c r="M171" s="124">
        <f>IF('Tirage Matchs'!$J$1&lt;=3,0,IF(G171="",0,IF(ISNA(VLOOKUP($F171,'Tirage Matchs'!$B$272:$H$399,6,FALSE)),VLOOKUP($F171,'Tirage Matchs'!$D$272:$H$399,5,FALSE),VLOOKUP($F171,'Tirage Matchs'!$B$272:$H$399,6,FALSE))))</f>
        <v>0</v>
      </c>
      <c r="N171" s="124">
        <f>IF('Tirage Matchs'!$J$1&lt;=3,0,IF(G171="",0,IF(ISNA(VLOOKUP($F171,'Tirage Matchs'!$B$272:$H$399,7,FALSE)),VLOOKUP($F171,'Tirage Matchs'!$D$272:$H$399,4,FALSE),VLOOKUP($F171,'Tirage Matchs'!$B$272:$H$399,7,FALSE))))</f>
        <v>0</v>
      </c>
      <c r="O171" s="124">
        <f>IF('Tirage Matchs'!$J$1&lt;=4,0,IF(G171="",0,IF(ISNA(VLOOKUP($F171,'Tirage Matchs'!$B$405:$H$532,6,FALSE)),VLOOKUP($F171,'Tirage Matchs'!$D$405:$H$532,5,FALSE),VLOOKUP($F171,'Tirage Matchs'!$B$405:$H$532,6,FALSE))))</f>
        <v>0</v>
      </c>
      <c r="P171" s="124">
        <f>IF('Tirage Matchs'!$J$1&lt;=4,0,IF(G171="",0,IF(ISNA(VLOOKUP($F171,'Tirage Matchs'!$B$405:$H$532,7,FALSE)),VLOOKUP($F171,'Tirage Matchs'!$D$405:$H$532,4,FALSE),VLOOKUP($F171,'Tirage Matchs'!$B$405:$H$532,7,FALSE))))</f>
        <v>0</v>
      </c>
      <c r="Q171" s="124">
        <f>IF('Tirage Matchs'!$J$1&lt;=5,0,IF(G171="",0,IF(ISNA(VLOOKUP($F171,'Tirage Matchs'!$B$538:$H$665,6,FALSE)),VLOOKUP($F171,'Tirage Matchs'!$D$538:$H$665,5,FALSE),VLOOKUP($F171,'Tirage Matchs'!$B$538:$H$665,6,FALSE))))</f>
        <v>0</v>
      </c>
      <c r="R171" s="124">
        <f>IF('Tirage Matchs'!$J$1&lt;=5,0,IF(G171="",0,IF(ISNA(VLOOKUP($F171,'Tirage Matchs'!$B$538:$H$665,7,FALSE)),VLOOKUP($F171,'Tirage Matchs'!$D$538:$H$665,4,FALSE),VLOOKUP($F171,'Tirage Matchs'!$B$538:$H$665,7,FALSE))))</f>
        <v>0</v>
      </c>
      <c r="S171" s="130">
        <f t="shared" si="57"/>
        <v>0</v>
      </c>
      <c r="T171" s="124">
        <f t="shared" si="58"/>
        <v>0</v>
      </c>
      <c r="V171" s="127">
        <f t="shared" si="59"/>
        <v>0</v>
      </c>
      <c r="W171" s="127">
        <f t="shared" si="49"/>
        <v>0</v>
      </c>
      <c r="X171" s="127">
        <f t="shared" si="50"/>
        <v>0</v>
      </c>
      <c r="Y171" s="127">
        <f t="shared" si="51"/>
        <v>0</v>
      </c>
      <c r="Z171" s="127">
        <f t="shared" si="52"/>
        <v>0</v>
      </c>
      <c r="AA171" s="128" t="str">
        <f t="shared" si="60"/>
        <v/>
      </c>
      <c r="AB171" s="128" t="str">
        <f t="shared" si="53"/>
        <v/>
      </c>
      <c r="AC171" s="128" t="str">
        <f t="shared" si="54"/>
        <v/>
      </c>
      <c r="AD171" s="128" t="str">
        <f t="shared" si="55"/>
        <v/>
      </c>
      <c r="AE171" s="128" t="str">
        <f t="shared" si="56"/>
        <v/>
      </c>
      <c r="AF171" s="47">
        <f t="shared" si="61"/>
        <v>0.83099999999999996</v>
      </c>
      <c r="AG171" s="47">
        <f t="shared" si="62"/>
        <v>0.83099999999999996</v>
      </c>
      <c r="AH171" s="47">
        <f t="shared" si="63"/>
        <v>0.83099999999999996</v>
      </c>
      <c r="AI171" s="47">
        <f t="shared" si="64"/>
        <v>0.83099999999999996</v>
      </c>
      <c r="AJ171" s="47">
        <f t="shared" si="65"/>
        <v>0.83099999999999996</v>
      </c>
      <c r="AK171" s="48"/>
      <c r="AL171" s="48"/>
    </row>
    <row r="172" spans="1:38" x14ac:dyDescent="0.2">
      <c r="A172" s="121">
        <f t="shared" si="44"/>
        <v>170</v>
      </c>
      <c r="B172" s="121">
        <f t="shared" si="45"/>
        <v>170</v>
      </c>
      <c r="C172" s="121">
        <f t="shared" si="46"/>
        <v>170</v>
      </c>
      <c r="D172" s="121">
        <f t="shared" si="47"/>
        <v>170</v>
      </c>
      <c r="E172" s="121">
        <f t="shared" si="48"/>
        <v>170</v>
      </c>
      <c r="F172" s="122">
        <v>170</v>
      </c>
      <c r="G172" s="255" t="str">
        <f>Inscription!B173&amp;Inscription!C173&amp;Inscription!D173&amp;Inscription!E173&amp;Inscription!F173</f>
        <v/>
      </c>
      <c r="H172" s="256"/>
      <c r="I172" s="123">
        <f>IF('Tirage Matchs'!$J$1=1,0,IF(G172="",0,IF(ISNA(VLOOKUP($F172,'Tirage Matchs'!$B$6:$H$133,6,FALSE)),VLOOKUP($F172,'Tirage Matchs'!$D$6:$H$133,5,FALSE),VLOOKUP($F172,'Tirage Matchs'!$B$6:$H$133,6,FALSE))))</f>
        <v>0</v>
      </c>
      <c r="J172" s="129">
        <f>IF('Tirage Matchs'!$J$1=1,0,IF(G172="",0,IF(ISNA(VLOOKUP($F172,'Tirage Matchs'!$B$6:$H$133,7,FALSE)),VLOOKUP($F172,'Tirage Matchs'!$D$6:$H$133,4,FALSE),VLOOKUP($F172,'Tirage Matchs'!$B$6:$H$133,7,FALSE))))</f>
        <v>0</v>
      </c>
      <c r="K172" s="125">
        <f>IF('Tirage Matchs'!$J$1&lt;=2,0,IF(G172="",0,IF(ISNA(VLOOKUP($F172,'Tirage Matchs'!$B$139:$H$266,6,FALSE)),VLOOKUP($F172,'Tirage Matchs'!$D$139:$H$266,5,FALSE),VLOOKUP($F172,'Tirage Matchs'!$B$139:$H$266,6,FALSE))))</f>
        <v>0</v>
      </c>
      <c r="L172" s="124">
        <f>IF('Tirage Matchs'!$J$1&lt;=2,0,IF(G172="",0,IF(ISNA(VLOOKUP($F172,'Tirage Matchs'!$B$139:$H$266,7,FALSE)),VLOOKUP($F172,'Tirage Matchs'!$D$139:$H$266,4,FALSE),VLOOKUP($F172,'Tirage Matchs'!$B$139:$H$266,7,FALSE))))</f>
        <v>0</v>
      </c>
      <c r="M172" s="124">
        <f>IF('Tirage Matchs'!$J$1&lt;=3,0,IF(G172="",0,IF(ISNA(VLOOKUP($F172,'Tirage Matchs'!$B$272:$H$399,6,FALSE)),VLOOKUP($F172,'Tirage Matchs'!$D$272:$H$399,5,FALSE),VLOOKUP($F172,'Tirage Matchs'!$B$272:$H$399,6,FALSE))))</f>
        <v>0</v>
      </c>
      <c r="N172" s="124">
        <f>IF('Tirage Matchs'!$J$1&lt;=3,0,IF(G172="",0,IF(ISNA(VLOOKUP($F172,'Tirage Matchs'!$B$272:$H$399,7,FALSE)),VLOOKUP($F172,'Tirage Matchs'!$D$272:$H$399,4,FALSE),VLOOKUP($F172,'Tirage Matchs'!$B$272:$H$399,7,FALSE))))</f>
        <v>0</v>
      </c>
      <c r="O172" s="124">
        <f>IF('Tirage Matchs'!$J$1&lt;=4,0,IF(G172="",0,IF(ISNA(VLOOKUP($F172,'Tirage Matchs'!$B$405:$H$532,6,FALSE)),VLOOKUP($F172,'Tirage Matchs'!$D$405:$H$532,5,FALSE),VLOOKUP($F172,'Tirage Matchs'!$B$405:$H$532,6,FALSE))))</f>
        <v>0</v>
      </c>
      <c r="P172" s="124">
        <f>IF('Tirage Matchs'!$J$1&lt;=4,0,IF(G172="",0,IF(ISNA(VLOOKUP($F172,'Tirage Matchs'!$B$405:$H$532,7,FALSE)),VLOOKUP($F172,'Tirage Matchs'!$D$405:$H$532,4,FALSE),VLOOKUP($F172,'Tirage Matchs'!$B$405:$H$532,7,FALSE))))</f>
        <v>0</v>
      </c>
      <c r="Q172" s="124">
        <f>IF('Tirage Matchs'!$J$1&lt;=5,0,IF(G172="",0,IF(ISNA(VLOOKUP($F172,'Tirage Matchs'!$B$538:$H$665,6,FALSE)),VLOOKUP($F172,'Tirage Matchs'!$D$538:$H$665,5,FALSE),VLOOKUP($F172,'Tirage Matchs'!$B$538:$H$665,6,FALSE))))</f>
        <v>0</v>
      </c>
      <c r="R172" s="124">
        <f>IF('Tirage Matchs'!$J$1&lt;=5,0,IF(G172="",0,IF(ISNA(VLOOKUP($F172,'Tirage Matchs'!$B$538:$H$665,7,FALSE)),VLOOKUP($F172,'Tirage Matchs'!$D$538:$H$665,4,FALSE),VLOOKUP($F172,'Tirage Matchs'!$B$538:$H$665,7,FALSE))))</f>
        <v>0</v>
      </c>
      <c r="S172" s="130">
        <f t="shared" si="57"/>
        <v>0</v>
      </c>
      <c r="T172" s="124">
        <f t="shared" si="58"/>
        <v>0</v>
      </c>
      <c r="V172" s="127">
        <f t="shared" si="59"/>
        <v>0</v>
      </c>
      <c r="W172" s="127">
        <f t="shared" si="49"/>
        <v>0</v>
      </c>
      <c r="X172" s="127">
        <f t="shared" si="50"/>
        <v>0</v>
      </c>
      <c r="Y172" s="127">
        <f t="shared" si="51"/>
        <v>0</v>
      </c>
      <c r="Z172" s="127">
        <f t="shared" si="52"/>
        <v>0</v>
      </c>
      <c r="AA172" s="128" t="str">
        <f t="shared" si="60"/>
        <v/>
      </c>
      <c r="AB172" s="128" t="str">
        <f t="shared" si="53"/>
        <v/>
      </c>
      <c r="AC172" s="128" t="str">
        <f t="shared" si="54"/>
        <v/>
      </c>
      <c r="AD172" s="128" t="str">
        <f t="shared" si="55"/>
        <v/>
      </c>
      <c r="AE172" s="128" t="str">
        <f t="shared" si="56"/>
        <v/>
      </c>
      <c r="AF172" s="47">
        <f t="shared" si="61"/>
        <v>0.83</v>
      </c>
      <c r="AG172" s="47">
        <f t="shared" si="62"/>
        <v>0.83</v>
      </c>
      <c r="AH172" s="47">
        <f t="shared" si="63"/>
        <v>0.83</v>
      </c>
      <c r="AI172" s="47">
        <f t="shared" si="64"/>
        <v>0.83</v>
      </c>
      <c r="AJ172" s="47">
        <f t="shared" si="65"/>
        <v>0.83</v>
      </c>
      <c r="AK172" s="48"/>
      <c r="AL172" s="48"/>
    </row>
    <row r="173" spans="1:38" x14ac:dyDescent="0.2">
      <c r="A173" s="121">
        <f t="shared" si="44"/>
        <v>171</v>
      </c>
      <c r="B173" s="121">
        <f t="shared" si="45"/>
        <v>171</v>
      </c>
      <c r="C173" s="121">
        <f t="shared" si="46"/>
        <v>171</v>
      </c>
      <c r="D173" s="121">
        <f t="shared" si="47"/>
        <v>171</v>
      </c>
      <c r="E173" s="121">
        <f t="shared" si="48"/>
        <v>171</v>
      </c>
      <c r="F173" s="122">
        <v>171</v>
      </c>
      <c r="G173" s="255" t="str">
        <f>Inscription!B174&amp;Inscription!C174&amp;Inscription!D174&amp;Inscription!E174&amp;Inscription!F174</f>
        <v/>
      </c>
      <c r="H173" s="256"/>
      <c r="I173" s="123">
        <f>IF('Tirage Matchs'!$J$1=1,0,IF(G173="",0,IF(ISNA(VLOOKUP($F173,'Tirage Matchs'!$B$6:$H$133,6,FALSE)),VLOOKUP($F173,'Tirage Matchs'!$D$6:$H$133,5,FALSE),VLOOKUP($F173,'Tirage Matchs'!$B$6:$H$133,6,FALSE))))</f>
        <v>0</v>
      </c>
      <c r="J173" s="129">
        <f>IF('Tirage Matchs'!$J$1=1,0,IF(G173="",0,IF(ISNA(VLOOKUP($F173,'Tirage Matchs'!$B$6:$H$133,7,FALSE)),VLOOKUP($F173,'Tirage Matchs'!$D$6:$H$133,4,FALSE),VLOOKUP($F173,'Tirage Matchs'!$B$6:$H$133,7,FALSE))))</f>
        <v>0</v>
      </c>
      <c r="K173" s="125">
        <f>IF('Tirage Matchs'!$J$1&lt;=2,0,IF(G173="",0,IF(ISNA(VLOOKUP($F173,'Tirage Matchs'!$B$139:$H$266,6,FALSE)),VLOOKUP($F173,'Tirage Matchs'!$D$139:$H$266,5,FALSE),VLOOKUP($F173,'Tirage Matchs'!$B$139:$H$266,6,FALSE))))</f>
        <v>0</v>
      </c>
      <c r="L173" s="124">
        <f>IF('Tirage Matchs'!$J$1&lt;=2,0,IF(G173="",0,IF(ISNA(VLOOKUP($F173,'Tirage Matchs'!$B$139:$H$266,7,FALSE)),VLOOKUP($F173,'Tirage Matchs'!$D$139:$H$266,4,FALSE),VLOOKUP($F173,'Tirage Matchs'!$B$139:$H$266,7,FALSE))))</f>
        <v>0</v>
      </c>
      <c r="M173" s="124">
        <f>IF('Tirage Matchs'!$J$1&lt;=3,0,IF(G173="",0,IF(ISNA(VLOOKUP($F173,'Tirage Matchs'!$B$272:$H$399,6,FALSE)),VLOOKUP($F173,'Tirage Matchs'!$D$272:$H$399,5,FALSE),VLOOKUP($F173,'Tirage Matchs'!$B$272:$H$399,6,FALSE))))</f>
        <v>0</v>
      </c>
      <c r="N173" s="124">
        <f>IF('Tirage Matchs'!$J$1&lt;=3,0,IF(G173="",0,IF(ISNA(VLOOKUP($F173,'Tirage Matchs'!$B$272:$H$399,7,FALSE)),VLOOKUP($F173,'Tirage Matchs'!$D$272:$H$399,4,FALSE),VLOOKUP($F173,'Tirage Matchs'!$B$272:$H$399,7,FALSE))))</f>
        <v>0</v>
      </c>
      <c r="O173" s="124">
        <f>IF('Tirage Matchs'!$J$1&lt;=4,0,IF(G173="",0,IF(ISNA(VLOOKUP($F173,'Tirage Matchs'!$B$405:$H$532,6,FALSE)),VLOOKUP($F173,'Tirage Matchs'!$D$405:$H$532,5,FALSE),VLOOKUP($F173,'Tirage Matchs'!$B$405:$H$532,6,FALSE))))</f>
        <v>0</v>
      </c>
      <c r="P173" s="124">
        <f>IF('Tirage Matchs'!$J$1&lt;=4,0,IF(G173="",0,IF(ISNA(VLOOKUP($F173,'Tirage Matchs'!$B$405:$H$532,7,FALSE)),VLOOKUP($F173,'Tirage Matchs'!$D$405:$H$532,4,FALSE),VLOOKUP($F173,'Tirage Matchs'!$B$405:$H$532,7,FALSE))))</f>
        <v>0</v>
      </c>
      <c r="Q173" s="124">
        <f>IF('Tirage Matchs'!$J$1&lt;=5,0,IF(G173="",0,IF(ISNA(VLOOKUP($F173,'Tirage Matchs'!$B$538:$H$665,6,FALSE)),VLOOKUP($F173,'Tirage Matchs'!$D$538:$H$665,5,FALSE),VLOOKUP($F173,'Tirage Matchs'!$B$538:$H$665,6,FALSE))))</f>
        <v>0</v>
      </c>
      <c r="R173" s="124">
        <f>IF('Tirage Matchs'!$J$1&lt;=5,0,IF(G173="",0,IF(ISNA(VLOOKUP($F173,'Tirage Matchs'!$B$538:$H$665,7,FALSE)),VLOOKUP($F173,'Tirage Matchs'!$D$538:$H$665,4,FALSE),VLOOKUP($F173,'Tirage Matchs'!$B$538:$H$665,7,FALSE))))</f>
        <v>0</v>
      </c>
      <c r="S173" s="130">
        <f t="shared" si="57"/>
        <v>0</v>
      </c>
      <c r="T173" s="124">
        <f t="shared" si="58"/>
        <v>0</v>
      </c>
      <c r="V173" s="127">
        <f t="shared" si="59"/>
        <v>0</v>
      </c>
      <c r="W173" s="127">
        <f t="shared" si="49"/>
        <v>0</v>
      </c>
      <c r="X173" s="127">
        <f t="shared" si="50"/>
        <v>0</v>
      </c>
      <c r="Y173" s="127">
        <f t="shared" si="51"/>
        <v>0</v>
      </c>
      <c r="Z173" s="127">
        <f t="shared" si="52"/>
        <v>0</v>
      </c>
      <c r="AA173" s="128" t="str">
        <f t="shared" si="60"/>
        <v/>
      </c>
      <c r="AB173" s="128" t="str">
        <f t="shared" si="53"/>
        <v/>
      </c>
      <c r="AC173" s="128" t="str">
        <f t="shared" si="54"/>
        <v/>
      </c>
      <c r="AD173" s="128" t="str">
        <f t="shared" si="55"/>
        <v/>
      </c>
      <c r="AE173" s="128" t="str">
        <f t="shared" si="56"/>
        <v/>
      </c>
      <c r="AF173" s="47">
        <f t="shared" si="61"/>
        <v>0.82899999999999996</v>
      </c>
      <c r="AG173" s="47">
        <f t="shared" si="62"/>
        <v>0.82899999999999996</v>
      </c>
      <c r="AH173" s="47">
        <f t="shared" si="63"/>
        <v>0.82899999999999996</v>
      </c>
      <c r="AI173" s="47">
        <f t="shared" si="64"/>
        <v>0.82899999999999996</v>
      </c>
      <c r="AJ173" s="47">
        <f t="shared" si="65"/>
        <v>0.82899999999999996</v>
      </c>
      <c r="AK173" s="48"/>
      <c r="AL173" s="48"/>
    </row>
    <row r="174" spans="1:38" x14ac:dyDescent="0.2">
      <c r="A174" s="121">
        <f t="shared" si="44"/>
        <v>172</v>
      </c>
      <c r="B174" s="121">
        <f t="shared" si="45"/>
        <v>172</v>
      </c>
      <c r="C174" s="121">
        <f t="shared" si="46"/>
        <v>172</v>
      </c>
      <c r="D174" s="121">
        <f t="shared" si="47"/>
        <v>172</v>
      </c>
      <c r="E174" s="121">
        <f t="shared" si="48"/>
        <v>172</v>
      </c>
      <c r="F174" s="122">
        <v>172</v>
      </c>
      <c r="G174" s="255" t="str">
        <f>Inscription!B175&amp;Inscription!C175&amp;Inscription!D175&amp;Inscription!E175&amp;Inscription!F175</f>
        <v/>
      </c>
      <c r="H174" s="256"/>
      <c r="I174" s="123">
        <f>IF('Tirage Matchs'!$J$1=1,0,IF(G174="",0,IF(ISNA(VLOOKUP($F174,'Tirage Matchs'!$B$6:$H$133,6,FALSE)),VLOOKUP($F174,'Tirage Matchs'!$D$6:$H$133,5,FALSE),VLOOKUP($F174,'Tirage Matchs'!$B$6:$H$133,6,FALSE))))</f>
        <v>0</v>
      </c>
      <c r="J174" s="129">
        <f>IF('Tirage Matchs'!$J$1=1,0,IF(G174="",0,IF(ISNA(VLOOKUP($F174,'Tirage Matchs'!$B$6:$H$133,7,FALSE)),VLOOKUP($F174,'Tirage Matchs'!$D$6:$H$133,4,FALSE),VLOOKUP($F174,'Tirage Matchs'!$B$6:$H$133,7,FALSE))))</f>
        <v>0</v>
      </c>
      <c r="K174" s="125">
        <f>IF('Tirage Matchs'!$J$1&lt;=2,0,IF(G174="",0,IF(ISNA(VLOOKUP($F174,'Tirage Matchs'!$B$139:$H$266,6,FALSE)),VLOOKUP($F174,'Tirage Matchs'!$D$139:$H$266,5,FALSE),VLOOKUP($F174,'Tirage Matchs'!$B$139:$H$266,6,FALSE))))</f>
        <v>0</v>
      </c>
      <c r="L174" s="124">
        <f>IF('Tirage Matchs'!$J$1&lt;=2,0,IF(G174="",0,IF(ISNA(VLOOKUP($F174,'Tirage Matchs'!$B$139:$H$266,7,FALSE)),VLOOKUP($F174,'Tirage Matchs'!$D$139:$H$266,4,FALSE),VLOOKUP($F174,'Tirage Matchs'!$B$139:$H$266,7,FALSE))))</f>
        <v>0</v>
      </c>
      <c r="M174" s="124">
        <f>IF('Tirage Matchs'!$J$1&lt;=3,0,IF(G174="",0,IF(ISNA(VLOOKUP($F174,'Tirage Matchs'!$B$272:$H$399,6,FALSE)),VLOOKUP($F174,'Tirage Matchs'!$D$272:$H$399,5,FALSE),VLOOKUP($F174,'Tirage Matchs'!$B$272:$H$399,6,FALSE))))</f>
        <v>0</v>
      </c>
      <c r="N174" s="124">
        <f>IF('Tirage Matchs'!$J$1&lt;=3,0,IF(G174="",0,IF(ISNA(VLOOKUP($F174,'Tirage Matchs'!$B$272:$H$399,7,FALSE)),VLOOKUP($F174,'Tirage Matchs'!$D$272:$H$399,4,FALSE),VLOOKUP($F174,'Tirage Matchs'!$B$272:$H$399,7,FALSE))))</f>
        <v>0</v>
      </c>
      <c r="O174" s="124">
        <f>IF('Tirage Matchs'!$J$1&lt;=4,0,IF(G174="",0,IF(ISNA(VLOOKUP($F174,'Tirage Matchs'!$B$405:$H$532,6,FALSE)),VLOOKUP($F174,'Tirage Matchs'!$D$405:$H$532,5,FALSE),VLOOKUP($F174,'Tirage Matchs'!$B$405:$H$532,6,FALSE))))</f>
        <v>0</v>
      </c>
      <c r="P174" s="124">
        <f>IF('Tirage Matchs'!$J$1&lt;=4,0,IF(G174="",0,IF(ISNA(VLOOKUP($F174,'Tirage Matchs'!$B$405:$H$532,7,FALSE)),VLOOKUP($F174,'Tirage Matchs'!$D$405:$H$532,4,FALSE),VLOOKUP($F174,'Tirage Matchs'!$B$405:$H$532,7,FALSE))))</f>
        <v>0</v>
      </c>
      <c r="Q174" s="124">
        <f>IF('Tirage Matchs'!$J$1&lt;=5,0,IF(G174="",0,IF(ISNA(VLOOKUP($F174,'Tirage Matchs'!$B$538:$H$665,6,FALSE)),VLOOKUP($F174,'Tirage Matchs'!$D$538:$H$665,5,FALSE),VLOOKUP($F174,'Tirage Matchs'!$B$538:$H$665,6,FALSE))))</f>
        <v>0</v>
      </c>
      <c r="R174" s="124">
        <f>IF('Tirage Matchs'!$J$1&lt;=5,0,IF(G174="",0,IF(ISNA(VLOOKUP($F174,'Tirage Matchs'!$B$538:$H$665,7,FALSE)),VLOOKUP($F174,'Tirage Matchs'!$D$538:$H$665,4,FALSE),VLOOKUP($F174,'Tirage Matchs'!$B$538:$H$665,7,FALSE))))</f>
        <v>0</v>
      </c>
      <c r="S174" s="130">
        <f t="shared" si="57"/>
        <v>0</v>
      </c>
      <c r="T174" s="124">
        <f t="shared" si="58"/>
        <v>0</v>
      </c>
      <c r="V174" s="127">
        <f t="shared" si="59"/>
        <v>0</v>
      </c>
      <c r="W174" s="127">
        <f t="shared" si="49"/>
        <v>0</v>
      </c>
      <c r="X174" s="127">
        <f t="shared" si="50"/>
        <v>0</v>
      </c>
      <c r="Y174" s="127">
        <f t="shared" si="51"/>
        <v>0</v>
      </c>
      <c r="Z174" s="127">
        <f t="shared" si="52"/>
        <v>0</v>
      </c>
      <c r="AA174" s="128" t="str">
        <f t="shared" si="60"/>
        <v/>
      </c>
      <c r="AB174" s="128" t="str">
        <f t="shared" si="53"/>
        <v/>
      </c>
      <c r="AC174" s="128" t="str">
        <f t="shared" si="54"/>
        <v/>
      </c>
      <c r="AD174" s="128" t="str">
        <f t="shared" si="55"/>
        <v/>
      </c>
      <c r="AE174" s="128" t="str">
        <f t="shared" si="56"/>
        <v/>
      </c>
      <c r="AF174" s="47">
        <f t="shared" si="61"/>
        <v>0.82799999999999996</v>
      </c>
      <c r="AG174" s="47">
        <f t="shared" si="62"/>
        <v>0.82799999999999996</v>
      </c>
      <c r="AH174" s="47">
        <f t="shared" si="63"/>
        <v>0.82799999999999996</v>
      </c>
      <c r="AI174" s="47">
        <f t="shared" si="64"/>
        <v>0.82799999999999996</v>
      </c>
      <c r="AJ174" s="47">
        <f t="shared" si="65"/>
        <v>0.82799999999999996</v>
      </c>
      <c r="AK174" s="48"/>
      <c r="AL174" s="48"/>
    </row>
    <row r="175" spans="1:38" x14ac:dyDescent="0.2">
      <c r="A175" s="121">
        <f t="shared" si="44"/>
        <v>173</v>
      </c>
      <c r="B175" s="121">
        <f t="shared" si="45"/>
        <v>173</v>
      </c>
      <c r="C175" s="121">
        <f t="shared" si="46"/>
        <v>173</v>
      </c>
      <c r="D175" s="121">
        <f t="shared" si="47"/>
        <v>173</v>
      </c>
      <c r="E175" s="121">
        <f t="shared" si="48"/>
        <v>173</v>
      </c>
      <c r="F175" s="122">
        <v>173</v>
      </c>
      <c r="G175" s="255" t="str">
        <f>Inscription!B176&amp;Inscription!C176&amp;Inscription!D176&amp;Inscription!E176&amp;Inscription!F176</f>
        <v/>
      </c>
      <c r="H175" s="256"/>
      <c r="I175" s="123">
        <f>IF('Tirage Matchs'!$J$1=1,0,IF(G175="",0,IF(ISNA(VLOOKUP($F175,'Tirage Matchs'!$B$6:$H$133,6,FALSE)),VLOOKUP($F175,'Tirage Matchs'!$D$6:$H$133,5,FALSE),VLOOKUP($F175,'Tirage Matchs'!$B$6:$H$133,6,FALSE))))</f>
        <v>0</v>
      </c>
      <c r="J175" s="129">
        <f>IF('Tirage Matchs'!$J$1=1,0,IF(G175="",0,IF(ISNA(VLOOKUP($F175,'Tirage Matchs'!$B$6:$H$133,7,FALSE)),VLOOKUP($F175,'Tirage Matchs'!$D$6:$H$133,4,FALSE),VLOOKUP($F175,'Tirage Matchs'!$B$6:$H$133,7,FALSE))))</f>
        <v>0</v>
      </c>
      <c r="K175" s="125">
        <f>IF('Tirage Matchs'!$J$1&lt;=2,0,IF(G175="",0,IF(ISNA(VLOOKUP($F175,'Tirage Matchs'!$B$139:$H$266,6,FALSE)),VLOOKUP($F175,'Tirage Matchs'!$D$139:$H$266,5,FALSE),VLOOKUP($F175,'Tirage Matchs'!$B$139:$H$266,6,FALSE))))</f>
        <v>0</v>
      </c>
      <c r="L175" s="124">
        <f>IF('Tirage Matchs'!$J$1&lt;=2,0,IF(G175="",0,IF(ISNA(VLOOKUP($F175,'Tirage Matchs'!$B$139:$H$266,7,FALSE)),VLOOKUP($F175,'Tirage Matchs'!$D$139:$H$266,4,FALSE),VLOOKUP($F175,'Tirage Matchs'!$B$139:$H$266,7,FALSE))))</f>
        <v>0</v>
      </c>
      <c r="M175" s="124">
        <f>IF('Tirage Matchs'!$J$1&lt;=3,0,IF(G175="",0,IF(ISNA(VLOOKUP($F175,'Tirage Matchs'!$B$272:$H$399,6,FALSE)),VLOOKUP($F175,'Tirage Matchs'!$D$272:$H$399,5,FALSE),VLOOKUP($F175,'Tirage Matchs'!$B$272:$H$399,6,FALSE))))</f>
        <v>0</v>
      </c>
      <c r="N175" s="124">
        <f>IF('Tirage Matchs'!$J$1&lt;=3,0,IF(G175="",0,IF(ISNA(VLOOKUP($F175,'Tirage Matchs'!$B$272:$H$399,7,FALSE)),VLOOKUP($F175,'Tirage Matchs'!$D$272:$H$399,4,FALSE),VLOOKUP($F175,'Tirage Matchs'!$B$272:$H$399,7,FALSE))))</f>
        <v>0</v>
      </c>
      <c r="O175" s="124">
        <f>IF('Tirage Matchs'!$J$1&lt;=4,0,IF(G175="",0,IF(ISNA(VLOOKUP($F175,'Tirage Matchs'!$B$405:$H$532,6,FALSE)),VLOOKUP($F175,'Tirage Matchs'!$D$405:$H$532,5,FALSE),VLOOKUP($F175,'Tirage Matchs'!$B$405:$H$532,6,FALSE))))</f>
        <v>0</v>
      </c>
      <c r="P175" s="124">
        <f>IF('Tirage Matchs'!$J$1&lt;=4,0,IF(G175="",0,IF(ISNA(VLOOKUP($F175,'Tirage Matchs'!$B$405:$H$532,7,FALSE)),VLOOKUP($F175,'Tirage Matchs'!$D$405:$H$532,4,FALSE),VLOOKUP($F175,'Tirage Matchs'!$B$405:$H$532,7,FALSE))))</f>
        <v>0</v>
      </c>
      <c r="Q175" s="124">
        <f>IF('Tirage Matchs'!$J$1&lt;=5,0,IF(G175="",0,IF(ISNA(VLOOKUP($F175,'Tirage Matchs'!$B$538:$H$665,6,FALSE)),VLOOKUP($F175,'Tirage Matchs'!$D$538:$H$665,5,FALSE),VLOOKUP($F175,'Tirage Matchs'!$B$538:$H$665,6,FALSE))))</f>
        <v>0</v>
      </c>
      <c r="R175" s="124">
        <f>IF('Tirage Matchs'!$J$1&lt;=5,0,IF(G175="",0,IF(ISNA(VLOOKUP($F175,'Tirage Matchs'!$B$538:$H$665,7,FALSE)),VLOOKUP($F175,'Tirage Matchs'!$D$538:$H$665,4,FALSE),VLOOKUP($F175,'Tirage Matchs'!$B$538:$H$665,7,FALSE))))</f>
        <v>0</v>
      </c>
      <c r="S175" s="130">
        <f t="shared" si="57"/>
        <v>0</v>
      </c>
      <c r="T175" s="124">
        <f t="shared" si="58"/>
        <v>0</v>
      </c>
      <c r="V175" s="127">
        <f t="shared" si="59"/>
        <v>0</v>
      </c>
      <c r="W175" s="127">
        <f t="shared" si="49"/>
        <v>0</v>
      </c>
      <c r="X175" s="127">
        <f t="shared" si="50"/>
        <v>0</v>
      </c>
      <c r="Y175" s="127">
        <f t="shared" si="51"/>
        <v>0</v>
      </c>
      <c r="Z175" s="127">
        <f t="shared" si="52"/>
        <v>0</v>
      </c>
      <c r="AA175" s="128" t="str">
        <f t="shared" si="60"/>
        <v/>
      </c>
      <c r="AB175" s="128" t="str">
        <f t="shared" si="53"/>
        <v/>
      </c>
      <c r="AC175" s="128" t="str">
        <f t="shared" si="54"/>
        <v/>
      </c>
      <c r="AD175" s="128" t="str">
        <f t="shared" si="55"/>
        <v/>
      </c>
      <c r="AE175" s="128" t="str">
        <f t="shared" si="56"/>
        <v/>
      </c>
      <c r="AF175" s="47">
        <f t="shared" si="61"/>
        <v>0.82699999999999996</v>
      </c>
      <c r="AG175" s="47">
        <f t="shared" si="62"/>
        <v>0.82699999999999996</v>
      </c>
      <c r="AH175" s="47">
        <f t="shared" si="63"/>
        <v>0.82699999999999996</v>
      </c>
      <c r="AI175" s="47">
        <f t="shared" si="64"/>
        <v>0.82699999999999996</v>
      </c>
      <c r="AJ175" s="47">
        <f t="shared" si="65"/>
        <v>0.82699999999999996</v>
      </c>
      <c r="AK175" s="48"/>
      <c r="AL175" s="48"/>
    </row>
    <row r="176" spans="1:38" x14ac:dyDescent="0.2">
      <c r="A176" s="121">
        <f t="shared" si="44"/>
        <v>174</v>
      </c>
      <c r="B176" s="121">
        <f t="shared" si="45"/>
        <v>174</v>
      </c>
      <c r="C176" s="121">
        <f t="shared" si="46"/>
        <v>174</v>
      </c>
      <c r="D176" s="121">
        <f t="shared" si="47"/>
        <v>174</v>
      </c>
      <c r="E176" s="121">
        <f t="shared" si="48"/>
        <v>174</v>
      </c>
      <c r="F176" s="122">
        <v>174</v>
      </c>
      <c r="G176" s="255" t="str">
        <f>Inscription!B177&amp;Inscription!C177&amp;Inscription!D177&amp;Inscription!E177&amp;Inscription!F177</f>
        <v/>
      </c>
      <c r="H176" s="256"/>
      <c r="I176" s="123">
        <f>IF('Tirage Matchs'!$J$1=1,0,IF(G176="",0,IF(ISNA(VLOOKUP($F176,'Tirage Matchs'!$B$6:$H$133,6,FALSE)),VLOOKUP($F176,'Tirage Matchs'!$D$6:$H$133,5,FALSE),VLOOKUP($F176,'Tirage Matchs'!$B$6:$H$133,6,FALSE))))</f>
        <v>0</v>
      </c>
      <c r="J176" s="129">
        <f>IF('Tirage Matchs'!$J$1=1,0,IF(G176="",0,IF(ISNA(VLOOKUP($F176,'Tirage Matchs'!$B$6:$H$133,7,FALSE)),VLOOKUP($F176,'Tirage Matchs'!$D$6:$H$133,4,FALSE),VLOOKUP($F176,'Tirage Matchs'!$B$6:$H$133,7,FALSE))))</f>
        <v>0</v>
      </c>
      <c r="K176" s="125">
        <f>IF('Tirage Matchs'!$J$1&lt;=2,0,IF(G176="",0,IF(ISNA(VLOOKUP($F176,'Tirage Matchs'!$B$139:$H$266,6,FALSE)),VLOOKUP($F176,'Tirage Matchs'!$D$139:$H$266,5,FALSE),VLOOKUP($F176,'Tirage Matchs'!$B$139:$H$266,6,FALSE))))</f>
        <v>0</v>
      </c>
      <c r="L176" s="124">
        <f>IF('Tirage Matchs'!$J$1&lt;=2,0,IF(G176="",0,IF(ISNA(VLOOKUP($F176,'Tirage Matchs'!$B$139:$H$266,7,FALSE)),VLOOKUP($F176,'Tirage Matchs'!$D$139:$H$266,4,FALSE),VLOOKUP($F176,'Tirage Matchs'!$B$139:$H$266,7,FALSE))))</f>
        <v>0</v>
      </c>
      <c r="M176" s="124">
        <f>IF('Tirage Matchs'!$J$1&lt;=3,0,IF(G176="",0,IF(ISNA(VLOOKUP($F176,'Tirage Matchs'!$B$272:$H$399,6,FALSE)),VLOOKUP($F176,'Tirage Matchs'!$D$272:$H$399,5,FALSE),VLOOKUP($F176,'Tirage Matchs'!$B$272:$H$399,6,FALSE))))</f>
        <v>0</v>
      </c>
      <c r="N176" s="124">
        <f>IF('Tirage Matchs'!$J$1&lt;=3,0,IF(G176="",0,IF(ISNA(VLOOKUP($F176,'Tirage Matchs'!$B$272:$H$399,7,FALSE)),VLOOKUP($F176,'Tirage Matchs'!$D$272:$H$399,4,FALSE),VLOOKUP($F176,'Tirage Matchs'!$B$272:$H$399,7,FALSE))))</f>
        <v>0</v>
      </c>
      <c r="O176" s="124">
        <f>IF('Tirage Matchs'!$J$1&lt;=4,0,IF(G176="",0,IF(ISNA(VLOOKUP($F176,'Tirage Matchs'!$B$405:$H$532,6,FALSE)),VLOOKUP($F176,'Tirage Matchs'!$D$405:$H$532,5,FALSE),VLOOKUP($F176,'Tirage Matchs'!$B$405:$H$532,6,FALSE))))</f>
        <v>0</v>
      </c>
      <c r="P176" s="124">
        <f>IF('Tirage Matchs'!$J$1&lt;=4,0,IF(G176="",0,IF(ISNA(VLOOKUP($F176,'Tirage Matchs'!$B$405:$H$532,7,FALSE)),VLOOKUP($F176,'Tirage Matchs'!$D$405:$H$532,4,FALSE),VLOOKUP($F176,'Tirage Matchs'!$B$405:$H$532,7,FALSE))))</f>
        <v>0</v>
      </c>
      <c r="Q176" s="124">
        <f>IF('Tirage Matchs'!$J$1&lt;=5,0,IF(G176="",0,IF(ISNA(VLOOKUP($F176,'Tirage Matchs'!$B$538:$H$665,6,FALSE)),VLOOKUP($F176,'Tirage Matchs'!$D$538:$H$665,5,FALSE),VLOOKUP($F176,'Tirage Matchs'!$B$538:$H$665,6,FALSE))))</f>
        <v>0</v>
      </c>
      <c r="R176" s="124">
        <f>IF('Tirage Matchs'!$J$1&lt;=5,0,IF(G176="",0,IF(ISNA(VLOOKUP($F176,'Tirage Matchs'!$B$538:$H$665,7,FALSE)),VLOOKUP($F176,'Tirage Matchs'!$D$538:$H$665,4,FALSE),VLOOKUP($F176,'Tirage Matchs'!$B$538:$H$665,7,FALSE))))</f>
        <v>0</v>
      </c>
      <c r="S176" s="130">
        <f t="shared" si="57"/>
        <v>0</v>
      </c>
      <c r="T176" s="124">
        <f t="shared" si="58"/>
        <v>0</v>
      </c>
      <c r="V176" s="127">
        <f t="shared" si="59"/>
        <v>0</v>
      </c>
      <c r="W176" s="127">
        <f t="shared" si="49"/>
        <v>0</v>
      </c>
      <c r="X176" s="127">
        <f t="shared" si="50"/>
        <v>0</v>
      </c>
      <c r="Y176" s="127">
        <f t="shared" si="51"/>
        <v>0</v>
      </c>
      <c r="Z176" s="127">
        <f t="shared" si="52"/>
        <v>0</v>
      </c>
      <c r="AA176" s="128" t="str">
        <f t="shared" si="60"/>
        <v/>
      </c>
      <c r="AB176" s="128" t="str">
        <f t="shared" si="53"/>
        <v/>
      </c>
      <c r="AC176" s="128" t="str">
        <f t="shared" si="54"/>
        <v/>
      </c>
      <c r="AD176" s="128" t="str">
        <f t="shared" si="55"/>
        <v/>
      </c>
      <c r="AE176" s="128" t="str">
        <f t="shared" si="56"/>
        <v/>
      </c>
      <c r="AF176" s="47">
        <f t="shared" si="61"/>
        <v>0.82599999999999996</v>
      </c>
      <c r="AG176" s="47">
        <f t="shared" si="62"/>
        <v>0.82599999999999996</v>
      </c>
      <c r="AH176" s="47">
        <f t="shared" si="63"/>
        <v>0.82599999999999996</v>
      </c>
      <c r="AI176" s="47">
        <f t="shared" si="64"/>
        <v>0.82599999999999996</v>
      </c>
      <c r="AJ176" s="47">
        <f t="shared" si="65"/>
        <v>0.82599999999999996</v>
      </c>
      <c r="AK176" s="48"/>
      <c r="AL176" s="48"/>
    </row>
    <row r="177" spans="1:38" x14ac:dyDescent="0.2">
      <c r="A177" s="121">
        <f t="shared" si="44"/>
        <v>175</v>
      </c>
      <c r="B177" s="121">
        <f t="shared" si="45"/>
        <v>175</v>
      </c>
      <c r="C177" s="121">
        <f t="shared" si="46"/>
        <v>175</v>
      </c>
      <c r="D177" s="121">
        <f t="shared" si="47"/>
        <v>175</v>
      </c>
      <c r="E177" s="121">
        <f t="shared" si="48"/>
        <v>175</v>
      </c>
      <c r="F177" s="122">
        <v>175</v>
      </c>
      <c r="G177" s="255" t="str">
        <f>Inscription!B178&amp;Inscription!C178&amp;Inscription!D178&amp;Inscription!E178&amp;Inscription!F178</f>
        <v/>
      </c>
      <c r="H177" s="256"/>
      <c r="I177" s="123">
        <f>IF('Tirage Matchs'!$J$1=1,0,IF(G177="",0,IF(ISNA(VLOOKUP($F177,'Tirage Matchs'!$B$6:$H$133,6,FALSE)),VLOOKUP($F177,'Tirage Matchs'!$D$6:$H$133,5,FALSE),VLOOKUP($F177,'Tirage Matchs'!$B$6:$H$133,6,FALSE))))</f>
        <v>0</v>
      </c>
      <c r="J177" s="129">
        <f>IF('Tirage Matchs'!$J$1=1,0,IF(G177="",0,IF(ISNA(VLOOKUP($F177,'Tirage Matchs'!$B$6:$H$133,7,FALSE)),VLOOKUP($F177,'Tirage Matchs'!$D$6:$H$133,4,FALSE),VLOOKUP($F177,'Tirage Matchs'!$B$6:$H$133,7,FALSE))))</f>
        <v>0</v>
      </c>
      <c r="K177" s="125">
        <f>IF('Tirage Matchs'!$J$1&lt;=2,0,IF(G177="",0,IF(ISNA(VLOOKUP($F177,'Tirage Matchs'!$B$139:$H$266,6,FALSE)),VLOOKUP($F177,'Tirage Matchs'!$D$139:$H$266,5,FALSE),VLOOKUP($F177,'Tirage Matchs'!$B$139:$H$266,6,FALSE))))</f>
        <v>0</v>
      </c>
      <c r="L177" s="124">
        <f>IF('Tirage Matchs'!$J$1&lt;=2,0,IF(G177="",0,IF(ISNA(VLOOKUP($F177,'Tirage Matchs'!$B$139:$H$266,7,FALSE)),VLOOKUP($F177,'Tirage Matchs'!$D$139:$H$266,4,FALSE),VLOOKUP($F177,'Tirage Matchs'!$B$139:$H$266,7,FALSE))))</f>
        <v>0</v>
      </c>
      <c r="M177" s="124">
        <f>IF('Tirage Matchs'!$J$1&lt;=3,0,IF(G177="",0,IF(ISNA(VLOOKUP($F177,'Tirage Matchs'!$B$272:$H$399,6,FALSE)),VLOOKUP($F177,'Tirage Matchs'!$D$272:$H$399,5,FALSE),VLOOKUP($F177,'Tirage Matchs'!$B$272:$H$399,6,FALSE))))</f>
        <v>0</v>
      </c>
      <c r="N177" s="124">
        <f>IF('Tirage Matchs'!$J$1&lt;=3,0,IF(G177="",0,IF(ISNA(VLOOKUP($F177,'Tirage Matchs'!$B$272:$H$399,7,FALSE)),VLOOKUP($F177,'Tirage Matchs'!$D$272:$H$399,4,FALSE),VLOOKUP($F177,'Tirage Matchs'!$B$272:$H$399,7,FALSE))))</f>
        <v>0</v>
      </c>
      <c r="O177" s="124">
        <f>IF('Tirage Matchs'!$J$1&lt;=4,0,IF(G177="",0,IF(ISNA(VLOOKUP($F177,'Tirage Matchs'!$B$405:$H$532,6,FALSE)),VLOOKUP($F177,'Tirage Matchs'!$D$405:$H$532,5,FALSE),VLOOKUP($F177,'Tirage Matchs'!$B$405:$H$532,6,FALSE))))</f>
        <v>0</v>
      </c>
      <c r="P177" s="124">
        <f>IF('Tirage Matchs'!$J$1&lt;=4,0,IF(G177="",0,IF(ISNA(VLOOKUP($F177,'Tirage Matchs'!$B$405:$H$532,7,FALSE)),VLOOKUP($F177,'Tirage Matchs'!$D$405:$H$532,4,FALSE),VLOOKUP($F177,'Tirage Matchs'!$B$405:$H$532,7,FALSE))))</f>
        <v>0</v>
      </c>
      <c r="Q177" s="124">
        <f>IF('Tirage Matchs'!$J$1&lt;=5,0,IF(G177="",0,IF(ISNA(VLOOKUP($F177,'Tirage Matchs'!$B$538:$H$665,6,FALSE)),VLOOKUP($F177,'Tirage Matchs'!$D$538:$H$665,5,FALSE),VLOOKUP($F177,'Tirage Matchs'!$B$538:$H$665,6,FALSE))))</f>
        <v>0</v>
      </c>
      <c r="R177" s="124">
        <f>IF('Tirage Matchs'!$J$1&lt;=5,0,IF(G177="",0,IF(ISNA(VLOOKUP($F177,'Tirage Matchs'!$B$538:$H$665,7,FALSE)),VLOOKUP($F177,'Tirage Matchs'!$D$538:$H$665,4,FALSE),VLOOKUP($F177,'Tirage Matchs'!$B$538:$H$665,7,FALSE))))</f>
        <v>0</v>
      </c>
      <c r="S177" s="130">
        <f t="shared" si="57"/>
        <v>0</v>
      </c>
      <c r="T177" s="124">
        <f t="shared" si="58"/>
        <v>0</v>
      </c>
      <c r="V177" s="127">
        <f t="shared" si="59"/>
        <v>0</v>
      </c>
      <c r="W177" s="127">
        <f t="shared" si="49"/>
        <v>0</v>
      </c>
      <c r="X177" s="127">
        <f t="shared" si="50"/>
        <v>0</v>
      </c>
      <c r="Y177" s="127">
        <f t="shared" si="51"/>
        <v>0</v>
      </c>
      <c r="Z177" s="127">
        <f t="shared" si="52"/>
        <v>0</v>
      </c>
      <c r="AA177" s="128" t="str">
        <f t="shared" si="60"/>
        <v/>
      </c>
      <c r="AB177" s="128" t="str">
        <f t="shared" si="53"/>
        <v/>
      </c>
      <c r="AC177" s="128" t="str">
        <f t="shared" si="54"/>
        <v/>
      </c>
      <c r="AD177" s="128" t="str">
        <f t="shared" si="55"/>
        <v/>
      </c>
      <c r="AE177" s="128" t="str">
        <f t="shared" si="56"/>
        <v/>
      </c>
      <c r="AF177" s="47">
        <f t="shared" si="61"/>
        <v>0.82499999999999996</v>
      </c>
      <c r="AG177" s="47">
        <f t="shared" si="62"/>
        <v>0.82499999999999996</v>
      </c>
      <c r="AH177" s="47">
        <f t="shared" si="63"/>
        <v>0.82499999999999996</v>
      </c>
      <c r="AI177" s="47">
        <f t="shared" si="64"/>
        <v>0.82499999999999996</v>
      </c>
      <c r="AJ177" s="47">
        <f t="shared" si="65"/>
        <v>0.82499999999999996</v>
      </c>
      <c r="AK177" s="48"/>
      <c r="AL177" s="48"/>
    </row>
    <row r="178" spans="1:38" x14ac:dyDescent="0.2">
      <c r="A178" s="121">
        <f t="shared" si="44"/>
        <v>176</v>
      </c>
      <c r="B178" s="121">
        <f t="shared" si="45"/>
        <v>176</v>
      </c>
      <c r="C178" s="121">
        <f t="shared" si="46"/>
        <v>176</v>
      </c>
      <c r="D178" s="121">
        <f t="shared" si="47"/>
        <v>176</v>
      </c>
      <c r="E178" s="121">
        <f t="shared" si="48"/>
        <v>176</v>
      </c>
      <c r="F178" s="122">
        <v>176</v>
      </c>
      <c r="G178" s="255" t="str">
        <f>Inscription!B179&amp;Inscription!C179&amp;Inscription!D179&amp;Inscription!E179&amp;Inscription!F179</f>
        <v/>
      </c>
      <c r="H178" s="256"/>
      <c r="I178" s="123">
        <f>IF('Tirage Matchs'!$J$1=1,0,IF(G178="",0,IF(ISNA(VLOOKUP($F178,'Tirage Matchs'!$B$6:$H$133,6,FALSE)),VLOOKUP($F178,'Tirage Matchs'!$D$6:$H$133,5,FALSE),VLOOKUP($F178,'Tirage Matchs'!$B$6:$H$133,6,FALSE))))</f>
        <v>0</v>
      </c>
      <c r="J178" s="129">
        <f>IF('Tirage Matchs'!$J$1=1,0,IF(G178="",0,IF(ISNA(VLOOKUP($F178,'Tirage Matchs'!$B$6:$H$133,7,FALSE)),VLOOKUP($F178,'Tirage Matchs'!$D$6:$H$133,4,FALSE),VLOOKUP($F178,'Tirage Matchs'!$B$6:$H$133,7,FALSE))))</f>
        <v>0</v>
      </c>
      <c r="K178" s="125">
        <f>IF('Tirage Matchs'!$J$1&lt;=2,0,IF(G178="",0,IF(ISNA(VLOOKUP($F178,'Tirage Matchs'!$B$139:$H$266,6,FALSE)),VLOOKUP($F178,'Tirage Matchs'!$D$139:$H$266,5,FALSE),VLOOKUP($F178,'Tirage Matchs'!$B$139:$H$266,6,FALSE))))</f>
        <v>0</v>
      </c>
      <c r="L178" s="124">
        <f>IF('Tirage Matchs'!$J$1&lt;=2,0,IF(G178="",0,IF(ISNA(VLOOKUP($F178,'Tirage Matchs'!$B$139:$H$266,7,FALSE)),VLOOKUP($F178,'Tirage Matchs'!$D$139:$H$266,4,FALSE),VLOOKUP($F178,'Tirage Matchs'!$B$139:$H$266,7,FALSE))))</f>
        <v>0</v>
      </c>
      <c r="M178" s="124">
        <f>IF('Tirage Matchs'!$J$1&lt;=3,0,IF(G178="",0,IF(ISNA(VLOOKUP($F178,'Tirage Matchs'!$B$272:$H$399,6,FALSE)),VLOOKUP($F178,'Tirage Matchs'!$D$272:$H$399,5,FALSE),VLOOKUP($F178,'Tirage Matchs'!$B$272:$H$399,6,FALSE))))</f>
        <v>0</v>
      </c>
      <c r="N178" s="124">
        <f>IF('Tirage Matchs'!$J$1&lt;=3,0,IF(G178="",0,IF(ISNA(VLOOKUP($F178,'Tirage Matchs'!$B$272:$H$399,7,FALSE)),VLOOKUP($F178,'Tirage Matchs'!$D$272:$H$399,4,FALSE),VLOOKUP($F178,'Tirage Matchs'!$B$272:$H$399,7,FALSE))))</f>
        <v>0</v>
      </c>
      <c r="O178" s="124">
        <f>IF('Tirage Matchs'!$J$1&lt;=4,0,IF(G178="",0,IF(ISNA(VLOOKUP($F178,'Tirage Matchs'!$B$405:$H$532,6,FALSE)),VLOOKUP($F178,'Tirage Matchs'!$D$405:$H$532,5,FALSE),VLOOKUP($F178,'Tirage Matchs'!$B$405:$H$532,6,FALSE))))</f>
        <v>0</v>
      </c>
      <c r="P178" s="124">
        <f>IF('Tirage Matchs'!$J$1&lt;=4,0,IF(G178="",0,IF(ISNA(VLOOKUP($F178,'Tirage Matchs'!$B$405:$H$532,7,FALSE)),VLOOKUP($F178,'Tirage Matchs'!$D$405:$H$532,4,FALSE),VLOOKUP($F178,'Tirage Matchs'!$B$405:$H$532,7,FALSE))))</f>
        <v>0</v>
      </c>
      <c r="Q178" s="124">
        <f>IF('Tirage Matchs'!$J$1&lt;=5,0,IF(G178="",0,IF(ISNA(VLOOKUP($F178,'Tirage Matchs'!$B$538:$H$665,6,FALSE)),VLOOKUP($F178,'Tirage Matchs'!$D$538:$H$665,5,FALSE),VLOOKUP($F178,'Tirage Matchs'!$B$538:$H$665,6,FALSE))))</f>
        <v>0</v>
      </c>
      <c r="R178" s="124">
        <f>IF('Tirage Matchs'!$J$1&lt;=5,0,IF(G178="",0,IF(ISNA(VLOOKUP($F178,'Tirage Matchs'!$B$538:$H$665,7,FALSE)),VLOOKUP($F178,'Tirage Matchs'!$D$538:$H$665,4,FALSE),VLOOKUP($F178,'Tirage Matchs'!$B$538:$H$665,7,FALSE))))</f>
        <v>0</v>
      </c>
      <c r="S178" s="130">
        <f t="shared" si="57"/>
        <v>0</v>
      </c>
      <c r="T178" s="124">
        <f t="shared" si="58"/>
        <v>0</v>
      </c>
      <c r="V178" s="127">
        <f t="shared" si="59"/>
        <v>0</v>
      </c>
      <c r="W178" s="127">
        <f t="shared" si="49"/>
        <v>0</v>
      </c>
      <c r="X178" s="127">
        <f t="shared" si="50"/>
        <v>0</v>
      </c>
      <c r="Y178" s="127">
        <f t="shared" si="51"/>
        <v>0</v>
      </c>
      <c r="Z178" s="127">
        <f t="shared" si="52"/>
        <v>0</v>
      </c>
      <c r="AA178" s="128" t="str">
        <f t="shared" si="60"/>
        <v/>
      </c>
      <c r="AB178" s="128" t="str">
        <f t="shared" si="53"/>
        <v/>
      </c>
      <c r="AC178" s="128" t="str">
        <f t="shared" si="54"/>
        <v/>
      </c>
      <c r="AD178" s="128" t="str">
        <f t="shared" si="55"/>
        <v/>
      </c>
      <c r="AE178" s="128" t="str">
        <f t="shared" si="56"/>
        <v/>
      </c>
      <c r="AF178" s="47">
        <f t="shared" si="61"/>
        <v>0.82399999999999995</v>
      </c>
      <c r="AG178" s="47">
        <f t="shared" si="62"/>
        <v>0.82399999999999995</v>
      </c>
      <c r="AH178" s="47">
        <f t="shared" si="63"/>
        <v>0.82399999999999995</v>
      </c>
      <c r="AI178" s="47">
        <f t="shared" si="64"/>
        <v>0.82399999999999995</v>
      </c>
      <c r="AJ178" s="47">
        <f t="shared" si="65"/>
        <v>0.82399999999999995</v>
      </c>
      <c r="AK178" s="48"/>
      <c r="AL178" s="48"/>
    </row>
    <row r="179" spans="1:38" x14ac:dyDescent="0.2">
      <c r="A179" s="121">
        <f t="shared" si="44"/>
        <v>177</v>
      </c>
      <c r="B179" s="121">
        <f t="shared" si="45"/>
        <v>177</v>
      </c>
      <c r="C179" s="121">
        <f t="shared" si="46"/>
        <v>177</v>
      </c>
      <c r="D179" s="121">
        <f t="shared" si="47"/>
        <v>177</v>
      </c>
      <c r="E179" s="121">
        <f t="shared" si="48"/>
        <v>177</v>
      </c>
      <c r="F179" s="122">
        <v>177</v>
      </c>
      <c r="G179" s="255" t="str">
        <f>Inscription!B180&amp;Inscription!C180&amp;Inscription!D180&amp;Inscription!E180&amp;Inscription!F180</f>
        <v/>
      </c>
      <c r="H179" s="256"/>
      <c r="I179" s="123">
        <f>IF('Tirage Matchs'!$J$1=1,0,IF(G179="",0,IF(ISNA(VLOOKUP($F179,'Tirage Matchs'!$B$6:$H$133,6,FALSE)),VLOOKUP($F179,'Tirage Matchs'!$D$6:$H$133,5,FALSE),VLOOKUP($F179,'Tirage Matchs'!$B$6:$H$133,6,FALSE))))</f>
        <v>0</v>
      </c>
      <c r="J179" s="129">
        <f>IF('Tirage Matchs'!$J$1=1,0,IF(G179="",0,IF(ISNA(VLOOKUP($F179,'Tirage Matchs'!$B$6:$H$133,7,FALSE)),VLOOKUP($F179,'Tirage Matchs'!$D$6:$H$133,4,FALSE),VLOOKUP($F179,'Tirage Matchs'!$B$6:$H$133,7,FALSE))))</f>
        <v>0</v>
      </c>
      <c r="K179" s="125">
        <f>IF('Tirage Matchs'!$J$1&lt;=2,0,IF(G179="",0,IF(ISNA(VLOOKUP($F179,'Tirage Matchs'!$B$139:$H$266,6,FALSE)),VLOOKUP($F179,'Tirage Matchs'!$D$139:$H$266,5,FALSE),VLOOKUP($F179,'Tirage Matchs'!$B$139:$H$266,6,FALSE))))</f>
        <v>0</v>
      </c>
      <c r="L179" s="124">
        <f>IF('Tirage Matchs'!$J$1&lt;=2,0,IF(G179="",0,IF(ISNA(VLOOKUP($F179,'Tirage Matchs'!$B$139:$H$266,7,FALSE)),VLOOKUP($F179,'Tirage Matchs'!$D$139:$H$266,4,FALSE),VLOOKUP($F179,'Tirage Matchs'!$B$139:$H$266,7,FALSE))))</f>
        <v>0</v>
      </c>
      <c r="M179" s="124">
        <f>IF('Tirage Matchs'!$J$1&lt;=3,0,IF(G179="",0,IF(ISNA(VLOOKUP($F179,'Tirage Matchs'!$B$272:$H$399,6,FALSE)),VLOOKUP($F179,'Tirage Matchs'!$D$272:$H$399,5,FALSE),VLOOKUP($F179,'Tirage Matchs'!$B$272:$H$399,6,FALSE))))</f>
        <v>0</v>
      </c>
      <c r="N179" s="124">
        <f>IF('Tirage Matchs'!$J$1&lt;=3,0,IF(G179="",0,IF(ISNA(VLOOKUP($F179,'Tirage Matchs'!$B$272:$H$399,7,FALSE)),VLOOKUP($F179,'Tirage Matchs'!$D$272:$H$399,4,FALSE),VLOOKUP($F179,'Tirage Matchs'!$B$272:$H$399,7,FALSE))))</f>
        <v>0</v>
      </c>
      <c r="O179" s="124">
        <f>IF('Tirage Matchs'!$J$1&lt;=4,0,IF(G179="",0,IF(ISNA(VLOOKUP($F179,'Tirage Matchs'!$B$405:$H$532,6,FALSE)),VLOOKUP($F179,'Tirage Matchs'!$D$405:$H$532,5,FALSE),VLOOKUP($F179,'Tirage Matchs'!$B$405:$H$532,6,FALSE))))</f>
        <v>0</v>
      </c>
      <c r="P179" s="124">
        <f>IF('Tirage Matchs'!$J$1&lt;=4,0,IF(G179="",0,IF(ISNA(VLOOKUP($F179,'Tirage Matchs'!$B$405:$H$532,7,FALSE)),VLOOKUP($F179,'Tirage Matchs'!$D$405:$H$532,4,FALSE),VLOOKUP($F179,'Tirage Matchs'!$B$405:$H$532,7,FALSE))))</f>
        <v>0</v>
      </c>
      <c r="Q179" s="124">
        <f>IF('Tirage Matchs'!$J$1&lt;=5,0,IF(G179="",0,IF(ISNA(VLOOKUP($F179,'Tirage Matchs'!$B$538:$H$665,6,FALSE)),VLOOKUP($F179,'Tirage Matchs'!$D$538:$H$665,5,FALSE),VLOOKUP($F179,'Tirage Matchs'!$B$538:$H$665,6,FALSE))))</f>
        <v>0</v>
      </c>
      <c r="R179" s="124">
        <f>IF('Tirage Matchs'!$J$1&lt;=5,0,IF(G179="",0,IF(ISNA(VLOOKUP($F179,'Tirage Matchs'!$B$538:$H$665,7,FALSE)),VLOOKUP($F179,'Tirage Matchs'!$D$538:$H$665,4,FALSE),VLOOKUP($F179,'Tirage Matchs'!$B$538:$H$665,7,FALSE))))</f>
        <v>0</v>
      </c>
      <c r="S179" s="130">
        <f t="shared" si="57"/>
        <v>0</v>
      </c>
      <c r="T179" s="124">
        <f t="shared" si="58"/>
        <v>0</v>
      </c>
      <c r="V179" s="127">
        <f t="shared" si="59"/>
        <v>0</v>
      </c>
      <c r="W179" s="127">
        <f t="shared" si="49"/>
        <v>0</v>
      </c>
      <c r="X179" s="127">
        <f t="shared" si="50"/>
        <v>0</v>
      </c>
      <c r="Y179" s="127">
        <f t="shared" si="51"/>
        <v>0</v>
      </c>
      <c r="Z179" s="127">
        <f t="shared" si="52"/>
        <v>0</v>
      </c>
      <c r="AA179" s="128" t="str">
        <f t="shared" si="60"/>
        <v/>
      </c>
      <c r="AB179" s="128" t="str">
        <f t="shared" si="53"/>
        <v/>
      </c>
      <c r="AC179" s="128" t="str">
        <f t="shared" si="54"/>
        <v/>
      </c>
      <c r="AD179" s="128" t="str">
        <f t="shared" si="55"/>
        <v/>
      </c>
      <c r="AE179" s="128" t="str">
        <f t="shared" si="56"/>
        <v/>
      </c>
      <c r="AF179" s="47">
        <f t="shared" si="61"/>
        <v>0.82299999999999995</v>
      </c>
      <c r="AG179" s="47">
        <f t="shared" si="62"/>
        <v>0.82299999999999995</v>
      </c>
      <c r="AH179" s="47">
        <f t="shared" si="63"/>
        <v>0.82299999999999995</v>
      </c>
      <c r="AI179" s="47">
        <f t="shared" si="64"/>
        <v>0.82299999999999995</v>
      </c>
      <c r="AJ179" s="47">
        <f t="shared" si="65"/>
        <v>0.82299999999999995</v>
      </c>
      <c r="AK179" s="48"/>
      <c r="AL179" s="48"/>
    </row>
    <row r="180" spans="1:38" x14ac:dyDescent="0.2">
      <c r="A180" s="121">
        <f t="shared" si="44"/>
        <v>178</v>
      </c>
      <c r="B180" s="121">
        <f t="shared" si="45"/>
        <v>178</v>
      </c>
      <c r="C180" s="121">
        <f t="shared" si="46"/>
        <v>178</v>
      </c>
      <c r="D180" s="121">
        <f t="shared" si="47"/>
        <v>178</v>
      </c>
      <c r="E180" s="121">
        <f t="shared" si="48"/>
        <v>178</v>
      </c>
      <c r="F180" s="122">
        <v>178</v>
      </c>
      <c r="G180" s="255" t="str">
        <f>Inscription!B181&amp;Inscription!C181&amp;Inscription!D181&amp;Inscription!E181&amp;Inscription!F181</f>
        <v/>
      </c>
      <c r="H180" s="256"/>
      <c r="I180" s="123">
        <f>IF('Tirage Matchs'!$J$1=1,0,IF(G180="",0,IF(ISNA(VLOOKUP($F180,'Tirage Matchs'!$B$6:$H$133,6,FALSE)),VLOOKUP($F180,'Tirage Matchs'!$D$6:$H$133,5,FALSE),VLOOKUP($F180,'Tirage Matchs'!$B$6:$H$133,6,FALSE))))</f>
        <v>0</v>
      </c>
      <c r="J180" s="129">
        <f>IF('Tirage Matchs'!$J$1=1,0,IF(G180="",0,IF(ISNA(VLOOKUP($F180,'Tirage Matchs'!$B$6:$H$133,7,FALSE)),VLOOKUP($F180,'Tirage Matchs'!$D$6:$H$133,4,FALSE),VLOOKUP($F180,'Tirage Matchs'!$B$6:$H$133,7,FALSE))))</f>
        <v>0</v>
      </c>
      <c r="K180" s="125">
        <f>IF('Tirage Matchs'!$J$1&lt;=2,0,IF(G180="",0,IF(ISNA(VLOOKUP($F180,'Tirage Matchs'!$B$139:$H$266,6,FALSE)),VLOOKUP($F180,'Tirage Matchs'!$D$139:$H$266,5,FALSE),VLOOKUP($F180,'Tirage Matchs'!$B$139:$H$266,6,FALSE))))</f>
        <v>0</v>
      </c>
      <c r="L180" s="124">
        <f>IF('Tirage Matchs'!$J$1&lt;=2,0,IF(G180="",0,IF(ISNA(VLOOKUP($F180,'Tirage Matchs'!$B$139:$H$266,7,FALSE)),VLOOKUP($F180,'Tirage Matchs'!$D$139:$H$266,4,FALSE),VLOOKUP($F180,'Tirage Matchs'!$B$139:$H$266,7,FALSE))))</f>
        <v>0</v>
      </c>
      <c r="M180" s="124">
        <f>IF('Tirage Matchs'!$J$1&lt;=3,0,IF(G180="",0,IF(ISNA(VLOOKUP($F180,'Tirage Matchs'!$B$272:$H$399,6,FALSE)),VLOOKUP($F180,'Tirage Matchs'!$D$272:$H$399,5,FALSE),VLOOKUP($F180,'Tirage Matchs'!$B$272:$H$399,6,FALSE))))</f>
        <v>0</v>
      </c>
      <c r="N180" s="124">
        <f>IF('Tirage Matchs'!$J$1&lt;=3,0,IF(G180="",0,IF(ISNA(VLOOKUP($F180,'Tirage Matchs'!$B$272:$H$399,7,FALSE)),VLOOKUP($F180,'Tirage Matchs'!$D$272:$H$399,4,FALSE),VLOOKUP($F180,'Tirage Matchs'!$B$272:$H$399,7,FALSE))))</f>
        <v>0</v>
      </c>
      <c r="O180" s="124">
        <f>IF('Tirage Matchs'!$J$1&lt;=4,0,IF(G180="",0,IF(ISNA(VLOOKUP($F180,'Tirage Matchs'!$B$405:$H$532,6,FALSE)),VLOOKUP($F180,'Tirage Matchs'!$D$405:$H$532,5,FALSE),VLOOKUP($F180,'Tirage Matchs'!$B$405:$H$532,6,FALSE))))</f>
        <v>0</v>
      </c>
      <c r="P180" s="124">
        <f>IF('Tirage Matchs'!$J$1&lt;=4,0,IF(G180="",0,IF(ISNA(VLOOKUP($F180,'Tirage Matchs'!$B$405:$H$532,7,FALSE)),VLOOKUP($F180,'Tirage Matchs'!$D$405:$H$532,4,FALSE),VLOOKUP($F180,'Tirage Matchs'!$B$405:$H$532,7,FALSE))))</f>
        <v>0</v>
      </c>
      <c r="Q180" s="124">
        <f>IF('Tirage Matchs'!$J$1&lt;=5,0,IF(G180="",0,IF(ISNA(VLOOKUP($F180,'Tirage Matchs'!$B$538:$H$665,6,FALSE)),VLOOKUP($F180,'Tirage Matchs'!$D$538:$H$665,5,FALSE),VLOOKUP($F180,'Tirage Matchs'!$B$538:$H$665,6,FALSE))))</f>
        <v>0</v>
      </c>
      <c r="R180" s="124">
        <f>IF('Tirage Matchs'!$J$1&lt;=5,0,IF(G180="",0,IF(ISNA(VLOOKUP($F180,'Tirage Matchs'!$B$538:$H$665,7,FALSE)),VLOOKUP($F180,'Tirage Matchs'!$D$538:$H$665,4,FALSE),VLOOKUP($F180,'Tirage Matchs'!$B$538:$H$665,7,FALSE))))</f>
        <v>0</v>
      </c>
      <c r="S180" s="130">
        <f t="shared" si="57"/>
        <v>0</v>
      </c>
      <c r="T180" s="124">
        <f t="shared" si="58"/>
        <v>0</v>
      </c>
      <c r="V180" s="127">
        <f t="shared" si="59"/>
        <v>0</v>
      </c>
      <c r="W180" s="127">
        <f t="shared" si="49"/>
        <v>0</v>
      </c>
      <c r="X180" s="127">
        <f t="shared" si="50"/>
        <v>0</v>
      </c>
      <c r="Y180" s="127">
        <f t="shared" si="51"/>
        <v>0</v>
      </c>
      <c r="Z180" s="127">
        <f t="shared" si="52"/>
        <v>0</v>
      </c>
      <c r="AA180" s="128" t="str">
        <f t="shared" si="60"/>
        <v/>
      </c>
      <c r="AB180" s="128" t="str">
        <f t="shared" si="53"/>
        <v/>
      </c>
      <c r="AC180" s="128" t="str">
        <f t="shared" si="54"/>
        <v/>
      </c>
      <c r="AD180" s="128" t="str">
        <f t="shared" si="55"/>
        <v/>
      </c>
      <c r="AE180" s="128" t="str">
        <f t="shared" si="56"/>
        <v/>
      </c>
      <c r="AF180" s="47">
        <f t="shared" si="61"/>
        <v>0.82199999999999995</v>
      </c>
      <c r="AG180" s="47">
        <f t="shared" si="62"/>
        <v>0.82199999999999995</v>
      </c>
      <c r="AH180" s="47">
        <f t="shared" si="63"/>
        <v>0.82199999999999995</v>
      </c>
      <c r="AI180" s="47">
        <f t="shared" si="64"/>
        <v>0.82199999999999995</v>
      </c>
      <c r="AJ180" s="47">
        <f t="shared" si="65"/>
        <v>0.82199999999999995</v>
      </c>
      <c r="AK180" s="48"/>
      <c r="AL180" s="48"/>
    </row>
    <row r="181" spans="1:38" x14ac:dyDescent="0.2">
      <c r="A181" s="121">
        <f t="shared" si="44"/>
        <v>179</v>
      </c>
      <c r="B181" s="121">
        <f t="shared" si="45"/>
        <v>179</v>
      </c>
      <c r="C181" s="121">
        <f t="shared" si="46"/>
        <v>179</v>
      </c>
      <c r="D181" s="121">
        <f t="shared" si="47"/>
        <v>179</v>
      </c>
      <c r="E181" s="121">
        <f t="shared" si="48"/>
        <v>179</v>
      </c>
      <c r="F181" s="122">
        <v>179</v>
      </c>
      <c r="G181" s="255" t="str">
        <f>Inscription!B182&amp;Inscription!C182&amp;Inscription!D182&amp;Inscription!E182&amp;Inscription!F182</f>
        <v/>
      </c>
      <c r="H181" s="256"/>
      <c r="I181" s="123">
        <f>IF('Tirage Matchs'!$J$1=1,0,IF(G181="",0,IF(ISNA(VLOOKUP($F181,'Tirage Matchs'!$B$6:$H$133,6,FALSE)),VLOOKUP($F181,'Tirage Matchs'!$D$6:$H$133,5,FALSE),VLOOKUP($F181,'Tirage Matchs'!$B$6:$H$133,6,FALSE))))</f>
        <v>0</v>
      </c>
      <c r="J181" s="129">
        <f>IF('Tirage Matchs'!$J$1=1,0,IF(G181="",0,IF(ISNA(VLOOKUP($F181,'Tirage Matchs'!$B$6:$H$133,7,FALSE)),VLOOKUP($F181,'Tirage Matchs'!$D$6:$H$133,4,FALSE),VLOOKUP($F181,'Tirage Matchs'!$B$6:$H$133,7,FALSE))))</f>
        <v>0</v>
      </c>
      <c r="K181" s="125">
        <f>IF('Tirage Matchs'!$J$1&lt;=2,0,IF(G181="",0,IF(ISNA(VLOOKUP($F181,'Tirage Matchs'!$B$139:$H$266,6,FALSE)),VLOOKUP($F181,'Tirage Matchs'!$D$139:$H$266,5,FALSE),VLOOKUP($F181,'Tirage Matchs'!$B$139:$H$266,6,FALSE))))</f>
        <v>0</v>
      </c>
      <c r="L181" s="124">
        <f>IF('Tirage Matchs'!$J$1&lt;=2,0,IF(G181="",0,IF(ISNA(VLOOKUP($F181,'Tirage Matchs'!$B$139:$H$266,7,FALSE)),VLOOKUP($F181,'Tirage Matchs'!$D$139:$H$266,4,FALSE),VLOOKUP($F181,'Tirage Matchs'!$B$139:$H$266,7,FALSE))))</f>
        <v>0</v>
      </c>
      <c r="M181" s="124">
        <f>IF('Tirage Matchs'!$J$1&lt;=3,0,IF(G181="",0,IF(ISNA(VLOOKUP($F181,'Tirage Matchs'!$B$272:$H$399,6,FALSE)),VLOOKUP($F181,'Tirage Matchs'!$D$272:$H$399,5,FALSE),VLOOKUP($F181,'Tirage Matchs'!$B$272:$H$399,6,FALSE))))</f>
        <v>0</v>
      </c>
      <c r="N181" s="124">
        <f>IF('Tirage Matchs'!$J$1&lt;=3,0,IF(G181="",0,IF(ISNA(VLOOKUP($F181,'Tirage Matchs'!$B$272:$H$399,7,FALSE)),VLOOKUP($F181,'Tirage Matchs'!$D$272:$H$399,4,FALSE),VLOOKUP($F181,'Tirage Matchs'!$B$272:$H$399,7,FALSE))))</f>
        <v>0</v>
      </c>
      <c r="O181" s="124">
        <f>IF('Tirage Matchs'!$J$1&lt;=4,0,IF(G181="",0,IF(ISNA(VLOOKUP($F181,'Tirage Matchs'!$B$405:$H$532,6,FALSE)),VLOOKUP($F181,'Tirage Matchs'!$D$405:$H$532,5,FALSE),VLOOKUP($F181,'Tirage Matchs'!$B$405:$H$532,6,FALSE))))</f>
        <v>0</v>
      </c>
      <c r="P181" s="124">
        <f>IF('Tirage Matchs'!$J$1&lt;=4,0,IF(G181="",0,IF(ISNA(VLOOKUP($F181,'Tirage Matchs'!$B$405:$H$532,7,FALSE)),VLOOKUP($F181,'Tirage Matchs'!$D$405:$H$532,4,FALSE),VLOOKUP($F181,'Tirage Matchs'!$B$405:$H$532,7,FALSE))))</f>
        <v>0</v>
      </c>
      <c r="Q181" s="124">
        <f>IF('Tirage Matchs'!$J$1&lt;=5,0,IF(G181="",0,IF(ISNA(VLOOKUP($F181,'Tirage Matchs'!$B$538:$H$665,6,FALSE)),VLOOKUP($F181,'Tirage Matchs'!$D$538:$H$665,5,FALSE),VLOOKUP($F181,'Tirage Matchs'!$B$538:$H$665,6,FALSE))))</f>
        <v>0</v>
      </c>
      <c r="R181" s="124">
        <f>IF('Tirage Matchs'!$J$1&lt;=5,0,IF(G181="",0,IF(ISNA(VLOOKUP($F181,'Tirage Matchs'!$B$538:$H$665,7,FALSE)),VLOOKUP($F181,'Tirage Matchs'!$D$538:$H$665,4,FALSE),VLOOKUP($F181,'Tirage Matchs'!$B$538:$H$665,7,FALSE))))</f>
        <v>0</v>
      </c>
      <c r="S181" s="130">
        <f t="shared" si="57"/>
        <v>0</v>
      </c>
      <c r="T181" s="124">
        <f t="shared" si="58"/>
        <v>0</v>
      </c>
      <c r="V181" s="127">
        <f t="shared" si="59"/>
        <v>0</v>
      </c>
      <c r="W181" s="127">
        <f t="shared" si="49"/>
        <v>0</v>
      </c>
      <c r="X181" s="127">
        <f t="shared" si="50"/>
        <v>0</v>
      </c>
      <c r="Y181" s="127">
        <f t="shared" si="51"/>
        <v>0</v>
      </c>
      <c r="Z181" s="127">
        <f t="shared" si="52"/>
        <v>0</v>
      </c>
      <c r="AA181" s="128" t="str">
        <f t="shared" si="60"/>
        <v/>
      </c>
      <c r="AB181" s="128" t="str">
        <f t="shared" si="53"/>
        <v/>
      </c>
      <c r="AC181" s="128" t="str">
        <f t="shared" si="54"/>
        <v/>
      </c>
      <c r="AD181" s="128" t="str">
        <f t="shared" si="55"/>
        <v/>
      </c>
      <c r="AE181" s="128" t="str">
        <f t="shared" si="56"/>
        <v/>
      </c>
      <c r="AF181" s="47">
        <f t="shared" si="61"/>
        <v>0.82099999999999995</v>
      </c>
      <c r="AG181" s="47">
        <f t="shared" si="62"/>
        <v>0.82099999999999995</v>
      </c>
      <c r="AH181" s="47">
        <f t="shared" si="63"/>
        <v>0.82099999999999995</v>
      </c>
      <c r="AI181" s="47">
        <f t="shared" si="64"/>
        <v>0.82099999999999995</v>
      </c>
      <c r="AJ181" s="47">
        <f t="shared" si="65"/>
        <v>0.82099999999999995</v>
      </c>
      <c r="AK181" s="48"/>
      <c r="AL181" s="48"/>
    </row>
    <row r="182" spans="1:38" x14ac:dyDescent="0.2">
      <c r="A182" s="121">
        <f t="shared" si="44"/>
        <v>180</v>
      </c>
      <c r="B182" s="121">
        <f t="shared" si="45"/>
        <v>180</v>
      </c>
      <c r="C182" s="121">
        <f t="shared" si="46"/>
        <v>180</v>
      </c>
      <c r="D182" s="121">
        <f t="shared" si="47"/>
        <v>180</v>
      </c>
      <c r="E182" s="121">
        <f t="shared" si="48"/>
        <v>180</v>
      </c>
      <c r="F182" s="122">
        <v>180</v>
      </c>
      <c r="G182" s="255" t="str">
        <f>Inscription!B183&amp;Inscription!C183&amp;Inscription!D183&amp;Inscription!E183&amp;Inscription!F183</f>
        <v/>
      </c>
      <c r="H182" s="256"/>
      <c r="I182" s="123">
        <f>IF('Tirage Matchs'!$J$1=1,0,IF(G182="",0,IF(ISNA(VLOOKUP($F182,'Tirage Matchs'!$B$6:$H$133,6,FALSE)),VLOOKUP($F182,'Tirage Matchs'!$D$6:$H$133,5,FALSE),VLOOKUP($F182,'Tirage Matchs'!$B$6:$H$133,6,FALSE))))</f>
        <v>0</v>
      </c>
      <c r="J182" s="129">
        <f>IF('Tirage Matchs'!$J$1=1,0,IF(G182="",0,IF(ISNA(VLOOKUP($F182,'Tirage Matchs'!$B$6:$H$133,7,FALSE)),VLOOKUP($F182,'Tirage Matchs'!$D$6:$H$133,4,FALSE),VLOOKUP($F182,'Tirage Matchs'!$B$6:$H$133,7,FALSE))))</f>
        <v>0</v>
      </c>
      <c r="K182" s="125">
        <f>IF('Tirage Matchs'!$J$1&lt;=2,0,IF(G182="",0,IF(ISNA(VLOOKUP($F182,'Tirage Matchs'!$B$139:$H$266,6,FALSE)),VLOOKUP($F182,'Tirage Matchs'!$D$139:$H$266,5,FALSE),VLOOKUP($F182,'Tirage Matchs'!$B$139:$H$266,6,FALSE))))</f>
        <v>0</v>
      </c>
      <c r="L182" s="124">
        <f>IF('Tirage Matchs'!$J$1&lt;=2,0,IF(G182="",0,IF(ISNA(VLOOKUP($F182,'Tirage Matchs'!$B$139:$H$266,7,FALSE)),VLOOKUP($F182,'Tirage Matchs'!$D$139:$H$266,4,FALSE),VLOOKUP($F182,'Tirage Matchs'!$B$139:$H$266,7,FALSE))))</f>
        <v>0</v>
      </c>
      <c r="M182" s="124">
        <f>IF('Tirage Matchs'!$J$1&lt;=3,0,IF(G182="",0,IF(ISNA(VLOOKUP($F182,'Tirage Matchs'!$B$272:$H$399,6,FALSE)),VLOOKUP($F182,'Tirage Matchs'!$D$272:$H$399,5,FALSE),VLOOKUP($F182,'Tirage Matchs'!$B$272:$H$399,6,FALSE))))</f>
        <v>0</v>
      </c>
      <c r="N182" s="124">
        <f>IF('Tirage Matchs'!$J$1&lt;=3,0,IF(G182="",0,IF(ISNA(VLOOKUP($F182,'Tirage Matchs'!$B$272:$H$399,7,FALSE)),VLOOKUP($F182,'Tirage Matchs'!$D$272:$H$399,4,FALSE),VLOOKUP($F182,'Tirage Matchs'!$B$272:$H$399,7,FALSE))))</f>
        <v>0</v>
      </c>
      <c r="O182" s="124">
        <f>IF('Tirage Matchs'!$J$1&lt;=4,0,IF(G182="",0,IF(ISNA(VLOOKUP($F182,'Tirage Matchs'!$B$405:$H$532,6,FALSE)),VLOOKUP($F182,'Tirage Matchs'!$D$405:$H$532,5,FALSE),VLOOKUP($F182,'Tirage Matchs'!$B$405:$H$532,6,FALSE))))</f>
        <v>0</v>
      </c>
      <c r="P182" s="124">
        <f>IF('Tirage Matchs'!$J$1&lt;=4,0,IF(G182="",0,IF(ISNA(VLOOKUP($F182,'Tirage Matchs'!$B$405:$H$532,7,FALSE)),VLOOKUP($F182,'Tirage Matchs'!$D$405:$H$532,4,FALSE),VLOOKUP($F182,'Tirage Matchs'!$B$405:$H$532,7,FALSE))))</f>
        <v>0</v>
      </c>
      <c r="Q182" s="124">
        <f>IF('Tirage Matchs'!$J$1&lt;=5,0,IF(G182="",0,IF(ISNA(VLOOKUP($F182,'Tirage Matchs'!$B$538:$H$665,6,FALSE)),VLOOKUP($F182,'Tirage Matchs'!$D$538:$H$665,5,FALSE),VLOOKUP($F182,'Tirage Matchs'!$B$538:$H$665,6,FALSE))))</f>
        <v>0</v>
      </c>
      <c r="R182" s="124">
        <f>IF('Tirage Matchs'!$J$1&lt;=5,0,IF(G182="",0,IF(ISNA(VLOOKUP($F182,'Tirage Matchs'!$B$538:$H$665,7,FALSE)),VLOOKUP($F182,'Tirage Matchs'!$D$538:$H$665,4,FALSE),VLOOKUP($F182,'Tirage Matchs'!$B$538:$H$665,7,FALSE))))</f>
        <v>0</v>
      </c>
      <c r="S182" s="130">
        <f t="shared" si="57"/>
        <v>0</v>
      </c>
      <c r="T182" s="124">
        <f t="shared" si="58"/>
        <v>0</v>
      </c>
      <c r="V182" s="127">
        <f t="shared" si="59"/>
        <v>0</v>
      </c>
      <c r="W182" s="127">
        <f t="shared" si="49"/>
        <v>0</v>
      </c>
      <c r="X182" s="127">
        <f t="shared" si="50"/>
        <v>0</v>
      </c>
      <c r="Y182" s="127">
        <f t="shared" si="51"/>
        <v>0</v>
      </c>
      <c r="Z182" s="127">
        <f t="shared" si="52"/>
        <v>0</v>
      </c>
      <c r="AA182" s="128" t="str">
        <f t="shared" si="60"/>
        <v/>
      </c>
      <c r="AB182" s="128" t="str">
        <f t="shared" si="53"/>
        <v/>
      </c>
      <c r="AC182" s="128" t="str">
        <f t="shared" si="54"/>
        <v/>
      </c>
      <c r="AD182" s="128" t="str">
        <f t="shared" si="55"/>
        <v/>
      </c>
      <c r="AE182" s="128" t="str">
        <f t="shared" si="56"/>
        <v/>
      </c>
      <c r="AF182" s="47">
        <f t="shared" si="61"/>
        <v>0.82</v>
      </c>
      <c r="AG182" s="47">
        <f t="shared" si="62"/>
        <v>0.82</v>
      </c>
      <c r="AH182" s="47">
        <f t="shared" si="63"/>
        <v>0.82</v>
      </c>
      <c r="AI182" s="47">
        <f t="shared" si="64"/>
        <v>0.82</v>
      </c>
      <c r="AJ182" s="47">
        <f t="shared" si="65"/>
        <v>0.82</v>
      </c>
      <c r="AK182" s="48"/>
      <c r="AL182" s="48"/>
    </row>
    <row r="183" spans="1:38" x14ac:dyDescent="0.2">
      <c r="A183" s="121">
        <f t="shared" si="44"/>
        <v>181</v>
      </c>
      <c r="B183" s="121">
        <f t="shared" si="45"/>
        <v>181</v>
      </c>
      <c r="C183" s="121">
        <f t="shared" si="46"/>
        <v>181</v>
      </c>
      <c r="D183" s="121">
        <f t="shared" si="47"/>
        <v>181</v>
      </c>
      <c r="E183" s="121">
        <f t="shared" si="48"/>
        <v>181</v>
      </c>
      <c r="F183" s="122">
        <v>181</v>
      </c>
      <c r="G183" s="255" t="str">
        <f>Inscription!B184&amp;Inscription!C184&amp;Inscription!D184&amp;Inscription!E184&amp;Inscription!F184</f>
        <v/>
      </c>
      <c r="H183" s="256"/>
      <c r="I183" s="123">
        <f>IF('Tirage Matchs'!$J$1=1,0,IF(G183="",0,IF(ISNA(VLOOKUP($F183,'Tirage Matchs'!$B$6:$H$133,6,FALSE)),VLOOKUP($F183,'Tirage Matchs'!$D$6:$H$133,5,FALSE),VLOOKUP($F183,'Tirage Matchs'!$B$6:$H$133,6,FALSE))))</f>
        <v>0</v>
      </c>
      <c r="J183" s="129">
        <f>IF('Tirage Matchs'!$J$1=1,0,IF(G183="",0,IF(ISNA(VLOOKUP($F183,'Tirage Matchs'!$B$6:$H$133,7,FALSE)),VLOOKUP($F183,'Tirage Matchs'!$D$6:$H$133,4,FALSE),VLOOKUP($F183,'Tirage Matchs'!$B$6:$H$133,7,FALSE))))</f>
        <v>0</v>
      </c>
      <c r="K183" s="125">
        <f>IF('Tirage Matchs'!$J$1&lt;=2,0,IF(G183="",0,IF(ISNA(VLOOKUP($F183,'Tirage Matchs'!$B$139:$H$266,6,FALSE)),VLOOKUP($F183,'Tirage Matchs'!$D$139:$H$266,5,FALSE),VLOOKUP($F183,'Tirage Matchs'!$B$139:$H$266,6,FALSE))))</f>
        <v>0</v>
      </c>
      <c r="L183" s="124">
        <f>IF('Tirage Matchs'!$J$1&lt;=2,0,IF(G183="",0,IF(ISNA(VLOOKUP($F183,'Tirage Matchs'!$B$139:$H$266,7,FALSE)),VLOOKUP($F183,'Tirage Matchs'!$D$139:$H$266,4,FALSE),VLOOKUP($F183,'Tirage Matchs'!$B$139:$H$266,7,FALSE))))</f>
        <v>0</v>
      </c>
      <c r="M183" s="124">
        <f>IF('Tirage Matchs'!$J$1&lt;=3,0,IF(G183="",0,IF(ISNA(VLOOKUP($F183,'Tirage Matchs'!$B$272:$H$399,6,FALSE)),VLOOKUP($F183,'Tirage Matchs'!$D$272:$H$399,5,FALSE),VLOOKUP($F183,'Tirage Matchs'!$B$272:$H$399,6,FALSE))))</f>
        <v>0</v>
      </c>
      <c r="N183" s="124">
        <f>IF('Tirage Matchs'!$J$1&lt;=3,0,IF(G183="",0,IF(ISNA(VLOOKUP($F183,'Tirage Matchs'!$B$272:$H$399,7,FALSE)),VLOOKUP($F183,'Tirage Matchs'!$D$272:$H$399,4,FALSE),VLOOKUP($F183,'Tirage Matchs'!$B$272:$H$399,7,FALSE))))</f>
        <v>0</v>
      </c>
      <c r="O183" s="124">
        <f>IF('Tirage Matchs'!$J$1&lt;=4,0,IF(G183="",0,IF(ISNA(VLOOKUP($F183,'Tirage Matchs'!$B$405:$H$532,6,FALSE)),VLOOKUP($F183,'Tirage Matchs'!$D$405:$H$532,5,FALSE),VLOOKUP($F183,'Tirage Matchs'!$B$405:$H$532,6,FALSE))))</f>
        <v>0</v>
      </c>
      <c r="P183" s="124">
        <f>IF('Tirage Matchs'!$J$1&lt;=4,0,IF(G183="",0,IF(ISNA(VLOOKUP($F183,'Tirage Matchs'!$B$405:$H$532,7,FALSE)),VLOOKUP($F183,'Tirage Matchs'!$D$405:$H$532,4,FALSE),VLOOKUP($F183,'Tirage Matchs'!$B$405:$H$532,7,FALSE))))</f>
        <v>0</v>
      </c>
      <c r="Q183" s="124">
        <f>IF('Tirage Matchs'!$J$1&lt;=5,0,IF(G183="",0,IF(ISNA(VLOOKUP($F183,'Tirage Matchs'!$B$538:$H$665,6,FALSE)),VLOOKUP($F183,'Tirage Matchs'!$D$538:$H$665,5,FALSE),VLOOKUP($F183,'Tirage Matchs'!$B$538:$H$665,6,FALSE))))</f>
        <v>0</v>
      </c>
      <c r="R183" s="124">
        <f>IF('Tirage Matchs'!$J$1&lt;=5,0,IF(G183="",0,IF(ISNA(VLOOKUP($F183,'Tirage Matchs'!$B$538:$H$665,7,FALSE)),VLOOKUP($F183,'Tirage Matchs'!$D$538:$H$665,4,FALSE),VLOOKUP($F183,'Tirage Matchs'!$B$538:$H$665,7,FALSE))))</f>
        <v>0</v>
      </c>
      <c r="S183" s="130">
        <f t="shared" si="57"/>
        <v>0</v>
      </c>
      <c r="T183" s="124">
        <f t="shared" si="58"/>
        <v>0</v>
      </c>
      <c r="V183" s="127">
        <f t="shared" si="59"/>
        <v>0</v>
      </c>
      <c r="W183" s="127">
        <f t="shared" si="49"/>
        <v>0</v>
      </c>
      <c r="X183" s="127">
        <f t="shared" si="50"/>
        <v>0</v>
      </c>
      <c r="Y183" s="127">
        <f t="shared" si="51"/>
        <v>0</v>
      </c>
      <c r="Z183" s="127">
        <f t="shared" si="52"/>
        <v>0</v>
      </c>
      <c r="AA183" s="128" t="str">
        <f t="shared" si="60"/>
        <v/>
      </c>
      <c r="AB183" s="128" t="str">
        <f t="shared" si="53"/>
        <v/>
      </c>
      <c r="AC183" s="128" t="str">
        <f t="shared" si="54"/>
        <v/>
      </c>
      <c r="AD183" s="128" t="str">
        <f t="shared" si="55"/>
        <v/>
      </c>
      <c r="AE183" s="128" t="str">
        <f t="shared" si="56"/>
        <v/>
      </c>
      <c r="AF183" s="47">
        <f t="shared" si="61"/>
        <v>0.81899999999999995</v>
      </c>
      <c r="AG183" s="47">
        <f t="shared" si="62"/>
        <v>0.81899999999999995</v>
      </c>
      <c r="AH183" s="47">
        <f t="shared" si="63"/>
        <v>0.81899999999999995</v>
      </c>
      <c r="AI183" s="47">
        <f t="shared" si="64"/>
        <v>0.81899999999999995</v>
      </c>
      <c r="AJ183" s="47">
        <f t="shared" si="65"/>
        <v>0.81899999999999995</v>
      </c>
      <c r="AK183" s="48"/>
      <c r="AL183" s="48"/>
    </row>
    <row r="184" spans="1:38" x14ac:dyDescent="0.2">
      <c r="A184" s="121">
        <f t="shared" si="44"/>
        <v>182</v>
      </c>
      <c r="B184" s="121">
        <f t="shared" si="45"/>
        <v>182</v>
      </c>
      <c r="C184" s="121">
        <f t="shared" si="46"/>
        <v>182</v>
      </c>
      <c r="D184" s="121">
        <f t="shared" si="47"/>
        <v>182</v>
      </c>
      <c r="E184" s="121">
        <f t="shared" si="48"/>
        <v>182</v>
      </c>
      <c r="F184" s="122">
        <v>182</v>
      </c>
      <c r="G184" s="255" t="str">
        <f>Inscription!B185&amp;Inscription!C185&amp;Inscription!D185&amp;Inscription!E185&amp;Inscription!F185</f>
        <v/>
      </c>
      <c r="H184" s="256"/>
      <c r="I184" s="123">
        <f>IF('Tirage Matchs'!$J$1=1,0,IF(G184="",0,IF(ISNA(VLOOKUP($F184,'Tirage Matchs'!$B$6:$H$133,6,FALSE)),VLOOKUP($F184,'Tirage Matchs'!$D$6:$H$133,5,FALSE),VLOOKUP($F184,'Tirage Matchs'!$B$6:$H$133,6,FALSE))))</f>
        <v>0</v>
      </c>
      <c r="J184" s="129">
        <f>IF('Tirage Matchs'!$J$1=1,0,IF(G184="",0,IF(ISNA(VLOOKUP($F184,'Tirage Matchs'!$B$6:$H$133,7,FALSE)),VLOOKUP($F184,'Tirage Matchs'!$D$6:$H$133,4,FALSE),VLOOKUP($F184,'Tirage Matchs'!$B$6:$H$133,7,FALSE))))</f>
        <v>0</v>
      </c>
      <c r="K184" s="125">
        <f>IF('Tirage Matchs'!$J$1&lt;=2,0,IF(G184="",0,IF(ISNA(VLOOKUP($F184,'Tirage Matchs'!$B$139:$H$266,6,FALSE)),VLOOKUP($F184,'Tirage Matchs'!$D$139:$H$266,5,FALSE),VLOOKUP($F184,'Tirage Matchs'!$B$139:$H$266,6,FALSE))))</f>
        <v>0</v>
      </c>
      <c r="L184" s="124">
        <f>IF('Tirage Matchs'!$J$1&lt;=2,0,IF(G184="",0,IF(ISNA(VLOOKUP($F184,'Tirage Matchs'!$B$139:$H$266,7,FALSE)),VLOOKUP($F184,'Tirage Matchs'!$D$139:$H$266,4,FALSE),VLOOKUP($F184,'Tirage Matchs'!$B$139:$H$266,7,FALSE))))</f>
        <v>0</v>
      </c>
      <c r="M184" s="124">
        <f>IF('Tirage Matchs'!$J$1&lt;=3,0,IF(G184="",0,IF(ISNA(VLOOKUP($F184,'Tirage Matchs'!$B$272:$H$399,6,FALSE)),VLOOKUP($F184,'Tirage Matchs'!$D$272:$H$399,5,FALSE),VLOOKUP($F184,'Tirage Matchs'!$B$272:$H$399,6,FALSE))))</f>
        <v>0</v>
      </c>
      <c r="N184" s="124">
        <f>IF('Tirage Matchs'!$J$1&lt;=3,0,IF(G184="",0,IF(ISNA(VLOOKUP($F184,'Tirage Matchs'!$B$272:$H$399,7,FALSE)),VLOOKUP($F184,'Tirage Matchs'!$D$272:$H$399,4,FALSE),VLOOKUP($F184,'Tirage Matchs'!$B$272:$H$399,7,FALSE))))</f>
        <v>0</v>
      </c>
      <c r="O184" s="124">
        <f>IF('Tirage Matchs'!$J$1&lt;=4,0,IF(G184="",0,IF(ISNA(VLOOKUP($F184,'Tirage Matchs'!$B$405:$H$532,6,FALSE)),VLOOKUP($F184,'Tirage Matchs'!$D$405:$H$532,5,FALSE),VLOOKUP($F184,'Tirage Matchs'!$B$405:$H$532,6,FALSE))))</f>
        <v>0</v>
      </c>
      <c r="P184" s="124">
        <f>IF('Tirage Matchs'!$J$1&lt;=4,0,IF(G184="",0,IF(ISNA(VLOOKUP($F184,'Tirage Matchs'!$B$405:$H$532,7,FALSE)),VLOOKUP($F184,'Tirage Matchs'!$D$405:$H$532,4,FALSE),VLOOKUP($F184,'Tirage Matchs'!$B$405:$H$532,7,FALSE))))</f>
        <v>0</v>
      </c>
      <c r="Q184" s="124">
        <f>IF('Tirage Matchs'!$J$1&lt;=5,0,IF(G184="",0,IF(ISNA(VLOOKUP($F184,'Tirage Matchs'!$B$538:$H$665,6,FALSE)),VLOOKUP($F184,'Tirage Matchs'!$D$538:$H$665,5,FALSE),VLOOKUP($F184,'Tirage Matchs'!$B$538:$H$665,6,FALSE))))</f>
        <v>0</v>
      </c>
      <c r="R184" s="124">
        <f>IF('Tirage Matchs'!$J$1&lt;=5,0,IF(G184="",0,IF(ISNA(VLOOKUP($F184,'Tirage Matchs'!$B$538:$H$665,7,FALSE)),VLOOKUP($F184,'Tirage Matchs'!$D$538:$H$665,4,FALSE),VLOOKUP($F184,'Tirage Matchs'!$B$538:$H$665,7,FALSE))))</f>
        <v>0</v>
      </c>
      <c r="S184" s="130">
        <f t="shared" si="57"/>
        <v>0</v>
      </c>
      <c r="T184" s="124">
        <f t="shared" si="58"/>
        <v>0</v>
      </c>
      <c r="V184" s="127">
        <f t="shared" si="59"/>
        <v>0</v>
      </c>
      <c r="W184" s="127">
        <f t="shared" si="49"/>
        <v>0</v>
      </c>
      <c r="X184" s="127">
        <f t="shared" si="50"/>
        <v>0</v>
      </c>
      <c r="Y184" s="127">
        <f t="shared" si="51"/>
        <v>0</v>
      </c>
      <c r="Z184" s="127">
        <f t="shared" si="52"/>
        <v>0</v>
      </c>
      <c r="AA184" s="128" t="str">
        <f t="shared" si="60"/>
        <v/>
      </c>
      <c r="AB184" s="128" t="str">
        <f t="shared" si="53"/>
        <v/>
      </c>
      <c r="AC184" s="128" t="str">
        <f t="shared" si="54"/>
        <v/>
      </c>
      <c r="AD184" s="128" t="str">
        <f t="shared" si="55"/>
        <v/>
      </c>
      <c r="AE184" s="128" t="str">
        <f t="shared" si="56"/>
        <v/>
      </c>
      <c r="AF184" s="47">
        <f t="shared" si="61"/>
        <v>0.81799999999999995</v>
      </c>
      <c r="AG184" s="47">
        <f t="shared" si="62"/>
        <v>0.81799999999999995</v>
      </c>
      <c r="AH184" s="47">
        <f t="shared" si="63"/>
        <v>0.81799999999999995</v>
      </c>
      <c r="AI184" s="47">
        <f t="shared" si="64"/>
        <v>0.81799999999999995</v>
      </c>
      <c r="AJ184" s="47">
        <f t="shared" si="65"/>
        <v>0.81799999999999995</v>
      </c>
      <c r="AK184" s="48"/>
      <c r="AL184" s="48"/>
    </row>
    <row r="185" spans="1:38" x14ac:dyDescent="0.2">
      <c r="A185" s="121">
        <f t="shared" si="44"/>
        <v>183</v>
      </c>
      <c r="B185" s="121">
        <f t="shared" si="45"/>
        <v>183</v>
      </c>
      <c r="C185" s="121">
        <f t="shared" si="46"/>
        <v>183</v>
      </c>
      <c r="D185" s="121">
        <f t="shared" si="47"/>
        <v>183</v>
      </c>
      <c r="E185" s="121">
        <f t="shared" si="48"/>
        <v>183</v>
      </c>
      <c r="F185" s="122">
        <v>183</v>
      </c>
      <c r="G185" s="255" t="str">
        <f>Inscription!B186&amp;Inscription!C186&amp;Inscription!D186&amp;Inscription!E186&amp;Inscription!F186</f>
        <v/>
      </c>
      <c r="H185" s="256"/>
      <c r="I185" s="123">
        <f>IF('Tirage Matchs'!$J$1=1,0,IF(G185="",0,IF(ISNA(VLOOKUP($F185,'Tirage Matchs'!$B$6:$H$133,6,FALSE)),VLOOKUP($F185,'Tirage Matchs'!$D$6:$H$133,5,FALSE),VLOOKUP($F185,'Tirage Matchs'!$B$6:$H$133,6,FALSE))))</f>
        <v>0</v>
      </c>
      <c r="J185" s="129">
        <f>IF('Tirage Matchs'!$J$1=1,0,IF(G185="",0,IF(ISNA(VLOOKUP($F185,'Tirage Matchs'!$B$6:$H$133,7,FALSE)),VLOOKUP($F185,'Tirage Matchs'!$D$6:$H$133,4,FALSE),VLOOKUP($F185,'Tirage Matchs'!$B$6:$H$133,7,FALSE))))</f>
        <v>0</v>
      </c>
      <c r="K185" s="125">
        <f>IF('Tirage Matchs'!$J$1&lt;=2,0,IF(G185="",0,IF(ISNA(VLOOKUP($F185,'Tirage Matchs'!$B$139:$H$266,6,FALSE)),VLOOKUP($F185,'Tirage Matchs'!$D$139:$H$266,5,FALSE),VLOOKUP($F185,'Tirage Matchs'!$B$139:$H$266,6,FALSE))))</f>
        <v>0</v>
      </c>
      <c r="L185" s="124">
        <f>IF('Tirage Matchs'!$J$1&lt;=2,0,IF(G185="",0,IF(ISNA(VLOOKUP($F185,'Tirage Matchs'!$B$139:$H$266,7,FALSE)),VLOOKUP($F185,'Tirage Matchs'!$D$139:$H$266,4,FALSE),VLOOKUP($F185,'Tirage Matchs'!$B$139:$H$266,7,FALSE))))</f>
        <v>0</v>
      </c>
      <c r="M185" s="124">
        <f>IF('Tirage Matchs'!$J$1&lt;=3,0,IF(G185="",0,IF(ISNA(VLOOKUP($F185,'Tirage Matchs'!$B$272:$H$399,6,FALSE)),VLOOKUP($F185,'Tirage Matchs'!$D$272:$H$399,5,FALSE),VLOOKUP($F185,'Tirage Matchs'!$B$272:$H$399,6,FALSE))))</f>
        <v>0</v>
      </c>
      <c r="N185" s="124">
        <f>IF('Tirage Matchs'!$J$1&lt;=3,0,IF(G185="",0,IF(ISNA(VLOOKUP($F185,'Tirage Matchs'!$B$272:$H$399,7,FALSE)),VLOOKUP($F185,'Tirage Matchs'!$D$272:$H$399,4,FALSE),VLOOKUP($F185,'Tirage Matchs'!$B$272:$H$399,7,FALSE))))</f>
        <v>0</v>
      </c>
      <c r="O185" s="124">
        <f>IF('Tirage Matchs'!$J$1&lt;=4,0,IF(G185="",0,IF(ISNA(VLOOKUP($F185,'Tirage Matchs'!$B$405:$H$532,6,FALSE)),VLOOKUP($F185,'Tirage Matchs'!$D$405:$H$532,5,FALSE),VLOOKUP($F185,'Tirage Matchs'!$B$405:$H$532,6,FALSE))))</f>
        <v>0</v>
      </c>
      <c r="P185" s="124">
        <f>IF('Tirage Matchs'!$J$1&lt;=4,0,IF(G185="",0,IF(ISNA(VLOOKUP($F185,'Tirage Matchs'!$B$405:$H$532,7,FALSE)),VLOOKUP($F185,'Tirage Matchs'!$D$405:$H$532,4,FALSE),VLOOKUP($F185,'Tirage Matchs'!$B$405:$H$532,7,FALSE))))</f>
        <v>0</v>
      </c>
      <c r="Q185" s="124">
        <f>IF('Tirage Matchs'!$J$1&lt;=5,0,IF(G185="",0,IF(ISNA(VLOOKUP($F185,'Tirage Matchs'!$B$538:$H$665,6,FALSE)),VLOOKUP($F185,'Tirage Matchs'!$D$538:$H$665,5,FALSE),VLOOKUP($F185,'Tirage Matchs'!$B$538:$H$665,6,FALSE))))</f>
        <v>0</v>
      </c>
      <c r="R185" s="124">
        <f>IF('Tirage Matchs'!$J$1&lt;=5,0,IF(G185="",0,IF(ISNA(VLOOKUP($F185,'Tirage Matchs'!$B$538:$H$665,7,FALSE)),VLOOKUP($F185,'Tirage Matchs'!$D$538:$H$665,4,FALSE),VLOOKUP($F185,'Tirage Matchs'!$B$538:$H$665,7,FALSE))))</f>
        <v>0</v>
      </c>
      <c r="S185" s="130">
        <f t="shared" si="57"/>
        <v>0</v>
      </c>
      <c r="T185" s="124">
        <f t="shared" si="58"/>
        <v>0</v>
      </c>
      <c r="V185" s="127">
        <f t="shared" si="59"/>
        <v>0</v>
      </c>
      <c r="W185" s="127">
        <f t="shared" si="49"/>
        <v>0</v>
      </c>
      <c r="X185" s="127">
        <f t="shared" si="50"/>
        <v>0</v>
      </c>
      <c r="Y185" s="127">
        <f t="shared" si="51"/>
        <v>0</v>
      </c>
      <c r="Z185" s="127">
        <f t="shared" si="52"/>
        <v>0</v>
      </c>
      <c r="AA185" s="128" t="str">
        <f t="shared" si="60"/>
        <v/>
      </c>
      <c r="AB185" s="128" t="str">
        <f t="shared" si="53"/>
        <v/>
      </c>
      <c r="AC185" s="128" t="str">
        <f t="shared" si="54"/>
        <v/>
      </c>
      <c r="AD185" s="128" t="str">
        <f t="shared" si="55"/>
        <v/>
      </c>
      <c r="AE185" s="128" t="str">
        <f t="shared" si="56"/>
        <v/>
      </c>
      <c r="AF185" s="47">
        <f t="shared" si="61"/>
        <v>0.81699999999999995</v>
      </c>
      <c r="AG185" s="47">
        <f t="shared" si="62"/>
        <v>0.81699999999999995</v>
      </c>
      <c r="AH185" s="47">
        <f t="shared" si="63"/>
        <v>0.81699999999999995</v>
      </c>
      <c r="AI185" s="47">
        <f t="shared" si="64"/>
        <v>0.81699999999999995</v>
      </c>
      <c r="AJ185" s="47">
        <f t="shared" si="65"/>
        <v>0.81699999999999995</v>
      </c>
      <c r="AK185" s="48"/>
      <c r="AL185" s="48"/>
    </row>
    <row r="186" spans="1:38" x14ac:dyDescent="0.2">
      <c r="A186" s="121">
        <f t="shared" si="44"/>
        <v>184</v>
      </c>
      <c r="B186" s="121">
        <f t="shared" si="45"/>
        <v>184</v>
      </c>
      <c r="C186" s="121">
        <f t="shared" si="46"/>
        <v>184</v>
      </c>
      <c r="D186" s="121">
        <f t="shared" si="47"/>
        <v>184</v>
      </c>
      <c r="E186" s="121">
        <f t="shared" si="48"/>
        <v>184</v>
      </c>
      <c r="F186" s="122">
        <v>184</v>
      </c>
      <c r="G186" s="255" t="str">
        <f>Inscription!B187&amp;Inscription!C187&amp;Inscription!D187&amp;Inscription!E187&amp;Inscription!F187</f>
        <v/>
      </c>
      <c r="H186" s="256"/>
      <c r="I186" s="123">
        <f>IF('Tirage Matchs'!$J$1=1,0,IF(G186="",0,IF(ISNA(VLOOKUP($F186,'Tirage Matchs'!$B$6:$H$133,6,FALSE)),VLOOKUP($F186,'Tirage Matchs'!$D$6:$H$133,5,FALSE),VLOOKUP($F186,'Tirage Matchs'!$B$6:$H$133,6,FALSE))))</f>
        <v>0</v>
      </c>
      <c r="J186" s="129">
        <f>IF('Tirage Matchs'!$J$1=1,0,IF(G186="",0,IF(ISNA(VLOOKUP($F186,'Tirage Matchs'!$B$6:$H$133,7,FALSE)),VLOOKUP($F186,'Tirage Matchs'!$D$6:$H$133,4,FALSE),VLOOKUP($F186,'Tirage Matchs'!$B$6:$H$133,7,FALSE))))</f>
        <v>0</v>
      </c>
      <c r="K186" s="125">
        <f>IF('Tirage Matchs'!$J$1&lt;=2,0,IF(G186="",0,IF(ISNA(VLOOKUP($F186,'Tirage Matchs'!$B$139:$H$266,6,FALSE)),VLOOKUP($F186,'Tirage Matchs'!$D$139:$H$266,5,FALSE),VLOOKUP($F186,'Tirage Matchs'!$B$139:$H$266,6,FALSE))))</f>
        <v>0</v>
      </c>
      <c r="L186" s="124">
        <f>IF('Tirage Matchs'!$J$1&lt;=2,0,IF(G186="",0,IF(ISNA(VLOOKUP($F186,'Tirage Matchs'!$B$139:$H$266,7,FALSE)),VLOOKUP($F186,'Tirage Matchs'!$D$139:$H$266,4,FALSE),VLOOKUP($F186,'Tirage Matchs'!$B$139:$H$266,7,FALSE))))</f>
        <v>0</v>
      </c>
      <c r="M186" s="124">
        <f>IF('Tirage Matchs'!$J$1&lt;=3,0,IF(G186="",0,IF(ISNA(VLOOKUP($F186,'Tirage Matchs'!$B$272:$H$399,6,FALSE)),VLOOKUP($F186,'Tirage Matchs'!$D$272:$H$399,5,FALSE),VLOOKUP($F186,'Tirage Matchs'!$B$272:$H$399,6,FALSE))))</f>
        <v>0</v>
      </c>
      <c r="N186" s="124">
        <f>IF('Tirage Matchs'!$J$1&lt;=3,0,IF(G186="",0,IF(ISNA(VLOOKUP($F186,'Tirage Matchs'!$B$272:$H$399,7,FALSE)),VLOOKUP($F186,'Tirage Matchs'!$D$272:$H$399,4,FALSE),VLOOKUP($F186,'Tirage Matchs'!$B$272:$H$399,7,FALSE))))</f>
        <v>0</v>
      </c>
      <c r="O186" s="124">
        <f>IF('Tirage Matchs'!$J$1&lt;=4,0,IF(G186="",0,IF(ISNA(VLOOKUP($F186,'Tirage Matchs'!$B$405:$H$532,6,FALSE)),VLOOKUP($F186,'Tirage Matchs'!$D$405:$H$532,5,FALSE),VLOOKUP($F186,'Tirage Matchs'!$B$405:$H$532,6,FALSE))))</f>
        <v>0</v>
      </c>
      <c r="P186" s="124">
        <f>IF('Tirage Matchs'!$J$1&lt;=4,0,IF(G186="",0,IF(ISNA(VLOOKUP($F186,'Tirage Matchs'!$B$405:$H$532,7,FALSE)),VLOOKUP($F186,'Tirage Matchs'!$D$405:$H$532,4,FALSE),VLOOKUP($F186,'Tirage Matchs'!$B$405:$H$532,7,FALSE))))</f>
        <v>0</v>
      </c>
      <c r="Q186" s="124">
        <f>IF('Tirage Matchs'!$J$1&lt;=5,0,IF(G186="",0,IF(ISNA(VLOOKUP($F186,'Tirage Matchs'!$B$538:$H$665,6,FALSE)),VLOOKUP($F186,'Tirage Matchs'!$D$538:$H$665,5,FALSE),VLOOKUP($F186,'Tirage Matchs'!$B$538:$H$665,6,FALSE))))</f>
        <v>0</v>
      </c>
      <c r="R186" s="124">
        <f>IF('Tirage Matchs'!$J$1&lt;=5,0,IF(G186="",0,IF(ISNA(VLOOKUP($F186,'Tirage Matchs'!$B$538:$H$665,7,FALSE)),VLOOKUP($F186,'Tirage Matchs'!$D$538:$H$665,4,FALSE),VLOOKUP($F186,'Tirage Matchs'!$B$538:$H$665,7,FALSE))))</f>
        <v>0</v>
      </c>
      <c r="S186" s="130">
        <f t="shared" si="57"/>
        <v>0</v>
      </c>
      <c r="T186" s="124">
        <f t="shared" si="58"/>
        <v>0</v>
      </c>
      <c r="V186" s="127">
        <f t="shared" si="59"/>
        <v>0</v>
      </c>
      <c r="W186" s="127">
        <f t="shared" si="49"/>
        <v>0</v>
      </c>
      <c r="X186" s="127">
        <f t="shared" si="50"/>
        <v>0</v>
      </c>
      <c r="Y186" s="127">
        <f t="shared" si="51"/>
        <v>0</v>
      </c>
      <c r="Z186" s="127">
        <f t="shared" si="52"/>
        <v>0</v>
      </c>
      <c r="AA186" s="128" t="str">
        <f t="shared" si="60"/>
        <v/>
      </c>
      <c r="AB186" s="128" t="str">
        <f t="shared" si="53"/>
        <v/>
      </c>
      <c r="AC186" s="128" t="str">
        <f t="shared" si="54"/>
        <v/>
      </c>
      <c r="AD186" s="128" t="str">
        <f t="shared" si="55"/>
        <v/>
      </c>
      <c r="AE186" s="128" t="str">
        <f t="shared" si="56"/>
        <v/>
      </c>
      <c r="AF186" s="47">
        <f t="shared" si="61"/>
        <v>0.81599999999999995</v>
      </c>
      <c r="AG186" s="47">
        <f t="shared" si="62"/>
        <v>0.81599999999999995</v>
      </c>
      <c r="AH186" s="47">
        <f t="shared" si="63"/>
        <v>0.81599999999999995</v>
      </c>
      <c r="AI186" s="47">
        <f t="shared" si="64"/>
        <v>0.81599999999999995</v>
      </c>
      <c r="AJ186" s="47">
        <f t="shared" si="65"/>
        <v>0.81599999999999995</v>
      </c>
      <c r="AK186" s="48"/>
      <c r="AL186" s="48"/>
    </row>
    <row r="187" spans="1:38" x14ac:dyDescent="0.2">
      <c r="A187" s="121">
        <f t="shared" si="44"/>
        <v>185</v>
      </c>
      <c r="B187" s="121">
        <f t="shared" si="45"/>
        <v>185</v>
      </c>
      <c r="C187" s="121">
        <f t="shared" si="46"/>
        <v>185</v>
      </c>
      <c r="D187" s="121">
        <f t="shared" si="47"/>
        <v>185</v>
      </c>
      <c r="E187" s="121">
        <f t="shared" si="48"/>
        <v>185</v>
      </c>
      <c r="F187" s="122">
        <v>185</v>
      </c>
      <c r="G187" s="255" t="str">
        <f>Inscription!B188&amp;Inscription!C188&amp;Inscription!D188&amp;Inscription!E188&amp;Inscription!F188</f>
        <v/>
      </c>
      <c r="H187" s="256"/>
      <c r="I187" s="123">
        <f>IF('Tirage Matchs'!$J$1=1,0,IF(G187="",0,IF(ISNA(VLOOKUP($F187,'Tirage Matchs'!$B$6:$H$133,6,FALSE)),VLOOKUP($F187,'Tirage Matchs'!$D$6:$H$133,5,FALSE),VLOOKUP($F187,'Tirage Matchs'!$B$6:$H$133,6,FALSE))))</f>
        <v>0</v>
      </c>
      <c r="J187" s="129">
        <f>IF('Tirage Matchs'!$J$1=1,0,IF(G187="",0,IF(ISNA(VLOOKUP($F187,'Tirage Matchs'!$B$6:$H$133,7,FALSE)),VLOOKUP($F187,'Tirage Matchs'!$D$6:$H$133,4,FALSE),VLOOKUP($F187,'Tirage Matchs'!$B$6:$H$133,7,FALSE))))</f>
        <v>0</v>
      </c>
      <c r="K187" s="125">
        <f>IF('Tirage Matchs'!$J$1&lt;=2,0,IF(G187="",0,IF(ISNA(VLOOKUP($F187,'Tirage Matchs'!$B$139:$H$266,6,FALSE)),VLOOKUP($F187,'Tirage Matchs'!$D$139:$H$266,5,FALSE),VLOOKUP($F187,'Tirage Matchs'!$B$139:$H$266,6,FALSE))))</f>
        <v>0</v>
      </c>
      <c r="L187" s="124">
        <f>IF('Tirage Matchs'!$J$1&lt;=2,0,IF(G187="",0,IF(ISNA(VLOOKUP($F187,'Tirage Matchs'!$B$139:$H$266,7,FALSE)),VLOOKUP($F187,'Tirage Matchs'!$D$139:$H$266,4,FALSE),VLOOKUP($F187,'Tirage Matchs'!$B$139:$H$266,7,FALSE))))</f>
        <v>0</v>
      </c>
      <c r="M187" s="124">
        <f>IF('Tirage Matchs'!$J$1&lt;=3,0,IF(G187="",0,IF(ISNA(VLOOKUP($F187,'Tirage Matchs'!$B$272:$H$399,6,FALSE)),VLOOKUP($F187,'Tirage Matchs'!$D$272:$H$399,5,FALSE),VLOOKUP($F187,'Tirage Matchs'!$B$272:$H$399,6,FALSE))))</f>
        <v>0</v>
      </c>
      <c r="N187" s="124">
        <f>IF('Tirage Matchs'!$J$1&lt;=3,0,IF(G187="",0,IF(ISNA(VLOOKUP($F187,'Tirage Matchs'!$B$272:$H$399,7,FALSE)),VLOOKUP($F187,'Tirage Matchs'!$D$272:$H$399,4,FALSE),VLOOKUP($F187,'Tirage Matchs'!$B$272:$H$399,7,FALSE))))</f>
        <v>0</v>
      </c>
      <c r="O187" s="124">
        <f>IF('Tirage Matchs'!$J$1&lt;=4,0,IF(G187="",0,IF(ISNA(VLOOKUP($F187,'Tirage Matchs'!$B$405:$H$532,6,FALSE)),VLOOKUP($F187,'Tirage Matchs'!$D$405:$H$532,5,FALSE),VLOOKUP($F187,'Tirage Matchs'!$B$405:$H$532,6,FALSE))))</f>
        <v>0</v>
      </c>
      <c r="P187" s="124">
        <f>IF('Tirage Matchs'!$J$1&lt;=4,0,IF(G187="",0,IF(ISNA(VLOOKUP($F187,'Tirage Matchs'!$B$405:$H$532,7,FALSE)),VLOOKUP($F187,'Tirage Matchs'!$D$405:$H$532,4,FALSE),VLOOKUP($F187,'Tirage Matchs'!$B$405:$H$532,7,FALSE))))</f>
        <v>0</v>
      </c>
      <c r="Q187" s="124">
        <f>IF('Tirage Matchs'!$J$1&lt;=5,0,IF(G187="",0,IF(ISNA(VLOOKUP($F187,'Tirage Matchs'!$B$538:$H$665,6,FALSE)),VLOOKUP($F187,'Tirage Matchs'!$D$538:$H$665,5,FALSE),VLOOKUP($F187,'Tirage Matchs'!$B$538:$H$665,6,FALSE))))</f>
        <v>0</v>
      </c>
      <c r="R187" s="124">
        <f>IF('Tirage Matchs'!$J$1&lt;=5,0,IF(G187="",0,IF(ISNA(VLOOKUP($F187,'Tirage Matchs'!$B$538:$H$665,7,FALSE)),VLOOKUP($F187,'Tirage Matchs'!$D$538:$H$665,4,FALSE),VLOOKUP($F187,'Tirage Matchs'!$B$538:$H$665,7,FALSE))))</f>
        <v>0</v>
      </c>
      <c r="S187" s="130">
        <f t="shared" si="57"/>
        <v>0</v>
      </c>
      <c r="T187" s="124">
        <f t="shared" si="58"/>
        <v>0</v>
      </c>
      <c r="V187" s="127">
        <f t="shared" si="59"/>
        <v>0</v>
      </c>
      <c r="W187" s="127">
        <f t="shared" si="49"/>
        <v>0</v>
      </c>
      <c r="X187" s="127">
        <f t="shared" si="50"/>
        <v>0</v>
      </c>
      <c r="Y187" s="127">
        <f t="shared" si="51"/>
        <v>0</v>
      </c>
      <c r="Z187" s="127">
        <f t="shared" si="52"/>
        <v>0</v>
      </c>
      <c r="AA187" s="128" t="str">
        <f t="shared" si="60"/>
        <v/>
      </c>
      <c r="AB187" s="128" t="str">
        <f t="shared" si="53"/>
        <v/>
      </c>
      <c r="AC187" s="128" t="str">
        <f t="shared" si="54"/>
        <v/>
      </c>
      <c r="AD187" s="128" t="str">
        <f t="shared" si="55"/>
        <v/>
      </c>
      <c r="AE187" s="128" t="str">
        <f t="shared" si="56"/>
        <v/>
      </c>
      <c r="AF187" s="47">
        <f t="shared" si="61"/>
        <v>0.81499999999999995</v>
      </c>
      <c r="AG187" s="47">
        <f t="shared" si="62"/>
        <v>0.81499999999999995</v>
      </c>
      <c r="AH187" s="47">
        <f t="shared" si="63"/>
        <v>0.81499999999999995</v>
      </c>
      <c r="AI187" s="47">
        <f t="shared" si="64"/>
        <v>0.81499999999999995</v>
      </c>
      <c r="AJ187" s="47">
        <f t="shared" si="65"/>
        <v>0.81499999999999995</v>
      </c>
      <c r="AK187" s="48"/>
      <c r="AL187" s="48"/>
    </row>
    <row r="188" spans="1:38" x14ac:dyDescent="0.2">
      <c r="A188" s="121">
        <f t="shared" si="44"/>
        <v>186</v>
      </c>
      <c r="B188" s="121">
        <f t="shared" si="45"/>
        <v>186</v>
      </c>
      <c r="C188" s="121">
        <f t="shared" si="46"/>
        <v>186</v>
      </c>
      <c r="D188" s="121">
        <f t="shared" si="47"/>
        <v>186</v>
      </c>
      <c r="E188" s="121">
        <f t="shared" si="48"/>
        <v>186</v>
      </c>
      <c r="F188" s="122">
        <v>186</v>
      </c>
      <c r="G188" s="255" t="str">
        <f>Inscription!B189&amp;Inscription!C189&amp;Inscription!D189&amp;Inscription!E189&amp;Inscription!F189</f>
        <v/>
      </c>
      <c r="H188" s="256"/>
      <c r="I188" s="123">
        <f>IF('Tirage Matchs'!$J$1=1,0,IF(G188="",0,IF(ISNA(VLOOKUP($F188,'Tirage Matchs'!$B$6:$H$133,6,FALSE)),VLOOKUP($F188,'Tirage Matchs'!$D$6:$H$133,5,FALSE),VLOOKUP($F188,'Tirage Matchs'!$B$6:$H$133,6,FALSE))))</f>
        <v>0</v>
      </c>
      <c r="J188" s="129">
        <f>IF('Tirage Matchs'!$J$1=1,0,IF(G188="",0,IF(ISNA(VLOOKUP($F188,'Tirage Matchs'!$B$6:$H$133,7,FALSE)),VLOOKUP($F188,'Tirage Matchs'!$D$6:$H$133,4,FALSE),VLOOKUP($F188,'Tirage Matchs'!$B$6:$H$133,7,FALSE))))</f>
        <v>0</v>
      </c>
      <c r="K188" s="125">
        <f>IF('Tirage Matchs'!$J$1&lt;=2,0,IF(G188="",0,IF(ISNA(VLOOKUP($F188,'Tirage Matchs'!$B$139:$H$266,6,FALSE)),VLOOKUP($F188,'Tirage Matchs'!$D$139:$H$266,5,FALSE),VLOOKUP($F188,'Tirage Matchs'!$B$139:$H$266,6,FALSE))))</f>
        <v>0</v>
      </c>
      <c r="L188" s="124">
        <f>IF('Tirage Matchs'!$J$1&lt;=2,0,IF(G188="",0,IF(ISNA(VLOOKUP($F188,'Tirage Matchs'!$B$139:$H$266,7,FALSE)),VLOOKUP($F188,'Tirage Matchs'!$D$139:$H$266,4,FALSE),VLOOKUP($F188,'Tirage Matchs'!$B$139:$H$266,7,FALSE))))</f>
        <v>0</v>
      </c>
      <c r="M188" s="124">
        <f>IF('Tirage Matchs'!$J$1&lt;=3,0,IF(G188="",0,IF(ISNA(VLOOKUP($F188,'Tirage Matchs'!$B$272:$H$399,6,FALSE)),VLOOKUP($F188,'Tirage Matchs'!$D$272:$H$399,5,FALSE),VLOOKUP($F188,'Tirage Matchs'!$B$272:$H$399,6,FALSE))))</f>
        <v>0</v>
      </c>
      <c r="N188" s="124">
        <f>IF('Tirage Matchs'!$J$1&lt;=3,0,IF(G188="",0,IF(ISNA(VLOOKUP($F188,'Tirage Matchs'!$B$272:$H$399,7,FALSE)),VLOOKUP($F188,'Tirage Matchs'!$D$272:$H$399,4,FALSE),VLOOKUP($F188,'Tirage Matchs'!$B$272:$H$399,7,FALSE))))</f>
        <v>0</v>
      </c>
      <c r="O188" s="124">
        <f>IF('Tirage Matchs'!$J$1&lt;=4,0,IF(G188="",0,IF(ISNA(VLOOKUP($F188,'Tirage Matchs'!$B$405:$H$532,6,FALSE)),VLOOKUP($F188,'Tirage Matchs'!$D$405:$H$532,5,FALSE),VLOOKUP($F188,'Tirage Matchs'!$B$405:$H$532,6,FALSE))))</f>
        <v>0</v>
      </c>
      <c r="P188" s="124">
        <f>IF('Tirage Matchs'!$J$1&lt;=4,0,IF(G188="",0,IF(ISNA(VLOOKUP($F188,'Tirage Matchs'!$B$405:$H$532,7,FALSE)),VLOOKUP($F188,'Tirage Matchs'!$D$405:$H$532,4,FALSE),VLOOKUP($F188,'Tirage Matchs'!$B$405:$H$532,7,FALSE))))</f>
        <v>0</v>
      </c>
      <c r="Q188" s="124">
        <f>IF('Tirage Matchs'!$J$1&lt;=5,0,IF(G188="",0,IF(ISNA(VLOOKUP($F188,'Tirage Matchs'!$B$538:$H$665,6,FALSE)),VLOOKUP($F188,'Tirage Matchs'!$D$538:$H$665,5,FALSE),VLOOKUP($F188,'Tirage Matchs'!$B$538:$H$665,6,FALSE))))</f>
        <v>0</v>
      </c>
      <c r="R188" s="124">
        <f>IF('Tirage Matchs'!$J$1&lt;=5,0,IF(G188="",0,IF(ISNA(VLOOKUP($F188,'Tirage Matchs'!$B$538:$H$665,7,FALSE)),VLOOKUP($F188,'Tirage Matchs'!$D$538:$H$665,4,FALSE),VLOOKUP($F188,'Tirage Matchs'!$B$538:$H$665,7,FALSE))))</f>
        <v>0</v>
      </c>
      <c r="S188" s="130">
        <f t="shared" si="57"/>
        <v>0</v>
      </c>
      <c r="T188" s="124">
        <f t="shared" si="58"/>
        <v>0</v>
      </c>
      <c r="V188" s="127">
        <f t="shared" si="59"/>
        <v>0</v>
      </c>
      <c r="W188" s="127">
        <f t="shared" si="49"/>
        <v>0</v>
      </c>
      <c r="X188" s="127">
        <f t="shared" si="50"/>
        <v>0</v>
      </c>
      <c r="Y188" s="127">
        <f t="shared" si="51"/>
        <v>0</v>
      </c>
      <c r="Z188" s="127">
        <f t="shared" si="52"/>
        <v>0</v>
      </c>
      <c r="AA188" s="128" t="str">
        <f t="shared" si="60"/>
        <v/>
      </c>
      <c r="AB188" s="128" t="str">
        <f t="shared" si="53"/>
        <v/>
      </c>
      <c r="AC188" s="128" t="str">
        <f t="shared" si="54"/>
        <v/>
      </c>
      <c r="AD188" s="128" t="str">
        <f t="shared" si="55"/>
        <v/>
      </c>
      <c r="AE188" s="128" t="str">
        <f t="shared" si="56"/>
        <v/>
      </c>
      <c r="AF188" s="47">
        <f t="shared" si="61"/>
        <v>0.81399999999999995</v>
      </c>
      <c r="AG188" s="47">
        <f t="shared" si="62"/>
        <v>0.81399999999999995</v>
      </c>
      <c r="AH188" s="47">
        <f t="shared" si="63"/>
        <v>0.81399999999999995</v>
      </c>
      <c r="AI188" s="47">
        <f t="shared" si="64"/>
        <v>0.81399999999999995</v>
      </c>
      <c r="AJ188" s="47">
        <f t="shared" si="65"/>
        <v>0.81399999999999995</v>
      </c>
      <c r="AK188" s="48"/>
      <c r="AL188" s="48"/>
    </row>
    <row r="189" spans="1:38" x14ac:dyDescent="0.2">
      <c r="A189" s="121">
        <f t="shared" si="44"/>
        <v>187</v>
      </c>
      <c r="B189" s="121">
        <f t="shared" si="45"/>
        <v>187</v>
      </c>
      <c r="C189" s="121">
        <f t="shared" si="46"/>
        <v>187</v>
      </c>
      <c r="D189" s="121">
        <f t="shared" si="47"/>
        <v>187</v>
      </c>
      <c r="E189" s="121">
        <f t="shared" si="48"/>
        <v>187</v>
      </c>
      <c r="F189" s="122">
        <v>187</v>
      </c>
      <c r="G189" s="255" t="str">
        <f>Inscription!B190&amp;Inscription!C190&amp;Inscription!D190&amp;Inscription!E190&amp;Inscription!F190</f>
        <v/>
      </c>
      <c r="H189" s="256"/>
      <c r="I189" s="123">
        <f>IF('Tirage Matchs'!$J$1=1,0,IF(G189="",0,IF(ISNA(VLOOKUP($F189,'Tirage Matchs'!$B$6:$H$133,6,FALSE)),VLOOKUP($F189,'Tirage Matchs'!$D$6:$H$133,5,FALSE),VLOOKUP($F189,'Tirage Matchs'!$B$6:$H$133,6,FALSE))))</f>
        <v>0</v>
      </c>
      <c r="J189" s="129">
        <f>IF('Tirage Matchs'!$J$1=1,0,IF(G189="",0,IF(ISNA(VLOOKUP($F189,'Tirage Matchs'!$B$6:$H$133,7,FALSE)),VLOOKUP($F189,'Tirage Matchs'!$D$6:$H$133,4,FALSE),VLOOKUP($F189,'Tirage Matchs'!$B$6:$H$133,7,FALSE))))</f>
        <v>0</v>
      </c>
      <c r="K189" s="125">
        <f>IF('Tirage Matchs'!$J$1&lt;=2,0,IF(G189="",0,IF(ISNA(VLOOKUP($F189,'Tirage Matchs'!$B$139:$H$266,6,FALSE)),VLOOKUP($F189,'Tirage Matchs'!$D$139:$H$266,5,FALSE),VLOOKUP($F189,'Tirage Matchs'!$B$139:$H$266,6,FALSE))))</f>
        <v>0</v>
      </c>
      <c r="L189" s="124">
        <f>IF('Tirage Matchs'!$J$1&lt;=2,0,IF(G189="",0,IF(ISNA(VLOOKUP($F189,'Tirage Matchs'!$B$139:$H$266,7,FALSE)),VLOOKUP($F189,'Tirage Matchs'!$D$139:$H$266,4,FALSE),VLOOKUP($F189,'Tirage Matchs'!$B$139:$H$266,7,FALSE))))</f>
        <v>0</v>
      </c>
      <c r="M189" s="124">
        <f>IF('Tirage Matchs'!$J$1&lt;=3,0,IF(G189="",0,IF(ISNA(VLOOKUP($F189,'Tirage Matchs'!$B$272:$H$399,6,FALSE)),VLOOKUP($F189,'Tirage Matchs'!$D$272:$H$399,5,FALSE),VLOOKUP($F189,'Tirage Matchs'!$B$272:$H$399,6,FALSE))))</f>
        <v>0</v>
      </c>
      <c r="N189" s="124">
        <f>IF('Tirage Matchs'!$J$1&lt;=3,0,IF(G189="",0,IF(ISNA(VLOOKUP($F189,'Tirage Matchs'!$B$272:$H$399,7,FALSE)),VLOOKUP($F189,'Tirage Matchs'!$D$272:$H$399,4,FALSE),VLOOKUP($F189,'Tirage Matchs'!$B$272:$H$399,7,FALSE))))</f>
        <v>0</v>
      </c>
      <c r="O189" s="124">
        <f>IF('Tirage Matchs'!$J$1&lt;=4,0,IF(G189="",0,IF(ISNA(VLOOKUP($F189,'Tirage Matchs'!$B$405:$H$532,6,FALSE)),VLOOKUP($F189,'Tirage Matchs'!$D$405:$H$532,5,FALSE),VLOOKUP($F189,'Tirage Matchs'!$B$405:$H$532,6,FALSE))))</f>
        <v>0</v>
      </c>
      <c r="P189" s="124">
        <f>IF('Tirage Matchs'!$J$1&lt;=4,0,IF(G189="",0,IF(ISNA(VLOOKUP($F189,'Tirage Matchs'!$B$405:$H$532,7,FALSE)),VLOOKUP($F189,'Tirage Matchs'!$D$405:$H$532,4,FALSE),VLOOKUP($F189,'Tirage Matchs'!$B$405:$H$532,7,FALSE))))</f>
        <v>0</v>
      </c>
      <c r="Q189" s="124">
        <f>IF('Tirage Matchs'!$J$1&lt;=5,0,IF(G189="",0,IF(ISNA(VLOOKUP($F189,'Tirage Matchs'!$B$538:$H$665,6,FALSE)),VLOOKUP($F189,'Tirage Matchs'!$D$538:$H$665,5,FALSE),VLOOKUP($F189,'Tirage Matchs'!$B$538:$H$665,6,FALSE))))</f>
        <v>0</v>
      </c>
      <c r="R189" s="124">
        <f>IF('Tirage Matchs'!$J$1&lt;=5,0,IF(G189="",0,IF(ISNA(VLOOKUP($F189,'Tirage Matchs'!$B$538:$H$665,7,FALSE)),VLOOKUP($F189,'Tirage Matchs'!$D$538:$H$665,4,FALSE),VLOOKUP($F189,'Tirage Matchs'!$B$538:$H$665,7,FALSE))))</f>
        <v>0</v>
      </c>
      <c r="S189" s="130">
        <f t="shared" si="57"/>
        <v>0</v>
      </c>
      <c r="T189" s="124">
        <f t="shared" si="58"/>
        <v>0</v>
      </c>
      <c r="V189" s="127">
        <f t="shared" si="59"/>
        <v>0</v>
      </c>
      <c r="W189" s="127">
        <f t="shared" si="49"/>
        <v>0</v>
      </c>
      <c r="X189" s="127">
        <f t="shared" si="50"/>
        <v>0</v>
      </c>
      <c r="Y189" s="127">
        <f t="shared" si="51"/>
        <v>0</v>
      </c>
      <c r="Z189" s="127">
        <f t="shared" si="52"/>
        <v>0</v>
      </c>
      <c r="AA189" s="128" t="str">
        <f t="shared" si="60"/>
        <v/>
      </c>
      <c r="AB189" s="128" t="str">
        <f t="shared" si="53"/>
        <v/>
      </c>
      <c r="AC189" s="128" t="str">
        <f t="shared" si="54"/>
        <v/>
      </c>
      <c r="AD189" s="128" t="str">
        <f t="shared" si="55"/>
        <v/>
      </c>
      <c r="AE189" s="128" t="str">
        <f t="shared" si="56"/>
        <v/>
      </c>
      <c r="AF189" s="47">
        <f t="shared" si="61"/>
        <v>0.81299999999999994</v>
      </c>
      <c r="AG189" s="47">
        <f t="shared" si="62"/>
        <v>0.81299999999999994</v>
      </c>
      <c r="AH189" s="47">
        <f t="shared" si="63"/>
        <v>0.81299999999999994</v>
      </c>
      <c r="AI189" s="47">
        <f t="shared" si="64"/>
        <v>0.81299999999999994</v>
      </c>
      <c r="AJ189" s="47">
        <f t="shared" si="65"/>
        <v>0.81299999999999994</v>
      </c>
      <c r="AK189" s="48"/>
      <c r="AL189" s="48"/>
    </row>
    <row r="190" spans="1:38" x14ac:dyDescent="0.2">
      <c r="A190" s="121">
        <f t="shared" si="44"/>
        <v>188</v>
      </c>
      <c r="B190" s="121">
        <f t="shared" si="45"/>
        <v>188</v>
      </c>
      <c r="C190" s="121">
        <f t="shared" si="46"/>
        <v>188</v>
      </c>
      <c r="D190" s="121">
        <f t="shared" si="47"/>
        <v>188</v>
      </c>
      <c r="E190" s="121">
        <f t="shared" si="48"/>
        <v>188</v>
      </c>
      <c r="F190" s="122">
        <v>188</v>
      </c>
      <c r="G190" s="255" t="str">
        <f>Inscription!B191&amp;Inscription!C191&amp;Inscription!D191&amp;Inscription!E191&amp;Inscription!F191</f>
        <v/>
      </c>
      <c r="H190" s="256"/>
      <c r="I190" s="123">
        <f>IF('Tirage Matchs'!$J$1=1,0,IF(G190="",0,IF(ISNA(VLOOKUP($F190,'Tirage Matchs'!$B$6:$H$133,6,FALSE)),VLOOKUP($F190,'Tirage Matchs'!$D$6:$H$133,5,FALSE),VLOOKUP($F190,'Tirage Matchs'!$B$6:$H$133,6,FALSE))))</f>
        <v>0</v>
      </c>
      <c r="J190" s="129">
        <f>IF('Tirage Matchs'!$J$1=1,0,IF(G190="",0,IF(ISNA(VLOOKUP($F190,'Tirage Matchs'!$B$6:$H$133,7,FALSE)),VLOOKUP($F190,'Tirage Matchs'!$D$6:$H$133,4,FALSE),VLOOKUP($F190,'Tirage Matchs'!$B$6:$H$133,7,FALSE))))</f>
        <v>0</v>
      </c>
      <c r="K190" s="125">
        <f>IF('Tirage Matchs'!$J$1&lt;=2,0,IF(G190="",0,IF(ISNA(VLOOKUP($F190,'Tirage Matchs'!$B$139:$H$266,6,FALSE)),VLOOKUP($F190,'Tirage Matchs'!$D$139:$H$266,5,FALSE),VLOOKUP($F190,'Tirage Matchs'!$B$139:$H$266,6,FALSE))))</f>
        <v>0</v>
      </c>
      <c r="L190" s="124">
        <f>IF('Tirage Matchs'!$J$1&lt;=2,0,IF(G190="",0,IF(ISNA(VLOOKUP($F190,'Tirage Matchs'!$B$139:$H$266,7,FALSE)),VLOOKUP($F190,'Tirage Matchs'!$D$139:$H$266,4,FALSE),VLOOKUP($F190,'Tirage Matchs'!$B$139:$H$266,7,FALSE))))</f>
        <v>0</v>
      </c>
      <c r="M190" s="124">
        <f>IF('Tirage Matchs'!$J$1&lt;=3,0,IF(G190="",0,IF(ISNA(VLOOKUP($F190,'Tirage Matchs'!$B$272:$H$399,6,FALSE)),VLOOKUP($F190,'Tirage Matchs'!$D$272:$H$399,5,FALSE),VLOOKUP($F190,'Tirage Matchs'!$B$272:$H$399,6,FALSE))))</f>
        <v>0</v>
      </c>
      <c r="N190" s="124">
        <f>IF('Tirage Matchs'!$J$1&lt;=3,0,IF(G190="",0,IF(ISNA(VLOOKUP($F190,'Tirage Matchs'!$B$272:$H$399,7,FALSE)),VLOOKUP($F190,'Tirage Matchs'!$D$272:$H$399,4,FALSE),VLOOKUP($F190,'Tirage Matchs'!$B$272:$H$399,7,FALSE))))</f>
        <v>0</v>
      </c>
      <c r="O190" s="124">
        <f>IF('Tirage Matchs'!$J$1&lt;=4,0,IF(G190="",0,IF(ISNA(VLOOKUP($F190,'Tirage Matchs'!$B$405:$H$532,6,FALSE)),VLOOKUP($F190,'Tirage Matchs'!$D$405:$H$532,5,FALSE),VLOOKUP($F190,'Tirage Matchs'!$B$405:$H$532,6,FALSE))))</f>
        <v>0</v>
      </c>
      <c r="P190" s="124">
        <f>IF('Tirage Matchs'!$J$1&lt;=4,0,IF(G190="",0,IF(ISNA(VLOOKUP($F190,'Tirage Matchs'!$B$405:$H$532,7,FALSE)),VLOOKUP($F190,'Tirage Matchs'!$D$405:$H$532,4,FALSE),VLOOKUP($F190,'Tirage Matchs'!$B$405:$H$532,7,FALSE))))</f>
        <v>0</v>
      </c>
      <c r="Q190" s="124">
        <f>IF('Tirage Matchs'!$J$1&lt;=5,0,IF(G190="",0,IF(ISNA(VLOOKUP($F190,'Tirage Matchs'!$B$538:$H$665,6,FALSE)),VLOOKUP($F190,'Tirage Matchs'!$D$538:$H$665,5,FALSE),VLOOKUP($F190,'Tirage Matchs'!$B$538:$H$665,6,FALSE))))</f>
        <v>0</v>
      </c>
      <c r="R190" s="124">
        <f>IF('Tirage Matchs'!$J$1&lt;=5,0,IF(G190="",0,IF(ISNA(VLOOKUP($F190,'Tirage Matchs'!$B$538:$H$665,7,FALSE)),VLOOKUP($F190,'Tirage Matchs'!$D$538:$H$665,4,FALSE),VLOOKUP($F190,'Tirage Matchs'!$B$538:$H$665,7,FALSE))))</f>
        <v>0</v>
      </c>
      <c r="S190" s="130">
        <f t="shared" si="57"/>
        <v>0</v>
      </c>
      <c r="T190" s="124">
        <f t="shared" si="58"/>
        <v>0</v>
      </c>
      <c r="V190" s="127">
        <f t="shared" si="59"/>
        <v>0</v>
      </c>
      <c r="W190" s="127">
        <f t="shared" si="49"/>
        <v>0</v>
      </c>
      <c r="X190" s="127">
        <f t="shared" si="50"/>
        <v>0</v>
      </c>
      <c r="Y190" s="127">
        <f t="shared" si="51"/>
        <v>0</v>
      </c>
      <c r="Z190" s="127">
        <f t="shared" si="52"/>
        <v>0</v>
      </c>
      <c r="AA190" s="128" t="str">
        <f t="shared" si="60"/>
        <v/>
      </c>
      <c r="AB190" s="128" t="str">
        <f t="shared" si="53"/>
        <v/>
      </c>
      <c r="AC190" s="128" t="str">
        <f t="shared" si="54"/>
        <v/>
      </c>
      <c r="AD190" s="128" t="str">
        <f t="shared" si="55"/>
        <v/>
      </c>
      <c r="AE190" s="128" t="str">
        <f t="shared" si="56"/>
        <v/>
      </c>
      <c r="AF190" s="47">
        <f t="shared" si="61"/>
        <v>0.81200000000000006</v>
      </c>
      <c r="AG190" s="47">
        <f t="shared" si="62"/>
        <v>0.81200000000000006</v>
      </c>
      <c r="AH190" s="47">
        <f t="shared" si="63"/>
        <v>0.81200000000000006</v>
      </c>
      <c r="AI190" s="47">
        <f t="shared" si="64"/>
        <v>0.81200000000000006</v>
      </c>
      <c r="AJ190" s="47">
        <f t="shared" si="65"/>
        <v>0.81200000000000006</v>
      </c>
      <c r="AK190" s="48"/>
      <c r="AL190" s="48"/>
    </row>
    <row r="191" spans="1:38" x14ac:dyDescent="0.2">
      <c r="A191" s="121">
        <f t="shared" si="44"/>
        <v>189</v>
      </c>
      <c r="B191" s="121">
        <f t="shared" si="45"/>
        <v>189</v>
      </c>
      <c r="C191" s="121">
        <f t="shared" si="46"/>
        <v>189</v>
      </c>
      <c r="D191" s="121">
        <f t="shared" si="47"/>
        <v>189</v>
      </c>
      <c r="E191" s="121">
        <f t="shared" si="48"/>
        <v>189</v>
      </c>
      <c r="F191" s="122">
        <v>189</v>
      </c>
      <c r="G191" s="255" t="str">
        <f>Inscription!B192&amp;Inscription!C192&amp;Inscription!D192&amp;Inscription!E192&amp;Inscription!F192</f>
        <v/>
      </c>
      <c r="H191" s="256"/>
      <c r="I191" s="123">
        <f>IF('Tirage Matchs'!$J$1=1,0,IF(G191="",0,IF(ISNA(VLOOKUP($F191,'Tirage Matchs'!$B$6:$H$133,6,FALSE)),VLOOKUP($F191,'Tirage Matchs'!$D$6:$H$133,5,FALSE),VLOOKUP($F191,'Tirage Matchs'!$B$6:$H$133,6,FALSE))))</f>
        <v>0</v>
      </c>
      <c r="J191" s="129">
        <f>IF('Tirage Matchs'!$J$1=1,0,IF(G191="",0,IF(ISNA(VLOOKUP($F191,'Tirage Matchs'!$B$6:$H$133,7,FALSE)),VLOOKUP($F191,'Tirage Matchs'!$D$6:$H$133,4,FALSE),VLOOKUP($F191,'Tirage Matchs'!$B$6:$H$133,7,FALSE))))</f>
        <v>0</v>
      </c>
      <c r="K191" s="125">
        <f>IF('Tirage Matchs'!$J$1&lt;=2,0,IF(G191="",0,IF(ISNA(VLOOKUP($F191,'Tirage Matchs'!$B$139:$H$266,6,FALSE)),VLOOKUP($F191,'Tirage Matchs'!$D$139:$H$266,5,FALSE),VLOOKUP($F191,'Tirage Matchs'!$B$139:$H$266,6,FALSE))))</f>
        <v>0</v>
      </c>
      <c r="L191" s="124">
        <f>IF('Tirage Matchs'!$J$1&lt;=2,0,IF(G191="",0,IF(ISNA(VLOOKUP($F191,'Tirage Matchs'!$B$139:$H$266,7,FALSE)),VLOOKUP($F191,'Tirage Matchs'!$D$139:$H$266,4,FALSE),VLOOKUP($F191,'Tirage Matchs'!$B$139:$H$266,7,FALSE))))</f>
        <v>0</v>
      </c>
      <c r="M191" s="124">
        <f>IF('Tirage Matchs'!$J$1&lt;=3,0,IF(G191="",0,IF(ISNA(VLOOKUP($F191,'Tirage Matchs'!$B$272:$H$399,6,FALSE)),VLOOKUP($F191,'Tirage Matchs'!$D$272:$H$399,5,FALSE),VLOOKUP($F191,'Tirage Matchs'!$B$272:$H$399,6,FALSE))))</f>
        <v>0</v>
      </c>
      <c r="N191" s="124">
        <f>IF('Tirage Matchs'!$J$1&lt;=3,0,IF(G191="",0,IF(ISNA(VLOOKUP($F191,'Tirage Matchs'!$B$272:$H$399,7,FALSE)),VLOOKUP($F191,'Tirage Matchs'!$D$272:$H$399,4,FALSE),VLOOKUP($F191,'Tirage Matchs'!$B$272:$H$399,7,FALSE))))</f>
        <v>0</v>
      </c>
      <c r="O191" s="124">
        <f>IF('Tirage Matchs'!$J$1&lt;=4,0,IF(G191="",0,IF(ISNA(VLOOKUP($F191,'Tirage Matchs'!$B$405:$H$532,6,FALSE)),VLOOKUP($F191,'Tirage Matchs'!$D$405:$H$532,5,FALSE),VLOOKUP($F191,'Tirage Matchs'!$B$405:$H$532,6,FALSE))))</f>
        <v>0</v>
      </c>
      <c r="P191" s="124">
        <f>IF('Tirage Matchs'!$J$1&lt;=4,0,IF(G191="",0,IF(ISNA(VLOOKUP($F191,'Tirage Matchs'!$B$405:$H$532,7,FALSE)),VLOOKUP($F191,'Tirage Matchs'!$D$405:$H$532,4,FALSE),VLOOKUP($F191,'Tirage Matchs'!$B$405:$H$532,7,FALSE))))</f>
        <v>0</v>
      </c>
      <c r="Q191" s="124">
        <f>IF('Tirage Matchs'!$J$1&lt;=5,0,IF(G191="",0,IF(ISNA(VLOOKUP($F191,'Tirage Matchs'!$B$538:$H$665,6,FALSE)),VLOOKUP($F191,'Tirage Matchs'!$D$538:$H$665,5,FALSE),VLOOKUP($F191,'Tirage Matchs'!$B$538:$H$665,6,FALSE))))</f>
        <v>0</v>
      </c>
      <c r="R191" s="124">
        <f>IF('Tirage Matchs'!$J$1&lt;=5,0,IF(G191="",0,IF(ISNA(VLOOKUP($F191,'Tirage Matchs'!$B$538:$H$665,7,FALSE)),VLOOKUP($F191,'Tirage Matchs'!$D$538:$H$665,4,FALSE),VLOOKUP($F191,'Tirage Matchs'!$B$538:$H$665,7,FALSE))))</f>
        <v>0</v>
      </c>
      <c r="S191" s="130">
        <f t="shared" si="57"/>
        <v>0</v>
      </c>
      <c r="T191" s="124">
        <f t="shared" si="58"/>
        <v>0</v>
      </c>
      <c r="V191" s="127">
        <f t="shared" si="59"/>
        <v>0</v>
      </c>
      <c r="W191" s="127">
        <f t="shared" si="49"/>
        <v>0</v>
      </c>
      <c r="X191" s="127">
        <f t="shared" si="50"/>
        <v>0</v>
      </c>
      <c r="Y191" s="127">
        <f t="shared" si="51"/>
        <v>0</v>
      </c>
      <c r="Z191" s="127">
        <f t="shared" si="52"/>
        <v>0</v>
      </c>
      <c r="AA191" s="128" t="str">
        <f t="shared" si="60"/>
        <v/>
      </c>
      <c r="AB191" s="128" t="str">
        <f t="shared" si="53"/>
        <v/>
      </c>
      <c r="AC191" s="128" t="str">
        <f t="shared" si="54"/>
        <v/>
      </c>
      <c r="AD191" s="128" t="str">
        <f t="shared" si="55"/>
        <v/>
      </c>
      <c r="AE191" s="128" t="str">
        <f t="shared" si="56"/>
        <v/>
      </c>
      <c r="AF191" s="47">
        <f t="shared" si="61"/>
        <v>0.81100000000000005</v>
      </c>
      <c r="AG191" s="47">
        <f t="shared" si="62"/>
        <v>0.81100000000000005</v>
      </c>
      <c r="AH191" s="47">
        <f t="shared" si="63"/>
        <v>0.81100000000000005</v>
      </c>
      <c r="AI191" s="47">
        <f t="shared" si="64"/>
        <v>0.81100000000000005</v>
      </c>
      <c r="AJ191" s="47">
        <f t="shared" si="65"/>
        <v>0.81100000000000005</v>
      </c>
      <c r="AK191" s="48"/>
      <c r="AL191" s="48"/>
    </row>
    <row r="192" spans="1:38" x14ac:dyDescent="0.2">
      <c r="A192" s="121">
        <f t="shared" si="44"/>
        <v>190</v>
      </c>
      <c r="B192" s="121">
        <f t="shared" si="45"/>
        <v>190</v>
      </c>
      <c r="C192" s="121">
        <f t="shared" si="46"/>
        <v>190</v>
      </c>
      <c r="D192" s="121">
        <f t="shared" si="47"/>
        <v>190</v>
      </c>
      <c r="E192" s="121">
        <f t="shared" si="48"/>
        <v>190</v>
      </c>
      <c r="F192" s="122">
        <v>190</v>
      </c>
      <c r="G192" s="255" t="str">
        <f>Inscription!B193&amp;Inscription!C193&amp;Inscription!D193&amp;Inscription!E193&amp;Inscription!F193</f>
        <v/>
      </c>
      <c r="H192" s="256"/>
      <c r="I192" s="123">
        <f>IF('Tirage Matchs'!$J$1=1,0,IF(G192="",0,IF(ISNA(VLOOKUP($F192,'Tirage Matchs'!$B$6:$H$133,6,FALSE)),VLOOKUP($F192,'Tirage Matchs'!$D$6:$H$133,5,FALSE),VLOOKUP($F192,'Tirage Matchs'!$B$6:$H$133,6,FALSE))))</f>
        <v>0</v>
      </c>
      <c r="J192" s="129">
        <f>IF('Tirage Matchs'!$J$1=1,0,IF(G192="",0,IF(ISNA(VLOOKUP($F192,'Tirage Matchs'!$B$6:$H$133,7,FALSE)),VLOOKUP($F192,'Tirage Matchs'!$D$6:$H$133,4,FALSE),VLOOKUP($F192,'Tirage Matchs'!$B$6:$H$133,7,FALSE))))</f>
        <v>0</v>
      </c>
      <c r="K192" s="125">
        <f>IF('Tirage Matchs'!$J$1&lt;=2,0,IF(G192="",0,IF(ISNA(VLOOKUP($F192,'Tirage Matchs'!$B$139:$H$266,6,FALSE)),VLOOKUP($F192,'Tirage Matchs'!$D$139:$H$266,5,FALSE),VLOOKUP($F192,'Tirage Matchs'!$B$139:$H$266,6,FALSE))))</f>
        <v>0</v>
      </c>
      <c r="L192" s="124">
        <f>IF('Tirage Matchs'!$J$1&lt;=2,0,IF(G192="",0,IF(ISNA(VLOOKUP($F192,'Tirage Matchs'!$B$139:$H$266,7,FALSE)),VLOOKUP($F192,'Tirage Matchs'!$D$139:$H$266,4,FALSE),VLOOKUP($F192,'Tirage Matchs'!$B$139:$H$266,7,FALSE))))</f>
        <v>0</v>
      </c>
      <c r="M192" s="124">
        <f>IF('Tirage Matchs'!$J$1&lt;=3,0,IF(G192="",0,IF(ISNA(VLOOKUP($F192,'Tirage Matchs'!$B$272:$H$399,6,FALSE)),VLOOKUP($F192,'Tirage Matchs'!$D$272:$H$399,5,FALSE),VLOOKUP($F192,'Tirage Matchs'!$B$272:$H$399,6,FALSE))))</f>
        <v>0</v>
      </c>
      <c r="N192" s="124">
        <f>IF('Tirage Matchs'!$J$1&lt;=3,0,IF(G192="",0,IF(ISNA(VLOOKUP($F192,'Tirage Matchs'!$B$272:$H$399,7,FALSE)),VLOOKUP($F192,'Tirage Matchs'!$D$272:$H$399,4,FALSE),VLOOKUP($F192,'Tirage Matchs'!$B$272:$H$399,7,FALSE))))</f>
        <v>0</v>
      </c>
      <c r="O192" s="124">
        <f>IF('Tirage Matchs'!$J$1&lt;=4,0,IF(G192="",0,IF(ISNA(VLOOKUP($F192,'Tirage Matchs'!$B$405:$H$532,6,FALSE)),VLOOKUP($F192,'Tirage Matchs'!$D$405:$H$532,5,FALSE),VLOOKUP($F192,'Tirage Matchs'!$B$405:$H$532,6,FALSE))))</f>
        <v>0</v>
      </c>
      <c r="P192" s="124">
        <f>IF('Tirage Matchs'!$J$1&lt;=4,0,IF(G192="",0,IF(ISNA(VLOOKUP($F192,'Tirage Matchs'!$B$405:$H$532,7,FALSE)),VLOOKUP($F192,'Tirage Matchs'!$D$405:$H$532,4,FALSE),VLOOKUP($F192,'Tirage Matchs'!$B$405:$H$532,7,FALSE))))</f>
        <v>0</v>
      </c>
      <c r="Q192" s="124">
        <f>IF('Tirage Matchs'!$J$1&lt;=5,0,IF(G192="",0,IF(ISNA(VLOOKUP($F192,'Tirage Matchs'!$B$538:$H$665,6,FALSE)),VLOOKUP($F192,'Tirage Matchs'!$D$538:$H$665,5,FALSE),VLOOKUP($F192,'Tirage Matchs'!$B$538:$H$665,6,FALSE))))</f>
        <v>0</v>
      </c>
      <c r="R192" s="124">
        <f>IF('Tirage Matchs'!$J$1&lt;=5,0,IF(G192="",0,IF(ISNA(VLOOKUP($F192,'Tirage Matchs'!$B$538:$H$665,7,FALSE)),VLOOKUP($F192,'Tirage Matchs'!$D$538:$H$665,4,FALSE),VLOOKUP($F192,'Tirage Matchs'!$B$538:$H$665,7,FALSE))))</f>
        <v>0</v>
      </c>
      <c r="S192" s="130">
        <f t="shared" si="57"/>
        <v>0</v>
      </c>
      <c r="T192" s="124">
        <f t="shared" si="58"/>
        <v>0</v>
      </c>
      <c r="V192" s="127">
        <f t="shared" si="59"/>
        <v>0</v>
      </c>
      <c r="W192" s="127">
        <f t="shared" si="49"/>
        <v>0</v>
      </c>
      <c r="X192" s="127">
        <f t="shared" si="50"/>
        <v>0</v>
      </c>
      <c r="Y192" s="127">
        <f t="shared" si="51"/>
        <v>0</v>
      </c>
      <c r="Z192" s="127">
        <f t="shared" si="52"/>
        <v>0</v>
      </c>
      <c r="AA192" s="128" t="str">
        <f t="shared" si="60"/>
        <v/>
      </c>
      <c r="AB192" s="128" t="str">
        <f t="shared" si="53"/>
        <v/>
      </c>
      <c r="AC192" s="128" t="str">
        <f t="shared" si="54"/>
        <v/>
      </c>
      <c r="AD192" s="128" t="str">
        <f t="shared" si="55"/>
        <v/>
      </c>
      <c r="AE192" s="128" t="str">
        <f t="shared" si="56"/>
        <v/>
      </c>
      <c r="AF192" s="47">
        <f t="shared" si="61"/>
        <v>0.81</v>
      </c>
      <c r="AG192" s="47">
        <f t="shared" si="62"/>
        <v>0.81</v>
      </c>
      <c r="AH192" s="47">
        <f t="shared" si="63"/>
        <v>0.81</v>
      </c>
      <c r="AI192" s="47">
        <f t="shared" si="64"/>
        <v>0.81</v>
      </c>
      <c r="AJ192" s="47">
        <f t="shared" si="65"/>
        <v>0.81</v>
      </c>
      <c r="AK192" s="48"/>
      <c r="AL192" s="48"/>
    </row>
    <row r="193" spans="1:38" x14ac:dyDescent="0.2">
      <c r="A193" s="121">
        <f t="shared" si="44"/>
        <v>191</v>
      </c>
      <c r="B193" s="121">
        <f t="shared" si="45"/>
        <v>191</v>
      </c>
      <c r="C193" s="121">
        <f t="shared" si="46"/>
        <v>191</v>
      </c>
      <c r="D193" s="121">
        <f t="shared" si="47"/>
        <v>191</v>
      </c>
      <c r="E193" s="121">
        <f t="shared" si="48"/>
        <v>191</v>
      </c>
      <c r="F193" s="122">
        <v>191</v>
      </c>
      <c r="G193" s="255" t="str">
        <f>Inscription!B194&amp;Inscription!C194&amp;Inscription!D194&amp;Inscription!E194&amp;Inscription!F194</f>
        <v/>
      </c>
      <c r="H193" s="256"/>
      <c r="I193" s="123">
        <f>IF('Tirage Matchs'!$J$1=1,0,IF(G193="",0,IF(ISNA(VLOOKUP($F193,'Tirage Matchs'!$B$6:$H$133,6,FALSE)),VLOOKUP($F193,'Tirage Matchs'!$D$6:$H$133,5,FALSE),VLOOKUP($F193,'Tirage Matchs'!$B$6:$H$133,6,FALSE))))</f>
        <v>0</v>
      </c>
      <c r="J193" s="129">
        <f>IF('Tirage Matchs'!$J$1=1,0,IF(G193="",0,IF(ISNA(VLOOKUP($F193,'Tirage Matchs'!$B$6:$H$133,7,FALSE)),VLOOKUP($F193,'Tirage Matchs'!$D$6:$H$133,4,FALSE),VLOOKUP($F193,'Tirage Matchs'!$B$6:$H$133,7,FALSE))))</f>
        <v>0</v>
      </c>
      <c r="K193" s="125">
        <f>IF('Tirage Matchs'!$J$1&lt;=2,0,IF(G193="",0,IF(ISNA(VLOOKUP($F193,'Tirage Matchs'!$B$139:$H$266,6,FALSE)),VLOOKUP($F193,'Tirage Matchs'!$D$139:$H$266,5,FALSE),VLOOKUP($F193,'Tirage Matchs'!$B$139:$H$266,6,FALSE))))</f>
        <v>0</v>
      </c>
      <c r="L193" s="124">
        <f>IF('Tirage Matchs'!$J$1&lt;=2,0,IF(G193="",0,IF(ISNA(VLOOKUP($F193,'Tirage Matchs'!$B$139:$H$266,7,FALSE)),VLOOKUP($F193,'Tirage Matchs'!$D$139:$H$266,4,FALSE),VLOOKUP($F193,'Tirage Matchs'!$B$139:$H$266,7,FALSE))))</f>
        <v>0</v>
      </c>
      <c r="M193" s="124">
        <f>IF('Tirage Matchs'!$J$1&lt;=3,0,IF(G193="",0,IF(ISNA(VLOOKUP($F193,'Tirage Matchs'!$B$272:$H$399,6,FALSE)),VLOOKUP($F193,'Tirage Matchs'!$D$272:$H$399,5,FALSE),VLOOKUP($F193,'Tirage Matchs'!$B$272:$H$399,6,FALSE))))</f>
        <v>0</v>
      </c>
      <c r="N193" s="124">
        <f>IF('Tirage Matchs'!$J$1&lt;=3,0,IF(G193="",0,IF(ISNA(VLOOKUP($F193,'Tirage Matchs'!$B$272:$H$399,7,FALSE)),VLOOKUP($F193,'Tirage Matchs'!$D$272:$H$399,4,FALSE),VLOOKUP($F193,'Tirage Matchs'!$B$272:$H$399,7,FALSE))))</f>
        <v>0</v>
      </c>
      <c r="O193" s="124">
        <f>IF('Tirage Matchs'!$J$1&lt;=4,0,IF(G193="",0,IF(ISNA(VLOOKUP($F193,'Tirage Matchs'!$B$405:$H$532,6,FALSE)),VLOOKUP($F193,'Tirage Matchs'!$D$405:$H$532,5,FALSE),VLOOKUP($F193,'Tirage Matchs'!$B$405:$H$532,6,FALSE))))</f>
        <v>0</v>
      </c>
      <c r="P193" s="124">
        <f>IF('Tirage Matchs'!$J$1&lt;=4,0,IF(G193="",0,IF(ISNA(VLOOKUP($F193,'Tirage Matchs'!$B$405:$H$532,7,FALSE)),VLOOKUP($F193,'Tirage Matchs'!$D$405:$H$532,4,FALSE),VLOOKUP($F193,'Tirage Matchs'!$B$405:$H$532,7,FALSE))))</f>
        <v>0</v>
      </c>
      <c r="Q193" s="124">
        <f>IF('Tirage Matchs'!$J$1&lt;=5,0,IF(G193="",0,IF(ISNA(VLOOKUP($F193,'Tirage Matchs'!$B$538:$H$665,6,FALSE)),VLOOKUP($F193,'Tirage Matchs'!$D$538:$H$665,5,FALSE),VLOOKUP($F193,'Tirage Matchs'!$B$538:$H$665,6,FALSE))))</f>
        <v>0</v>
      </c>
      <c r="R193" s="124">
        <f>IF('Tirage Matchs'!$J$1&lt;=5,0,IF(G193="",0,IF(ISNA(VLOOKUP($F193,'Tirage Matchs'!$B$538:$H$665,7,FALSE)),VLOOKUP($F193,'Tirage Matchs'!$D$538:$H$665,4,FALSE),VLOOKUP($F193,'Tirage Matchs'!$B$538:$H$665,7,FALSE))))</f>
        <v>0</v>
      </c>
      <c r="S193" s="130">
        <f t="shared" si="57"/>
        <v>0</v>
      </c>
      <c r="T193" s="124">
        <f t="shared" si="58"/>
        <v>0</v>
      </c>
      <c r="V193" s="127">
        <f t="shared" si="59"/>
        <v>0</v>
      </c>
      <c r="W193" s="127">
        <f t="shared" si="49"/>
        <v>0</v>
      </c>
      <c r="X193" s="127">
        <f t="shared" si="50"/>
        <v>0</v>
      </c>
      <c r="Y193" s="127">
        <f t="shared" si="51"/>
        <v>0</v>
      </c>
      <c r="Z193" s="127">
        <f t="shared" si="52"/>
        <v>0</v>
      </c>
      <c r="AA193" s="128" t="str">
        <f t="shared" si="60"/>
        <v/>
      </c>
      <c r="AB193" s="128" t="str">
        <f t="shared" si="53"/>
        <v/>
      </c>
      <c r="AC193" s="128" t="str">
        <f t="shared" si="54"/>
        <v/>
      </c>
      <c r="AD193" s="128" t="str">
        <f t="shared" si="55"/>
        <v/>
      </c>
      <c r="AE193" s="128" t="str">
        <f t="shared" si="56"/>
        <v/>
      </c>
      <c r="AF193" s="47">
        <f t="shared" si="61"/>
        <v>0.80900000000000005</v>
      </c>
      <c r="AG193" s="47">
        <f t="shared" si="62"/>
        <v>0.80900000000000005</v>
      </c>
      <c r="AH193" s="47">
        <f t="shared" si="63"/>
        <v>0.80900000000000005</v>
      </c>
      <c r="AI193" s="47">
        <f t="shared" si="64"/>
        <v>0.80900000000000005</v>
      </c>
      <c r="AJ193" s="47">
        <f t="shared" si="65"/>
        <v>0.80900000000000005</v>
      </c>
      <c r="AK193" s="48"/>
      <c r="AL193" s="48"/>
    </row>
    <row r="194" spans="1:38" x14ac:dyDescent="0.2">
      <c r="A194" s="121">
        <f t="shared" si="44"/>
        <v>192</v>
      </c>
      <c r="B194" s="121">
        <f t="shared" si="45"/>
        <v>192</v>
      </c>
      <c r="C194" s="121">
        <f t="shared" si="46"/>
        <v>192</v>
      </c>
      <c r="D194" s="121">
        <f t="shared" si="47"/>
        <v>192</v>
      </c>
      <c r="E194" s="121">
        <f t="shared" si="48"/>
        <v>192</v>
      </c>
      <c r="F194" s="122">
        <v>192</v>
      </c>
      <c r="G194" s="255" t="str">
        <f>Inscription!B195&amp;Inscription!C195&amp;Inscription!D195&amp;Inscription!E195&amp;Inscription!F195</f>
        <v/>
      </c>
      <c r="H194" s="256"/>
      <c r="I194" s="123">
        <f>IF('Tirage Matchs'!$J$1=1,0,IF(G194="",0,IF(ISNA(VLOOKUP($F194,'Tirage Matchs'!$B$6:$H$133,6,FALSE)),VLOOKUP($F194,'Tirage Matchs'!$D$6:$H$133,5,FALSE),VLOOKUP($F194,'Tirage Matchs'!$B$6:$H$133,6,FALSE))))</f>
        <v>0</v>
      </c>
      <c r="J194" s="129">
        <f>IF('Tirage Matchs'!$J$1=1,0,IF(G194="",0,IF(ISNA(VLOOKUP($F194,'Tirage Matchs'!$B$6:$H$133,7,FALSE)),VLOOKUP($F194,'Tirage Matchs'!$D$6:$H$133,4,FALSE),VLOOKUP($F194,'Tirage Matchs'!$B$6:$H$133,7,FALSE))))</f>
        <v>0</v>
      </c>
      <c r="K194" s="125">
        <f>IF('Tirage Matchs'!$J$1&lt;=2,0,IF(G194="",0,IF(ISNA(VLOOKUP($F194,'Tirage Matchs'!$B$139:$H$266,6,FALSE)),VLOOKUP($F194,'Tirage Matchs'!$D$139:$H$266,5,FALSE),VLOOKUP($F194,'Tirage Matchs'!$B$139:$H$266,6,FALSE))))</f>
        <v>0</v>
      </c>
      <c r="L194" s="124">
        <f>IF('Tirage Matchs'!$J$1&lt;=2,0,IF(G194="",0,IF(ISNA(VLOOKUP($F194,'Tirage Matchs'!$B$139:$H$266,7,FALSE)),VLOOKUP($F194,'Tirage Matchs'!$D$139:$H$266,4,FALSE),VLOOKUP($F194,'Tirage Matchs'!$B$139:$H$266,7,FALSE))))</f>
        <v>0</v>
      </c>
      <c r="M194" s="124">
        <f>IF('Tirage Matchs'!$J$1&lt;=3,0,IF(G194="",0,IF(ISNA(VLOOKUP($F194,'Tirage Matchs'!$B$272:$H$399,6,FALSE)),VLOOKUP($F194,'Tirage Matchs'!$D$272:$H$399,5,FALSE),VLOOKUP($F194,'Tirage Matchs'!$B$272:$H$399,6,FALSE))))</f>
        <v>0</v>
      </c>
      <c r="N194" s="124">
        <f>IF('Tirage Matchs'!$J$1&lt;=3,0,IF(G194="",0,IF(ISNA(VLOOKUP($F194,'Tirage Matchs'!$B$272:$H$399,7,FALSE)),VLOOKUP($F194,'Tirage Matchs'!$D$272:$H$399,4,FALSE),VLOOKUP($F194,'Tirage Matchs'!$B$272:$H$399,7,FALSE))))</f>
        <v>0</v>
      </c>
      <c r="O194" s="124">
        <f>IF('Tirage Matchs'!$J$1&lt;=4,0,IF(G194="",0,IF(ISNA(VLOOKUP($F194,'Tirage Matchs'!$B$405:$H$532,6,FALSE)),VLOOKUP($F194,'Tirage Matchs'!$D$405:$H$532,5,FALSE),VLOOKUP($F194,'Tirage Matchs'!$B$405:$H$532,6,FALSE))))</f>
        <v>0</v>
      </c>
      <c r="P194" s="124">
        <f>IF('Tirage Matchs'!$J$1&lt;=4,0,IF(G194="",0,IF(ISNA(VLOOKUP($F194,'Tirage Matchs'!$B$405:$H$532,7,FALSE)),VLOOKUP($F194,'Tirage Matchs'!$D$405:$H$532,4,FALSE),VLOOKUP($F194,'Tirage Matchs'!$B$405:$H$532,7,FALSE))))</f>
        <v>0</v>
      </c>
      <c r="Q194" s="124">
        <f>IF('Tirage Matchs'!$J$1&lt;=5,0,IF(G194="",0,IF(ISNA(VLOOKUP($F194,'Tirage Matchs'!$B$538:$H$665,6,FALSE)),VLOOKUP($F194,'Tirage Matchs'!$D$538:$H$665,5,FALSE),VLOOKUP($F194,'Tirage Matchs'!$B$538:$H$665,6,FALSE))))</f>
        <v>0</v>
      </c>
      <c r="R194" s="124">
        <f>IF('Tirage Matchs'!$J$1&lt;=5,0,IF(G194="",0,IF(ISNA(VLOOKUP($F194,'Tirage Matchs'!$B$538:$H$665,7,FALSE)),VLOOKUP($F194,'Tirage Matchs'!$D$538:$H$665,4,FALSE),VLOOKUP($F194,'Tirage Matchs'!$B$538:$H$665,7,FALSE))))</f>
        <v>0</v>
      </c>
      <c r="S194" s="130">
        <f t="shared" si="57"/>
        <v>0</v>
      </c>
      <c r="T194" s="124">
        <f t="shared" si="58"/>
        <v>0</v>
      </c>
      <c r="V194" s="127">
        <f t="shared" si="59"/>
        <v>0</v>
      </c>
      <c r="W194" s="127">
        <f t="shared" si="49"/>
        <v>0</v>
      </c>
      <c r="X194" s="127">
        <f t="shared" si="50"/>
        <v>0</v>
      </c>
      <c r="Y194" s="127">
        <f t="shared" si="51"/>
        <v>0</v>
      </c>
      <c r="Z194" s="127">
        <f t="shared" si="52"/>
        <v>0</v>
      </c>
      <c r="AA194" s="128" t="str">
        <f t="shared" si="60"/>
        <v/>
      </c>
      <c r="AB194" s="128" t="str">
        <f t="shared" si="53"/>
        <v/>
      </c>
      <c r="AC194" s="128" t="str">
        <f t="shared" si="54"/>
        <v/>
      </c>
      <c r="AD194" s="128" t="str">
        <f t="shared" si="55"/>
        <v/>
      </c>
      <c r="AE194" s="128" t="str">
        <f t="shared" si="56"/>
        <v/>
      </c>
      <c r="AF194" s="47">
        <f t="shared" si="61"/>
        <v>0.80800000000000005</v>
      </c>
      <c r="AG194" s="47">
        <f t="shared" si="62"/>
        <v>0.80800000000000005</v>
      </c>
      <c r="AH194" s="47">
        <f t="shared" si="63"/>
        <v>0.80800000000000005</v>
      </c>
      <c r="AI194" s="47">
        <f t="shared" si="64"/>
        <v>0.80800000000000005</v>
      </c>
      <c r="AJ194" s="47">
        <f t="shared" si="65"/>
        <v>0.80800000000000005</v>
      </c>
      <c r="AK194" s="48"/>
      <c r="AL194" s="48"/>
    </row>
    <row r="195" spans="1:38" x14ac:dyDescent="0.2">
      <c r="A195" s="121">
        <f t="shared" ref="A195:A257" si="66">RANK(AF195, AF$3:AF$257,FALSE)</f>
        <v>193</v>
      </c>
      <c r="B195" s="121">
        <f t="shared" ref="B195:B257" si="67">RANK(AG195, AG$3:AG$257,FALSE)</f>
        <v>193</v>
      </c>
      <c r="C195" s="121">
        <f t="shared" ref="C195:C257" si="68">RANK(AH195, AH$3:AH$257,FALSE)</f>
        <v>193</v>
      </c>
      <c r="D195" s="121">
        <f t="shared" ref="D195:D257" si="69">RANK(AI195, AI$3:AI$257,FALSE)</f>
        <v>193</v>
      </c>
      <c r="E195" s="121">
        <f t="shared" ref="E195:E257" si="70">RANK(AJ195, AJ$3:AJ$257,FALSE)</f>
        <v>193</v>
      </c>
      <c r="F195" s="122">
        <v>193</v>
      </c>
      <c r="G195" s="255" t="str">
        <f>Inscription!B196&amp;Inscription!C196&amp;Inscription!D196&amp;Inscription!E196&amp;Inscription!F196</f>
        <v/>
      </c>
      <c r="H195" s="256"/>
      <c r="I195" s="123">
        <f>IF('Tirage Matchs'!$J$1=1,0,IF(G195="",0,IF(ISNA(VLOOKUP($F195,'Tirage Matchs'!$B$6:$H$133,6,FALSE)),VLOOKUP($F195,'Tirage Matchs'!$D$6:$H$133,5,FALSE),VLOOKUP($F195,'Tirage Matchs'!$B$6:$H$133,6,FALSE))))</f>
        <v>0</v>
      </c>
      <c r="J195" s="129">
        <f>IF('Tirage Matchs'!$J$1=1,0,IF(G195="",0,IF(ISNA(VLOOKUP($F195,'Tirage Matchs'!$B$6:$H$133,7,FALSE)),VLOOKUP($F195,'Tirage Matchs'!$D$6:$H$133,4,FALSE),VLOOKUP($F195,'Tirage Matchs'!$B$6:$H$133,7,FALSE))))</f>
        <v>0</v>
      </c>
      <c r="K195" s="125">
        <f>IF('Tirage Matchs'!$J$1&lt;=2,0,IF(G195="",0,IF(ISNA(VLOOKUP($F195,'Tirage Matchs'!$B$139:$H$266,6,FALSE)),VLOOKUP($F195,'Tirage Matchs'!$D$139:$H$266,5,FALSE),VLOOKUP($F195,'Tirage Matchs'!$B$139:$H$266,6,FALSE))))</f>
        <v>0</v>
      </c>
      <c r="L195" s="124">
        <f>IF('Tirage Matchs'!$J$1&lt;=2,0,IF(G195="",0,IF(ISNA(VLOOKUP($F195,'Tirage Matchs'!$B$139:$H$266,7,FALSE)),VLOOKUP($F195,'Tirage Matchs'!$D$139:$H$266,4,FALSE),VLOOKUP($F195,'Tirage Matchs'!$B$139:$H$266,7,FALSE))))</f>
        <v>0</v>
      </c>
      <c r="M195" s="124">
        <f>IF('Tirage Matchs'!$J$1&lt;=3,0,IF(G195="",0,IF(ISNA(VLOOKUP($F195,'Tirage Matchs'!$B$272:$H$399,6,FALSE)),VLOOKUP($F195,'Tirage Matchs'!$D$272:$H$399,5,FALSE),VLOOKUP($F195,'Tirage Matchs'!$B$272:$H$399,6,FALSE))))</f>
        <v>0</v>
      </c>
      <c r="N195" s="124">
        <f>IF('Tirage Matchs'!$J$1&lt;=3,0,IF(G195="",0,IF(ISNA(VLOOKUP($F195,'Tirage Matchs'!$B$272:$H$399,7,FALSE)),VLOOKUP($F195,'Tirage Matchs'!$D$272:$H$399,4,FALSE),VLOOKUP($F195,'Tirage Matchs'!$B$272:$H$399,7,FALSE))))</f>
        <v>0</v>
      </c>
      <c r="O195" s="124">
        <f>IF('Tirage Matchs'!$J$1&lt;=4,0,IF(G195="",0,IF(ISNA(VLOOKUP($F195,'Tirage Matchs'!$B$405:$H$532,6,FALSE)),VLOOKUP($F195,'Tirage Matchs'!$D$405:$H$532,5,FALSE),VLOOKUP($F195,'Tirage Matchs'!$B$405:$H$532,6,FALSE))))</f>
        <v>0</v>
      </c>
      <c r="P195" s="124">
        <f>IF('Tirage Matchs'!$J$1&lt;=4,0,IF(G195="",0,IF(ISNA(VLOOKUP($F195,'Tirage Matchs'!$B$405:$H$532,7,FALSE)),VLOOKUP($F195,'Tirage Matchs'!$D$405:$H$532,4,FALSE),VLOOKUP($F195,'Tirage Matchs'!$B$405:$H$532,7,FALSE))))</f>
        <v>0</v>
      </c>
      <c r="Q195" s="124">
        <f>IF('Tirage Matchs'!$J$1&lt;=5,0,IF(G195="",0,IF(ISNA(VLOOKUP($F195,'Tirage Matchs'!$B$538:$H$665,6,FALSE)),VLOOKUP($F195,'Tirage Matchs'!$D$538:$H$665,5,FALSE),VLOOKUP($F195,'Tirage Matchs'!$B$538:$H$665,6,FALSE))))</f>
        <v>0</v>
      </c>
      <c r="R195" s="124">
        <f>IF('Tirage Matchs'!$J$1&lt;=5,0,IF(G195="",0,IF(ISNA(VLOOKUP($F195,'Tirage Matchs'!$B$538:$H$665,7,FALSE)),VLOOKUP($F195,'Tirage Matchs'!$D$538:$H$665,4,FALSE),VLOOKUP($F195,'Tirage Matchs'!$B$538:$H$665,7,FALSE))))</f>
        <v>0</v>
      </c>
      <c r="S195" s="130">
        <f t="shared" si="57"/>
        <v>0</v>
      </c>
      <c r="T195" s="124">
        <f t="shared" si="58"/>
        <v>0</v>
      </c>
      <c r="V195" s="127">
        <f t="shared" si="59"/>
        <v>0</v>
      </c>
      <c r="W195" s="127">
        <f t="shared" ref="W195:W257" si="71">IF(K195="",0,IF(K195=13,1+V195,0+V195))</f>
        <v>0</v>
      </c>
      <c r="X195" s="127">
        <f t="shared" ref="X195:X257" si="72">IF(M195="",0,IF(M195=13,1+W195,0+W195))</f>
        <v>0</v>
      </c>
      <c r="Y195" s="127">
        <f t="shared" ref="Y195:Y257" si="73">IF(O195="",0,IF(O195=13,1+X195,0+X195))</f>
        <v>0</v>
      </c>
      <c r="Z195" s="127">
        <f t="shared" ref="Z195:Z257" si="74">IF(Q195="",0,IF(Q195=13,1+Y195,0+Y195))</f>
        <v>0</v>
      </c>
      <c r="AA195" s="128" t="str">
        <f t="shared" si="60"/>
        <v/>
      </c>
      <c r="AB195" s="128" t="str">
        <f t="shared" ref="AB195:AB257" si="75">IF($G195="","",K195-L195+AA195)</f>
        <v/>
      </c>
      <c r="AC195" s="128" t="str">
        <f t="shared" ref="AC195:AC257" si="76">IF($G195="","",M195-N195+AB195)</f>
        <v/>
      </c>
      <c r="AD195" s="128" t="str">
        <f t="shared" ref="AD195:AD257" si="77">IF($G195="","",O195-P195+AC195)</f>
        <v/>
      </c>
      <c r="AE195" s="128" t="str">
        <f t="shared" ref="AE195:AE257" si="78">IF($G195="","",Q195-R195+AD195)</f>
        <v/>
      </c>
      <c r="AF195" s="47">
        <f t="shared" si="61"/>
        <v>0.80700000000000005</v>
      </c>
      <c r="AG195" s="47">
        <f t="shared" si="62"/>
        <v>0.80700000000000005</v>
      </c>
      <c r="AH195" s="47">
        <f t="shared" si="63"/>
        <v>0.80700000000000005</v>
      </c>
      <c r="AI195" s="47">
        <f t="shared" si="64"/>
        <v>0.80700000000000005</v>
      </c>
      <c r="AJ195" s="47">
        <f t="shared" si="65"/>
        <v>0.80700000000000005</v>
      </c>
      <c r="AK195" s="48"/>
      <c r="AL195" s="48"/>
    </row>
    <row r="196" spans="1:38" x14ac:dyDescent="0.2">
      <c r="A196" s="121">
        <f t="shared" si="66"/>
        <v>194</v>
      </c>
      <c r="B196" s="121">
        <f t="shared" si="67"/>
        <v>194</v>
      </c>
      <c r="C196" s="121">
        <f t="shared" si="68"/>
        <v>194</v>
      </c>
      <c r="D196" s="121">
        <f t="shared" si="69"/>
        <v>194</v>
      </c>
      <c r="E196" s="121">
        <f t="shared" si="70"/>
        <v>194</v>
      </c>
      <c r="F196" s="122">
        <v>194</v>
      </c>
      <c r="G196" s="255" t="str">
        <f>Inscription!B197&amp;Inscription!C197&amp;Inscription!D197&amp;Inscription!E197&amp;Inscription!F197</f>
        <v/>
      </c>
      <c r="H196" s="256"/>
      <c r="I196" s="123">
        <f>IF('Tirage Matchs'!$J$1=1,0,IF(G196="",0,IF(ISNA(VLOOKUP($F196,'Tirage Matchs'!$B$6:$H$133,6,FALSE)),VLOOKUP($F196,'Tirage Matchs'!$D$6:$H$133,5,FALSE),VLOOKUP($F196,'Tirage Matchs'!$B$6:$H$133,6,FALSE))))</f>
        <v>0</v>
      </c>
      <c r="J196" s="129">
        <f>IF('Tirage Matchs'!$J$1=1,0,IF(G196="",0,IF(ISNA(VLOOKUP($F196,'Tirage Matchs'!$B$6:$H$133,7,FALSE)),VLOOKUP($F196,'Tirage Matchs'!$D$6:$H$133,4,FALSE),VLOOKUP($F196,'Tirage Matchs'!$B$6:$H$133,7,FALSE))))</f>
        <v>0</v>
      </c>
      <c r="K196" s="125">
        <f>IF('Tirage Matchs'!$J$1&lt;=2,0,IF(G196="",0,IF(ISNA(VLOOKUP($F196,'Tirage Matchs'!$B$139:$H$266,6,FALSE)),VLOOKUP($F196,'Tirage Matchs'!$D$139:$H$266,5,FALSE),VLOOKUP($F196,'Tirage Matchs'!$B$139:$H$266,6,FALSE))))</f>
        <v>0</v>
      </c>
      <c r="L196" s="124">
        <f>IF('Tirage Matchs'!$J$1&lt;=2,0,IF(G196="",0,IF(ISNA(VLOOKUP($F196,'Tirage Matchs'!$B$139:$H$266,7,FALSE)),VLOOKUP($F196,'Tirage Matchs'!$D$139:$H$266,4,FALSE),VLOOKUP($F196,'Tirage Matchs'!$B$139:$H$266,7,FALSE))))</f>
        <v>0</v>
      </c>
      <c r="M196" s="124">
        <f>IF('Tirage Matchs'!$J$1&lt;=3,0,IF(G196="",0,IF(ISNA(VLOOKUP($F196,'Tirage Matchs'!$B$272:$H$399,6,FALSE)),VLOOKUP($F196,'Tirage Matchs'!$D$272:$H$399,5,FALSE),VLOOKUP($F196,'Tirage Matchs'!$B$272:$H$399,6,FALSE))))</f>
        <v>0</v>
      </c>
      <c r="N196" s="124">
        <f>IF('Tirage Matchs'!$J$1&lt;=3,0,IF(G196="",0,IF(ISNA(VLOOKUP($F196,'Tirage Matchs'!$B$272:$H$399,7,FALSE)),VLOOKUP($F196,'Tirage Matchs'!$D$272:$H$399,4,FALSE),VLOOKUP($F196,'Tirage Matchs'!$B$272:$H$399,7,FALSE))))</f>
        <v>0</v>
      </c>
      <c r="O196" s="124">
        <f>IF('Tirage Matchs'!$J$1&lt;=4,0,IF(G196="",0,IF(ISNA(VLOOKUP($F196,'Tirage Matchs'!$B$405:$H$532,6,FALSE)),VLOOKUP($F196,'Tirage Matchs'!$D$405:$H$532,5,FALSE),VLOOKUP($F196,'Tirage Matchs'!$B$405:$H$532,6,FALSE))))</f>
        <v>0</v>
      </c>
      <c r="P196" s="124">
        <f>IF('Tirage Matchs'!$J$1&lt;=4,0,IF(G196="",0,IF(ISNA(VLOOKUP($F196,'Tirage Matchs'!$B$405:$H$532,7,FALSE)),VLOOKUP($F196,'Tirage Matchs'!$D$405:$H$532,4,FALSE),VLOOKUP($F196,'Tirage Matchs'!$B$405:$H$532,7,FALSE))))</f>
        <v>0</v>
      </c>
      <c r="Q196" s="124">
        <f>IF('Tirage Matchs'!$J$1&lt;=5,0,IF(G196="",0,IF(ISNA(VLOOKUP($F196,'Tirage Matchs'!$B$538:$H$665,6,FALSE)),VLOOKUP($F196,'Tirage Matchs'!$D$538:$H$665,5,FALSE),VLOOKUP($F196,'Tirage Matchs'!$B$538:$H$665,6,FALSE))))</f>
        <v>0</v>
      </c>
      <c r="R196" s="124">
        <f>IF('Tirage Matchs'!$J$1&lt;=5,0,IF(G196="",0,IF(ISNA(VLOOKUP($F196,'Tirage Matchs'!$B$538:$H$665,7,FALSE)),VLOOKUP($F196,'Tirage Matchs'!$D$538:$H$665,4,FALSE),VLOOKUP($F196,'Tirage Matchs'!$B$538:$H$665,7,FALSE))))</f>
        <v>0</v>
      </c>
      <c r="S196" s="130">
        <f t="shared" ref="S196:S257" si="79">IF(I196=13,1,0) + IF(K196=13,1,0) + IF(M196=13,1,0) + IF(O196=13,1,0) + IF(Q196=13,1,0)</f>
        <v>0</v>
      </c>
      <c r="T196" s="124">
        <f t="shared" ref="T196:T257" si="80">I196-J196+K196-L196+M196-N196+O196-P196+Q196-R196</f>
        <v>0</v>
      </c>
      <c r="V196" s="127">
        <f t="shared" ref="V196:V257" si="81">IF(I196="",0,IF(I196=13,1,0))</f>
        <v>0</v>
      </c>
      <c r="W196" s="127">
        <f t="shared" si="71"/>
        <v>0</v>
      </c>
      <c r="X196" s="127">
        <f t="shared" si="72"/>
        <v>0</v>
      </c>
      <c r="Y196" s="127">
        <f t="shared" si="73"/>
        <v>0</v>
      </c>
      <c r="Z196" s="127">
        <f t="shared" si="74"/>
        <v>0</v>
      </c>
      <c r="AA196" s="128" t="str">
        <f t="shared" ref="AA196:AA257" si="82">IF($G196="","",I196-J196)</f>
        <v/>
      </c>
      <c r="AB196" s="128" t="str">
        <f t="shared" si="75"/>
        <v/>
      </c>
      <c r="AC196" s="128" t="str">
        <f t="shared" si="76"/>
        <v/>
      </c>
      <c r="AD196" s="128" t="str">
        <f t="shared" si="77"/>
        <v/>
      </c>
      <c r="AE196" s="128" t="str">
        <f t="shared" si="78"/>
        <v/>
      </c>
      <c r="AF196" s="47">
        <f t="shared" ref="AF196:AF257" si="83">IF(OR($G196="",$I196=""),0+((1000-$F196)/1000),(1+V196)*100 + AA196+((1000-$F196)/1000))</f>
        <v>0.80600000000000005</v>
      </c>
      <c r="AG196" s="47">
        <f t="shared" ref="AG196:AG257" si="84">IF(OR($G196="",$I196=""),0+((1000-$F196)/1000),(1+W196)*100 + AB196+((1000-$F196)/1000))</f>
        <v>0.80600000000000005</v>
      </c>
      <c r="AH196" s="47">
        <f t="shared" ref="AH196:AH257" si="85">IF(OR($G196="",$I196=""),0+((1000-$F196)/1000),(1+X196)*100 + AC196+((1000-$F196)/1000))</f>
        <v>0.80600000000000005</v>
      </c>
      <c r="AI196" s="47">
        <f t="shared" ref="AI196:AI257" si="86">IF(OR($G196="",$I196=""),0+((1000-$F196)/1000),(1+Y196)*100 + AD196+((1000-$F196)/1000))</f>
        <v>0.80600000000000005</v>
      </c>
      <c r="AJ196" s="47">
        <f t="shared" ref="AJ196:AJ257" si="87">IF(OR($G196="",$I196=""),0+((1000-$F196)/1000),(1+Z196)*100 + AE196+((1000-$F196)/1000))</f>
        <v>0.80600000000000005</v>
      </c>
      <c r="AK196" s="48"/>
      <c r="AL196" s="48"/>
    </row>
    <row r="197" spans="1:38" x14ac:dyDescent="0.2">
      <c r="A197" s="121">
        <f t="shared" si="66"/>
        <v>195</v>
      </c>
      <c r="B197" s="121">
        <f t="shared" si="67"/>
        <v>195</v>
      </c>
      <c r="C197" s="121">
        <f t="shared" si="68"/>
        <v>195</v>
      </c>
      <c r="D197" s="121">
        <f t="shared" si="69"/>
        <v>195</v>
      </c>
      <c r="E197" s="121">
        <f t="shared" si="70"/>
        <v>195</v>
      </c>
      <c r="F197" s="122">
        <v>195</v>
      </c>
      <c r="G197" s="255" t="str">
        <f>Inscription!B198&amp;Inscription!C198&amp;Inscription!D198&amp;Inscription!E198&amp;Inscription!F198</f>
        <v/>
      </c>
      <c r="H197" s="256"/>
      <c r="I197" s="123">
        <f>IF('Tirage Matchs'!$J$1=1,0,IF(G197="",0,IF(ISNA(VLOOKUP($F197,'Tirage Matchs'!$B$6:$H$133,6,FALSE)),VLOOKUP($F197,'Tirage Matchs'!$D$6:$H$133,5,FALSE),VLOOKUP($F197,'Tirage Matchs'!$B$6:$H$133,6,FALSE))))</f>
        <v>0</v>
      </c>
      <c r="J197" s="129">
        <f>IF('Tirage Matchs'!$J$1=1,0,IF(G197="",0,IF(ISNA(VLOOKUP($F197,'Tirage Matchs'!$B$6:$H$133,7,FALSE)),VLOOKUP($F197,'Tirage Matchs'!$D$6:$H$133,4,FALSE),VLOOKUP($F197,'Tirage Matchs'!$B$6:$H$133,7,FALSE))))</f>
        <v>0</v>
      </c>
      <c r="K197" s="125">
        <f>IF('Tirage Matchs'!$J$1&lt;=2,0,IF(G197="",0,IF(ISNA(VLOOKUP($F197,'Tirage Matchs'!$B$139:$H$266,6,FALSE)),VLOOKUP($F197,'Tirage Matchs'!$D$139:$H$266,5,FALSE),VLOOKUP($F197,'Tirage Matchs'!$B$139:$H$266,6,FALSE))))</f>
        <v>0</v>
      </c>
      <c r="L197" s="124">
        <f>IF('Tirage Matchs'!$J$1&lt;=2,0,IF(G197="",0,IF(ISNA(VLOOKUP($F197,'Tirage Matchs'!$B$139:$H$266,7,FALSE)),VLOOKUP($F197,'Tirage Matchs'!$D$139:$H$266,4,FALSE),VLOOKUP($F197,'Tirage Matchs'!$B$139:$H$266,7,FALSE))))</f>
        <v>0</v>
      </c>
      <c r="M197" s="124">
        <f>IF('Tirage Matchs'!$J$1&lt;=3,0,IF(G197="",0,IF(ISNA(VLOOKUP($F197,'Tirage Matchs'!$B$272:$H$399,6,FALSE)),VLOOKUP($F197,'Tirage Matchs'!$D$272:$H$399,5,FALSE),VLOOKUP($F197,'Tirage Matchs'!$B$272:$H$399,6,FALSE))))</f>
        <v>0</v>
      </c>
      <c r="N197" s="124">
        <f>IF('Tirage Matchs'!$J$1&lt;=3,0,IF(G197="",0,IF(ISNA(VLOOKUP($F197,'Tirage Matchs'!$B$272:$H$399,7,FALSE)),VLOOKUP($F197,'Tirage Matchs'!$D$272:$H$399,4,FALSE),VLOOKUP($F197,'Tirage Matchs'!$B$272:$H$399,7,FALSE))))</f>
        <v>0</v>
      </c>
      <c r="O197" s="124">
        <f>IF('Tirage Matchs'!$J$1&lt;=4,0,IF(G197="",0,IF(ISNA(VLOOKUP($F197,'Tirage Matchs'!$B$405:$H$532,6,FALSE)),VLOOKUP($F197,'Tirage Matchs'!$D$405:$H$532,5,FALSE),VLOOKUP($F197,'Tirage Matchs'!$B$405:$H$532,6,FALSE))))</f>
        <v>0</v>
      </c>
      <c r="P197" s="124">
        <f>IF('Tirage Matchs'!$J$1&lt;=4,0,IF(G197="",0,IF(ISNA(VLOOKUP($F197,'Tirage Matchs'!$B$405:$H$532,7,FALSE)),VLOOKUP($F197,'Tirage Matchs'!$D$405:$H$532,4,FALSE),VLOOKUP($F197,'Tirage Matchs'!$B$405:$H$532,7,FALSE))))</f>
        <v>0</v>
      </c>
      <c r="Q197" s="124">
        <f>IF('Tirage Matchs'!$J$1&lt;=5,0,IF(G197="",0,IF(ISNA(VLOOKUP($F197,'Tirage Matchs'!$B$538:$H$665,6,FALSE)),VLOOKUP($F197,'Tirage Matchs'!$D$538:$H$665,5,FALSE),VLOOKUP($F197,'Tirage Matchs'!$B$538:$H$665,6,FALSE))))</f>
        <v>0</v>
      </c>
      <c r="R197" s="124">
        <f>IF('Tirage Matchs'!$J$1&lt;=5,0,IF(G197="",0,IF(ISNA(VLOOKUP($F197,'Tirage Matchs'!$B$538:$H$665,7,FALSE)),VLOOKUP($F197,'Tirage Matchs'!$D$538:$H$665,4,FALSE),VLOOKUP($F197,'Tirage Matchs'!$B$538:$H$665,7,FALSE))))</f>
        <v>0</v>
      </c>
      <c r="S197" s="130">
        <f t="shared" si="79"/>
        <v>0</v>
      </c>
      <c r="T197" s="124">
        <f t="shared" si="80"/>
        <v>0</v>
      </c>
      <c r="V197" s="127">
        <f t="shared" si="81"/>
        <v>0</v>
      </c>
      <c r="W197" s="127">
        <f t="shared" si="71"/>
        <v>0</v>
      </c>
      <c r="X197" s="127">
        <f t="shared" si="72"/>
        <v>0</v>
      </c>
      <c r="Y197" s="127">
        <f t="shared" si="73"/>
        <v>0</v>
      </c>
      <c r="Z197" s="127">
        <f t="shared" si="74"/>
        <v>0</v>
      </c>
      <c r="AA197" s="128" t="str">
        <f t="shared" si="82"/>
        <v/>
      </c>
      <c r="AB197" s="128" t="str">
        <f t="shared" si="75"/>
        <v/>
      </c>
      <c r="AC197" s="128" t="str">
        <f t="shared" si="76"/>
        <v/>
      </c>
      <c r="AD197" s="128" t="str">
        <f t="shared" si="77"/>
        <v/>
      </c>
      <c r="AE197" s="128" t="str">
        <f t="shared" si="78"/>
        <v/>
      </c>
      <c r="AF197" s="47">
        <f t="shared" si="83"/>
        <v>0.80500000000000005</v>
      </c>
      <c r="AG197" s="47">
        <f t="shared" si="84"/>
        <v>0.80500000000000005</v>
      </c>
      <c r="AH197" s="47">
        <f t="shared" si="85"/>
        <v>0.80500000000000005</v>
      </c>
      <c r="AI197" s="47">
        <f t="shared" si="86"/>
        <v>0.80500000000000005</v>
      </c>
      <c r="AJ197" s="47">
        <f t="shared" si="87"/>
        <v>0.80500000000000005</v>
      </c>
      <c r="AK197" s="48"/>
      <c r="AL197" s="48"/>
    </row>
    <row r="198" spans="1:38" x14ac:dyDescent="0.2">
      <c r="A198" s="121">
        <f t="shared" si="66"/>
        <v>196</v>
      </c>
      <c r="B198" s="121">
        <f t="shared" si="67"/>
        <v>196</v>
      </c>
      <c r="C198" s="121">
        <f t="shared" si="68"/>
        <v>196</v>
      </c>
      <c r="D198" s="121">
        <f t="shared" si="69"/>
        <v>196</v>
      </c>
      <c r="E198" s="121">
        <f t="shared" si="70"/>
        <v>196</v>
      </c>
      <c r="F198" s="122">
        <v>196</v>
      </c>
      <c r="G198" s="255" t="str">
        <f>Inscription!B199&amp;Inscription!C199&amp;Inscription!D199&amp;Inscription!E199&amp;Inscription!F199</f>
        <v/>
      </c>
      <c r="H198" s="256"/>
      <c r="I198" s="123">
        <f>IF('Tirage Matchs'!$J$1=1,0,IF(G198="",0,IF(ISNA(VLOOKUP($F198,'Tirage Matchs'!$B$6:$H$133,6,FALSE)),VLOOKUP($F198,'Tirage Matchs'!$D$6:$H$133,5,FALSE),VLOOKUP($F198,'Tirage Matchs'!$B$6:$H$133,6,FALSE))))</f>
        <v>0</v>
      </c>
      <c r="J198" s="129">
        <f>IF('Tirage Matchs'!$J$1=1,0,IF(G198="",0,IF(ISNA(VLOOKUP($F198,'Tirage Matchs'!$B$6:$H$133,7,FALSE)),VLOOKUP($F198,'Tirage Matchs'!$D$6:$H$133,4,FALSE),VLOOKUP($F198,'Tirage Matchs'!$B$6:$H$133,7,FALSE))))</f>
        <v>0</v>
      </c>
      <c r="K198" s="125">
        <f>IF('Tirage Matchs'!$J$1&lt;=2,0,IF(G198="",0,IF(ISNA(VLOOKUP($F198,'Tirage Matchs'!$B$139:$H$266,6,FALSE)),VLOOKUP($F198,'Tirage Matchs'!$D$139:$H$266,5,FALSE),VLOOKUP($F198,'Tirage Matchs'!$B$139:$H$266,6,FALSE))))</f>
        <v>0</v>
      </c>
      <c r="L198" s="124">
        <f>IF('Tirage Matchs'!$J$1&lt;=2,0,IF(G198="",0,IF(ISNA(VLOOKUP($F198,'Tirage Matchs'!$B$139:$H$266,7,FALSE)),VLOOKUP($F198,'Tirage Matchs'!$D$139:$H$266,4,FALSE),VLOOKUP($F198,'Tirage Matchs'!$B$139:$H$266,7,FALSE))))</f>
        <v>0</v>
      </c>
      <c r="M198" s="124">
        <f>IF('Tirage Matchs'!$J$1&lt;=3,0,IF(G198="",0,IF(ISNA(VLOOKUP($F198,'Tirage Matchs'!$B$272:$H$399,6,FALSE)),VLOOKUP($F198,'Tirage Matchs'!$D$272:$H$399,5,FALSE),VLOOKUP($F198,'Tirage Matchs'!$B$272:$H$399,6,FALSE))))</f>
        <v>0</v>
      </c>
      <c r="N198" s="124">
        <f>IF('Tirage Matchs'!$J$1&lt;=3,0,IF(G198="",0,IF(ISNA(VLOOKUP($F198,'Tirage Matchs'!$B$272:$H$399,7,FALSE)),VLOOKUP($F198,'Tirage Matchs'!$D$272:$H$399,4,FALSE),VLOOKUP($F198,'Tirage Matchs'!$B$272:$H$399,7,FALSE))))</f>
        <v>0</v>
      </c>
      <c r="O198" s="124">
        <f>IF('Tirage Matchs'!$J$1&lt;=4,0,IF(G198="",0,IF(ISNA(VLOOKUP($F198,'Tirage Matchs'!$B$405:$H$532,6,FALSE)),VLOOKUP($F198,'Tirage Matchs'!$D$405:$H$532,5,FALSE),VLOOKUP($F198,'Tirage Matchs'!$B$405:$H$532,6,FALSE))))</f>
        <v>0</v>
      </c>
      <c r="P198" s="124">
        <f>IF('Tirage Matchs'!$J$1&lt;=4,0,IF(G198="",0,IF(ISNA(VLOOKUP($F198,'Tirage Matchs'!$B$405:$H$532,7,FALSE)),VLOOKUP($F198,'Tirage Matchs'!$D$405:$H$532,4,FALSE),VLOOKUP($F198,'Tirage Matchs'!$B$405:$H$532,7,FALSE))))</f>
        <v>0</v>
      </c>
      <c r="Q198" s="124">
        <f>IF('Tirage Matchs'!$J$1&lt;=5,0,IF(G198="",0,IF(ISNA(VLOOKUP($F198,'Tirage Matchs'!$B$538:$H$665,6,FALSE)),VLOOKUP($F198,'Tirage Matchs'!$D$538:$H$665,5,FALSE),VLOOKUP($F198,'Tirage Matchs'!$B$538:$H$665,6,FALSE))))</f>
        <v>0</v>
      </c>
      <c r="R198" s="124">
        <f>IF('Tirage Matchs'!$J$1&lt;=5,0,IF(G198="",0,IF(ISNA(VLOOKUP($F198,'Tirage Matchs'!$B$538:$H$665,7,FALSE)),VLOOKUP($F198,'Tirage Matchs'!$D$538:$H$665,4,FALSE),VLOOKUP($F198,'Tirage Matchs'!$B$538:$H$665,7,FALSE))))</f>
        <v>0</v>
      </c>
      <c r="S198" s="130">
        <f t="shared" si="79"/>
        <v>0</v>
      </c>
      <c r="T198" s="124">
        <f t="shared" si="80"/>
        <v>0</v>
      </c>
      <c r="V198" s="127">
        <f t="shared" si="81"/>
        <v>0</v>
      </c>
      <c r="W198" s="127">
        <f t="shared" si="71"/>
        <v>0</v>
      </c>
      <c r="X198" s="127">
        <f t="shared" si="72"/>
        <v>0</v>
      </c>
      <c r="Y198" s="127">
        <f t="shared" si="73"/>
        <v>0</v>
      </c>
      <c r="Z198" s="127">
        <f t="shared" si="74"/>
        <v>0</v>
      </c>
      <c r="AA198" s="128" t="str">
        <f t="shared" si="82"/>
        <v/>
      </c>
      <c r="AB198" s="128" t="str">
        <f t="shared" si="75"/>
        <v/>
      </c>
      <c r="AC198" s="128" t="str">
        <f t="shared" si="76"/>
        <v/>
      </c>
      <c r="AD198" s="128" t="str">
        <f t="shared" si="77"/>
        <v/>
      </c>
      <c r="AE198" s="128" t="str">
        <f t="shared" si="78"/>
        <v/>
      </c>
      <c r="AF198" s="47">
        <f t="shared" si="83"/>
        <v>0.80400000000000005</v>
      </c>
      <c r="AG198" s="47">
        <f t="shared" si="84"/>
        <v>0.80400000000000005</v>
      </c>
      <c r="AH198" s="47">
        <f t="shared" si="85"/>
        <v>0.80400000000000005</v>
      </c>
      <c r="AI198" s="47">
        <f t="shared" si="86"/>
        <v>0.80400000000000005</v>
      </c>
      <c r="AJ198" s="47">
        <f t="shared" si="87"/>
        <v>0.80400000000000005</v>
      </c>
      <c r="AK198" s="48"/>
      <c r="AL198" s="48"/>
    </row>
    <row r="199" spans="1:38" x14ac:dyDescent="0.2">
      <c r="A199" s="121">
        <f t="shared" si="66"/>
        <v>197</v>
      </c>
      <c r="B199" s="121">
        <f t="shared" si="67"/>
        <v>197</v>
      </c>
      <c r="C199" s="121">
        <f t="shared" si="68"/>
        <v>197</v>
      </c>
      <c r="D199" s="121">
        <f t="shared" si="69"/>
        <v>197</v>
      </c>
      <c r="E199" s="121">
        <f t="shared" si="70"/>
        <v>197</v>
      </c>
      <c r="F199" s="122">
        <v>197</v>
      </c>
      <c r="G199" s="255" t="str">
        <f>Inscription!B200&amp;Inscription!C200&amp;Inscription!D200&amp;Inscription!E200&amp;Inscription!F200</f>
        <v/>
      </c>
      <c r="H199" s="256"/>
      <c r="I199" s="123">
        <f>IF('Tirage Matchs'!$J$1=1,0,IF(G199="",0,IF(ISNA(VLOOKUP($F199,'Tirage Matchs'!$B$6:$H$133,6,FALSE)),VLOOKUP($F199,'Tirage Matchs'!$D$6:$H$133,5,FALSE),VLOOKUP($F199,'Tirage Matchs'!$B$6:$H$133,6,FALSE))))</f>
        <v>0</v>
      </c>
      <c r="J199" s="129">
        <f>IF('Tirage Matchs'!$J$1=1,0,IF(G199="",0,IF(ISNA(VLOOKUP($F199,'Tirage Matchs'!$B$6:$H$133,7,FALSE)),VLOOKUP($F199,'Tirage Matchs'!$D$6:$H$133,4,FALSE),VLOOKUP($F199,'Tirage Matchs'!$B$6:$H$133,7,FALSE))))</f>
        <v>0</v>
      </c>
      <c r="K199" s="125">
        <f>IF('Tirage Matchs'!$J$1&lt;=2,0,IF(G199="",0,IF(ISNA(VLOOKUP($F199,'Tirage Matchs'!$B$139:$H$266,6,FALSE)),VLOOKUP($F199,'Tirage Matchs'!$D$139:$H$266,5,FALSE),VLOOKUP($F199,'Tirage Matchs'!$B$139:$H$266,6,FALSE))))</f>
        <v>0</v>
      </c>
      <c r="L199" s="124">
        <f>IF('Tirage Matchs'!$J$1&lt;=2,0,IF(G199="",0,IF(ISNA(VLOOKUP($F199,'Tirage Matchs'!$B$139:$H$266,7,FALSE)),VLOOKUP($F199,'Tirage Matchs'!$D$139:$H$266,4,FALSE),VLOOKUP($F199,'Tirage Matchs'!$B$139:$H$266,7,FALSE))))</f>
        <v>0</v>
      </c>
      <c r="M199" s="124">
        <f>IF('Tirage Matchs'!$J$1&lt;=3,0,IF(G199="",0,IF(ISNA(VLOOKUP($F199,'Tirage Matchs'!$B$272:$H$399,6,FALSE)),VLOOKUP($F199,'Tirage Matchs'!$D$272:$H$399,5,FALSE),VLOOKUP($F199,'Tirage Matchs'!$B$272:$H$399,6,FALSE))))</f>
        <v>0</v>
      </c>
      <c r="N199" s="124">
        <f>IF('Tirage Matchs'!$J$1&lt;=3,0,IF(G199="",0,IF(ISNA(VLOOKUP($F199,'Tirage Matchs'!$B$272:$H$399,7,FALSE)),VLOOKUP($F199,'Tirage Matchs'!$D$272:$H$399,4,FALSE),VLOOKUP($F199,'Tirage Matchs'!$B$272:$H$399,7,FALSE))))</f>
        <v>0</v>
      </c>
      <c r="O199" s="124">
        <f>IF('Tirage Matchs'!$J$1&lt;=4,0,IF(G199="",0,IF(ISNA(VLOOKUP($F199,'Tirage Matchs'!$B$405:$H$532,6,FALSE)),VLOOKUP($F199,'Tirage Matchs'!$D$405:$H$532,5,FALSE),VLOOKUP($F199,'Tirage Matchs'!$B$405:$H$532,6,FALSE))))</f>
        <v>0</v>
      </c>
      <c r="P199" s="124">
        <f>IF('Tirage Matchs'!$J$1&lt;=4,0,IF(G199="",0,IF(ISNA(VLOOKUP($F199,'Tirage Matchs'!$B$405:$H$532,7,FALSE)),VLOOKUP($F199,'Tirage Matchs'!$D$405:$H$532,4,FALSE),VLOOKUP($F199,'Tirage Matchs'!$B$405:$H$532,7,FALSE))))</f>
        <v>0</v>
      </c>
      <c r="Q199" s="124">
        <f>IF('Tirage Matchs'!$J$1&lt;=5,0,IF(G199="",0,IF(ISNA(VLOOKUP($F199,'Tirage Matchs'!$B$538:$H$665,6,FALSE)),VLOOKUP($F199,'Tirage Matchs'!$D$538:$H$665,5,FALSE),VLOOKUP($F199,'Tirage Matchs'!$B$538:$H$665,6,FALSE))))</f>
        <v>0</v>
      </c>
      <c r="R199" s="124">
        <f>IF('Tirage Matchs'!$J$1&lt;=5,0,IF(G199="",0,IF(ISNA(VLOOKUP($F199,'Tirage Matchs'!$B$538:$H$665,7,FALSE)),VLOOKUP($F199,'Tirage Matchs'!$D$538:$H$665,4,FALSE),VLOOKUP($F199,'Tirage Matchs'!$B$538:$H$665,7,FALSE))))</f>
        <v>0</v>
      </c>
      <c r="S199" s="130">
        <f t="shared" si="79"/>
        <v>0</v>
      </c>
      <c r="T199" s="124">
        <f t="shared" si="80"/>
        <v>0</v>
      </c>
      <c r="V199" s="127">
        <f t="shared" si="81"/>
        <v>0</v>
      </c>
      <c r="W199" s="127">
        <f t="shared" si="71"/>
        <v>0</v>
      </c>
      <c r="X199" s="127">
        <f t="shared" si="72"/>
        <v>0</v>
      </c>
      <c r="Y199" s="127">
        <f t="shared" si="73"/>
        <v>0</v>
      </c>
      <c r="Z199" s="127">
        <f t="shared" si="74"/>
        <v>0</v>
      </c>
      <c r="AA199" s="128" t="str">
        <f t="shared" si="82"/>
        <v/>
      </c>
      <c r="AB199" s="128" t="str">
        <f t="shared" si="75"/>
        <v/>
      </c>
      <c r="AC199" s="128" t="str">
        <f t="shared" si="76"/>
        <v/>
      </c>
      <c r="AD199" s="128" t="str">
        <f t="shared" si="77"/>
        <v/>
      </c>
      <c r="AE199" s="128" t="str">
        <f t="shared" si="78"/>
        <v/>
      </c>
      <c r="AF199" s="47">
        <f t="shared" si="83"/>
        <v>0.80300000000000005</v>
      </c>
      <c r="AG199" s="47">
        <f t="shared" si="84"/>
        <v>0.80300000000000005</v>
      </c>
      <c r="AH199" s="47">
        <f t="shared" si="85"/>
        <v>0.80300000000000005</v>
      </c>
      <c r="AI199" s="47">
        <f t="shared" si="86"/>
        <v>0.80300000000000005</v>
      </c>
      <c r="AJ199" s="47">
        <f t="shared" si="87"/>
        <v>0.80300000000000005</v>
      </c>
      <c r="AK199" s="48"/>
      <c r="AL199" s="48"/>
    </row>
    <row r="200" spans="1:38" x14ac:dyDescent="0.2">
      <c r="A200" s="121">
        <f t="shared" si="66"/>
        <v>198</v>
      </c>
      <c r="B200" s="121">
        <f t="shared" si="67"/>
        <v>198</v>
      </c>
      <c r="C200" s="121">
        <f t="shared" si="68"/>
        <v>198</v>
      </c>
      <c r="D200" s="121">
        <f t="shared" si="69"/>
        <v>198</v>
      </c>
      <c r="E200" s="121">
        <f t="shared" si="70"/>
        <v>198</v>
      </c>
      <c r="F200" s="122">
        <v>198</v>
      </c>
      <c r="G200" s="255" t="str">
        <f>Inscription!B201&amp;Inscription!C201&amp;Inscription!D201&amp;Inscription!E201&amp;Inscription!F201</f>
        <v/>
      </c>
      <c r="H200" s="256"/>
      <c r="I200" s="123">
        <f>IF('Tirage Matchs'!$J$1=1,0,IF(G200="",0,IF(ISNA(VLOOKUP($F200,'Tirage Matchs'!$B$6:$H$133,6,FALSE)),VLOOKUP($F200,'Tirage Matchs'!$D$6:$H$133,5,FALSE),VLOOKUP($F200,'Tirage Matchs'!$B$6:$H$133,6,FALSE))))</f>
        <v>0</v>
      </c>
      <c r="J200" s="129">
        <f>IF('Tirage Matchs'!$J$1=1,0,IF(G200="",0,IF(ISNA(VLOOKUP($F200,'Tirage Matchs'!$B$6:$H$133,7,FALSE)),VLOOKUP($F200,'Tirage Matchs'!$D$6:$H$133,4,FALSE),VLOOKUP($F200,'Tirage Matchs'!$B$6:$H$133,7,FALSE))))</f>
        <v>0</v>
      </c>
      <c r="K200" s="125">
        <f>IF('Tirage Matchs'!$J$1&lt;=2,0,IF(G200="",0,IF(ISNA(VLOOKUP($F200,'Tirage Matchs'!$B$139:$H$266,6,FALSE)),VLOOKUP($F200,'Tirage Matchs'!$D$139:$H$266,5,FALSE),VLOOKUP($F200,'Tirage Matchs'!$B$139:$H$266,6,FALSE))))</f>
        <v>0</v>
      </c>
      <c r="L200" s="124">
        <f>IF('Tirage Matchs'!$J$1&lt;=2,0,IF(G200="",0,IF(ISNA(VLOOKUP($F200,'Tirage Matchs'!$B$139:$H$266,7,FALSE)),VLOOKUP($F200,'Tirage Matchs'!$D$139:$H$266,4,FALSE),VLOOKUP($F200,'Tirage Matchs'!$B$139:$H$266,7,FALSE))))</f>
        <v>0</v>
      </c>
      <c r="M200" s="124">
        <f>IF('Tirage Matchs'!$J$1&lt;=3,0,IF(G200="",0,IF(ISNA(VLOOKUP($F200,'Tirage Matchs'!$B$272:$H$399,6,FALSE)),VLOOKUP($F200,'Tirage Matchs'!$D$272:$H$399,5,FALSE),VLOOKUP($F200,'Tirage Matchs'!$B$272:$H$399,6,FALSE))))</f>
        <v>0</v>
      </c>
      <c r="N200" s="124">
        <f>IF('Tirage Matchs'!$J$1&lt;=3,0,IF(G200="",0,IF(ISNA(VLOOKUP($F200,'Tirage Matchs'!$B$272:$H$399,7,FALSE)),VLOOKUP($F200,'Tirage Matchs'!$D$272:$H$399,4,FALSE),VLOOKUP($F200,'Tirage Matchs'!$B$272:$H$399,7,FALSE))))</f>
        <v>0</v>
      </c>
      <c r="O200" s="124">
        <f>IF('Tirage Matchs'!$J$1&lt;=4,0,IF(G200="",0,IF(ISNA(VLOOKUP($F200,'Tirage Matchs'!$B$405:$H$532,6,FALSE)),VLOOKUP($F200,'Tirage Matchs'!$D$405:$H$532,5,FALSE),VLOOKUP($F200,'Tirage Matchs'!$B$405:$H$532,6,FALSE))))</f>
        <v>0</v>
      </c>
      <c r="P200" s="124">
        <f>IF('Tirage Matchs'!$J$1&lt;=4,0,IF(G200="",0,IF(ISNA(VLOOKUP($F200,'Tirage Matchs'!$B$405:$H$532,7,FALSE)),VLOOKUP($F200,'Tirage Matchs'!$D$405:$H$532,4,FALSE),VLOOKUP($F200,'Tirage Matchs'!$B$405:$H$532,7,FALSE))))</f>
        <v>0</v>
      </c>
      <c r="Q200" s="124">
        <f>IF('Tirage Matchs'!$J$1&lt;=5,0,IF(G200="",0,IF(ISNA(VLOOKUP($F200,'Tirage Matchs'!$B$538:$H$665,6,FALSE)),VLOOKUP($F200,'Tirage Matchs'!$D$538:$H$665,5,FALSE),VLOOKUP($F200,'Tirage Matchs'!$B$538:$H$665,6,FALSE))))</f>
        <v>0</v>
      </c>
      <c r="R200" s="124">
        <f>IF('Tirage Matchs'!$J$1&lt;=5,0,IF(G200="",0,IF(ISNA(VLOOKUP($F200,'Tirage Matchs'!$B$538:$H$665,7,FALSE)),VLOOKUP($F200,'Tirage Matchs'!$D$538:$H$665,4,FALSE),VLOOKUP($F200,'Tirage Matchs'!$B$538:$H$665,7,FALSE))))</f>
        <v>0</v>
      </c>
      <c r="S200" s="130">
        <f t="shared" si="79"/>
        <v>0</v>
      </c>
      <c r="T200" s="124">
        <f t="shared" si="80"/>
        <v>0</v>
      </c>
      <c r="V200" s="127">
        <f t="shared" si="81"/>
        <v>0</v>
      </c>
      <c r="W200" s="127">
        <f t="shared" si="71"/>
        <v>0</v>
      </c>
      <c r="X200" s="127">
        <f t="shared" si="72"/>
        <v>0</v>
      </c>
      <c r="Y200" s="127">
        <f t="shared" si="73"/>
        <v>0</v>
      </c>
      <c r="Z200" s="127">
        <f t="shared" si="74"/>
        <v>0</v>
      </c>
      <c r="AA200" s="128" t="str">
        <f t="shared" si="82"/>
        <v/>
      </c>
      <c r="AB200" s="128" t="str">
        <f t="shared" si="75"/>
        <v/>
      </c>
      <c r="AC200" s="128" t="str">
        <f t="shared" si="76"/>
        <v/>
      </c>
      <c r="AD200" s="128" t="str">
        <f t="shared" si="77"/>
        <v/>
      </c>
      <c r="AE200" s="128" t="str">
        <f t="shared" si="78"/>
        <v/>
      </c>
      <c r="AF200" s="47">
        <f t="shared" si="83"/>
        <v>0.80200000000000005</v>
      </c>
      <c r="AG200" s="47">
        <f t="shared" si="84"/>
        <v>0.80200000000000005</v>
      </c>
      <c r="AH200" s="47">
        <f t="shared" si="85"/>
        <v>0.80200000000000005</v>
      </c>
      <c r="AI200" s="47">
        <f t="shared" si="86"/>
        <v>0.80200000000000005</v>
      </c>
      <c r="AJ200" s="47">
        <f t="shared" si="87"/>
        <v>0.80200000000000005</v>
      </c>
      <c r="AK200" s="48"/>
      <c r="AL200" s="48"/>
    </row>
    <row r="201" spans="1:38" x14ac:dyDescent="0.2">
      <c r="A201" s="121">
        <f t="shared" si="66"/>
        <v>199</v>
      </c>
      <c r="B201" s="121">
        <f t="shared" si="67"/>
        <v>199</v>
      </c>
      <c r="C201" s="121">
        <f t="shared" si="68"/>
        <v>199</v>
      </c>
      <c r="D201" s="121">
        <f t="shared" si="69"/>
        <v>199</v>
      </c>
      <c r="E201" s="121">
        <f t="shared" si="70"/>
        <v>199</v>
      </c>
      <c r="F201" s="122">
        <v>199</v>
      </c>
      <c r="G201" s="255" t="str">
        <f>Inscription!B202&amp;Inscription!C202&amp;Inscription!D202&amp;Inscription!E202&amp;Inscription!F202</f>
        <v/>
      </c>
      <c r="H201" s="256"/>
      <c r="I201" s="123">
        <f>IF('Tirage Matchs'!$J$1=1,0,IF(G201="",0,IF(ISNA(VLOOKUP($F201,'Tirage Matchs'!$B$6:$H$133,6,FALSE)),VLOOKUP($F201,'Tirage Matchs'!$D$6:$H$133,5,FALSE),VLOOKUP($F201,'Tirage Matchs'!$B$6:$H$133,6,FALSE))))</f>
        <v>0</v>
      </c>
      <c r="J201" s="129">
        <f>IF('Tirage Matchs'!$J$1=1,0,IF(G201="",0,IF(ISNA(VLOOKUP($F201,'Tirage Matchs'!$B$6:$H$133,7,FALSE)),VLOOKUP($F201,'Tirage Matchs'!$D$6:$H$133,4,FALSE),VLOOKUP($F201,'Tirage Matchs'!$B$6:$H$133,7,FALSE))))</f>
        <v>0</v>
      </c>
      <c r="K201" s="125">
        <f>IF('Tirage Matchs'!$J$1&lt;=2,0,IF(G201="",0,IF(ISNA(VLOOKUP($F201,'Tirage Matchs'!$B$139:$H$266,6,FALSE)),VLOOKUP($F201,'Tirage Matchs'!$D$139:$H$266,5,FALSE),VLOOKUP($F201,'Tirage Matchs'!$B$139:$H$266,6,FALSE))))</f>
        <v>0</v>
      </c>
      <c r="L201" s="124">
        <f>IF('Tirage Matchs'!$J$1&lt;=2,0,IF(G201="",0,IF(ISNA(VLOOKUP($F201,'Tirage Matchs'!$B$139:$H$266,7,FALSE)),VLOOKUP($F201,'Tirage Matchs'!$D$139:$H$266,4,FALSE),VLOOKUP($F201,'Tirage Matchs'!$B$139:$H$266,7,FALSE))))</f>
        <v>0</v>
      </c>
      <c r="M201" s="124">
        <f>IF('Tirage Matchs'!$J$1&lt;=3,0,IF(G201="",0,IF(ISNA(VLOOKUP($F201,'Tirage Matchs'!$B$272:$H$399,6,FALSE)),VLOOKUP($F201,'Tirage Matchs'!$D$272:$H$399,5,FALSE),VLOOKUP($F201,'Tirage Matchs'!$B$272:$H$399,6,FALSE))))</f>
        <v>0</v>
      </c>
      <c r="N201" s="124">
        <f>IF('Tirage Matchs'!$J$1&lt;=3,0,IF(G201="",0,IF(ISNA(VLOOKUP($F201,'Tirage Matchs'!$B$272:$H$399,7,FALSE)),VLOOKUP($F201,'Tirage Matchs'!$D$272:$H$399,4,FALSE),VLOOKUP($F201,'Tirage Matchs'!$B$272:$H$399,7,FALSE))))</f>
        <v>0</v>
      </c>
      <c r="O201" s="124">
        <f>IF('Tirage Matchs'!$J$1&lt;=4,0,IF(G201="",0,IF(ISNA(VLOOKUP($F201,'Tirage Matchs'!$B$405:$H$532,6,FALSE)),VLOOKUP($F201,'Tirage Matchs'!$D$405:$H$532,5,FALSE),VLOOKUP($F201,'Tirage Matchs'!$B$405:$H$532,6,FALSE))))</f>
        <v>0</v>
      </c>
      <c r="P201" s="124">
        <f>IF('Tirage Matchs'!$J$1&lt;=4,0,IF(G201="",0,IF(ISNA(VLOOKUP($F201,'Tirage Matchs'!$B$405:$H$532,7,FALSE)),VLOOKUP($F201,'Tirage Matchs'!$D$405:$H$532,4,FALSE),VLOOKUP($F201,'Tirage Matchs'!$B$405:$H$532,7,FALSE))))</f>
        <v>0</v>
      </c>
      <c r="Q201" s="124">
        <f>IF('Tirage Matchs'!$J$1&lt;=5,0,IF(G201="",0,IF(ISNA(VLOOKUP($F201,'Tirage Matchs'!$B$538:$H$665,6,FALSE)),VLOOKUP($F201,'Tirage Matchs'!$D$538:$H$665,5,FALSE),VLOOKUP($F201,'Tirage Matchs'!$B$538:$H$665,6,FALSE))))</f>
        <v>0</v>
      </c>
      <c r="R201" s="124">
        <f>IF('Tirage Matchs'!$J$1&lt;=5,0,IF(G201="",0,IF(ISNA(VLOOKUP($F201,'Tirage Matchs'!$B$538:$H$665,7,FALSE)),VLOOKUP($F201,'Tirage Matchs'!$D$538:$H$665,4,FALSE),VLOOKUP($F201,'Tirage Matchs'!$B$538:$H$665,7,FALSE))))</f>
        <v>0</v>
      </c>
      <c r="S201" s="130">
        <f t="shared" si="79"/>
        <v>0</v>
      </c>
      <c r="T201" s="124">
        <f t="shared" si="80"/>
        <v>0</v>
      </c>
      <c r="V201" s="127">
        <f t="shared" si="81"/>
        <v>0</v>
      </c>
      <c r="W201" s="127">
        <f t="shared" si="71"/>
        <v>0</v>
      </c>
      <c r="X201" s="127">
        <f t="shared" si="72"/>
        <v>0</v>
      </c>
      <c r="Y201" s="127">
        <f t="shared" si="73"/>
        <v>0</v>
      </c>
      <c r="Z201" s="127">
        <f t="shared" si="74"/>
        <v>0</v>
      </c>
      <c r="AA201" s="128" t="str">
        <f t="shared" si="82"/>
        <v/>
      </c>
      <c r="AB201" s="128" t="str">
        <f t="shared" si="75"/>
        <v/>
      </c>
      <c r="AC201" s="128" t="str">
        <f t="shared" si="76"/>
        <v/>
      </c>
      <c r="AD201" s="128" t="str">
        <f t="shared" si="77"/>
        <v/>
      </c>
      <c r="AE201" s="128" t="str">
        <f t="shared" si="78"/>
        <v/>
      </c>
      <c r="AF201" s="47">
        <f t="shared" si="83"/>
        <v>0.80100000000000005</v>
      </c>
      <c r="AG201" s="47">
        <f t="shared" si="84"/>
        <v>0.80100000000000005</v>
      </c>
      <c r="AH201" s="47">
        <f t="shared" si="85"/>
        <v>0.80100000000000005</v>
      </c>
      <c r="AI201" s="47">
        <f t="shared" si="86"/>
        <v>0.80100000000000005</v>
      </c>
      <c r="AJ201" s="47">
        <f t="shared" si="87"/>
        <v>0.80100000000000005</v>
      </c>
      <c r="AK201" s="48"/>
      <c r="AL201" s="48"/>
    </row>
    <row r="202" spans="1:38" x14ac:dyDescent="0.2">
      <c r="A202" s="121">
        <f t="shared" si="66"/>
        <v>200</v>
      </c>
      <c r="B202" s="121">
        <f t="shared" si="67"/>
        <v>200</v>
      </c>
      <c r="C202" s="121">
        <f t="shared" si="68"/>
        <v>200</v>
      </c>
      <c r="D202" s="121">
        <f t="shared" si="69"/>
        <v>200</v>
      </c>
      <c r="E202" s="121">
        <f t="shared" si="70"/>
        <v>200</v>
      </c>
      <c r="F202" s="122">
        <v>200</v>
      </c>
      <c r="G202" s="255" t="str">
        <f>Inscription!B203&amp;Inscription!C203&amp;Inscription!D203&amp;Inscription!E203&amp;Inscription!F203</f>
        <v/>
      </c>
      <c r="H202" s="256"/>
      <c r="I202" s="123">
        <f>IF('Tirage Matchs'!$J$1=1,0,IF(G202="",0,IF(ISNA(VLOOKUP($F202,'Tirage Matchs'!$B$6:$H$133,6,FALSE)),VLOOKUP($F202,'Tirage Matchs'!$D$6:$H$133,5,FALSE),VLOOKUP($F202,'Tirage Matchs'!$B$6:$H$133,6,FALSE))))</f>
        <v>0</v>
      </c>
      <c r="J202" s="129">
        <f>IF('Tirage Matchs'!$J$1=1,0,IF(G202="",0,IF(ISNA(VLOOKUP($F202,'Tirage Matchs'!$B$6:$H$133,7,FALSE)),VLOOKUP($F202,'Tirage Matchs'!$D$6:$H$133,4,FALSE),VLOOKUP($F202,'Tirage Matchs'!$B$6:$H$133,7,FALSE))))</f>
        <v>0</v>
      </c>
      <c r="K202" s="125">
        <f>IF('Tirage Matchs'!$J$1&lt;=2,0,IF(G202="",0,IF(ISNA(VLOOKUP($F202,'Tirage Matchs'!$B$139:$H$266,6,FALSE)),VLOOKUP($F202,'Tirage Matchs'!$D$139:$H$266,5,FALSE),VLOOKUP($F202,'Tirage Matchs'!$B$139:$H$266,6,FALSE))))</f>
        <v>0</v>
      </c>
      <c r="L202" s="124">
        <f>IF('Tirage Matchs'!$J$1&lt;=2,0,IF(G202="",0,IF(ISNA(VLOOKUP($F202,'Tirage Matchs'!$B$139:$H$266,7,FALSE)),VLOOKUP($F202,'Tirage Matchs'!$D$139:$H$266,4,FALSE),VLOOKUP($F202,'Tirage Matchs'!$B$139:$H$266,7,FALSE))))</f>
        <v>0</v>
      </c>
      <c r="M202" s="124">
        <f>IF('Tirage Matchs'!$J$1&lt;=3,0,IF(G202="",0,IF(ISNA(VLOOKUP($F202,'Tirage Matchs'!$B$272:$H$399,6,FALSE)),VLOOKUP($F202,'Tirage Matchs'!$D$272:$H$399,5,FALSE),VLOOKUP($F202,'Tirage Matchs'!$B$272:$H$399,6,FALSE))))</f>
        <v>0</v>
      </c>
      <c r="N202" s="124">
        <f>IF('Tirage Matchs'!$J$1&lt;=3,0,IF(G202="",0,IF(ISNA(VLOOKUP($F202,'Tirage Matchs'!$B$272:$H$399,7,FALSE)),VLOOKUP($F202,'Tirage Matchs'!$D$272:$H$399,4,FALSE),VLOOKUP($F202,'Tirage Matchs'!$B$272:$H$399,7,FALSE))))</f>
        <v>0</v>
      </c>
      <c r="O202" s="124">
        <f>IF('Tirage Matchs'!$J$1&lt;=4,0,IF(G202="",0,IF(ISNA(VLOOKUP($F202,'Tirage Matchs'!$B$405:$H$532,6,FALSE)),VLOOKUP($F202,'Tirage Matchs'!$D$405:$H$532,5,FALSE),VLOOKUP($F202,'Tirage Matchs'!$B$405:$H$532,6,FALSE))))</f>
        <v>0</v>
      </c>
      <c r="P202" s="124">
        <f>IF('Tirage Matchs'!$J$1&lt;=4,0,IF(G202="",0,IF(ISNA(VLOOKUP($F202,'Tirage Matchs'!$B$405:$H$532,7,FALSE)),VLOOKUP($F202,'Tirage Matchs'!$D$405:$H$532,4,FALSE),VLOOKUP($F202,'Tirage Matchs'!$B$405:$H$532,7,FALSE))))</f>
        <v>0</v>
      </c>
      <c r="Q202" s="124">
        <f>IF('Tirage Matchs'!$J$1&lt;=5,0,IF(G202="",0,IF(ISNA(VLOOKUP($F202,'Tirage Matchs'!$B$538:$H$665,6,FALSE)),VLOOKUP($F202,'Tirage Matchs'!$D$538:$H$665,5,FALSE),VLOOKUP($F202,'Tirage Matchs'!$B$538:$H$665,6,FALSE))))</f>
        <v>0</v>
      </c>
      <c r="R202" s="124">
        <f>IF('Tirage Matchs'!$J$1&lt;=5,0,IF(G202="",0,IF(ISNA(VLOOKUP($F202,'Tirage Matchs'!$B$538:$H$665,7,FALSE)),VLOOKUP($F202,'Tirage Matchs'!$D$538:$H$665,4,FALSE),VLOOKUP($F202,'Tirage Matchs'!$B$538:$H$665,7,FALSE))))</f>
        <v>0</v>
      </c>
      <c r="S202" s="130">
        <f t="shared" si="79"/>
        <v>0</v>
      </c>
      <c r="T202" s="124">
        <f t="shared" si="80"/>
        <v>0</v>
      </c>
      <c r="V202" s="127">
        <f t="shared" si="81"/>
        <v>0</v>
      </c>
      <c r="W202" s="127">
        <f t="shared" si="71"/>
        <v>0</v>
      </c>
      <c r="X202" s="127">
        <f t="shared" si="72"/>
        <v>0</v>
      </c>
      <c r="Y202" s="127">
        <f t="shared" si="73"/>
        <v>0</v>
      </c>
      <c r="Z202" s="127">
        <f t="shared" si="74"/>
        <v>0</v>
      </c>
      <c r="AA202" s="128" t="str">
        <f t="shared" si="82"/>
        <v/>
      </c>
      <c r="AB202" s="128" t="str">
        <f t="shared" si="75"/>
        <v/>
      </c>
      <c r="AC202" s="128" t="str">
        <f t="shared" si="76"/>
        <v/>
      </c>
      <c r="AD202" s="128" t="str">
        <f t="shared" si="77"/>
        <v/>
      </c>
      <c r="AE202" s="128" t="str">
        <f t="shared" si="78"/>
        <v/>
      </c>
      <c r="AF202" s="47">
        <f t="shared" si="83"/>
        <v>0.8</v>
      </c>
      <c r="AG202" s="47">
        <f t="shared" si="84"/>
        <v>0.8</v>
      </c>
      <c r="AH202" s="47">
        <f t="shared" si="85"/>
        <v>0.8</v>
      </c>
      <c r="AI202" s="47">
        <f t="shared" si="86"/>
        <v>0.8</v>
      </c>
      <c r="AJ202" s="47">
        <f t="shared" si="87"/>
        <v>0.8</v>
      </c>
      <c r="AK202" s="48"/>
      <c r="AL202" s="48"/>
    </row>
    <row r="203" spans="1:38" x14ac:dyDescent="0.2">
      <c r="A203" s="121">
        <f t="shared" si="66"/>
        <v>201</v>
      </c>
      <c r="B203" s="121">
        <f t="shared" si="67"/>
        <v>201</v>
      </c>
      <c r="C203" s="121">
        <f t="shared" si="68"/>
        <v>201</v>
      </c>
      <c r="D203" s="121">
        <f t="shared" si="69"/>
        <v>201</v>
      </c>
      <c r="E203" s="121">
        <f t="shared" si="70"/>
        <v>201</v>
      </c>
      <c r="F203" s="122">
        <v>201</v>
      </c>
      <c r="G203" s="255" t="str">
        <f>Inscription!B204&amp;Inscription!C204&amp;Inscription!D204&amp;Inscription!E204&amp;Inscription!F204</f>
        <v/>
      </c>
      <c r="H203" s="256"/>
      <c r="I203" s="123">
        <f>IF('Tirage Matchs'!$J$1=1,0,IF(G203="",0,IF(ISNA(VLOOKUP($F203,'Tirage Matchs'!$B$6:$H$133,6,FALSE)),VLOOKUP($F203,'Tirage Matchs'!$D$6:$H$133,5,FALSE),VLOOKUP($F203,'Tirage Matchs'!$B$6:$H$133,6,FALSE))))</f>
        <v>0</v>
      </c>
      <c r="J203" s="129">
        <f>IF('Tirage Matchs'!$J$1=1,0,IF(G203="",0,IF(ISNA(VLOOKUP($F203,'Tirage Matchs'!$B$6:$H$133,7,FALSE)),VLOOKUP($F203,'Tirage Matchs'!$D$6:$H$133,4,FALSE),VLOOKUP($F203,'Tirage Matchs'!$B$6:$H$133,7,FALSE))))</f>
        <v>0</v>
      </c>
      <c r="K203" s="125">
        <f>IF('Tirage Matchs'!$J$1&lt;=2,0,IF(G203="",0,IF(ISNA(VLOOKUP($F203,'Tirage Matchs'!$B$139:$H$266,6,FALSE)),VLOOKUP($F203,'Tirage Matchs'!$D$139:$H$266,5,FALSE),VLOOKUP($F203,'Tirage Matchs'!$B$139:$H$266,6,FALSE))))</f>
        <v>0</v>
      </c>
      <c r="L203" s="124">
        <f>IF('Tirage Matchs'!$J$1&lt;=2,0,IF(G203="",0,IF(ISNA(VLOOKUP($F203,'Tirage Matchs'!$B$139:$H$266,7,FALSE)),VLOOKUP($F203,'Tirage Matchs'!$D$139:$H$266,4,FALSE),VLOOKUP($F203,'Tirage Matchs'!$B$139:$H$266,7,FALSE))))</f>
        <v>0</v>
      </c>
      <c r="M203" s="124">
        <f>IF('Tirage Matchs'!$J$1&lt;=3,0,IF(G203="",0,IF(ISNA(VLOOKUP($F203,'Tirage Matchs'!$B$272:$H$399,6,FALSE)),VLOOKUP($F203,'Tirage Matchs'!$D$272:$H$399,5,FALSE),VLOOKUP($F203,'Tirage Matchs'!$B$272:$H$399,6,FALSE))))</f>
        <v>0</v>
      </c>
      <c r="N203" s="124">
        <f>IF('Tirage Matchs'!$J$1&lt;=3,0,IF(G203="",0,IF(ISNA(VLOOKUP($F203,'Tirage Matchs'!$B$272:$H$399,7,FALSE)),VLOOKUP($F203,'Tirage Matchs'!$D$272:$H$399,4,FALSE),VLOOKUP($F203,'Tirage Matchs'!$B$272:$H$399,7,FALSE))))</f>
        <v>0</v>
      </c>
      <c r="O203" s="124">
        <f>IF('Tirage Matchs'!$J$1&lt;=4,0,IF(G203="",0,IF(ISNA(VLOOKUP($F203,'Tirage Matchs'!$B$405:$H$532,6,FALSE)),VLOOKUP($F203,'Tirage Matchs'!$D$405:$H$532,5,FALSE),VLOOKUP($F203,'Tirage Matchs'!$B$405:$H$532,6,FALSE))))</f>
        <v>0</v>
      </c>
      <c r="P203" s="124">
        <f>IF('Tirage Matchs'!$J$1&lt;=4,0,IF(G203="",0,IF(ISNA(VLOOKUP($F203,'Tirage Matchs'!$B$405:$H$532,7,FALSE)),VLOOKUP($F203,'Tirage Matchs'!$D$405:$H$532,4,FALSE),VLOOKUP($F203,'Tirage Matchs'!$B$405:$H$532,7,FALSE))))</f>
        <v>0</v>
      </c>
      <c r="Q203" s="124">
        <f>IF('Tirage Matchs'!$J$1&lt;=5,0,IF(G203="",0,IF(ISNA(VLOOKUP($F203,'Tirage Matchs'!$B$538:$H$665,6,FALSE)),VLOOKUP($F203,'Tirage Matchs'!$D$538:$H$665,5,FALSE),VLOOKUP($F203,'Tirage Matchs'!$B$538:$H$665,6,FALSE))))</f>
        <v>0</v>
      </c>
      <c r="R203" s="124">
        <f>IF('Tirage Matchs'!$J$1&lt;=5,0,IF(G203="",0,IF(ISNA(VLOOKUP($F203,'Tirage Matchs'!$B$538:$H$665,7,FALSE)),VLOOKUP($F203,'Tirage Matchs'!$D$538:$H$665,4,FALSE),VLOOKUP($F203,'Tirage Matchs'!$B$538:$H$665,7,FALSE))))</f>
        <v>0</v>
      </c>
      <c r="S203" s="130">
        <f t="shared" si="79"/>
        <v>0</v>
      </c>
      <c r="T203" s="124">
        <f t="shared" si="80"/>
        <v>0</v>
      </c>
      <c r="V203" s="127">
        <f t="shared" si="81"/>
        <v>0</v>
      </c>
      <c r="W203" s="127">
        <f t="shared" si="71"/>
        <v>0</v>
      </c>
      <c r="X203" s="127">
        <f t="shared" si="72"/>
        <v>0</v>
      </c>
      <c r="Y203" s="127">
        <f t="shared" si="73"/>
        <v>0</v>
      </c>
      <c r="Z203" s="127">
        <f t="shared" si="74"/>
        <v>0</v>
      </c>
      <c r="AA203" s="128" t="str">
        <f t="shared" si="82"/>
        <v/>
      </c>
      <c r="AB203" s="128" t="str">
        <f t="shared" si="75"/>
        <v/>
      </c>
      <c r="AC203" s="128" t="str">
        <f t="shared" si="76"/>
        <v/>
      </c>
      <c r="AD203" s="128" t="str">
        <f t="shared" si="77"/>
        <v/>
      </c>
      <c r="AE203" s="128" t="str">
        <f t="shared" si="78"/>
        <v/>
      </c>
      <c r="AF203" s="47">
        <f t="shared" si="83"/>
        <v>0.79900000000000004</v>
      </c>
      <c r="AG203" s="47">
        <f t="shared" si="84"/>
        <v>0.79900000000000004</v>
      </c>
      <c r="AH203" s="47">
        <f t="shared" si="85"/>
        <v>0.79900000000000004</v>
      </c>
      <c r="AI203" s="47">
        <f t="shared" si="86"/>
        <v>0.79900000000000004</v>
      </c>
      <c r="AJ203" s="47">
        <f t="shared" si="87"/>
        <v>0.79900000000000004</v>
      </c>
      <c r="AK203" s="48"/>
      <c r="AL203" s="48"/>
    </row>
    <row r="204" spans="1:38" x14ac:dyDescent="0.2">
      <c r="A204" s="121">
        <f t="shared" si="66"/>
        <v>202</v>
      </c>
      <c r="B204" s="121">
        <f t="shared" si="67"/>
        <v>202</v>
      </c>
      <c r="C204" s="121">
        <f t="shared" si="68"/>
        <v>202</v>
      </c>
      <c r="D204" s="121">
        <f t="shared" si="69"/>
        <v>202</v>
      </c>
      <c r="E204" s="121">
        <f t="shared" si="70"/>
        <v>202</v>
      </c>
      <c r="F204" s="122">
        <v>202</v>
      </c>
      <c r="G204" s="255" t="str">
        <f>Inscription!B205&amp;Inscription!C205&amp;Inscription!D205&amp;Inscription!E205&amp;Inscription!F205</f>
        <v/>
      </c>
      <c r="H204" s="256"/>
      <c r="I204" s="123">
        <f>IF('Tirage Matchs'!$J$1=1,0,IF(G204="",0,IF(ISNA(VLOOKUP($F204,'Tirage Matchs'!$B$6:$H$133,6,FALSE)),VLOOKUP($F204,'Tirage Matchs'!$D$6:$H$133,5,FALSE),VLOOKUP($F204,'Tirage Matchs'!$B$6:$H$133,6,FALSE))))</f>
        <v>0</v>
      </c>
      <c r="J204" s="129">
        <f>IF('Tirage Matchs'!$J$1=1,0,IF(G204="",0,IF(ISNA(VLOOKUP($F204,'Tirage Matchs'!$B$6:$H$133,7,FALSE)),VLOOKUP($F204,'Tirage Matchs'!$D$6:$H$133,4,FALSE),VLOOKUP($F204,'Tirage Matchs'!$B$6:$H$133,7,FALSE))))</f>
        <v>0</v>
      </c>
      <c r="K204" s="125">
        <f>IF('Tirage Matchs'!$J$1&lt;=2,0,IF(G204="",0,IF(ISNA(VLOOKUP($F204,'Tirage Matchs'!$B$139:$H$266,6,FALSE)),VLOOKUP($F204,'Tirage Matchs'!$D$139:$H$266,5,FALSE),VLOOKUP($F204,'Tirage Matchs'!$B$139:$H$266,6,FALSE))))</f>
        <v>0</v>
      </c>
      <c r="L204" s="124">
        <f>IF('Tirage Matchs'!$J$1&lt;=2,0,IF(G204="",0,IF(ISNA(VLOOKUP($F204,'Tirage Matchs'!$B$139:$H$266,7,FALSE)),VLOOKUP($F204,'Tirage Matchs'!$D$139:$H$266,4,FALSE),VLOOKUP($F204,'Tirage Matchs'!$B$139:$H$266,7,FALSE))))</f>
        <v>0</v>
      </c>
      <c r="M204" s="124">
        <f>IF('Tirage Matchs'!$J$1&lt;=3,0,IF(G204="",0,IF(ISNA(VLOOKUP($F204,'Tirage Matchs'!$B$272:$H$399,6,FALSE)),VLOOKUP($F204,'Tirage Matchs'!$D$272:$H$399,5,FALSE),VLOOKUP($F204,'Tirage Matchs'!$B$272:$H$399,6,FALSE))))</f>
        <v>0</v>
      </c>
      <c r="N204" s="124">
        <f>IF('Tirage Matchs'!$J$1&lt;=3,0,IF(G204="",0,IF(ISNA(VLOOKUP($F204,'Tirage Matchs'!$B$272:$H$399,7,FALSE)),VLOOKUP($F204,'Tirage Matchs'!$D$272:$H$399,4,FALSE),VLOOKUP($F204,'Tirage Matchs'!$B$272:$H$399,7,FALSE))))</f>
        <v>0</v>
      </c>
      <c r="O204" s="124">
        <f>IF('Tirage Matchs'!$J$1&lt;=4,0,IF(G204="",0,IF(ISNA(VLOOKUP($F204,'Tirage Matchs'!$B$405:$H$532,6,FALSE)),VLOOKUP($F204,'Tirage Matchs'!$D$405:$H$532,5,FALSE),VLOOKUP($F204,'Tirage Matchs'!$B$405:$H$532,6,FALSE))))</f>
        <v>0</v>
      </c>
      <c r="P204" s="124">
        <f>IF('Tirage Matchs'!$J$1&lt;=4,0,IF(G204="",0,IF(ISNA(VLOOKUP($F204,'Tirage Matchs'!$B$405:$H$532,7,FALSE)),VLOOKUP($F204,'Tirage Matchs'!$D$405:$H$532,4,FALSE),VLOOKUP($F204,'Tirage Matchs'!$B$405:$H$532,7,FALSE))))</f>
        <v>0</v>
      </c>
      <c r="Q204" s="124">
        <f>IF('Tirage Matchs'!$J$1&lt;=5,0,IF(G204="",0,IF(ISNA(VLOOKUP($F204,'Tirage Matchs'!$B$538:$H$665,6,FALSE)),VLOOKUP($F204,'Tirage Matchs'!$D$538:$H$665,5,FALSE),VLOOKUP($F204,'Tirage Matchs'!$B$538:$H$665,6,FALSE))))</f>
        <v>0</v>
      </c>
      <c r="R204" s="124">
        <f>IF('Tirage Matchs'!$J$1&lt;=5,0,IF(G204="",0,IF(ISNA(VLOOKUP($F204,'Tirage Matchs'!$B$538:$H$665,7,FALSE)),VLOOKUP($F204,'Tirage Matchs'!$D$538:$H$665,4,FALSE),VLOOKUP($F204,'Tirage Matchs'!$B$538:$H$665,7,FALSE))))</f>
        <v>0</v>
      </c>
      <c r="S204" s="130">
        <f t="shared" si="79"/>
        <v>0</v>
      </c>
      <c r="T204" s="124">
        <f t="shared" si="80"/>
        <v>0</v>
      </c>
      <c r="V204" s="127">
        <f t="shared" si="81"/>
        <v>0</v>
      </c>
      <c r="W204" s="127">
        <f t="shared" si="71"/>
        <v>0</v>
      </c>
      <c r="X204" s="127">
        <f t="shared" si="72"/>
        <v>0</v>
      </c>
      <c r="Y204" s="127">
        <f t="shared" si="73"/>
        <v>0</v>
      </c>
      <c r="Z204" s="127">
        <f t="shared" si="74"/>
        <v>0</v>
      </c>
      <c r="AA204" s="128" t="str">
        <f t="shared" si="82"/>
        <v/>
      </c>
      <c r="AB204" s="128" t="str">
        <f t="shared" si="75"/>
        <v/>
      </c>
      <c r="AC204" s="128" t="str">
        <f t="shared" si="76"/>
        <v/>
      </c>
      <c r="AD204" s="128" t="str">
        <f t="shared" si="77"/>
        <v/>
      </c>
      <c r="AE204" s="128" t="str">
        <f t="shared" si="78"/>
        <v/>
      </c>
      <c r="AF204" s="47">
        <f t="shared" si="83"/>
        <v>0.79800000000000004</v>
      </c>
      <c r="AG204" s="47">
        <f t="shared" si="84"/>
        <v>0.79800000000000004</v>
      </c>
      <c r="AH204" s="47">
        <f t="shared" si="85"/>
        <v>0.79800000000000004</v>
      </c>
      <c r="AI204" s="47">
        <f t="shared" si="86"/>
        <v>0.79800000000000004</v>
      </c>
      <c r="AJ204" s="47">
        <f t="shared" si="87"/>
        <v>0.79800000000000004</v>
      </c>
      <c r="AK204" s="48"/>
      <c r="AL204" s="48"/>
    </row>
    <row r="205" spans="1:38" x14ac:dyDescent="0.2">
      <c r="A205" s="121">
        <f t="shared" si="66"/>
        <v>203</v>
      </c>
      <c r="B205" s="121">
        <f t="shared" si="67"/>
        <v>203</v>
      </c>
      <c r="C205" s="121">
        <f t="shared" si="68"/>
        <v>203</v>
      </c>
      <c r="D205" s="121">
        <f t="shared" si="69"/>
        <v>203</v>
      </c>
      <c r="E205" s="121">
        <f t="shared" si="70"/>
        <v>203</v>
      </c>
      <c r="F205" s="122">
        <v>203</v>
      </c>
      <c r="G205" s="255" t="str">
        <f>Inscription!B206&amp;Inscription!C206&amp;Inscription!D206&amp;Inscription!E206&amp;Inscription!F206</f>
        <v/>
      </c>
      <c r="H205" s="256"/>
      <c r="I205" s="123">
        <f>IF('Tirage Matchs'!$J$1=1,0,IF(G205="",0,IF(ISNA(VLOOKUP($F205,'Tirage Matchs'!$B$6:$H$133,6,FALSE)),VLOOKUP($F205,'Tirage Matchs'!$D$6:$H$133,5,FALSE),VLOOKUP($F205,'Tirage Matchs'!$B$6:$H$133,6,FALSE))))</f>
        <v>0</v>
      </c>
      <c r="J205" s="129">
        <f>IF('Tirage Matchs'!$J$1=1,0,IF(G205="",0,IF(ISNA(VLOOKUP($F205,'Tirage Matchs'!$B$6:$H$133,7,FALSE)),VLOOKUP($F205,'Tirage Matchs'!$D$6:$H$133,4,FALSE),VLOOKUP($F205,'Tirage Matchs'!$B$6:$H$133,7,FALSE))))</f>
        <v>0</v>
      </c>
      <c r="K205" s="125">
        <f>IF('Tirage Matchs'!$J$1&lt;=2,0,IF(G205="",0,IF(ISNA(VLOOKUP($F205,'Tirage Matchs'!$B$139:$H$266,6,FALSE)),VLOOKUP($F205,'Tirage Matchs'!$D$139:$H$266,5,FALSE),VLOOKUP($F205,'Tirage Matchs'!$B$139:$H$266,6,FALSE))))</f>
        <v>0</v>
      </c>
      <c r="L205" s="124">
        <f>IF('Tirage Matchs'!$J$1&lt;=2,0,IF(G205="",0,IF(ISNA(VLOOKUP($F205,'Tirage Matchs'!$B$139:$H$266,7,FALSE)),VLOOKUP($F205,'Tirage Matchs'!$D$139:$H$266,4,FALSE),VLOOKUP($F205,'Tirage Matchs'!$B$139:$H$266,7,FALSE))))</f>
        <v>0</v>
      </c>
      <c r="M205" s="124">
        <f>IF('Tirage Matchs'!$J$1&lt;=3,0,IF(G205="",0,IF(ISNA(VLOOKUP($F205,'Tirage Matchs'!$B$272:$H$399,6,FALSE)),VLOOKUP($F205,'Tirage Matchs'!$D$272:$H$399,5,FALSE),VLOOKUP($F205,'Tirage Matchs'!$B$272:$H$399,6,FALSE))))</f>
        <v>0</v>
      </c>
      <c r="N205" s="124">
        <f>IF('Tirage Matchs'!$J$1&lt;=3,0,IF(G205="",0,IF(ISNA(VLOOKUP($F205,'Tirage Matchs'!$B$272:$H$399,7,FALSE)),VLOOKUP($F205,'Tirage Matchs'!$D$272:$H$399,4,FALSE),VLOOKUP($F205,'Tirage Matchs'!$B$272:$H$399,7,FALSE))))</f>
        <v>0</v>
      </c>
      <c r="O205" s="124">
        <f>IF('Tirage Matchs'!$J$1&lt;=4,0,IF(G205="",0,IF(ISNA(VLOOKUP($F205,'Tirage Matchs'!$B$405:$H$532,6,FALSE)),VLOOKUP($F205,'Tirage Matchs'!$D$405:$H$532,5,FALSE),VLOOKUP($F205,'Tirage Matchs'!$B$405:$H$532,6,FALSE))))</f>
        <v>0</v>
      </c>
      <c r="P205" s="124">
        <f>IF('Tirage Matchs'!$J$1&lt;=4,0,IF(G205="",0,IF(ISNA(VLOOKUP($F205,'Tirage Matchs'!$B$405:$H$532,7,FALSE)),VLOOKUP($F205,'Tirage Matchs'!$D$405:$H$532,4,FALSE),VLOOKUP($F205,'Tirage Matchs'!$B$405:$H$532,7,FALSE))))</f>
        <v>0</v>
      </c>
      <c r="Q205" s="124">
        <f>IF('Tirage Matchs'!$J$1&lt;=5,0,IF(G205="",0,IF(ISNA(VLOOKUP($F205,'Tirage Matchs'!$B$538:$H$665,6,FALSE)),VLOOKUP($F205,'Tirage Matchs'!$D$538:$H$665,5,FALSE),VLOOKUP($F205,'Tirage Matchs'!$B$538:$H$665,6,FALSE))))</f>
        <v>0</v>
      </c>
      <c r="R205" s="124">
        <f>IF('Tirage Matchs'!$J$1&lt;=5,0,IF(G205="",0,IF(ISNA(VLOOKUP($F205,'Tirage Matchs'!$B$538:$H$665,7,FALSE)),VLOOKUP($F205,'Tirage Matchs'!$D$538:$H$665,4,FALSE),VLOOKUP($F205,'Tirage Matchs'!$B$538:$H$665,7,FALSE))))</f>
        <v>0</v>
      </c>
      <c r="S205" s="130">
        <f t="shared" si="79"/>
        <v>0</v>
      </c>
      <c r="T205" s="124">
        <f t="shared" si="80"/>
        <v>0</v>
      </c>
      <c r="V205" s="127">
        <f t="shared" si="81"/>
        <v>0</v>
      </c>
      <c r="W205" s="127">
        <f t="shared" si="71"/>
        <v>0</v>
      </c>
      <c r="X205" s="127">
        <f t="shared" si="72"/>
        <v>0</v>
      </c>
      <c r="Y205" s="127">
        <f t="shared" si="73"/>
        <v>0</v>
      </c>
      <c r="Z205" s="127">
        <f t="shared" si="74"/>
        <v>0</v>
      </c>
      <c r="AA205" s="128" t="str">
        <f t="shared" si="82"/>
        <v/>
      </c>
      <c r="AB205" s="128" t="str">
        <f t="shared" si="75"/>
        <v/>
      </c>
      <c r="AC205" s="128" t="str">
        <f t="shared" si="76"/>
        <v/>
      </c>
      <c r="AD205" s="128" t="str">
        <f t="shared" si="77"/>
        <v/>
      </c>
      <c r="AE205" s="128" t="str">
        <f t="shared" si="78"/>
        <v/>
      </c>
      <c r="AF205" s="47">
        <f t="shared" si="83"/>
        <v>0.79700000000000004</v>
      </c>
      <c r="AG205" s="47">
        <f t="shared" si="84"/>
        <v>0.79700000000000004</v>
      </c>
      <c r="AH205" s="47">
        <f t="shared" si="85"/>
        <v>0.79700000000000004</v>
      </c>
      <c r="AI205" s="47">
        <f t="shared" si="86"/>
        <v>0.79700000000000004</v>
      </c>
      <c r="AJ205" s="47">
        <f t="shared" si="87"/>
        <v>0.79700000000000004</v>
      </c>
      <c r="AK205" s="48"/>
      <c r="AL205" s="48"/>
    </row>
    <row r="206" spans="1:38" x14ac:dyDescent="0.2">
      <c r="A206" s="121">
        <f t="shared" si="66"/>
        <v>204</v>
      </c>
      <c r="B206" s="121">
        <f t="shared" si="67"/>
        <v>204</v>
      </c>
      <c r="C206" s="121">
        <f t="shared" si="68"/>
        <v>204</v>
      </c>
      <c r="D206" s="121">
        <f t="shared" si="69"/>
        <v>204</v>
      </c>
      <c r="E206" s="121">
        <f t="shared" si="70"/>
        <v>204</v>
      </c>
      <c r="F206" s="122">
        <v>204</v>
      </c>
      <c r="G206" s="255" t="str">
        <f>Inscription!B207&amp;Inscription!C207&amp;Inscription!D207&amp;Inscription!E207&amp;Inscription!F207</f>
        <v/>
      </c>
      <c r="H206" s="256"/>
      <c r="I206" s="123">
        <f>IF('Tirage Matchs'!$J$1=1,0,IF(G206="",0,IF(ISNA(VLOOKUP($F206,'Tirage Matchs'!$B$6:$H$133,6,FALSE)),VLOOKUP($F206,'Tirage Matchs'!$D$6:$H$133,5,FALSE),VLOOKUP($F206,'Tirage Matchs'!$B$6:$H$133,6,FALSE))))</f>
        <v>0</v>
      </c>
      <c r="J206" s="129">
        <f>IF('Tirage Matchs'!$J$1=1,0,IF(G206="",0,IF(ISNA(VLOOKUP($F206,'Tirage Matchs'!$B$6:$H$133,7,FALSE)),VLOOKUP($F206,'Tirage Matchs'!$D$6:$H$133,4,FALSE),VLOOKUP($F206,'Tirage Matchs'!$B$6:$H$133,7,FALSE))))</f>
        <v>0</v>
      </c>
      <c r="K206" s="125">
        <f>IF('Tirage Matchs'!$J$1&lt;=2,0,IF(G206="",0,IF(ISNA(VLOOKUP($F206,'Tirage Matchs'!$B$139:$H$266,6,FALSE)),VLOOKUP($F206,'Tirage Matchs'!$D$139:$H$266,5,FALSE),VLOOKUP($F206,'Tirage Matchs'!$B$139:$H$266,6,FALSE))))</f>
        <v>0</v>
      </c>
      <c r="L206" s="124">
        <f>IF('Tirage Matchs'!$J$1&lt;=2,0,IF(G206="",0,IF(ISNA(VLOOKUP($F206,'Tirage Matchs'!$B$139:$H$266,7,FALSE)),VLOOKUP($F206,'Tirage Matchs'!$D$139:$H$266,4,FALSE),VLOOKUP($F206,'Tirage Matchs'!$B$139:$H$266,7,FALSE))))</f>
        <v>0</v>
      </c>
      <c r="M206" s="124">
        <f>IF('Tirage Matchs'!$J$1&lt;=3,0,IF(G206="",0,IF(ISNA(VLOOKUP($F206,'Tirage Matchs'!$B$272:$H$399,6,FALSE)),VLOOKUP($F206,'Tirage Matchs'!$D$272:$H$399,5,FALSE),VLOOKUP($F206,'Tirage Matchs'!$B$272:$H$399,6,FALSE))))</f>
        <v>0</v>
      </c>
      <c r="N206" s="124">
        <f>IF('Tirage Matchs'!$J$1&lt;=3,0,IF(G206="",0,IF(ISNA(VLOOKUP($F206,'Tirage Matchs'!$B$272:$H$399,7,FALSE)),VLOOKUP($F206,'Tirage Matchs'!$D$272:$H$399,4,FALSE),VLOOKUP($F206,'Tirage Matchs'!$B$272:$H$399,7,FALSE))))</f>
        <v>0</v>
      </c>
      <c r="O206" s="124">
        <f>IF('Tirage Matchs'!$J$1&lt;=4,0,IF(G206="",0,IF(ISNA(VLOOKUP($F206,'Tirage Matchs'!$B$405:$H$532,6,FALSE)),VLOOKUP($F206,'Tirage Matchs'!$D$405:$H$532,5,FALSE),VLOOKUP($F206,'Tirage Matchs'!$B$405:$H$532,6,FALSE))))</f>
        <v>0</v>
      </c>
      <c r="P206" s="124">
        <f>IF('Tirage Matchs'!$J$1&lt;=4,0,IF(G206="",0,IF(ISNA(VLOOKUP($F206,'Tirage Matchs'!$B$405:$H$532,7,FALSE)),VLOOKUP($F206,'Tirage Matchs'!$D$405:$H$532,4,FALSE),VLOOKUP($F206,'Tirage Matchs'!$B$405:$H$532,7,FALSE))))</f>
        <v>0</v>
      </c>
      <c r="Q206" s="124">
        <f>IF('Tirage Matchs'!$J$1&lt;=5,0,IF(G206="",0,IF(ISNA(VLOOKUP($F206,'Tirage Matchs'!$B$538:$H$665,6,FALSE)),VLOOKUP($F206,'Tirage Matchs'!$D$538:$H$665,5,FALSE),VLOOKUP($F206,'Tirage Matchs'!$B$538:$H$665,6,FALSE))))</f>
        <v>0</v>
      </c>
      <c r="R206" s="124">
        <f>IF('Tirage Matchs'!$J$1&lt;=5,0,IF(G206="",0,IF(ISNA(VLOOKUP($F206,'Tirage Matchs'!$B$538:$H$665,7,FALSE)),VLOOKUP($F206,'Tirage Matchs'!$D$538:$H$665,4,FALSE),VLOOKUP($F206,'Tirage Matchs'!$B$538:$H$665,7,FALSE))))</f>
        <v>0</v>
      </c>
      <c r="S206" s="130">
        <f t="shared" si="79"/>
        <v>0</v>
      </c>
      <c r="T206" s="124">
        <f t="shared" si="80"/>
        <v>0</v>
      </c>
      <c r="V206" s="127">
        <f t="shared" si="81"/>
        <v>0</v>
      </c>
      <c r="W206" s="127">
        <f t="shared" si="71"/>
        <v>0</v>
      </c>
      <c r="X206" s="127">
        <f t="shared" si="72"/>
        <v>0</v>
      </c>
      <c r="Y206" s="127">
        <f t="shared" si="73"/>
        <v>0</v>
      </c>
      <c r="Z206" s="127">
        <f t="shared" si="74"/>
        <v>0</v>
      </c>
      <c r="AA206" s="128" t="str">
        <f t="shared" si="82"/>
        <v/>
      </c>
      <c r="AB206" s="128" t="str">
        <f t="shared" si="75"/>
        <v/>
      </c>
      <c r="AC206" s="128" t="str">
        <f t="shared" si="76"/>
        <v/>
      </c>
      <c r="AD206" s="128" t="str">
        <f t="shared" si="77"/>
        <v/>
      </c>
      <c r="AE206" s="128" t="str">
        <f t="shared" si="78"/>
        <v/>
      </c>
      <c r="AF206" s="47">
        <f t="shared" si="83"/>
        <v>0.79600000000000004</v>
      </c>
      <c r="AG206" s="47">
        <f t="shared" si="84"/>
        <v>0.79600000000000004</v>
      </c>
      <c r="AH206" s="47">
        <f t="shared" si="85"/>
        <v>0.79600000000000004</v>
      </c>
      <c r="AI206" s="47">
        <f t="shared" si="86"/>
        <v>0.79600000000000004</v>
      </c>
      <c r="AJ206" s="47">
        <f t="shared" si="87"/>
        <v>0.79600000000000004</v>
      </c>
      <c r="AK206" s="48"/>
      <c r="AL206" s="48"/>
    </row>
    <row r="207" spans="1:38" x14ac:dyDescent="0.2">
      <c r="A207" s="121">
        <f t="shared" si="66"/>
        <v>205</v>
      </c>
      <c r="B207" s="121">
        <f t="shared" si="67"/>
        <v>205</v>
      </c>
      <c r="C207" s="121">
        <f t="shared" si="68"/>
        <v>205</v>
      </c>
      <c r="D207" s="121">
        <f t="shared" si="69"/>
        <v>205</v>
      </c>
      <c r="E207" s="121">
        <f t="shared" si="70"/>
        <v>205</v>
      </c>
      <c r="F207" s="122">
        <v>205</v>
      </c>
      <c r="G207" s="255" t="str">
        <f>Inscription!B208&amp;Inscription!C208&amp;Inscription!D208&amp;Inscription!E208&amp;Inscription!F208</f>
        <v/>
      </c>
      <c r="H207" s="256"/>
      <c r="I207" s="123">
        <f>IF('Tirage Matchs'!$J$1=1,0,IF(G207="",0,IF(ISNA(VLOOKUP($F207,'Tirage Matchs'!$B$6:$H$133,6,FALSE)),VLOOKUP($F207,'Tirage Matchs'!$D$6:$H$133,5,FALSE),VLOOKUP($F207,'Tirage Matchs'!$B$6:$H$133,6,FALSE))))</f>
        <v>0</v>
      </c>
      <c r="J207" s="129">
        <f>IF('Tirage Matchs'!$J$1=1,0,IF(G207="",0,IF(ISNA(VLOOKUP($F207,'Tirage Matchs'!$B$6:$H$133,7,FALSE)),VLOOKUP($F207,'Tirage Matchs'!$D$6:$H$133,4,FALSE),VLOOKUP($F207,'Tirage Matchs'!$B$6:$H$133,7,FALSE))))</f>
        <v>0</v>
      </c>
      <c r="K207" s="125">
        <f>IF('Tirage Matchs'!$J$1&lt;=2,0,IF(G207="",0,IF(ISNA(VLOOKUP($F207,'Tirage Matchs'!$B$139:$H$266,6,FALSE)),VLOOKUP($F207,'Tirage Matchs'!$D$139:$H$266,5,FALSE),VLOOKUP($F207,'Tirage Matchs'!$B$139:$H$266,6,FALSE))))</f>
        <v>0</v>
      </c>
      <c r="L207" s="124">
        <f>IF('Tirage Matchs'!$J$1&lt;=2,0,IF(G207="",0,IF(ISNA(VLOOKUP($F207,'Tirage Matchs'!$B$139:$H$266,7,FALSE)),VLOOKUP($F207,'Tirage Matchs'!$D$139:$H$266,4,FALSE),VLOOKUP($F207,'Tirage Matchs'!$B$139:$H$266,7,FALSE))))</f>
        <v>0</v>
      </c>
      <c r="M207" s="124">
        <f>IF('Tirage Matchs'!$J$1&lt;=3,0,IF(G207="",0,IF(ISNA(VLOOKUP($F207,'Tirage Matchs'!$B$272:$H$399,6,FALSE)),VLOOKUP($F207,'Tirage Matchs'!$D$272:$H$399,5,FALSE),VLOOKUP($F207,'Tirage Matchs'!$B$272:$H$399,6,FALSE))))</f>
        <v>0</v>
      </c>
      <c r="N207" s="124">
        <f>IF('Tirage Matchs'!$J$1&lt;=3,0,IF(G207="",0,IF(ISNA(VLOOKUP($F207,'Tirage Matchs'!$B$272:$H$399,7,FALSE)),VLOOKUP($F207,'Tirage Matchs'!$D$272:$H$399,4,FALSE),VLOOKUP($F207,'Tirage Matchs'!$B$272:$H$399,7,FALSE))))</f>
        <v>0</v>
      </c>
      <c r="O207" s="124">
        <f>IF('Tirage Matchs'!$J$1&lt;=4,0,IF(G207="",0,IF(ISNA(VLOOKUP($F207,'Tirage Matchs'!$B$405:$H$532,6,FALSE)),VLOOKUP($F207,'Tirage Matchs'!$D$405:$H$532,5,FALSE),VLOOKUP($F207,'Tirage Matchs'!$B$405:$H$532,6,FALSE))))</f>
        <v>0</v>
      </c>
      <c r="P207" s="124">
        <f>IF('Tirage Matchs'!$J$1&lt;=4,0,IF(G207="",0,IF(ISNA(VLOOKUP($F207,'Tirage Matchs'!$B$405:$H$532,7,FALSE)),VLOOKUP($F207,'Tirage Matchs'!$D$405:$H$532,4,FALSE),VLOOKUP($F207,'Tirage Matchs'!$B$405:$H$532,7,FALSE))))</f>
        <v>0</v>
      </c>
      <c r="Q207" s="124">
        <f>IF('Tirage Matchs'!$J$1&lt;=5,0,IF(G207="",0,IF(ISNA(VLOOKUP($F207,'Tirage Matchs'!$B$538:$H$665,6,FALSE)),VLOOKUP($F207,'Tirage Matchs'!$D$538:$H$665,5,FALSE),VLOOKUP($F207,'Tirage Matchs'!$B$538:$H$665,6,FALSE))))</f>
        <v>0</v>
      </c>
      <c r="R207" s="124">
        <f>IF('Tirage Matchs'!$J$1&lt;=5,0,IF(G207="",0,IF(ISNA(VLOOKUP($F207,'Tirage Matchs'!$B$538:$H$665,7,FALSE)),VLOOKUP($F207,'Tirage Matchs'!$D$538:$H$665,4,FALSE),VLOOKUP($F207,'Tirage Matchs'!$B$538:$H$665,7,FALSE))))</f>
        <v>0</v>
      </c>
      <c r="S207" s="130">
        <f t="shared" si="79"/>
        <v>0</v>
      </c>
      <c r="T207" s="124">
        <f t="shared" si="80"/>
        <v>0</v>
      </c>
      <c r="V207" s="127">
        <f t="shared" si="81"/>
        <v>0</v>
      </c>
      <c r="W207" s="127">
        <f t="shared" si="71"/>
        <v>0</v>
      </c>
      <c r="X207" s="127">
        <f t="shared" si="72"/>
        <v>0</v>
      </c>
      <c r="Y207" s="127">
        <f t="shared" si="73"/>
        <v>0</v>
      </c>
      <c r="Z207" s="127">
        <f t="shared" si="74"/>
        <v>0</v>
      </c>
      <c r="AA207" s="128" t="str">
        <f t="shared" si="82"/>
        <v/>
      </c>
      <c r="AB207" s="128" t="str">
        <f t="shared" si="75"/>
        <v/>
      </c>
      <c r="AC207" s="128" t="str">
        <f t="shared" si="76"/>
        <v/>
      </c>
      <c r="AD207" s="128" t="str">
        <f t="shared" si="77"/>
        <v/>
      </c>
      <c r="AE207" s="128" t="str">
        <f t="shared" si="78"/>
        <v/>
      </c>
      <c r="AF207" s="47">
        <f t="shared" si="83"/>
        <v>0.79500000000000004</v>
      </c>
      <c r="AG207" s="47">
        <f t="shared" si="84"/>
        <v>0.79500000000000004</v>
      </c>
      <c r="AH207" s="47">
        <f t="shared" si="85"/>
        <v>0.79500000000000004</v>
      </c>
      <c r="AI207" s="47">
        <f t="shared" si="86"/>
        <v>0.79500000000000004</v>
      </c>
      <c r="AJ207" s="47">
        <f t="shared" si="87"/>
        <v>0.79500000000000004</v>
      </c>
      <c r="AK207" s="48"/>
      <c r="AL207" s="48"/>
    </row>
    <row r="208" spans="1:38" x14ac:dyDescent="0.2">
      <c r="A208" s="121">
        <f t="shared" si="66"/>
        <v>206</v>
      </c>
      <c r="B208" s="121">
        <f t="shared" si="67"/>
        <v>206</v>
      </c>
      <c r="C208" s="121">
        <f t="shared" si="68"/>
        <v>206</v>
      </c>
      <c r="D208" s="121">
        <f t="shared" si="69"/>
        <v>206</v>
      </c>
      <c r="E208" s="121">
        <f t="shared" si="70"/>
        <v>206</v>
      </c>
      <c r="F208" s="122">
        <v>206</v>
      </c>
      <c r="G208" s="255" t="str">
        <f>Inscription!B209&amp;Inscription!C209&amp;Inscription!D209&amp;Inscription!E209&amp;Inscription!F209</f>
        <v/>
      </c>
      <c r="H208" s="256"/>
      <c r="I208" s="123">
        <f>IF('Tirage Matchs'!$J$1=1,0,IF(G208="",0,IF(ISNA(VLOOKUP($F208,'Tirage Matchs'!$B$6:$H$133,6,FALSE)),VLOOKUP($F208,'Tirage Matchs'!$D$6:$H$133,5,FALSE),VLOOKUP($F208,'Tirage Matchs'!$B$6:$H$133,6,FALSE))))</f>
        <v>0</v>
      </c>
      <c r="J208" s="129">
        <f>IF('Tirage Matchs'!$J$1=1,0,IF(G208="",0,IF(ISNA(VLOOKUP($F208,'Tirage Matchs'!$B$6:$H$133,7,FALSE)),VLOOKUP($F208,'Tirage Matchs'!$D$6:$H$133,4,FALSE),VLOOKUP($F208,'Tirage Matchs'!$B$6:$H$133,7,FALSE))))</f>
        <v>0</v>
      </c>
      <c r="K208" s="125">
        <f>IF('Tirage Matchs'!$J$1&lt;=2,0,IF(G208="",0,IF(ISNA(VLOOKUP($F208,'Tirage Matchs'!$B$139:$H$266,6,FALSE)),VLOOKUP($F208,'Tirage Matchs'!$D$139:$H$266,5,FALSE),VLOOKUP($F208,'Tirage Matchs'!$B$139:$H$266,6,FALSE))))</f>
        <v>0</v>
      </c>
      <c r="L208" s="124">
        <f>IF('Tirage Matchs'!$J$1&lt;=2,0,IF(G208="",0,IF(ISNA(VLOOKUP($F208,'Tirage Matchs'!$B$139:$H$266,7,FALSE)),VLOOKUP($F208,'Tirage Matchs'!$D$139:$H$266,4,FALSE),VLOOKUP($F208,'Tirage Matchs'!$B$139:$H$266,7,FALSE))))</f>
        <v>0</v>
      </c>
      <c r="M208" s="124">
        <f>IF('Tirage Matchs'!$J$1&lt;=3,0,IF(G208="",0,IF(ISNA(VLOOKUP($F208,'Tirage Matchs'!$B$272:$H$399,6,FALSE)),VLOOKUP($F208,'Tirage Matchs'!$D$272:$H$399,5,FALSE),VLOOKUP($F208,'Tirage Matchs'!$B$272:$H$399,6,FALSE))))</f>
        <v>0</v>
      </c>
      <c r="N208" s="124">
        <f>IF('Tirage Matchs'!$J$1&lt;=3,0,IF(G208="",0,IF(ISNA(VLOOKUP($F208,'Tirage Matchs'!$B$272:$H$399,7,FALSE)),VLOOKUP($F208,'Tirage Matchs'!$D$272:$H$399,4,FALSE),VLOOKUP($F208,'Tirage Matchs'!$B$272:$H$399,7,FALSE))))</f>
        <v>0</v>
      </c>
      <c r="O208" s="124">
        <f>IF('Tirage Matchs'!$J$1&lt;=4,0,IF(G208="",0,IF(ISNA(VLOOKUP($F208,'Tirage Matchs'!$B$405:$H$532,6,FALSE)),VLOOKUP($F208,'Tirage Matchs'!$D$405:$H$532,5,FALSE),VLOOKUP($F208,'Tirage Matchs'!$B$405:$H$532,6,FALSE))))</f>
        <v>0</v>
      </c>
      <c r="P208" s="124">
        <f>IF('Tirage Matchs'!$J$1&lt;=4,0,IF(G208="",0,IF(ISNA(VLOOKUP($F208,'Tirage Matchs'!$B$405:$H$532,7,FALSE)),VLOOKUP($F208,'Tirage Matchs'!$D$405:$H$532,4,FALSE),VLOOKUP($F208,'Tirage Matchs'!$B$405:$H$532,7,FALSE))))</f>
        <v>0</v>
      </c>
      <c r="Q208" s="124">
        <f>IF('Tirage Matchs'!$J$1&lt;=5,0,IF(G208="",0,IF(ISNA(VLOOKUP($F208,'Tirage Matchs'!$B$538:$H$665,6,FALSE)),VLOOKUP($F208,'Tirage Matchs'!$D$538:$H$665,5,FALSE),VLOOKUP($F208,'Tirage Matchs'!$B$538:$H$665,6,FALSE))))</f>
        <v>0</v>
      </c>
      <c r="R208" s="124">
        <f>IF('Tirage Matchs'!$J$1&lt;=5,0,IF(G208="",0,IF(ISNA(VLOOKUP($F208,'Tirage Matchs'!$B$538:$H$665,7,FALSE)),VLOOKUP($F208,'Tirage Matchs'!$D$538:$H$665,4,FALSE),VLOOKUP($F208,'Tirage Matchs'!$B$538:$H$665,7,FALSE))))</f>
        <v>0</v>
      </c>
      <c r="S208" s="130">
        <f t="shared" si="79"/>
        <v>0</v>
      </c>
      <c r="T208" s="124">
        <f t="shared" si="80"/>
        <v>0</v>
      </c>
      <c r="V208" s="127">
        <f t="shared" si="81"/>
        <v>0</v>
      </c>
      <c r="W208" s="127">
        <f t="shared" si="71"/>
        <v>0</v>
      </c>
      <c r="X208" s="127">
        <f t="shared" si="72"/>
        <v>0</v>
      </c>
      <c r="Y208" s="127">
        <f t="shared" si="73"/>
        <v>0</v>
      </c>
      <c r="Z208" s="127">
        <f t="shared" si="74"/>
        <v>0</v>
      </c>
      <c r="AA208" s="128" t="str">
        <f t="shared" si="82"/>
        <v/>
      </c>
      <c r="AB208" s="128" t="str">
        <f t="shared" si="75"/>
        <v/>
      </c>
      <c r="AC208" s="128" t="str">
        <f t="shared" si="76"/>
        <v/>
      </c>
      <c r="AD208" s="128" t="str">
        <f t="shared" si="77"/>
        <v/>
      </c>
      <c r="AE208" s="128" t="str">
        <f t="shared" si="78"/>
        <v/>
      </c>
      <c r="AF208" s="47">
        <f t="shared" si="83"/>
        <v>0.79400000000000004</v>
      </c>
      <c r="AG208" s="47">
        <f t="shared" si="84"/>
        <v>0.79400000000000004</v>
      </c>
      <c r="AH208" s="47">
        <f t="shared" si="85"/>
        <v>0.79400000000000004</v>
      </c>
      <c r="AI208" s="47">
        <f t="shared" si="86"/>
        <v>0.79400000000000004</v>
      </c>
      <c r="AJ208" s="47">
        <f t="shared" si="87"/>
        <v>0.79400000000000004</v>
      </c>
      <c r="AK208" s="48"/>
      <c r="AL208" s="48"/>
    </row>
    <row r="209" spans="1:38" x14ac:dyDescent="0.2">
      <c r="A209" s="121">
        <f t="shared" si="66"/>
        <v>207</v>
      </c>
      <c r="B209" s="121">
        <f t="shared" si="67"/>
        <v>207</v>
      </c>
      <c r="C209" s="121">
        <f t="shared" si="68"/>
        <v>207</v>
      </c>
      <c r="D209" s="121">
        <f t="shared" si="69"/>
        <v>207</v>
      </c>
      <c r="E209" s="121">
        <f t="shared" si="70"/>
        <v>207</v>
      </c>
      <c r="F209" s="122">
        <v>207</v>
      </c>
      <c r="G209" s="255" t="str">
        <f>Inscription!B210&amp;Inscription!C210&amp;Inscription!D210&amp;Inscription!E210&amp;Inscription!F210</f>
        <v/>
      </c>
      <c r="H209" s="256"/>
      <c r="I209" s="123">
        <f>IF('Tirage Matchs'!$J$1=1,0,IF(G209="",0,IF(ISNA(VLOOKUP($F209,'Tirage Matchs'!$B$6:$H$133,6,FALSE)),VLOOKUP($F209,'Tirage Matchs'!$D$6:$H$133,5,FALSE),VLOOKUP($F209,'Tirage Matchs'!$B$6:$H$133,6,FALSE))))</f>
        <v>0</v>
      </c>
      <c r="J209" s="129">
        <f>IF('Tirage Matchs'!$J$1=1,0,IF(G209="",0,IF(ISNA(VLOOKUP($F209,'Tirage Matchs'!$B$6:$H$133,7,FALSE)),VLOOKUP($F209,'Tirage Matchs'!$D$6:$H$133,4,FALSE),VLOOKUP($F209,'Tirage Matchs'!$B$6:$H$133,7,FALSE))))</f>
        <v>0</v>
      </c>
      <c r="K209" s="125">
        <f>IF('Tirage Matchs'!$J$1&lt;=2,0,IF(G209="",0,IF(ISNA(VLOOKUP($F209,'Tirage Matchs'!$B$139:$H$266,6,FALSE)),VLOOKUP($F209,'Tirage Matchs'!$D$139:$H$266,5,FALSE),VLOOKUP($F209,'Tirage Matchs'!$B$139:$H$266,6,FALSE))))</f>
        <v>0</v>
      </c>
      <c r="L209" s="124">
        <f>IF('Tirage Matchs'!$J$1&lt;=2,0,IF(G209="",0,IF(ISNA(VLOOKUP($F209,'Tirage Matchs'!$B$139:$H$266,7,FALSE)),VLOOKUP($F209,'Tirage Matchs'!$D$139:$H$266,4,FALSE),VLOOKUP($F209,'Tirage Matchs'!$B$139:$H$266,7,FALSE))))</f>
        <v>0</v>
      </c>
      <c r="M209" s="124">
        <f>IF('Tirage Matchs'!$J$1&lt;=3,0,IF(G209="",0,IF(ISNA(VLOOKUP($F209,'Tirage Matchs'!$B$272:$H$399,6,FALSE)),VLOOKUP($F209,'Tirage Matchs'!$D$272:$H$399,5,FALSE),VLOOKUP($F209,'Tirage Matchs'!$B$272:$H$399,6,FALSE))))</f>
        <v>0</v>
      </c>
      <c r="N209" s="124">
        <f>IF('Tirage Matchs'!$J$1&lt;=3,0,IF(G209="",0,IF(ISNA(VLOOKUP($F209,'Tirage Matchs'!$B$272:$H$399,7,FALSE)),VLOOKUP($F209,'Tirage Matchs'!$D$272:$H$399,4,FALSE),VLOOKUP($F209,'Tirage Matchs'!$B$272:$H$399,7,FALSE))))</f>
        <v>0</v>
      </c>
      <c r="O209" s="124">
        <f>IF('Tirage Matchs'!$J$1&lt;=4,0,IF(G209="",0,IF(ISNA(VLOOKUP($F209,'Tirage Matchs'!$B$405:$H$532,6,FALSE)),VLOOKUP($F209,'Tirage Matchs'!$D$405:$H$532,5,FALSE),VLOOKUP($F209,'Tirage Matchs'!$B$405:$H$532,6,FALSE))))</f>
        <v>0</v>
      </c>
      <c r="P209" s="124">
        <f>IF('Tirage Matchs'!$J$1&lt;=4,0,IF(G209="",0,IF(ISNA(VLOOKUP($F209,'Tirage Matchs'!$B$405:$H$532,7,FALSE)),VLOOKUP($F209,'Tirage Matchs'!$D$405:$H$532,4,FALSE),VLOOKUP($F209,'Tirage Matchs'!$B$405:$H$532,7,FALSE))))</f>
        <v>0</v>
      </c>
      <c r="Q209" s="124">
        <f>IF('Tirage Matchs'!$J$1&lt;=5,0,IF(G209="",0,IF(ISNA(VLOOKUP($F209,'Tirage Matchs'!$B$538:$H$665,6,FALSE)),VLOOKUP($F209,'Tirage Matchs'!$D$538:$H$665,5,FALSE),VLOOKUP($F209,'Tirage Matchs'!$B$538:$H$665,6,FALSE))))</f>
        <v>0</v>
      </c>
      <c r="R209" s="124">
        <f>IF('Tirage Matchs'!$J$1&lt;=5,0,IF(G209="",0,IF(ISNA(VLOOKUP($F209,'Tirage Matchs'!$B$538:$H$665,7,FALSE)),VLOOKUP($F209,'Tirage Matchs'!$D$538:$H$665,4,FALSE),VLOOKUP($F209,'Tirage Matchs'!$B$538:$H$665,7,FALSE))))</f>
        <v>0</v>
      </c>
      <c r="S209" s="130">
        <f t="shared" si="79"/>
        <v>0</v>
      </c>
      <c r="T209" s="124">
        <f t="shared" si="80"/>
        <v>0</v>
      </c>
      <c r="V209" s="127">
        <f t="shared" si="81"/>
        <v>0</v>
      </c>
      <c r="W209" s="127">
        <f t="shared" si="71"/>
        <v>0</v>
      </c>
      <c r="X209" s="127">
        <f t="shared" si="72"/>
        <v>0</v>
      </c>
      <c r="Y209" s="127">
        <f t="shared" si="73"/>
        <v>0</v>
      </c>
      <c r="Z209" s="127">
        <f t="shared" si="74"/>
        <v>0</v>
      </c>
      <c r="AA209" s="128" t="str">
        <f t="shared" si="82"/>
        <v/>
      </c>
      <c r="AB209" s="128" t="str">
        <f t="shared" si="75"/>
        <v/>
      </c>
      <c r="AC209" s="128" t="str">
        <f t="shared" si="76"/>
        <v/>
      </c>
      <c r="AD209" s="128" t="str">
        <f t="shared" si="77"/>
        <v/>
      </c>
      <c r="AE209" s="128" t="str">
        <f t="shared" si="78"/>
        <v/>
      </c>
      <c r="AF209" s="47">
        <f t="shared" si="83"/>
        <v>0.79300000000000004</v>
      </c>
      <c r="AG209" s="47">
        <f t="shared" si="84"/>
        <v>0.79300000000000004</v>
      </c>
      <c r="AH209" s="47">
        <f t="shared" si="85"/>
        <v>0.79300000000000004</v>
      </c>
      <c r="AI209" s="47">
        <f t="shared" si="86"/>
        <v>0.79300000000000004</v>
      </c>
      <c r="AJ209" s="47">
        <f t="shared" si="87"/>
        <v>0.79300000000000004</v>
      </c>
      <c r="AK209" s="48"/>
      <c r="AL209" s="48"/>
    </row>
    <row r="210" spans="1:38" x14ac:dyDescent="0.2">
      <c r="A210" s="121">
        <f t="shared" si="66"/>
        <v>208</v>
      </c>
      <c r="B210" s="121">
        <f t="shared" si="67"/>
        <v>208</v>
      </c>
      <c r="C210" s="121">
        <f t="shared" si="68"/>
        <v>208</v>
      </c>
      <c r="D210" s="121">
        <f t="shared" si="69"/>
        <v>208</v>
      </c>
      <c r="E210" s="121">
        <f t="shared" si="70"/>
        <v>208</v>
      </c>
      <c r="F210" s="122">
        <v>208</v>
      </c>
      <c r="G210" s="255" t="str">
        <f>Inscription!B211&amp;Inscription!C211&amp;Inscription!D211&amp;Inscription!E211&amp;Inscription!F211</f>
        <v/>
      </c>
      <c r="H210" s="256"/>
      <c r="I210" s="123">
        <f>IF('Tirage Matchs'!$J$1=1,0,IF(G210="",0,IF(ISNA(VLOOKUP($F210,'Tirage Matchs'!$B$6:$H$133,6,FALSE)),VLOOKUP($F210,'Tirage Matchs'!$D$6:$H$133,5,FALSE),VLOOKUP($F210,'Tirage Matchs'!$B$6:$H$133,6,FALSE))))</f>
        <v>0</v>
      </c>
      <c r="J210" s="129">
        <f>IF('Tirage Matchs'!$J$1=1,0,IF(G210="",0,IF(ISNA(VLOOKUP($F210,'Tirage Matchs'!$B$6:$H$133,7,FALSE)),VLOOKUP($F210,'Tirage Matchs'!$D$6:$H$133,4,FALSE),VLOOKUP($F210,'Tirage Matchs'!$B$6:$H$133,7,FALSE))))</f>
        <v>0</v>
      </c>
      <c r="K210" s="125">
        <f>IF('Tirage Matchs'!$J$1&lt;=2,0,IF(G210="",0,IF(ISNA(VLOOKUP($F210,'Tirage Matchs'!$B$139:$H$266,6,FALSE)),VLOOKUP($F210,'Tirage Matchs'!$D$139:$H$266,5,FALSE),VLOOKUP($F210,'Tirage Matchs'!$B$139:$H$266,6,FALSE))))</f>
        <v>0</v>
      </c>
      <c r="L210" s="124">
        <f>IF('Tirage Matchs'!$J$1&lt;=2,0,IF(G210="",0,IF(ISNA(VLOOKUP($F210,'Tirage Matchs'!$B$139:$H$266,7,FALSE)),VLOOKUP($F210,'Tirage Matchs'!$D$139:$H$266,4,FALSE),VLOOKUP($F210,'Tirage Matchs'!$B$139:$H$266,7,FALSE))))</f>
        <v>0</v>
      </c>
      <c r="M210" s="124">
        <f>IF('Tirage Matchs'!$J$1&lt;=3,0,IF(G210="",0,IF(ISNA(VLOOKUP($F210,'Tirage Matchs'!$B$272:$H$399,6,FALSE)),VLOOKUP($F210,'Tirage Matchs'!$D$272:$H$399,5,FALSE),VLOOKUP($F210,'Tirage Matchs'!$B$272:$H$399,6,FALSE))))</f>
        <v>0</v>
      </c>
      <c r="N210" s="124">
        <f>IF('Tirage Matchs'!$J$1&lt;=3,0,IF(G210="",0,IF(ISNA(VLOOKUP($F210,'Tirage Matchs'!$B$272:$H$399,7,FALSE)),VLOOKUP($F210,'Tirage Matchs'!$D$272:$H$399,4,FALSE),VLOOKUP($F210,'Tirage Matchs'!$B$272:$H$399,7,FALSE))))</f>
        <v>0</v>
      </c>
      <c r="O210" s="124">
        <f>IF('Tirage Matchs'!$J$1&lt;=4,0,IF(G210="",0,IF(ISNA(VLOOKUP($F210,'Tirage Matchs'!$B$405:$H$532,6,FALSE)),VLOOKUP($F210,'Tirage Matchs'!$D$405:$H$532,5,FALSE),VLOOKUP($F210,'Tirage Matchs'!$B$405:$H$532,6,FALSE))))</f>
        <v>0</v>
      </c>
      <c r="P210" s="124">
        <f>IF('Tirage Matchs'!$J$1&lt;=4,0,IF(G210="",0,IF(ISNA(VLOOKUP($F210,'Tirage Matchs'!$B$405:$H$532,7,FALSE)),VLOOKUP($F210,'Tirage Matchs'!$D$405:$H$532,4,FALSE),VLOOKUP($F210,'Tirage Matchs'!$B$405:$H$532,7,FALSE))))</f>
        <v>0</v>
      </c>
      <c r="Q210" s="124">
        <f>IF('Tirage Matchs'!$J$1&lt;=5,0,IF(G210="",0,IF(ISNA(VLOOKUP($F210,'Tirage Matchs'!$B$538:$H$665,6,FALSE)),VLOOKUP($F210,'Tirage Matchs'!$D$538:$H$665,5,FALSE),VLOOKUP($F210,'Tirage Matchs'!$B$538:$H$665,6,FALSE))))</f>
        <v>0</v>
      </c>
      <c r="R210" s="124">
        <f>IF('Tirage Matchs'!$J$1&lt;=5,0,IF(G210="",0,IF(ISNA(VLOOKUP($F210,'Tirage Matchs'!$B$538:$H$665,7,FALSE)),VLOOKUP($F210,'Tirage Matchs'!$D$538:$H$665,4,FALSE),VLOOKUP($F210,'Tirage Matchs'!$B$538:$H$665,7,FALSE))))</f>
        <v>0</v>
      </c>
      <c r="S210" s="130">
        <f t="shared" si="79"/>
        <v>0</v>
      </c>
      <c r="T210" s="124">
        <f t="shared" si="80"/>
        <v>0</v>
      </c>
      <c r="V210" s="127">
        <f t="shared" si="81"/>
        <v>0</v>
      </c>
      <c r="W210" s="127">
        <f t="shared" si="71"/>
        <v>0</v>
      </c>
      <c r="X210" s="127">
        <f t="shared" si="72"/>
        <v>0</v>
      </c>
      <c r="Y210" s="127">
        <f t="shared" si="73"/>
        <v>0</v>
      </c>
      <c r="Z210" s="127">
        <f t="shared" si="74"/>
        <v>0</v>
      </c>
      <c r="AA210" s="128" t="str">
        <f t="shared" si="82"/>
        <v/>
      </c>
      <c r="AB210" s="128" t="str">
        <f t="shared" si="75"/>
        <v/>
      </c>
      <c r="AC210" s="128" t="str">
        <f t="shared" si="76"/>
        <v/>
      </c>
      <c r="AD210" s="128" t="str">
        <f t="shared" si="77"/>
        <v/>
      </c>
      <c r="AE210" s="128" t="str">
        <f t="shared" si="78"/>
        <v/>
      </c>
      <c r="AF210" s="47">
        <f t="shared" si="83"/>
        <v>0.79200000000000004</v>
      </c>
      <c r="AG210" s="47">
        <f t="shared" si="84"/>
        <v>0.79200000000000004</v>
      </c>
      <c r="AH210" s="47">
        <f t="shared" si="85"/>
        <v>0.79200000000000004</v>
      </c>
      <c r="AI210" s="47">
        <f t="shared" si="86"/>
        <v>0.79200000000000004</v>
      </c>
      <c r="AJ210" s="47">
        <f t="shared" si="87"/>
        <v>0.79200000000000004</v>
      </c>
      <c r="AK210" s="48"/>
      <c r="AL210" s="48"/>
    </row>
    <row r="211" spans="1:38" x14ac:dyDescent="0.2">
      <c r="A211" s="121">
        <f t="shared" si="66"/>
        <v>209</v>
      </c>
      <c r="B211" s="121">
        <f t="shared" si="67"/>
        <v>209</v>
      </c>
      <c r="C211" s="121">
        <f t="shared" si="68"/>
        <v>209</v>
      </c>
      <c r="D211" s="121">
        <f t="shared" si="69"/>
        <v>209</v>
      </c>
      <c r="E211" s="121">
        <f t="shared" si="70"/>
        <v>209</v>
      </c>
      <c r="F211" s="122">
        <v>209</v>
      </c>
      <c r="G211" s="255" t="str">
        <f>Inscription!B212&amp;Inscription!C212&amp;Inscription!D212&amp;Inscription!E212&amp;Inscription!F212</f>
        <v/>
      </c>
      <c r="H211" s="256"/>
      <c r="I211" s="123">
        <f>IF('Tirage Matchs'!$J$1=1,0,IF(G211="",0,IF(ISNA(VLOOKUP($F211,'Tirage Matchs'!$B$6:$H$133,6,FALSE)),VLOOKUP($F211,'Tirage Matchs'!$D$6:$H$133,5,FALSE),VLOOKUP($F211,'Tirage Matchs'!$B$6:$H$133,6,FALSE))))</f>
        <v>0</v>
      </c>
      <c r="J211" s="129">
        <f>IF('Tirage Matchs'!$J$1=1,0,IF(G211="",0,IF(ISNA(VLOOKUP($F211,'Tirage Matchs'!$B$6:$H$133,7,FALSE)),VLOOKUP($F211,'Tirage Matchs'!$D$6:$H$133,4,FALSE),VLOOKUP($F211,'Tirage Matchs'!$B$6:$H$133,7,FALSE))))</f>
        <v>0</v>
      </c>
      <c r="K211" s="125">
        <f>IF('Tirage Matchs'!$J$1&lt;=2,0,IF(G211="",0,IF(ISNA(VLOOKUP($F211,'Tirage Matchs'!$B$139:$H$266,6,FALSE)),VLOOKUP($F211,'Tirage Matchs'!$D$139:$H$266,5,FALSE),VLOOKUP($F211,'Tirage Matchs'!$B$139:$H$266,6,FALSE))))</f>
        <v>0</v>
      </c>
      <c r="L211" s="124">
        <f>IF('Tirage Matchs'!$J$1&lt;=2,0,IF(G211="",0,IF(ISNA(VLOOKUP($F211,'Tirage Matchs'!$B$139:$H$266,7,FALSE)),VLOOKUP($F211,'Tirage Matchs'!$D$139:$H$266,4,FALSE),VLOOKUP($F211,'Tirage Matchs'!$B$139:$H$266,7,FALSE))))</f>
        <v>0</v>
      </c>
      <c r="M211" s="124">
        <f>IF('Tirage Matchs'!$J$1&lt;=3,0,IF(G211="",0,IF(ISNA(VLOOKUP($F211,'Tirage Matchs'!$B$272:$H$399,6,FALSE)),VLOOKUP($F211,'Tirage Matchs'!$D$272:$H$399,5,FALSE),VLOOKUP($F211,'Tirage Matchs'!$B$272:$H$399,6,FALSE))))</f>
        <v>0</v>
      </c>
      <c r="N211" s="124">
        <f>IF('Tirage Matchs'!$J$1&lt;=3,0,IF(G211="",0,IF(ISNA(VLOOKUP($F211,'Tirage Matchs'!$B$272:$H$399,7,FALSE)),VLOOKUP($F211,'Tirage Matchs'!$D$272:$H$399,4,FALSE),VLOOKUP($F211,'Tirage Matchs'!$B$272:$H$399,7,FALSE))))</f>
        <v>0</v>
      </c>
      <c r="O211" s="124">
        <f>IF('Tirage Matchs'!$J$1&lt;=4,0,IF(G211="",0,IF(ISNA(VLOOKUP($F211,'Tirage Matchs'!$B$405:$H$532,6,FALSE)),VLOOKUP($F211,'Tirage Matchs'!$D$405:$H$532,5,FALSE),VLOOKUP($F211,'Tirage Matchs'!$B$405:$H$532,6,FALSE))))</f>
        <v>0</v>
      </c>
      <c r="P211" s="124">
        <f>IF('Tirage Matchs'!$J$1&lt;=4,0,IF(G211="",0,IF(ISNA(VLOOKUP($F211,'Tirage Matchs'!$B$405:$H$532,7,FALSE)),VLOOKUP($F211,'Tirage Matchs'!$D$405:$H$532,4,FALSE),VLOOKUP($F211,'Tirage Matchs'!$B$405:$H$532,7,FALSE))))</f>
        <v>0</v>
      </c>
      <c r="Q211" s="124">
        <f>IF('Tirage Matchs'!$J$1&lt;=5,0,IF(G211="",0,IF(ISNA(VLOOKUP($F211,'Tirage Matchs'!$B$538:$H$665,6,FALSE)),VLOOKUP($F211,'Tirage Matchs'!$D$538:$H$665,5,FALSE),VLOOKUP($F211,'Tirage Matchs'!$B$538:$H$665,6,FALSE))))</f>
        <v>0</v>
      </c>
      <c r="R211" s="124">
        <f>IF('Tirage Matchs'!$J$1&lt;=5,0,IF(G211="",0,IF(ISNA(VLOOKUP($F211,'Tirage Matchs'!$B$538:$H$665,7,FALSE)),VLOOKUP($F211,'Tirage Matchs'!$D$538:$H$665,4,FALSE),VLOOKUP($F211,'Tirage Matchs'!$B$538:$H$665,7,FALSE))))</f>
        <v>0</v>
      </c>
      <c r="S211" s="130">
        <f t="shared" si="79"/>
        <v>0</v>
      </c>
      <c r="T211" s="124">
        <f t="shared" si="80"/>
        <v>0</v>
      </c>
      <c r="V211" s="127">
        <f t="shared" si="81"/>
        <v>0</v>
      </c>
      <c r="W211" s="127">
        <f t="shared" si="71"/>
        <v>0</v>
      </c>
      <c r="X211" s="127">
        <f t="shared" si="72"/>
        <v>0</v>
      </c>
      <c r="Y211" s="127">
        <f t="shared" si="73"/>
        <v>0</v>
      </c>
      <c r="Z211" s="127">
        <f t="shared" si="74"/>
        <v>0</v>
      </c>
      <c r="AA211" s="128" t="str">
        <f t="shared" si="82"/>
        <v/>
      </c>
      <c r="AB211" s="128" t="str">
        <f t="shared" si="75"/>
        <v/>
      </c>
      <c r="AC211" s="128" t="str">
        <f t="shared" si="76"/>
        <v/>
      </c>
      <c r="AD211" s="128" t="str">
        <f t="shared" si="77"/>
        <v/>
      </c>
      <c r="AE211" s="128" t="str">
        <f t="shared" si="78"/>
        <v/>
      </c>
      <c r="AF211" s="47">
        <f t="shared" si="83"/>
        <v>0.79100000000000004</v>
      </c>
      <c r="AG211" s="47">
        <f t="shared" si="84"/>
        <v>0.79100000000000004</v>
      </c>
      <c r="AH211" s="47">
        <f t="shared" si="85"/>
        <v>0.79100000000000004</v>
      </c>
      <c r="AI211" s="47">
        <f t="shared" si="86"/>
        <v>0.79100000000000004</v>
      </c>
      <c r="AJ211" s="47">
        <f t="shared" si="87"/>
        <v>0.79100000000000004</v>
      </c>
      <c r="AK211" s="48"/>
      <c r="AL211" s="48"/>
    </row>
    <row r="212" spans="1:38" x14ac:dyDescent="0.2">
      <c r="A212" s="121">
        <f t="shared" si="66"/>
        <v>210</v>
      </c>
      <c r="B212" s="121">
        <f t="shared" si="67"/>
        <v>210</v>
      </c>
      <c r="C212" s="121">
        <f t="shared" si="68"/>
        <v>210</v>
      </c>
      <c r="D212" s="121">
        <f t="shared" si="69"/>
        <v>210</v>
      </c>
      <c r="E212" s="121">
        <f t="shared" si="70"/>
        <v>210</v>
      </c>
      <c r="F212" s="122">
        <v>210</v>
      </c>
      <c r="G212" s="255" t="str">
        <f>Inscription!B213&amp;Inscription!C213&amp;Inscription!D213&amp;Inscription!E213&amp;Inscription!F213</f>
        <v/>
      </c>
      <c r="H212" s="256"/>
      <c r="I212" s="123">
        <f>IF('Tirage Matchs'!$J$1=1,0,IF(G212="",0,IF(ISNA(VLOOKUP($F212,'Tirage Matchs'!$B$6:$H$133,6,FALSE)),VLOOKUP($F212,'Tirage Matchs'!$D$6:$H$133,5,FALSE),VLOOKUP($F212,'Tirage Matchs'!$B$6:$H$133,6,FALSE))))</f>
        <v>0</v>
      </c>
      <c r="J212" s="129">
        <f>IF('Tirage Matchs'!$J$1=1,0,IF(G212="",0,IF(ISNA(VLOOKUP($F212,'Tirage Matchs'!$B$6:$H$133,7,FALSE)),VLOOKUP($F212,'Tirage Matchs'!$D$6:$H$133,4,FALSE),VLOOKUP($F212,'Tirage Matchs'!$B$6:$H$133,7,FALSE))))</f>
        <v>0</v>
      </c>
      <c r="K212" s="125">
        <f>IF('Tirage Matchs'!$J$1&lt;=2,0,IF(G212="",0,IF(ISNA(VLOOKUP($F212,'Tirage Matchs'!$B$139:$H$266,6,FALSE)),VLOOKUP($F212,'Tirage Matchs'!$D$139:$H$266,5,FALSE),VLOOKUP($F212,'Tirage Matchs'!$B$139:$H$266,6,FALSE))))</f>
        <v>0</v>
      </c>
      <c r="L212" s="124">
        <f>IF('Tirage Matchs'!$J$1&lt;=2,0,IF(G212="",0,IF(ISNA(VLOOKUP($F212,'Tirage Matchs'!$B$139:$H$266,7,FALSE)),VLOOKUP($F212,'Tirage Matchs'!$D$139:$H$266,4,FALSE),VLOOKUP($F212,'Tirage Matchs'!$B$139:$H$266,7,FALSE))))</f>
        <v>0</v>
      </c>
      <c r="M212" s="124">
        <f>IF('Tirage Matchs'!$J$1&lt;=3,0,IF(G212="",0,IF(ISNA(VLOOKUP($F212,'Tirage Matchs'!$B$272:$H$399,6,FALSE)),VLOOKUP($F212,'Tirage Matchs'!$D$272:$H$399,5,FALSE),VLOOKUP($F212,'Tirage Matchs'!$B$272:$H$399,6,FALSE))))</f>
        <v>0</v>
      </c>
      <c r="N212" s="124">
        <f>IF('Tirage Matchs'!$J$1&lt;=3,0,IF(G212="",0,IF(ISNA(VLOOKUP($F212,'Tirage Matchs'!$B$272:$H$399,7,FALSE)),VLOOKUP($F212,'Tirage Matchs'!$D$272:$H$399,4,FALSE),VLOOKUP($F212,'Tirage Matchs'!$B$272:$H$399,7,FALSE))))</f>
        <v>0</v>
      </c>
      <c r="O212" s="124">
        <f>IF('Tirage Matchs'!$J$1&lt;=4,0,IF(G212="",0,IF(ISNA(VLOOKUP($F212,'Tirage Matchs'!$B$405:$H$532,6,FALSE)),VLOOKUP($F212,'Tirage Matchs'!$D$405:$H$532,5,FALSE),VLOOKUP($F212,'Tirage Matchs'!$B$405:$H$532,6,FALSE))))</f>
        <v>0</v>
      </c>
      <c r="P212" s="124">
        <f>IF('Tirage Matchs'!$J$1&lt;=4,0,IF(G212="",0,IF(ISNA(VLOOKUP($F212,'Tirage Matchs'!$B$405:$H$532,7,FALSE)),VLOOKUP($F212,'Tirage Matchs'!$D$405:$H$532,4,FALSE),VLOOKUP($F212,'Tirage Matchs'!$B$405:$H$532,7,FALSE))))</f>
        <v>0</v>
      </c>
      <c r="Q212" s="124">
        <f>IF('Tirage Matchs'!$J$1&lt;=5,0,IF(G212="",0,IF(ISNA(VLOOKUP($F212,'Tirage Matchs'!$B$538:$H$665,6,FALSE)),VLOOKUP($F212,'Tirage Matchs'!$D$538:$H$665,5,FALSE),VLOOKUP($F212,'Tirage Matchs'!$B$538:$H$665,6,FALSE))))</f>
        <v>0</v>
      </c>
      <c r="R212" s="124">
        <f>IF('Tirage Matchs'!$J$1&lt;=5,0,IF(G212="",0,IF(ISNA(VLOOKUP($F212,'Tirage Matchs'!$B$538:$H$665,7,FALSE)),VLOOKUP($F212,'Tirage Matchs'!$D$538:$H$665,4,FALSE),VLOOKUP($F212,'Tirage Matchs'!$B$538:$H$665,7,FALSE))))</f>
        <v>0</v>
      </c>
      <c r="S212" s="130">
        <f t="shared" si="79"/>
        <v>0</v>
      </c>
      <c r="T212" s="124">
        <f t="shared" si="80"/>
        <v>0</v>
      </c>
      <c r="V212" s="127">
        <f t="shared" si="81"/>
        <v>0</v>
      </c>
      <c r="W212" s="127">
        <f t="shared" si="71"/>
        <v>0</v>
      </c>
      <c r="X212" s="127">
        <f t="shared" si="72"/>
        <v>0</v>
      </c>
      <c r="Y212" s="127">
        <f t="shared" si="73"/>
        <v>0</v>
      </c>
      <c r="Z212" s="127">
        <f t="shared" si="74"/>
        <v>0</v>
      </c>
      <c r="AA212" s="128" t="str">
        <f t="shared" si="82"/>
        <v/>
      </c>
      <c r="AB212" s="128" t="str">
        <f t="shared" si="75"/>
        <v/>
      </c>
      <c r="AC212" s="128" t="str">
        <f t="shared" si="76"/>
        <v/>
      </c>
      <c r="AD212" s="128" t="str">
        <f t="shared" si="77"/>
        <v/>
      </c>
      <c r="AE212" s="128" t="str">
        <f t="shared" si="78"/>
        <v/>
      </c>
      <c r="AF212" s="47">
        <f t="shared" si="83"/>
        <v>0.79</v>
      </c>
      <c r="AG212" s="47">
        <f t="shared" si="84"/>
        <v>0.79</v>
      </c>
      <c r="AH212" s="47">
        <f t="shared" si="85"/>
        <v>0.79</v>
      </c>
      <c r="AI212" s="47">
        <f t="shared" si="86"/>
        <v>0.79</v>
      </c>
      <c r="AJ212" s="47">
        <f t="shared" si="87"/>
        <v>0.79</v>
      </c>
      <c r="AK212" s="48"/>
      <c r="AL212" s="48"/>
    </row>
    <row r="213" spans="1:38" x14ac:dyDescent="0.2">
      <c r="A213" s="121">
        <f t="shared" si="66"/>
        <v>211</v>
      </c>
      <c r="B213" s="121">
        <f t="shared" si="67"/>
        <v>211</v>
      </c>
      <c r="C213" s="121">
        <f t="shared" si="68"/>
        <v>211</v>
      </c>
      <c r="D213" s="121">
        <f t="shared" si="69"/>
        <v>211</v>
      </c>
      <c r="E213" s="121">
        <f t="shared" si="70"/>
        <v>211</v>
      </c>
      <c r="F213" s="122">
        <v>211</v>
      </c>
      <c r="G213" s="255" t="str">
        <f>Inscription!B214&amp;Inscription!C214&amp;Inscription!D214&amp;Inscription!E214&amp;Inscription!F214</f>
        <v/>
      </c>
      <c r="H213" s="256"/>
      <c r="I213" s="123">
        <f>IF('Tirage Matchs'!$J$1=1,0,IF(G213="",0,IF(ISNA(VLOOKUP($F213,'Tirage Matchs'!$B$6:$H$133,6,FALSE)),VLOOKUP($F213,'Tirage Matchs'!$D$6:$H$133,5,FALSE),VLOOKUP($F213,'Tirage Matchs'!$B$6:$H$133,6,FALSE))))</f>
        <v>0</v>
      </c>
      <c r="J213" s="129">
        <f>IF('Tirage Matchs'!$J$1=1,0,IF(G213="",0,IF(ISNA(VLOOKUP($F213,'Tirage Matchs'!$B$6:$H$133,7,FALSE)),VLOOKUP($F213,'Tirage Matchs'!$D$6:$H$133,4,FALSE),VLOOKUP($F213,'Tirage Matchs'!$B$6:$H$133,7,FALSE))))</f>
        <v>0</v>
      </c>
      <c r="K213" s="125">
        <f>IF('Tirage Matchs'!$J$1&lt;=2,0,IF(G213="",0,IF(ISNA(VLOOKUP($F213,'Tirage Matchs'!$B$139:$H$266,6,FALSE)),VLOOKUP($F213,'Tirage Matchs'!$D$139:$H$266,5,FALSE),VLOOKUP($F213,'Tirage Matchs'!$B$139:$H$266,6,FALSE))))</f>
        <v>0</v>
      </c>
      <c r="L213" s="124">
        <f>IF('Tirage Matchs'!$J$1&lt;=2,0,IF(G213="",0,IF(ISNA(VLOOKUP($F213,'Tirage Matchs'!$B$139:$H$266,7,FALSE)),VLOOKUP($F213,'Tirage Matchs'!$D$139:$H$266,4,FALSE),VLOOKUP($F213,'Tirage Matchs'!$B$139:$H$266,7,FALSE))))</f>
        <v>0</v>
      </c>
      <c r="M213" s="124">
        <f>IF('Tirage Matchs'!$J$1&lt;=3,0,IF(G213="",0,IF(ISNA(VLOOKUP($F213,'Tirage Matchs'!$B$272:$H$399,6,FALSE)),VLOOKUP($F213,'Tirage Matchs'!$D$272:$H$399,5,FALSE),VLOOKUP($F213,'Tirage Matchs'!$B$272:$H$399,6,FALSE))))</f>
        <v>0</v>
      </c>
      <c r="N213" s="124">
        <f>IF('Tirage Matchs'!$J$1&lt;=3,0,IF(G213="",0,IF(ISNA(VLOOKUP($F213,'Tirage Matchs'!$B$272:$H$399,7,FALSE)),VLOOKUP($F213,'Tirage Matchs'!$D$272:$H$399,4,FALSE),VLOOKUP($F213,'Tirage Matchs'!$B$272:$H$399,7,FALSE))))</f>
        <v>0</v>
      </c>
      <c r="O213" s="124">
        <f>IF('Tirage Matchs'!$J$1&lt;=4,0,IF(G213="",0,IF(ISNA(VLOOKUP($F213,'Tirage Matchs'!$B$405:$H$532,6,FALSE)),VLOOKUP($F213,'Tirage Matchs'!$D$405:$H$532,5,FALSE),VLOOKUP($F213,'Tirage Matchs'!$B$405:$H$532,6,FALSE))))</f>
        <v>0</v>
      </c>
      <c r="P213" s="124">
        <f>IF('Tirage Matchs'!$J$1&lt;=4,0,IF(G213="",0,IF(ISNA(VLOOKUP($F213,'Tirage Matchs'!$B$405:$H$532,7,FALSE)),VLOOKUP($F213,'Tirage Matchs'!$D$405:$H$532,4,FALSE),VLOOKUP($F213,'Tirage Matchs'!$B$405:$H$532,7,FALSE))))</f>
        <v>0</v>
      </c>
      <c r="Q213" s="124">
        <f>IF('Tirage Matchs'!$J$1&lt;=5,0,IF(G213="",0,IF(ISNA(VLOOKUP($F213,'Tirage Matchs'!$B$538:$H$665,6,FALSE)),VLOOKUP($F213,'Tirage Matchs'!$D$538:$H$665,5,FALSE),VLOOKUP($F213,'Tirage Matchs'!$B$538:$H$665,6,FALSE))))</f>
        <v>0</v>
      </c>
      <c r="R213" s="124">
        <f>IF('Tirage Matchs'!$J$1&lt;=5,0,IF(G213="",0,IF(ISNA(VLOOKUP($F213,'Tirage Matchs'!$B$538:$H$665,7,FALSE)),VLOOKUP($F213,'Tirage Matchs'!$D$538:$H$665,4,FALSE),VLOOKUP($F213,'Tirage Matchs'!$B$538:$H$665,7,FALSE))))</f>
        <v>0</v>
      </c>
      <c r="S213" s="130">
        <f t="shared" si="79"/>
        <v>0</v>
      </c>
      <c r="T213" s="124">
        <f t="shared" si="80"/>
        <v>0</v>
      </c>
      <c r="V213" s="127">
        <f t="shared" si="81"/>
        <v>0</v>
      </c>
      <c r="W213" s="127">
        <f t="shared" si="71"/>
        <v>0</v>
      </c>
      <c r="X213" s="127">
        <f t="shared" si="72"/>
        <v>0</v>
      </c>
      <c r="Y213" s="127">
        <f t="shared" si="73"/>
        <v>0</v>
      </c>
      <c r="Z213" s="127">
        <f t="shared" si="74"/>
        <v>0</v>
      </c>
      <c r="AA213" s="128" t="str">
        <f t="shared" si="82"/>
        <v/>
      </c>
      <c r="AB213" s="128" t="str">
        <f t="shared" si="75"/>
        <v/>
      </c>
      <c r="AC213" s="128" t="str">
        <f t="shared" si="76"/>
        <v/>
      </c>
      <c r="AD213" s="128" t="str">
        <f t="shared" si="77"/>
        <v/>
      </c>
      <c r="AE213" s="128" t="str">
        <f t="shared" si="78"/>
        <v/>
      </c>
      <c r="AF213" s="47">
        <f t="shared" si="83"/>
        <v>0.78900000000000003</v>
      </c>
      <c r="AG213" s="47">
        <f t="shared" si="84"/>
        <v>0.78900000000000003</v>
      </c>
      <c r="AH213" s="47">
        <f t="shared" si="85"/>
        <v>0.78900000000000003</v>
      </c>
      <c r="AI213" s="47">
        <f t="shared" si="86"/>
        <v>0.78900000000000003</v>
      </c>
      <c r="AJ213" s="47">
        <f t="shared" si="87"/>
        <v>0.78900000000000003</v>
      </c>
      <c r="AK213" s="48"/>
      <c r="AL213" s="48"/>
    </row>
    <row r="214" spans="1:38" x14ac:dyDescent="0.2">
      <c r="A214" s="121">
        <f t="shared" si="66"/>
        <v>212</v>
      </c>
      <c r="B214" s="121">
        <f t="shared" si="67"/>
        <v>212</v>
      </c>
      <c r="C214" s="121">
        <f t="shared" si="68"/>
        <v>212</v>
      </c>
      <c r="D214" s="121">
        <f t="shared" si="69"/>
        <v>212</v>
      </c>
      <c r="E214" s="121">
        <f t="shared" si="70"/>
        <v>212</v>
      </c>
      <c r="F214" s="122">
        <v>212</v>
      </c>
      <c r="G214" s="255" t="str">
        <f>Inscription!B215&amp;Inscription!C215&amp;Inscription!D215&amp;Inscription!E215&amp;Inscription!F215</f>
        <v/>
      </c>
      <c r="H214" s="256"/>
      <c r="I214" s="123">
        <f>IF('Tirage Matchs'!$J$1=1,0,IF(G214="",0,IF(ISNA(VLOOKUP($F214,'Tirage Matchs'!$B$6:$H$133,6,FALSE)),VLOOKUP($F214,'Tirage Matchs'!$D$6:$H$133,5,FALSE),VLOOKUP($F214,'Tirage Matchs'!$B$6:$H$133,6,FALSE))))</f>
        <v>0</v>
      </c>
      <c r="J214" s="129">
        <f>IF('Tirage Matchs'!$J$1=1,0,IF(G214="",0,IF(ISNA(VLOOKUP($F214,'Tirage Matchs'!$B$6:$H$133,7,FALSE)),VLOOKUP($F214,'Tirage Matchs'!$D$6:$H$133,4,FALSE),VLOOKUP($F214,'Tirage Matchs'!$B$6:$H$133,7,FALSE))))</f>
        <v>0</v>
      </c>
      <c r="K214" s="125">
        <f>IF('Tirage Matchs'!$J$1&lt;=2,0,IF(G214="",0,IF(ISNA(VLOOKUP($F214,'Tirage Matchs'!$B$139:$H$266,6,FALSE)),VLOOKUP($F214,'Tirage Matchs'!$D$139:$H$266,5,FALSE),VLOOKUP($F214,'Tirage Matchs'!$B$139:$H$266,6,FALSE))))</f>
        <v>0</v>
      </c>
      <c r="L214" s="124">
        <f>IF('Tirage Matchs'!$J$1&lt;=2,0,IF(G214="",0,IF(ISNA(VLOOKUP($F214,'Tirage Matchs'!$B$139:$H$266,7,FALSE)),VLOOKUP($F214,'Tirage Matchs'!$D$139:$H$266,4,FALSE),VLOOKUP($F214,'Tirage Matchs'!$B$139:$H$266,7,FALSE))))</f>
        <v>0</v>
      </c>
      <c r="M214" s="124">
        <f>IF('Tirage Matchs'!$J$1&lt;=3,0,IF(G214="",0,IF(ISNA(VLOOKUP($F214,'Tirage Matchs'!$B$272:$H$399,6,FALSE)),VLOOKUP($F214,'Tirage Matchs'!$D$272:$H$399,5,FALSE),VLOOKUP($F214,'Tirage Matchs'!$B$272:$H$399,6,FALSE))))</f>
        <v>0</v>
      </c>
      <c r="N214" s="124">
        <f>IF('Tirage Matchs'!$J$1&lt;=3,0,IF(G214="",0,IF(ISNA(VLOOKUP($F214,'Tirage Matchs'!$B$272:$H$399,7,FALSE)),VLOOKUP($F214,'Tirage Matchs'!$D$272:$H$399,4,FALSE),VLOOKUP($F214,'Tirage Matchs'!$B$272:$H$399,7,FALSE))))</f>
        <v>0</v>
      </c>
      <c r="O214" s="124">
        <f>IF('Tirage Matchs'!$J$1&lt;=4,0,IF(G214="",0,IF(ISNA(VLOOKUP($F214,'Tirage Matchs'!$B$405:$H$532,6,FALSE)),VLOOKUP($F214,'Tirage Matchs'!$D$405:$H$532,5,FALSE),VLOOKUP($F214,'Tirage Matchs'!$B$405:$H$532,6,FALSE))))</f>
        <v>0</v>
      </c>
      <c r="P214" s="124">
        <f>IF('Tirage Matchs'!$J$1&lt;=4,0,IF(G214="",0,IF(ISNA(VLOOKUP($F214,'Tirage Matchs'!$B$405:$H$532,7,FALSE)),VLOOKUP($F214,'Tirage Matchs'!$D$405:$H$532,4,FALSE),VLOOKUP($F214,'Tirage Matchs'!$B$405:$H$532,7,FALSE))))</f>
        <v>0</v>
      </c>
      <c r="Q214" s="124">
        <f>IF('Tirage Matchs'!$J$1&lt;=5,0,IF(G214="",0,IF(ISNA(VLOOKUP($F214,'Tirage Matchs'!$B$538:$H$665,6,FALSE)),VLOOKUP($F214,'Tirage Matchs'!$D$538:$H$665,5,FALSE),VLOOKUP($F214,'Tirage Matchs'!$B$538:$H$665,6,FALSE))))</f>
        <v>0</v>
      </c>
      <c r="R214" s="124">
        <f>IF('Tirage Matchs'!$J$1&lt;=5,0,IF(G214="",0,IF(ISNA(VLOOKUP($F214,'Tirage Matchs'!$B$538:$H$665,7,FALSE)),VLOOKUP($F214,'Tirage Matchs'!$D$538:$H$665,4,FALSE),VLOOKUP($F214,'Tirage Matchs'!$B$538:$H$665,7,FALSE))))</f>
        <v>0</v>
      </c>
      <c r="S214" s="130">
        <f t="shared" si="79"/>
        <v>0</v>
      </c>
      <c r="T214" s="124">
        <f t="shared" si="80"/>
        <v>0</v>
      </c>
      <c r="V214" s="127">
        <f t="shared" si="81"/>
        <v>0</v>
      </c>
      <c r="W214" s="127">
        <f t="shared" si="71"/>
        <v>0</v>
      </c>
      <c r="X214" s="127">
        <f t="shared" si="72"/>
        <v>0</v>
      </c>
      <c r="Y214" s="127">
        <f t="shared" si="73"/>
        <v>0</v>
      </c>
      <c r="Z214" s="127">
        <f t="shared" si="74"/>
        <v>0</v>
      </c>
      <c r="AA214" s="128" t="str">
        <f t="shared" si="82"/>
        <v/>
      </c>
      <c r="AB214" s="128" t="str">
        <f t="shared" si="75"/>
        <v/>
      </c>
      <c r="AC214" s="128" t="str">
        <f t="shared" si="76"/>
        <v/>
      </c>
      <c r="AD214" s="128" t="str">
        <f t="shared" si="77"/>
        <v/>
      </c>
      <c r="AE214" s="128" t="str">
        <f t="shared" si="78"/>
        <v/>
      </c>
      <c r="AF214" s="47">
        <f t="shared" si="83"/>
        <v>0.78800000000000003</v>
      </c>
      <c r="AG214" s="47">
        <f t="shared" si="84"/>
        <v>0.78800000000000003</v>
      </c>
      <c r="AH214" s="47">
        <f t="shared" si="85"/>
        <v>0.78800000000000003</v>
      </c>
      <c r="AI214" s="47">
        <f t="shared" si="86"/>
        <v>0.78800000000000003</v>
      </c>
      <c r="AJ214" s="47">
        <f t="shared" si="87"/>
        <v>0.78800000000000003</v>
      </c>
      <c r="AK214" s="48"/>
      <c r="AL214" s="48"/>
    </row>
    <row r="215" spans="1:38" x14ac:dyDescent="0.2">
      <c r="A215" s="121">
        <f t="shared" si="66"/>
        <v>213</v>
      </c>
      <c r="B215" s="121">
        <f t="shared" si="67"/>
        <v>213</v>
      </c>
      <c r="C215" s="121">
        <f t="shared" si="68"/>
        <v>213</v>
      </c>
      <c r="D215" s="121">
        <f t="shared" si="69"/>
        <v>213</v>
      </c>
      <c r="E215" s="121">
        <f t="shared" si="70"/>
        <v>213</v>
      </c>
      <c r="F215" s="122">
        <v>213</v>
      </c>
      <c r="G215" s="255" t="str">
        <f>Inscription!B216&amp;Inscription!C216&amp;Inscription!D216&amp;Inscription!E216&amp;Inscription!F216</f>
        <v/>
      </c>
      <c r="H215" s="256"/>
      <c r="I215" s="123">
        <f>IF('Tirage Matchs'!$J$1=1,0,IF(G215="",0,IF(ISNA(VLOOKUP($F215,'Tirage Matchs'!$B$6:$H$133,6,FALSE)),VLOOKUP($F215,'Tirage Matchs'!$D$6:$H$133,5,FALSE),VLOOKUP($F215,'Tirage Matchs'!$B$6:$H$133,6,FALSE))))</f>
        <v>0</v>
      </c>
      <c r="J215" s="129">
        <f>IF('Tirage Matchs'!$J$1=1,0,IF(G215="",0,IF(ISNA(VLOOKUP($F215,'Tirage Matchs'!$B$6:$H$133,7,FALSE)),VLOOKUP($F215,'Tirage Matchs'!$D$6:$H$133,4,FALSE),VLOOKUP($F215,'Tirage Matchs'!$B$6:$H$133,7,FALSE))))</f>
        <v>0</v>
      </c>
      <c r="K215" s="125">
        <f>IF('Tirage Matchs'!$J$1&lt;=2,0,IF(G215="",0,IF(ISNA(VLOOKUP($F215,'Tirage Matchs'!$B$139:$H$266,6,FALSE)),VLOOKUP($F215,'Tirage Matchs'!$D$139:$H$266,5,FALSE),VLOOKUP($F215,'Tirage Matchs'!$B$139:$H$266,6,FALSE))))</f>
        <v>0</v>
      </c>
      <c r="L215" s="124">
        <f>IF('Tirage Matchs'!$J$1&lt;=2,0,IF(G215="",0,IF(ISNA(VLOOKUP($F215,'Tirage Matchs'!$B$139:$H$266,7,FALSE)),VLOOKUP($F215,'Tirage Matchs'!$D$139:$H$266,4,FALSE),VLOOKUP($F215,'Tirage Matchs'!$B$139:$H$266,7,FALSE))))</f>
        <v>0</v>
      </c>
      <c r="M215" s="124">
        <f>IF('Tirage Matchs'!$J$1&lt;=3,0,IF(G215="",0,IF(ISNA(VLOOKUP($F215,'Tirage Matchs'!$B$272:$H$399,6,FALSE)),VLOOKUP($F215,'Tirage Matchs'!$D$272:$H$399,5,FALSE),VLOOKUP($F215,'Tirage Matchs'!$B$272:$H$399,6,FALSE))))</f>
        <v>0</v>
      </c>
      <c r="N215" s="124">
        <f>IF('Tirage Matchs'!$J$1&lt;=3,0,IF(G215="",0,IF(ISNA(VLOOKUP($F215,'Tirage Matchs'!$B$272:$H$399,7,FALSE)),VLOOKUP($F215,'Tirage Matchs'!$D$272:$H$399,4,FALSE),VLOOKUP($F215,'Tirage Matchs'!$B$272:$H$399,7,FALSE))))</f>
        <v>0</v>
      </c>
      <c r="O215" s="124">
        <f>IF('Tirage Matchs'!$J$1&lt;=4,0,IF(G215="",0,IF(ISNA(VLOOKUP($F215,'Tirage Matchs'!$B$405:$H$532,6,FALSE)),VLOOKUP($F215,'Tirage Matchs'!$D$405:$H$532,5,FALSE),VLOOKUP($F215,'Tirage Matchs'!$B$405:$H$532,6,FALSE))))</f>
        <v>0</v>
      </c>
      <c r="P215" s="124">
        <f>IF('Tirage Matchs'!$J$1&lt;=4,0,IF(G215="",0,IF(ISNA(VLOOKUP($F215,'Tirage Matchs'!$B$405:$H$532,7,FALSE)),VLOOKUP($F215,'Tirage Matchs'!$D$405:$H$532,4,FALSE),VLOOKUP($F215,'Tirage Matchs'!$B$405:$H$532,7,FALSE))))</f>
        <v>0</v>
      </c>
      <c r="Q215" s="124">
        <f>IF('Tirage Matchs'!$J$1&lt;=5,0,IF(G215="",0,IF(ISNA(VLOOKUP($F215,'Tirage Matchs'!$B$538:$H$665,6,FALSE)),VLOOKUP($F215,'Tirage Matchs'!$D$538:$H$665,5,FALSE),VLOOKUP($F215,'Tirage Matchs'!$B$538:$H$665,6,FALSE))))</f>
        <v>0</v>
      </c>
      <c r="R215" s="124">
        <f>IF('Tirage Matchs'!$J$1&lt;=5,0,IF(G215="",0,IF(ISNA(VLOOKUP($F215,'Tirage Matchs'!$B$538:$H$665,7,FALSE)),VLOOKUP($F215,'Tirage Matchs'!$D$538:$H$665,4,FALSE),VLOOKUP($F215,'Tirage Matchs'!$B$538:$H$665,7,FALSE))))</f>
        <v>0</v>
      </c>
      <c r="S215" s="130">
        <f t="shared" si="79"/>
        <v>0</v>
      </c>
      <c r="T215" s="124">
        <f t="shared" si="80"/>
        <v>0</v>
      </c>
      <c r="V215" s="127">
        <f t="shared" si="81"/>
        <v>0</v>
      </c>
      <c r="W215" s="127">
        <f t="shared" si="71"/>
        <v>0</v>
      </c>
      <c r="X215" s="127">
        <f t="shared" si="72"/>
        <v>0</v>
      </c>
      <c r="Y215" s="127">
        <f t="shared" si="73"/>
        <v>0</v>
      </c>
      <c r="Z215" s="127">
        <f t="shared" si="74"/>
        <v>0</v>
      </c>
      <c r="AA215" s="128" t="str">
        <f t="shared" si="82"/>
        <v/>
      </c>
      <c r="AB215" s="128" t="str">
        <f t="shared" si="75"/>
        <v/>
      </c>
      <c r="AC215" s="128" t="str">
        <f t="shared" si="76"/>
        <v/>
      </c>
      <c r="AD215" s="128" t="str">
        <f t="shared" si="77"/>
        <v/>
      </c>
      <c r="AE215" s="128" t="str">
        <f t="shared" si="78"/>
        <v/>
      </c>
      <c r="AF215" s="47">
        <f t="shared" si="83"/>
        <v>0.78700000000000003</v>
      </c>
      <c r="AG215" s="47">
        <f t="shared" si="84"/>
        <v>0.78700000000000003</v>
      </c>
      <c r="AH215" s="47">
        <f t="shared" si="85"/>
        <v>0.78700000000000003</v>
      </c>
      <c r="AI215" s="47">
        <f t="shared" si="86"/>
        <v>0.78700000000000003</v>
      </c>
      <c r="AJ215" s="47">
        <f t="shared" si="87"/>
        <v>0.78700000000000003</v>
      </c>
      <c r="AK215" s="48"/>
      <c r="AL215" s="48"/>
    </row>
    <row r="216" spans="1:38" x14ac:dyDescent="0.2">
      <c r="A216" s="121">
        <f t="shared" si="66"/>
        <v>214</v>
      </c>
      <c r="B216" s="121">
        <f t="shared" si="67"/>
        <v>214</v>
      </c>
      <c r="C216" s="121">
        <f t="shared" si="68"/>
        <v>214</v>
      </c>
      <c r="D216" s="121">
        <f t="shared" si="69"/>
        <v>214</v>
      </c>
      <c r="E216" s="121">
        <f t="shared" si="70"/>
        <v>214</v>
      </c>
      <c r="F216" s="122">
        <v>214</v>
      </c>
      <c r="G216" s="255" t="str">
        <f>Inscription!B217&amp;Inscription!C217&amp;Inscription!D217&amp;Inscription!E217&amp;Inscription!F217</f>
        <v/>
      </c>
      <c r="H216" s="256"/>
      <c r="I216" s="123">
        <f>IF('Tirage Matchs'!$J$1=1,0,IF(G216="",0,IF(ISNA(VLOOKUP($F216,'Tirage Matchs'!$B$6:$H$133,6,FALSE)),VLOOKUP($F216,'Tirage Matchs'!$D$6:$H$133,5,FALSE),VLOOKUP($F216,'Tirage Matchs'!$B$6:$H$133,6,FALSE))))</f>
        <v>0</v>
      </c>
      <c r="J216" s="129">
        <f>IF('Tirage Matchs'!$J$1=1,0,IF(G216="",0,IF(ISNA(VLOOKUP($F216,'Tirage Matchs'!$B$6:$H$133,7,FALSE)),VLOOKUP($F216,'Tirage Matchs'!$D$6:$H$133,4,FALSE),VLOOKUP($F216,'Tirage Matchs'!$B$6:$H$133,7,FALSE))))</f>
        <v>0</v>
      </c>
      <c r="K216" s="125">
        <f>IF('Tirage Matchs'!$J$1&lt;=2,0,IF(G216="",0,IF(ISNA(VLOOKUP($F216,'Tirage Matchs'!$B$139:$H$266,6,FALSE)),VLOOKUP($F216,'Tirage Matchs'!$D$139:$H$266,5,FALSE),VLOOKUP($F216,'Tirage Matchs'!$B$139:$H$266,6,FALSE))))</f>
        <v>0</v>
      </c>
      <c r="L216" s="124">
        <f>IF('Tirage Matchs'!$J$1&lt;=2,0,IF(G216="",0,IF(ISNA(VLOOKUP($F216,'Tirage Matchs'!$B$139:$H$266,7,FALSE)),VLOOKUP($F216,'Tirage Matchs'!$D$139:$H$266,4,FALSE),VLOOKUP($F216,'Tirage Matchs'!$B$139:$H$266,7,FALSE))))</f>
        <v>0</v>
      </c>
      <c r="M216" s="124">
        <f>IF('Tirage Matchs'!$J$1&lt;=3,0,IF(G216="",0,IF(ISNA(VLOOKUP($F216,'Tirage Matchs'!$B$272:$H$399,6,FALSE)),VLOOKUP($F216,'Tirage Matchs'!$D$272:$H$399,5,FALSE),VLOOKUP($F216,'Tirage Matchs'!$B$272:$H$399,6,FALSE))))</f>
        <v>0</v>
      </c>
      <c r="N216" s="124">
        <f>IF('Tirage Matchs'!$J$1&lt;=3,0,IF(G216="",0,IF(ISNA(VLOOKUP($F216,'Tirage Matchs'!$B$272:$H$399,7,FALSE)),VLOOKUP($F216,'Tirage Matchs'!$D$272:$H$399,4,FALSE),VLOOKUP($F216,'Tirage Matchs'!$B$272:$H$399,7,FALSE))))</f>
        <v>0</v>
      </c>
      <c r="O216" s="124">
        <f>IF('Tirage Matchs'!$J$1&lt;=4,0,IF(G216="",0,IF(ISNA(VLOOKUP($F216,'Tirage Matchs'!$B$405:$H$532,6,FALSE)),VLOOKUP($F216,'Tirage Matchs'!$D$405:$H$532,5,FALSE),VLOOKUP($F216,'Tirage Matchs'!$B$405:$H$532,6,FALSE))))</f>
        <v>0</v>
      </c>
      <c r="P216" s="124">
        <f>IF('Tirage Matchs'!$J$1&lt;=4,0,IF(G216="",0,IF(ISNA(VLOOKUP($F216,'Tirage Matchs'!$B$405:$H$532,7,FALSE)),VLOOKUP($F216,'Tirage Matchs'!$D$405:$H$532,4,FALSE),VLOOKUP($F216,'Tirage Matchs'!$B$405:$H$532,7,FALSE))))</f>
        <v>0</v>
      </c>
      <c r="Q216" s="124">
        <f>IF('Tirage Matchs'!$J$1&lt;=5,0,IF(G216="",0,IF(ISNA(VLOOKUP($F216,'Tirage Matchs'!$B$538:$H$665,6,FALSE)),VLOOKUP($F216,'Tirage Matchs'!$D$538:$H$665,5,FALSE),VLOOKUP($F216,'Tirage Matchs'!$B$538:$H$665,6,FALSE))))</f>
        <v>0</v>
      </c>
      <c r="R216" s="124">
        <f>IF('Tirage Matchs'!$J$1&lt;=5,0,IF(G216="",0,IF(ISNA(VLOOKUP($F216,'Tirage Matchs'!$B$538:$H$665,7,FALSE)),VLOOKUP($F216,'Tirage Matchs'!$D$538:$H$665,4,FALSE),VLOOKUP($F216,'Tirage Matchs'!$B$538:$H$665,7,FALSE))))</f>
        <v>0</v>
      </c>
      <c r="S216" s="130">
        <f t="shared" si="79"/>
        <v>0</v>
      </c>
      <c r="T216" s="124">
        <f t="shared" si="80"/>
        <v>0</v>
      </c>
      <c r="V216" s="127">
        <f t="shared" si="81"/>
        <v>0</v>
      </c>
      <c r="W216" s="127">
        <f t="shared" si="71"/>
        <v>0</v>
      </c>
      <c r="X216" s="127">
        <f t="shared" si="72"/>
        <v>0</v>
      </c>
      <c r="Y216" s="127">
        <f t="shared" si="73"/>
        <v>0</v>
      </c>
      <c r="Z216" s="127">
        <f t="shared" si="74"/>
        <v>0</v>
      </c>
      <c r="AA216" s="128" t="str">
        <f t="shared" si="82"/>
        <v/>
      </c>
      <c r="AB216" s="128" t="str">
        <f t="shared" si="75"/>
        <v/>
      </c>
      <c r="AC216" s="128" t="str">
        <f t="shared" si="76"/>
        <v/>
      </c>
      <c r="AD216" s="128" t="str">
        <f t="shared" si="77"/>
        <v/>
      </c>
      <c r="AE216" s="128" t="str">
        <f t="shared" si="78"/>
        <v/>
      </c>
      <c r="AF216" s="47">
        <f t="shared" si="83"/>
        <v>0.78600000000000003</v>
      </c>
      <c r="AG216" s="47">
        <f t="shared" si="84"/>
        <v>0.78600000000000003</v>
      </c>
      <c r="AH216" s="47">
        <f t="shared" si="85"/>
        <v>0.78600000000000003</v>
      </c>
      <c r="AI216" s="47">
        <f t="shared" si="86"/>
        <v>0.78600000000000003</v>
      </c>
      <c r="AJ216" s="47">
        <f t="shared" si="87"/>
        <v>0.78600000000000003</v>
      </c>
      <c r="AK216" s="48"/>
      <c r="AL216" s="48"/>
    </row>
    <row r="217" spans="1:38" x14ac:dyDescent="0.2">
      <c r="A217" s="121">
        <f t="shared" si="66"/>
        <v>215</v>
      </c>
      <c r="B217" s="121">
        <f t="shared" si="67"/>
        <v>215</v>
      </c>
      <c r="C217" s="121">
        <f t="shared" si="68"/>
        <v>215</v>
      </c>
      <c r="D217" s="121">
        <f t="shared" si="69"/>
        <v>215</v>
      </c>
      <c r="E217" s="121">
        <f t="shared" si="70"/>
        <v>215</v>
      </c>
      <c r="F217" s="122">
        <v>215</v>
      </c>
      <c r="G217" s="255" t="str">
        <f>Inscription!B218&amp;Inscription!C218&amp;Inscription!D218&amp;Inscription!E218&amp;Inscription!F218</f>
        <v/>
      </c>
      <c r="H217" s="256"/>
      <c r="I217" s="123">
        <f>IF('Tirage Matchs'!$J$1=1,0,IF(G217="",0,IF(ISNA(VLOOKUP($F217,'Tirage Matchs'!$B$6:$H$133,6,FALSE)),VLOOKUP($F217,'Tirage Matchs'!$D$6:$H$133,5,FALSE),VLOOKUP($F217,'Tirage Matchs'!$B$6:$H$133,6,FALSE))))</f>
        <v>0</v>
      </c>
      <c r="J217" s="129">
        <f>IF('Tirage Matchs'!$J$1=1,0,IF(G217="",0,IF(ISNA(VLOOKUP($F217,'Tirage Matchs'!$B$6:$H$133,7,FALSE)),VLOOKUP($F217,'Tirage Matchs'!$D$6:$H$133,4,FALSE),VLOOKUP($F217,'Tirage Matchs'!$B$6:$H$133,7,FALSE))))</f>
        <v>0</v>
      </c>
      <c r="K217" s="125">
        <f>IF('Tirage Matchs'!$J$1&lt;=2,0,IF(G217="",0,IF(ISNA(VLOOKUP($F217,'Tirage Matchs'!$B$139:$H$266,6,FALSE)),VLOOKUP($F217,'Tirage Matchs'!$D$139:$H$266,5,FALSE),VLOOKUP($F217,'Tirage Matchs'!$B$139:$H$266,6,FALSE))))</f>
        <v>0</v>
      </c>
      <c r="L217" s="124">
        <f>IF('Tirage Matchs'!$J$1&lt;=2,0,IF(G217="",0,IF(ISNA(VLOOKUP($F217,'Tirage Matchs'!$B$139:$H$266,7,FALSE)),VLOOKUP($F217,'Tirage Matchs'!$D$139:$H$266,4,FALSE),VLOOKUP($F217,'Tirage Matchs'!$B$139:$H$266,7,FALSE))))</f>
        <v>0</v>
      </c>
      <c r="M217" s="124">
        <f>IF('Tirage Matchs'!$J$1&lt;=3,0,IF(G217="",0,IF(ISNA(VLOOKUP($F217,'Tirage Matchs'!$B$272:$H$399,6,FALSE)),VLOOKUP($F217,'Tirage Matchs'!$D$272:$H$399,5,FALSE),VLOOKUP($F217,'Tirage Matchs'!$B$272:$H$399,6,FALSE))))</f>
        <v>0</v>
      </c>
      <c r="N217" s="124">
        <f>IF('Tirage Matchs'!$J$1&lt;=3,0,IF(G217="",0,IF(ISNA(VLOOKUP($F217,'Tirage Matchs'!$B$272:$H$399,7,FALSE)),VLOOKUP($F217,'Tirage Matchs'!$D$272:$H$399,4,FALSE),VLOOKUP($F217,'Tirage Matchs'!$B$272:$H$399,7,FALSE))))</f>
        <v>0</v>
      </c>
      <c r="O217" s="124">
        <f>IF('Tirage Matchs'!$J$1&lt;=4,0,IF(G217="",0,IF(ISNA(VLOOKUP($F217,'Tirage Matchs'!$B$405:$H$532,6,FALSE)),VLOOKUP($F217,'Tirage Matchs'!$D$405:$H$532,5,FALSE),VLOOKUP($F217,'Tirage Matchs'!$B$405:$H$532,6,FALSE))))</f>
        <v>0</v>
      </c>
      <c r="P217" s="124">
        <f>IF('Tirage Matchs'!$J$1&lt;=4,0,IF(G217="",0,IF(ISNA(VLOOKUP($F217,'Tirage Matchs'!$B$405:$H$532,7,FALSE)),VLOOKUP($F217,'Tirage Matchs'!$D$405:$H$532,4,FALSE),VLOOKUP($F217,'Tirage Matchs'!$B$405:$H$532,7,FALSE))))</f>
        <v>0</v>
      </c>
      <c r="Q217" s="124">
        <f>IF('Tirage Matchs'!$J$1&lt;=5,0,IF(G217="",0,IF(ISNA(VLOOKUP($F217,'Tirage Matchs'!$B$538:$H$665,6,FALSE)),VLOOKUP($F217,'Tirage Matchs'!$D$538:$H$665,5,FALSE),VLOOKUP($F217,'Tirage Matchs'!$B$538:$H$665,6,FALSE))))</f>
        <v>0</v>
      </c>
      <c r="R217" s="124">
        <f>IF('Tirage Matchs'!$J$1&lt;=5,0,IF(G217="",0,IF(ISNA(VLOOKUP($F217,'Tirage Matchs'!$B$538:$H$665,7,FALSE)),VLOOKUP($F217,'Tirage Matchs'!$D$538:$H$665,4,FALSE),VLOOKUP($F217,'Tirage Matchs'!$B$538:$H$665,7,FALSE))))</f>
        <v>0</v>
      </c>
      <c r="S217" s="130">
        <f t="shared" si="79"/>
        <v>0</v>
      </c>
      <c r="T217" s="124">
        <f t="shared" si="80"/>
        <v>0</v>
      </c>
      <c r="V217" s="127">
        <f t="shared" si="81"/>
        <v>0</v>
      </c>
      <c r="W217" s="127">
        <f t="shared" si="71"/>
        <v>0</v>
      </c>
      <c r="X217" s="127">
        <f t="shared" si="72"/>
        <v>0</v>
      </c>
      <c r="Y217" s="127">
        <f t="shared" si="73"/>
        <v>0</v>
      </c>
      <c r="Z217" s="127">
        <f t="shared" si="74"/>
        <v>0</v>
      </c>
      <c r="AA217" s="128" t="str">
        <f t="shared" si="82"/>
        <v/>
      </c>
      <c r="AB217" s="128" t="str">
        <f t="shared" si="75"/>
        <v/>
      </c>
      <c r="AC217" s="128" t="str">
        <f t="shared" si="76"/>
        <v/>
      </c>
      <c r="AD217" s="128" t="str">
        <f t="shared" si="77"/>
        <v/>
      </c>
      <c r="AE217" s="128" t="str">
        <f t="shared" si="78"/>
        <v/>
      </c>
      <c r="AF217" s="47">
        <f t="shared" si="83"/>
        <v>0.78500000000000003</v>
      </c>
      <c r="AG217" s="47">
        <f t="shared" si="84"/>
        <v>0.78500000000000003</v>
      </c>
      <c r="AH217" s="47">
        <f t="shared" si="85"/>
        <v>0.78500000000000003</v>
      </c>
      <c r="AI217" s="47">
        <f t="shared" si="86"/>
        <v>0.78500000000000003</v>
      </c>
      <c r="AJ217" s="47">
        <f t="shared" si="87"/>
        <v>0.78500000000000003</v>
      </c>
      <c r="AK217" s="48"/>
      <c r="AL217" s="48"/>
    </row>
    <row r="218" spans="1:38" x14ac:dyDescent="0.2">
      <c r="A218" s="121">
        <f t="shared" si="66"/>
        <v>216</v>
      </c>
      <c r="B218" s="121">
        <f t="shared" si="67"/>
        <v>216</v>
      </c>
      <c r="C218" s="121">
        <f t="shared" si="68"/>
        <v>216</v>
      </c>
      <c r="D218" s="121">
        <f t="shared" si="69"/>
        <v>216</v>
      </c>
      <c r="E218" s="121">
        <f t="shared" si="70"/>
        <v>216</v>
      </c>
      <c r="F218" s="122">
        <v>216</v>
      </c>
      <c r="G218" s="255" t="str">
        <f>Inscription!B219&amp;Inscription!C219&amp;Inscription!D219&amp;Inscription!E219&amp;Inscription!F219</f>
        <v/>
      </c>
      <c r="H218" s="256"/>
      <c r="I218" s="123">
        <f>IF('Tirage Matchs'!$J$1=1,0,IF(G218="",0,IF(ISNA(VLOOKUP($F218,'Tirage Matchs'!$B$6:$H$133,6,FALSE)),VLOOKUP($F218,'Tirage Matchs'!$D$6:$H$133,5,FALSE),VLOOKUP($F218,'Tirage Matchs'!$B$6:$H$133,6,FALSE))))</f>
        <v>0</v>
      </c>
      <c r="J218" s="129">
        <f>IF('Tirage Matchs'!$J$1=1,0,IF(G218="",0,IF(ISNA(VLOOKUP($F218,'Tirage Matchs'!$B$6:$H$133,7,FALSE)),VLOOKUP($F218,'Tirage Matchs'!$D$6:$H$133,4,FALSE),VLOOKUP($F218,'Tirage Matchs'!$B$6:$H$133,7,FALSE))))</f>
        <v>0</v>
      </c>
      <c r="K218" s="125">
        <f>IF('Tirage Matchs'!$J$1&lt;=2,0,IF(G218="",0,IF(ISNA(VLOOKUP($F218,'Tirage Matchs'!$B$139:$H$266,6,FALSE)),VLOOKUP($F218,'Tirage Matchs'!$D$139:$H$266,5,FALSE),VLOOKUP($F218,'Tirage Matchs'!$B$139:$H$266,6,FALSE))))</f>
        <v>0</v>
      </c>
      <c r="L218" s="124">
        <f>IF('Tirage Matchs'!$J$1&lt;=2,0,IF(G218="",0,IF(ISNA(VLOOKUP($F218,'Tirage Matchs'!$B$139:$H$266,7,FALSE)),VLOOKUP($F218,'Tirage Matchs'!$D$139:$H$266,4,FALSE),VLOOKUP($F218,'Tirage Matchs'!$B$139:$H$266,7,FALSE))))</f>
        <v>0</v>
      </c>
      <c r="M218" s="124">
        <f>IF('Tirage Matchs'!$J$1&lt;=3,0,IF(G218="",0,IF(ISNA(VLOOKUP($F218,'Tirage Matchs'!$B$272:$H$399,6,FALSE)),VLOOKUP($F218,'Tirage Matchs'!$D$272:$H$399,5,FALSE),VLOOKUP($F218,'Tirage Matchs'!$B$272:$H$399,6,FALSE))))</f>
        <v>0</v>
      </c>
      <c r="N218" s="124">
        <f>IF('Tirage Matchs'!$J$1&lt;=3,0,IF(G218="",0,IF(ISNA(VLOOKUP($F218,'Tirage Matchs'!$B$272:$H$399,7,FALSE)),VLOOKUP($F218,'Tirage Matchs'!$D$272:$H$399,4,FALSE),VLOOKUP($F218,'Tirage Matchs'!$B$272:$H$399,7,FALSE))))</f>
        <v>0</v>
      </c>
      <c r="O218" s="124">
        <f>IF('Tirage Matchs'!$J$1&lt;=4,0,IF(G218="",0,IF(ISNA(VLOOKUP($F218,'Tirage Matchs'!$B$405:$H$532,6,FALSE)),VLOOKUP($F218,'Tirage Matchs'!$D$405:$H$532,5,FALSE),VLOOKUP($F218,'Tirage Matchs'!$B$405:$H$532,6,FALSE))))</f>
        <v>0</v>
      </c>
      <c r="P218" s="124">
        <f>IF('Tirage Matchs'!$J$1&lt;=4,0,IF(G218="",0,IF(ISNA(VLOOKUP($F218,'Tirage Matchs'!$B$405:$H$532,7,FALSE)),VLOOKUP($F218,'Tirage Matchs'!$D$405:$H$532,4,FALSE),VLOOKUP($F218,'Tirage Matchs'!$B$405:$H$532,7,FALSE))))</f>
        <v>0</v>
      </c>
      <c r="Q218" s="124">
        <f>IF('Tirage Matchs'!$J$1&lt;=5,0,IF(G218="",0,IF(ISNA(VLOOKUP($F218,'Tirage Matchs'!$B$538:$H$665,6,FALSE)),VLOOKUP($F218,'Tirage Matchs'!$D$538:$H$665,5,FALSE),VLOOKUP($F218,'Tirage Matchs'!$B$538:$H$665,6,FALSE))))</f>
        <v>0</v>
      </c>
      <c r="R218" s="124">
        <f>IF('Tirage Matchs'!$J$1&lt;=5,0,IF(G218="",0,IF(ISNA(VLOOKUP($F218,'Tirage Matchs'!$B$538:$H$665,7,FALSE)),VLOOKUP($F218,'Tirage Matchs'!$D$538:$H$665,4,FALSE),VLOOKUP($F218,'Tirage Matchs'!$B$538:$H$665,7,FALSE))))</f>
        <v>0</v>
      </c>
      <c r="S218" s="130">
        <f t="shared" si="79"/>
        <v>0</v>
      </c>
      <c r="T218" s="124">
        <f t="shared" si="80"/>
        <v>0</v>
      </c>
      <c r="V218" s="127">
        <f t="shared" si="81"/>
        <v>0</v>
      </c>
      <c r="W218" s="127">
        <f t="shared" si="71"/>
        <v>0</v>
      </c>
      <c r="X218" s="127">
        <f t="shared" si="72"/>
        <v>0</v>
      </c>
      <c r="Y218" s="127">
        <f t="shared" si="73"/>
        <v>0</v>
      </c>
      <c r="Z218" s="127">
        <f t="shared" si="74"/>
        <v>0</v>
      </c>
      <c r="AA218" s="128" t="str">
        <f t="shared" si="82"/>
        <v/>
      </c>
      <c r="AB218" s="128" t="str">
        <f t="shared" si="75"/>
        <v/>
      </c>
      <c r="AC218" s="128" t="str">
        <f t="shared" si="76"/>
        <v/>
      </c>
      <c r="AD218" s="128" t="str">
        <f t="shared" si="77"/>
        <v/>
      </c>
      <c r="AE218" s="128" t="str">
        <f t="shared" si="78"/>
        <v/>
      </c>
      <c r="AF218" s="47">
        <f t="shared" si="83"/>
        <v>0.78400000000000003</v>
      </c>
      <c r="AG218" s="47">
        <f t="shared" si="84"/>
        <v>0.78400000000000003</v>
      </c>
      <c r="AH218" s="47">
        <f t="shared" si="85"/>
        <v>0.78400000000000003</v>
      </c>
      <c r="AI218" s="47">
        <f t="shared" si="86"/>
        <v>0.78400000000000003</v>
      </c>
      <c r="AJ218" s="47">
        <f t="shared" si="87"/>
        <v>0.78400000000000003</v>
      </c>
      <c r="AK218" s="48"/>
      <c r="AL218" s="48"/>
    </row>
    <row r="219" spans="1:38" x14ac:dyDescent="0.2">
      <c r="A219" s="121">
        <f t="shared" si="66"/>
        <v>217</v>
      </c>
      <c r="B219" s="121">
        <f t="shared" si="67"/>
        <v>217</v>
      </c>
      <c r="C219" s="121">
        <f t="shared" si="68"/>
        <v>217</v>
      </c>
      <c r="D219" s="121">
        <f t="shared" si="69"/>
        <v>217</v>
      </c>
      <c r="E219" s="121">
        <f t="shared" si="70"/>
        <v>217</v>
      </c>
      <c r="F219" s="122">
        <v>217</v>
      </c>
      <c r="G219" s="255" t="str">
        <f>Inscription!B220&amp;Inscription!C220&amp;Inscription!D220&amp;Inscription!E220&amp;Inscription!F220</f>
        <v/>
      </c>
      <c r="H219" s="256"/>
      <c r="I219" s="123">
        <f>IF('Tirage Matchs'!$J$1=1,0,IF(G219="",0,IF(ISNA(VLOOKUP($F219,'Tirage Matchs'!$B$6:$H$133,6,FALSE)),VLOOKUP($F219,'Tirage Matchs'!$D$6:$H$133,5,FALSE),VLOOKUP($F219,'Tirage Matchs'!$B$6:$H$133,6,FALSE))))</f>
        <v>0</v>
      </c>
      <c r="J219" s="129">
        <f>IF('Tirage Matchs'!$J$1=1,0,IF(G219="",0,IF(ISNA(VLOOKUP($F219,'Tirage Matchs'!$B$6:$H$133,7,FALSE)),VLOOKUP($F219,'Tirage Matchs'!$D$6:$H$133,4,FALSE),VLOOKUP($F219,'Tirage Matchs'!$B$6:$H$133,7,FALSE))))</f>
        <v>0</v>
      </c>
      <c r="K219" s="125">
        <f>IF('Tirage Matchs'!$J$1&lt;=2,0,IF(G219="",0,IF(ISNA(VLOOKUP($F219,'Tirage Matchs'!$B$139:$H$266,6,FALSE)),VLOOKUP($F219,'Tirage Matchs'!$D$139:$H$266,5,FALSE),VLOOKUP($F219,'Tirage Matchs'!$B$139:$H$266,6,FALSE))))</f>
        <v>0</v>
      </c>
      <c r="L219" s="124">
        <f>IF('Tirage Matchs'!$J$1&lt;=2,0,IF(G219="",0,IF(ISNA(VLOOKUP($F219,'Tirage Matchs'!$B$139:$H$266,7,FALSE)),VLOOKUP($F219,'Tirage Matchs'!$D$139:$H$266,4,FALSE),VLOOKUP($F219,'Tirage Matchs'!$B$139:$H$266,7,FALSE))))</f>
        <v>0</v>
      </c>
      <c r="M219" s="124">
        <f>IF('Tirage Matchs'!$J$1&lt;=3,0,IF(G219="",0,IF(ISNA(VLOOKUP($F219,'Tirage Matchs'!$B$272:$H$399,6,FALSE)),VLOOKUP($F219,'Tirage Matchs'!$D$272:$H$399,5,FALSE),VLOOKUP($F219,'Tirage Matchs'!$B$272:$H$399,6,FALSE))))</f>
        <v>0</v>
      </c>
      <c r="N219" s="124">
        <f>IF('Tirage Matchs'!$J$1&lt;=3,0,IF(G219="",0,IF(ISNA(VLOOKUP($F219,'Tirage Matchs'!$B$272:$H$399,7,FALSE)),VLOOKUP($F219,'Tirage Matchs'!$D$272:$H$399,4,FALSE),VLOOKUP($F219,'Tirage Matchs'!$B$272:$H$399,7,FALSE))))</f>
        <v>0</v>
      </c>
      <c r="O219" s="124">
        <f>IF('Tirage Matchs'!$J$1&lt;=4,0,IF(G219="",0,IF(ISNA(VLOOKUP($F219,'Tirage Matchs'!$B$405:$H$532,6,FALSE)),VLOOKUP($F219,'Tirage Matchs'!$D$405:$H$532,5,FALSE),VLOOKUP($F219,'Tirage Matchs'!$B$405:$H$532,6,FALSE))))</f>
        <v>0</v>
      </c>
      <c r="P219" s="124">
        <f>IF('Tirage Matchs'!$J$1&lt;=4,0,IF(G219="",0,IF(ISNA(VLOOKUP($F219,'Tirage Matchs'!$B$405:$H$532,7,FALSE)),VLOOKUP($F219,'Tirage Matchs'!$D$405:$H$532,4,FALSE),VLOOKUP($F219,'Tirage Matchs'!$B$405:$H$532,7,FALSE))))</f>
        <v>0</v>
      </c>
      <c r="Q219" s="124">
        <f>IF('Tirage Matchs'!$J$1&lt;=5,0,IF(G219="",0,IF(ISNA(VLOOKUP($F219,'Tirage Matchs'!$B$538:$H$665,6,FALSE)),VLOOKUP($F219,'Tirage Matchs'!$D$538:$H$665,5,FALSE),VLOOKUP($F219,'Tirage Matchs'!$B$538:$H$665,6,FALSE))))</f>
        <v>0</v>
      </c>
      <c r="R219" s="124">
        <f>IF('Tirage Matchs'!$J$1&lt;=5,0,IF(G219="",0,IF(ISNA(VLOOKUP($F219,'Tirage Matchs'!$B$538:$H$665,7,FALSE)),VLOOKUP($F219,'Tirage Matchs'!$D$538:$H$665,4,FALSE),VLOOKUP($F219,'Tirage Matchs'!$B$538:$H$665,7,FALSE))))</f>
        <v>0</v>
      </c>
      <c r="S219" s="130">
        <f t="shared" si="79"/>
        <v>0</v>
      </c>
      <c r="T219" s="124">
        <f t="shared" si="80"/>
        <v>0</v>
      </c>
      <c r="V219" s="127">
        <f t="shared" si="81"/>
        <v>0</v>
      </c>
      <c r="W219" s="127">
        <f t="shared" si="71"/>
        <v>0</v>
      </c>
      <c r="X219" s="127">
        <f t="shared" si="72"/>
        <v>0</v>
      </c>
      <c r="Y219" s="127">
        <f t="shared" si="73"/>
        <v>0</v>
      </c>
      <c r="Z219" s="127">
        <f t="shared" si="74"/>
        <v>0</v>
      </c>
      <c r="AA219" s="128" t="str">
        <f t="shared" si="82"/>
        <v/>
      </c>
      <c r="AB219" s="128" t="str">
        <f t="shared" si="75"/>
        <v/>
      </c>
      <c r="AC219" s="128" t="str">
        <f t="shared" si="76"/>
        <v/>
      </c>
      <c r="AD219" s="128" t="str">
        <f t="shared" si="77"/>
        <v/>
      </c>
      <c r="AE219" s="128" t="str">
        <f t="shared" si="78"/>
        <v/>
      </c>
      <c r="AF219" s="47">
        <f t="shared" si="83"/>
        <v>0.78300000000000003</v>
      </c>
      <c r="AG219" s="47">
        <f t="shared" si="84"/>
        <v>0.78300000000000003</v>
      </c>
      <c r="AH219" s="47">
        <f t="shared" si="85"/>
        <v>0.78300000000000003</v>
      </c>
      <c r="AI219" s="47">
        <f t="shared" si="86"/>
        <v>0.78300000000000003</v>
      </c>
      <c r="AJ219" s="47">
        <f t="shared" si="87"/>
        <v>0.78300000000000003</v>
      </c>
      <c r="AK219" s="48"/>
      <c r="AL219" s="48"/>
    </row>
    <row r="220" spans="1:38" x14ac:dyDescent="0.2">
      <c r="A220" s="121">
        <f t="shared" si="66"/>
        <v>218</v>
      </c>
      <c r="B220" s="121">
        <f t="shared" si="67"/>
        <v>218</v>
      </c>
      <c r="C220" s="121">
        <f t="shared" si="68"/>
        <v>218</v>
      </c>
      <c r="D220" s="121">
        <f t="shared" si="69"/>
        <v>218</v>
      </c>
      <c r="E220" s="121">
        <f t="shared" si="70"/>
        <v>218</v>
      </c>
      <c r="F220" s="122">
        <v>218</v>
      </c>
      <c r="G220" s="255" t="str">
        <f>Inscription!B221&amp;Inscription!C221&amp;Inscription!D221&amp;Inscription!E221&amp;Inscription!F221</f>
        <v/>
      </c>
      <c r="H220" s="256"/>
      <c r="I220" s="123">
        <f>IF('Tirage Matchs'!$J$1=1,0,IF(G220="",0,IF(ISNA(VLOOKUP($F220,'Tirage Matchs'!$B$6:$H$133,6,FALSE)),VLOOKUP($F220,'Tirage Matchs'!$D$6:$H$133,5,FALSE),VLOOKUP($F220,'Tirage Matchs'!$B$6:$H$133,6,FALSE))))</f>
        <v>0</v>
      </c>
      <c r="J220" s="129">
        <f>IF('Tirage Matchs'!$J$1=1,0,IF(G220="",0,IF(ISNA(VLOOKUP($F220,'Tirage Matchs'!$B$6:$H$133,7,FALSE)),VLOOKUP($F220,'Tirage Matchs'!$D$6:$H$133,4,FALSE),VLOOKUP($F220,'Tirage Matchs'!$B$6:$H$133,7,FALSE))))</f>
        <v>0</v>
      </c>
      <c r="K220" s="125">
        <f>IF('Tirage Matchs'!$J$1&lt;=2,0,IF(G220="",0,IF(ISNA(VLOOKUP($F220,'Tirage Matchs'!$B$139:$H$266,6,FALSE)),VLOOKUP($F220,'Tirage Matchs'!$D$139:$H$266,5,FALSE),VLOOKUP($F220,'Tirage Matchs'!$B$139:$H$266,6,FALSE))))</f>
        <v>0</v>
      </c>
      <c r="L220" s="124">
        <f>IF('Tirage Matchs'!$J$1&lt;=2,0,IF(G220="",0,IF(ISNA(VLOOKUP($F220,'Tirage Matchs'!$B$139:$H$266,7,FALSE)),VLOOKUP($F220,'Tirage Matchs'!$D$139:$H$266,4,FALSE),VLOOKUP($F220,'Tirage Matchs'!$B$139:$H$266,7,FALSE))))</f>
        <v>0</v>
      </c>
      <c r="M220" s="124">
        <f>IF('Tirage Matchs'!$J$1&lt;=3,0,IF(G220="",0,IF(ISNA(VLOOKUP($F220,'Tirage Matchs'!$B$272:$H$399,6,FALSE)),VLOOKUP($F220,'Tirage Matchs'!$D$272:$H$399,5,FALSE),VLOOKUP($F220,'Tirage Matchs'!$B$272:$H$399,6,FALSE))))</f>
        <v>0</v>
      </c>
      <c r="N220" s="124">
        <f>IF('Tirage Matchs'!$J$1&lt;=3,0,IF(G220="",0,IF(ISNA(VLOOKUP($F220,'Tirage Matchs'!$B$272:$H$399,7,FALSE)),VLOOKUP($F220,'Tirage Matchs'!$D$272:$H$399,4,FALSE),VLOOKUP($F220,'Tirage Matchs'!$B$272:$H$399,7,FALSE))))</f>
        <v>0</v>
      </c>
      <c r="O220" s="124">
        <f>IF('Tirage Matchs'!$J$1&lt;=4,0,IF(G220="",0,IF(ISNA(VLOOKUP($F220,'Tirage Matchs'!$B$405:$H$532,6,FALSE)),VLOOKUP($F220,'Tirage Matchs'!$D$405:$H$532,5,FALSE),VLOOKUP($F220,'Tirage Matchs'!$B$405:$H$532,6,FALSE))))</f>
        <v>0</v>
      </c>
      <c r="P220" s="124">
        <f>IF('Tirage Matchs'!$J$1&lt;=4,0,IF(G220="",0,IF(ISNA(VLOOKUP($F220,'Tirage Matchs'!$B$405:$H$532,7,FALSE)),VLOOKUP($F220,'Tirage Matchs'!$D$405:$H$532,4,FALSE),VLOOKUP($F220,'Tirage Matchs'!$B$405:$H$532,7,FALSE))))</f>
        <v>0</v>
      </c>
      <c r="Q220" s="124">
        <f>IF('Tirage Matchs'!$J$1&lt;=5,0,IF(G220="",0,IF(ISNA(VLOOKUP($F220,'Tirage Matchs'!$B$538:$H$665,6,FALSE)),VLOOKUP($F220,'Tirage Matchs'!$D$538:$H$665,5,FALSE),VLOOKUP($F220,'Tirage Matchs'!$B$538:$H$665,6,FALSE))))</f>
        <v>0</v>
      </c>
      <c r="R220" s="124">
        <f>IF('Tirage Matchs'!$J$1&lt;=5,0,IF(G220="",0,IF(ISNA(VLOOKUP($F220,'Tirage Matchs'!$B$538:$H$665,7,FALSE)),VLOOKUP($F220,'Tirage Matchs'!$D$538:$H$665,4,FALSE),VLOOKUP($F220,'Tirage Matchs'!$B$538:$H$665,7,FALSE))))</f>
        <v>0</v>
      </c>
      <c r="S220" s="130">
        <f t="shared" si="79"/>
        <v>0</v>
      </c>
      <c r="T220" s="124">
        <f t="shared" si="80"/>
        <v>0</v>
      </c>
      <c r="V220" s="127">
        <f t="shared" si="81"/>
        <v>0</v>
      </c>
      <c r="W220" s="127">
        <f t="shared" si="71"/>
        <v>0</v>
      </c>
      <c r="X220" s="127">
        <f t="shared" si="72"/>
        <v>0</v>
      </c>
      <c r="Y220" s="127">
        <f t="shared" si="73"/>
        <v>0</v>
      </c>
      <c r="Z220" s="127">
        <f t="shared" si="74"/>
        <v>0</v>
      </c>
      <c r="AA220" s="128" t="str">
        <f t="shared" si="82"/>
        <v/>
      </c>
      <c r="AB220" s="128" t="str">
        <f t="shared" si="75"/>
        <v/>
      </c>
      <c r="AC220" s="128" t="str">
        <f t="shared" si="76"/>
        <v/>
      </c>
      <c r="AD220" s="128" t="str">
        <f t="shared" si="77"/>
        <v/>
      </c>
      <c r="AE220" s="128" t="str">
        <f t="shared" si="78"/>
        <v/>
      </c>
      <c r="AF220" s="47">
        <f t="shared" si="83"/>
        <v>0.78200000000000003</v>
      </c>
      <c r="AG220" s="47">
        <f t="shared" si="84"/>
        <v>0.78200000000000003</v>
      </c>
      <c r="AH220" s="47">
        <f t="shared" si="85"/>
        <v>0.78200000000000003</v>
      </c>
      <c r="AI220" s="47">
        <f t="shared" si="86"/>
        <v>0.78200000000000003</v>
      </c>
      <c r="AJ220" s="47">
        <f t="shared" si="87"/>
        <v>0.78200000000000003</v>
      </c>
      <c r="AK220" s="48"/>
      <c r="AL220" s="48"/>
    </row>
    <row r="221" spans="1:38" x14ac:dyDescent="0.2">
      <c r="A221" s="121">
        <f t="shared" si="66"/>
        <v>219</v>
      </c>
      <c r="B221" s="121">
        <f t="shared" si="67"/>
        <v>219</v>
      </c>
      <c r="C221" s="121">
        <f t="shared" si="68"/>
        <v>219</v>
      </c>
      <c r="D221" s="121">
        <f t="shared" si="69"/>
        <v>219</v>
      </c>
      <c r="E221" s="121">
        <f t="shared" si="70"/>
        <v>219</v>
      </c>
      <c r="F221" s="122">
        <v>219</v>
      </c>
      <c r="G221" s="255" t="str">
        <f>Inscription!B222&amp;Inscription!C222&amp;Inscription!D222&amp;Inscription!E222&amp;Inscription!F222</f>
        <v/>
      </c>
      <c r="H221" s="256"/>
      <c r="I221" s="123">
        <f>IF('Tirage Matchs'!$J$1=1,0,IF(G221="",0,IF(ISNA(VLOOKUP($F221,'Tirage Matchs'!$B$6:$H$133,6,FALSE)),VLOOKUP($F221,'Tirage Matchs'!$D$6:$H$133,5,FALSE),VLOOKUP($F221,'Tirage Matchs'!$B$6:$H$133,6,FALSE))))</f>
        <v>0</v>
      </c>
      <c r="J221" s="129">
        <f>IF('Tirage Matchs'!$J$1=1,0,IF(G221="",0,IF(ISNA(VLOOKUP($F221,'Tirage Matchs'!$B$6:$H$133,7,FALSE)),VLOOKUP($F221,'Tirage Matchs'!$D$6:$H$133,4,FALSE),VLOOKUP($F221,'Tirage Matchs'!$B$6:$H$133,7,FALSE))))</f>
        <v>0</v>
      </c>
      <c r="K221" s="125">
        <f>IF('Tirage Matchs'!$J$1&lt;=2,0,IF(G221="",0,IF(ISNA(VLOOKUP($F221,'Tirage Matchs'!$B$139:$H$266,6,FALSE)),VLOOKUP($F221,'Tirage Matchs'!$D$139:$H$266,5,FALSE),VLOOKUP($F221,'Tirage Matchs'!$B$139:$H$266,6,FALSE))))</f>
        <v>0</v>
      </c>
      <c r="L221" s="124">
        <f>IF('Tirage Matchs'!$J$1&lt;=2,0,IF(G221="",0,IF(ISNA(VLOOKUP($F221,'Tirage Matchs'!$B$139:$H$266,7,FALSE)),VLOOKUP($F221,'Tirage Matchs'!$D$139:$H$266,4,FALSE),VLOOKUP($F221,'Tirage Matchs'!$B$139:$H$266,7,FALSE))))</f>
        <v>0</v>
      </c>
      <c r="M221" s="124">
        <f>IF('Tirage Matchs'!$J$1&lt;=3,0,IF(G221="",0,IF(ISNA(VLOOKUP($F221,'Tirage Matchs'!$B$272:$H$399,6,FALSE)),VLOOKUP($F221,'Tirage Matchs'!$D$272:$H$399,5,FALSE),VLOOKUP($F221,'Tirage Matchs'!$B$272:$H$399,6,FALSE))))</f>
        <v>0</v>
      </c>
      <c r="N221" s="124">
        <f>IF('Tirage Matchs'!$J$1&lt;=3,0,IF(G221="",0,IF(ISNA(VLOOKUP($F221,'Tirage Matchs'!$B$272:$H$399,7,FALSE)),VLOOKUP($F221,'Tirage Matchs'!$D$272:$H$399,4,FALSE),VLOOKUP($F221,'Tirage Matchs'!$B$272:$H$399,7,FALSE))))</f>
        <v>0</v>
      </c>
      <c r="O221" s="124">
        <f>IF('Tirage Matchs'!$J$1&lt;=4,0,IF(G221="",0,IF(ISNA(VLOOKUP($F221,'Tirage Matchs'!$B$405:$H$532,6,FALSE)),VLOOKUP($F221,'Tirage Matchs'!$D$405:$H$532,5,FALSE),VLOOKUP($F221,'Tirage Matchs'!$B$405:$H$532,6,FALSE))))</f>
        <v>0</v>
      </c>
      <c r="P221" s="124">
        <f>IF('Tirage Matchs'!$J$1&lt;=4,0,IF(G221="",0,IF(ISNA(VLOOKUP($F221,'Tirage Matchs'!$B$405:$H$532,7,FALSE)),VLOOKUP($F221,'Tirage Matchs'!$D$405:$H$532,4,FALSE),VLOOKUP($F221,'Tirage Matchs'!$B$405:$H$532,7,FALSE))))</f>
        <v>0</v>
      </c>
      <c r="Q221" s="124">
        <f>IF('Tirage Matchs'!$J$1&lt;=5,0,IF(G221="",0,IF(ISNA(VLOOKUP($F221,'Tirage Matchs'!$B$538:$H$665,6,FALSE)),VLOOKUP($F221,'Tirage Matchs'!$D$538:$H$665,5,FALSE),VLOOKUP($F221,'Tirage Matchs'!$B$538:$H$665,6,FALSE))))</f>
        <v>0</v>
      </c>
      <c r="R221" s="124">
        <f>IF('Tirage Matchs'!$J$1&lt;=5,0,IF(G221="",0,IF(ISNA(VLOOKUP($F221,'Tirage Matchs'!$B$538:$H$665,7,FALSE)),VLOOKUP($F221,'Tirage Matchs'!$D$538:$H$665,4,FALSE),VLOOKUP($F221,'Tirage Matchs'!$B$538:$H$665,7,FALSE))))</f>
        <v>0</v>
      </c>
      <c r="S221" s="130">
        <f t="shared" si="79"/>
        <v>0</v>
      </c>
      <c r="T221" s="124">
        <f t="shared" si="80"/>
        <v>0</v>
      </c>
      <c r="V221" s="127">
        <f t="shared" si="81"/>
        <v>0</v>
      </c>
      <c r="W221" s="127">
        <f t="shared" si="71"/>
        <v>0</v>
      </c>
      <c r="X221" s="127">
        <f t="shared" si="72"/>
        <v>0</v>
      </c>
      <c r="Y221" s="127">
        <f t="shared" si="73"/>
        <v>0</v>
      </c>
      <c r="Z221" s="127">
        <f t="shared" si="74"/>
        <v>0</v>
      </c>
      <c r="AA221" s="128" t="str">
        <f t="shared" si="82"/>
        <v/>
      </c>
      <c r="AB221" s="128" t="str">
        <f t="shared" si="75"/>
        <v/>
      </c>
      <c r="AC221" s="128" t="str">
        <f t="shared" si="76"/>
        <v/>
      </c>
      <c r="AD221" s="128" t="str">
        <f t="shared" si="77"/>
        <v/>
      </c>
      <c r="AE221" s="128" t="str">
        <f t="shared" si="78"/>
        <v/>
      </c>
      <c r="AF221" s="47">
        <f t="shared" si="83"/>
        <v>0.78100000000000003</v>
      </c>
      <c r="AG221" s="47">
        <f t="shared" si="84"/>
        <v>0.78100000000000003</v>
      </c>
      <c r="AH221" s="47">
        <f t="shared" si="85"/>
        <v>0.78100000000000003</v>
      </c>
      <c r="AI221" s="47">
        <f t="shared" si="86"/>
        <v>0.78100000000000003</v>
      </c>
      <c r="AJ221" s="47">
        <f t="shared" si="87"/>
        <v>0.78100000000000003</v>
      </c>
      <c r="AK221" s="48"/>
      <c r="AL221" s="48"/>
    </row>
    <row r="222" spans="1:38" x14ac:dyDescent="0.2">
      <c r="A222" s="121">
        <f t="shared" si="66"/>
        <v>220</v>
      </c>
      <c r="B222" s="121">
        <f t="shared" si="67"/>
        <v>220</v>
      </c>
      <c r="C222" s="121">
        <f t="shared" si="68"/>
        <v>220</v>
      </c>
      <c r="D222" s="121">
        <f t="shared" si="69"/>
        <v>220</v>
      </c>
      <c r="E222" s="121">
        <f t="shared" si="70"/>
        <v>220</v>
      </c>
      <c r="F222" s="122">
        <v>220</v>
      </c>
      <c r="G222" s="255" t="str">
        <f>Inscription!B223&amp;Inscription!C223&amp;Inscription!D223&amp;Inscription!E223&amp;Inscription!F223</f>
        <v/>
      </c>
      <c r="H222" s="256"/>
      <c r="I222" s="123">
        <f>IF('Tirage Matchs'!$J$1=1,0,IF(G222="",0,IF(ISNA(VLOOKUP($F222,'Tirage Matchs'!$B$6:$H$133,6,FALSE)),VLOOKUP($F222,'Tirage Matchs'!$D$6:$H$133,5,FALSE),VLOOKUP($F222,'Tirage Matchs'!$B$6:$H$133,6,FALSE))))</f>
        <v>0</v>
      </c>
      <c r="J222" s="129">
        <f>IF('Tirage Matchs'!$J$1=1,0,IF(G222="",0,IF(ISNA(VLOOKUP($F222,'Tirage Matchs'!$B$6:$H$133,7,FALSE)),VLOOKUP($F222,'Tirage Matchs'!$D$6:$H$133,4,FALSE),VLOOKUP($F222,'Tirage Matchs'!$B$6:$H$133,7,FALSE))))</f>
        <v>0</v>
      </c>
      <c r="K222" s="125">
        <f>IF('Tirage Matchs'!$J$1&lt;=2,0,IF(G222="",0,IF(ISNA(VLOOKUP($F222,'Tirage Matchs'!$B$139:$H$266,6,FALSE)),VLOOKUP($F222,'Tirage Matchs'!$D$139:$H$266,5,FALSE),VLOOKUP($F222,'Tirage Matchs'!$B$139:$H$266,6,FALSE))))</f>
        <v>0</v>
      </c>
      <c r="L222" s="124">
        <f>IF('Tirage Matchs'!$J$1&lt;=2,0,IF(G222="",0,IF(ISNA(VLOOKUP($F222,'Tirage Matchs'!$B$139:$H$266,7,FALSE)),VLOOKUP($F222,'Tirage Matchs'!$D$139:$H$266,4,FALSE),VLOOKUP($F222,'Tirage Matchs'!$B$139:$H$266,7,FALSE))))</f>
        <v>0</v>
      </c>
      <c r="M222" s="124">
        <f>IF('Tirage Matchs'!$J$1&lt;=3,0,IF(G222="",0,IF(ISNA(VLOOKUP($F222,'Tirage Matchs'!$B$272:$H$399,6,FALSE)),VLOOKUP($F222,'Tirage Matchs'!$D$272:$H$399,5,FALSE),VLOOKUP($F222,'Tirage Matchs'!$B$272:$H$399,6,FALSE))))</f>
        <v>0</v>
      </c>
      <c r="N222" s="124">
        <f>IF('Tirage Matchs'!$J$1&lt;=3,0,IF(G222="",0,IF(ISNA(VLOOKUP($F222,'Tirage Matchs'!$B$272:$H$399,7,FALSE)),VLOOKUP($F222,'Tirage Matchs'!$D$272:$H$399,4,FALSE),VLOOKUP($F222,'Tirage Matchs'!$B$272:$H$399,7,FALSE))))</f>
        <v>0</v>
      </c>
      <c r="O222" s="124">
        <f>IF('Tirage Matchs'!$J$1&lt;=4,0,IF(G222="",0,IF(ISNA(VLOOKUP($F222,'Tirage Matchs'!$B$405:$H$532,6,FALSE)),VLOOKUP($F222,'Tirage Matchs'!$D$405:$H$532,5,FALSE),VLOOKUP($F222,'Tirage Matchs'!$B$405:$H$532,6,FALSE))))</f>
        <v>0</v>
      </c>
      <c r="P222" s="124">
        <f>IF('Tirage Matchs'!$J$1&lt;=4,0,IF(G222="",0,IF(ISNA(VLOOKUP($F222,'Tirage Matchs'!$B$405:$H$532,7,FALSE)),VLOOKUP($F222,'Tirage Matchs'!$D$405:$H$532,4,FALSE),VLOOKUP($F222,'Tirage Matchs'!$B$405:$H$532,7,FALSE))))</f>
        <v>0</v>
      </c>
      <c r="Q222" s="124">
        <f>IF('Tirage Matchs'!$J$1&lt;=5,0,IF(G222="",0,IF(ISNA(VLOOKUP($F222,'Tirage Matchs'!$B$538:$H$665,6,FALSE)),VLOOKUP($F222,'Tirage Matchs'!$D$538:$H$665,5,FALSE),VLOOKUP($F222,'Tirage Matchs'!$B$538:$H$665,6,FALSE))))</f>
        <v>0</v>
      </c>
      <c r="R222" s="124">
        <f>IF('Tirage Matchs'!$J$1&lt;=5,0,IF(G222="",0,IF(ISNA(VLOOKUP($F222,'Tirage Matchs'!$B$538:$H$665,7,FALSE)),VLOOKUP($F222,'Tirage Matchs'!$D$538:$H$665,4,FALSE),VLOOKUP($F222,'Tirage Matchs'!$B$538:$H$665,7,FALSE))))</f>
        <v>0</v>
      </c>
      <c r="S222" s="130">
        <f t="shared" si="79"/>
        <v>0</v>
      </c>
      <c r="T222" s="124">
        <f t="shared" si="80"/>
        <v>0</v>
      </c>
      <c r="V222" s="127">
        <f t="shared" si="81"/>
        <v>0</v>
      </c>
      <c r="W222" s="127">
        <f t="shared" si="71"/>
        <v>0</v>
      </c>
      <c r="X222" s="127">
        <f t="shared" si="72"/>
        <v>0</v>
      </c>
      <c r="Y222" s="127">
        <f t="shared" si="73"/>
        <v>0</v>
      </c>
      <c r="Z222" s="127">
        <f t="shared" si="74"/>
        <v>0</v>
      </c>
      <c r="AA222" s="128" t="str">
        <f t="shared" si="82"/>
        <v/>
      </c>
      <c r="AB222" s="128" t="str">
        <f t="shared" si="75"/>
        <v/>
      </c>
      <c r="AC222" s="128" t="str">
        <f t="shared" si="76"/>
        <v/>
      </c>
      <c r="AD222" s="128" t="str">
        <f t="shared" si="77"/>
        <v/>
      </c>
      <c r="AE222" s="128" t="str">
        <f t="shared" si="78"/>
        <v/>
      </c>
      <c r="AF222" s="47">
        <f t="shared" si="83"/>
        <v>0.78</v>
      </c>
      <c r="AG222" s="47">
        <f t="shared" si="84"/>
        <v>0.78</v>
      </c>
      <c r="AH222" s="47">
        <f t="shared" si="85"/>
        <v>0.78</v>
      </c>
      <c r="AI222" s="47">
        <f t="shared" si="86"/>
        <v>0.78</v>
      </c>
      <c r="AJ222" s="47">
        <f t="shared" si="87"/>
        <v>0.78</v>
      </c>
      <c r="AK222" s="48"/>
      <c r="AL222" s="48"/>
    </row>
    <row r="223" spans="1:38" x14ac:dyDescent="0.2">
      <c r="A223" s="121">
        <f t="shared" si="66"/>
        <v>221</v>
      </c>
      <c r="B223" s="121">
        <f t="shared" si="67"/>
        <v>221</v>
      </c>
      <c r="C223" s="121">
        <f t="shared" si="68"/>
        <v>221</v>
      </c>
      <c r="D223" s="121">
        <f t="shared" si="69"/>
        <v>221</v>
      </c>
      <c r="E223" s="121">
        <f t="shared" si="70"/>
        <v>221</v>
      </c>
      <c r="F223" s="122">
        <v>221</v>
      </c>
      <c r="G223" s="255" t="str">
        <f>Inscription!B224&amp;Inscription!C224&amp;Inscription!D224&amp;Inscription!E224&amp;Inscription!F224</f>
        <v/>
      </c>
      <c r="H223" s="256"/>
      <c r="I223" s="123">
        <f>IF('Tirage Matchs'!$J$1=1,0,IF(G223="",0,IF(ISNA(VLOOKUP($F223,'Tirage Matchs'!$B$6:$H$133,6,FALSE)),VLOOKUP($F223,'Tirage Matchs'!$D$6:$H$133,5,FALSE),VLOOKUP($F223,'Tirage Matchs'!$B$6:$H$133,6,FALSE))))</f>
        <v>0</v>
      </c>
      <c r="J223" s="129">
        <f>IF('Tirage Matchs'!$J$1=1,0,IF(G223="",0,IF(ISNA(VLOOKUP($F223,'Tirage Matchs'!$B$6:$H$133,7,FALSE)),VLOOKUP($F223,'Tirage Matchs'!$D$6:$H$133,4,FALSE),VLOOKUP($F223,'Tirage Matchs'!$B$6:$H$133,7,FALSE))))</f>
        <v>0</v>
      </c>
      <c r="K223" s="125">
        <f>IF('Tirage Matchs'!$J$1&lt;=2,0,IF(G223="",0,IF(ISNA(VLOOKUP($F223,'Tirage Matchs'!$B$139:$H$266,6,FALSE)),VLOOKUP($F223,'Tirage Matchs'!$D$139:$H$266,5,FALSE),VLOOKUP($F223,'Tirage Matchs'!$B$139:$H$266,6,FALSE))))</f>
        <v>0</v>
      </c>
      <c r="L223" s="124">
        <f>IF('Tirage Matchs'!$J$1&lt;=2,0,IF(G223="",0,IF(ISNA(VLOOKUP($F223,'Tirage Matchs'!$B$139:$H$266,7,FALSE)),VLOOKUP($F223,'Tirage Matchs'!$D$139:$H$266,4,FALSE),VLOOKUP($F223,'Tirage Matchs'!$B$139:$H$266,7,FALSE))))</f>
        <v>0</v>
      </c>
      <c r="M223" s="124">
        <f>IF('Tirage Matchs'!$J$1&lt;=3,0,IF(G223="",0,IF(ISNA(VLOOKUP($F223,'Tirage Matchs'!$B$272:$H$399,6,FALSE)),VLOOKUP($F223,'Tirage Matchs'!$D$272:$H$399,5,FALSE),VLOOKUP($F223,'Tirage Matchs'!$B$272:$H$399,6,FALSE))))</f>
        <v>0</v>
      </c>
      <c r="N223" s="124">
        <f>IF('Tirage Matchs'!$J$1&lt;=3,0,IF(G223="",0,IF(ISNA(VLOOKUP($F223,'Tirage Matchs'!$B$272:$H$399,7,FALSE)),VLOOKUP($F223,'Tirage Matchs'!$D$272:$H$399,4,FALSE),VLOOKUP($F223,'Tirage Matchs'!$B$272:$H$399,7,FALSE))))</f>
        <v>0</v>
      </c>
      <c r="O223" s="124">
        <f>IF('Tirage Matchs'!$J$1&lt;=4,0,IF(G223="",0,IF(ISNA(VLOOKUP($F223,'Tirage Matchs'!$B$405:$H$532,6,FALSE)),VLOOKUP($F223,'Tirage Matchs'!$D$405:$H$532,5,FALSE),VLOOKUP($F223,'Tirage Matchs'!$B$405:$H$532,6,FALSE))))</f>
        <v>0</v>
      </c>
      <c r="P223" s="124">
        <f>IF('Tirage Matchs'!$J$1&lt;=4,0,IF(G223="",0,IF(ISNA(VLOOKUP($F223,'Tirage Matchs'!$B$405:$H$532,7,FALSE)),VLOOKUP($F223,'Tirage Matchs'!$D$405:$H$532,4,FALSE),VLOOKUP($F223,'Tirage Matchs'!$B$405:$H$532,7,FALSE))))</f>
        <v>0</v>
      </c>
      <c r="Q223" s="124">
        <f>IF('Tirage Matchs'!$J$1&lt;=5,0,IF(G223="",0,IF(ISNA(VLOOKUP($F223,'Tirage Matchs'!$B$538:$H$665,6,FALSE)),VLOOKUP($F223,'Tirage Matchs'!$D$538:$H$665,5,FALSE),VLOOKUP($F223,'Tirage Matchs'!$B$538:$H$665,6,FALSE))))</f>
        <v>0</v>
      </c>
      <c r="R223" s="124">
        <f>IF('Tirage Matchs'!$J$1&lt;=5,0,IF(G223="",0,IF(ISNA(VLOOKUP($F223,'Tirage Matchs'!$B$538:$H$665,7,FALSE)),VLOOKUP($F223,'Tirage Matchs'!$D$538:$H$665,4,FALSE),VLOOKUP($F223,'Tirage Matchs'!$B$538:$H$665,7,FALSE))))</f>
        <v>0</v>
      </c>
      <c r="S223" s="130">
        <f t="shared" si="79"/>
        <v>0</v>
      </c>
      <c r="T223" s="124">
        <f t="shared" si="80"/>
        <v>0</v>
      </c>
      <c r="V223" s="127">
        <f t="shared" si="81"/>
        <v>0</v>
      </c>
      <c r="W223" s="127">
        <f t="shared" si="71"/>
        <v>0</v>
      </c>
      <c r="X223" s="127">
        <f t="shared" si="72"/>
        <v>0</v>
      </c>
      <c r="Y223" s="127">
        <f t="shared" si="73"/>
        <v>0</v>
      </c>
      <c r="Z223" s="127">
        <f t="shared" si="74"/>
        <v>0</v>
      </c>
      <c r="AA223" s="128" t="str">
        <f t="shared" si="82"/>
        <v/>
      </c>
      <c r="AB223" s="128" t="str">
        <f t="shared" si="75"/>
        <v/>
      </c>
      <c r="AC223" s="128" t="str">
        <f t="shared" si="76"/>
        <v/>
      </c>
      <c r="AD223" s="128" t="str">
        <f t="shared" si="77"/>
        <v/>
      </c>
      <c r="AE223" s="128" t="str">
        <f t="shared" si="78"/>
        <v/>
      </c>
      <c r="AF223" s="47">
        <f t="shared" si="83"/>
        <v>0.77900000000000003</v>
      </c>
      <c r="AG223" s="47">
        <f t="shared" si="84"/>
        <v>0.77900000000000003</v>
      </c>
      <c r="AH223" s="47">
        <f t="shared" si="85"/>
        <v>0.77900000000000003</v>
      </c>
      <c r="AI223" s="47">
        <f t="shared" si="86"/>
        <v>0.77900000000000003</v>
      </c>
      <c r="AJ223" s="47">
        <f t="shared" si="87"/>
        <v>0.77900000000000003</v>
      </c>
      <c r="AK223" s="48"/>
      <c r="AL223" s="48"/>
    </row>
    <row r="224" spans="1:38" x14ac:dyDescent="0.2">
      <c r="A224" s="121">
        <f t="shared" si="66"/>
        <v>222</v>
      </c>
      <c r="B224" s="121">
        <f t="shared" si="67"/>
        <v>222</v>
      </c>
      <c r="C224" s="121">
        <f t="shared" si="68"/>
        <v>222</v>
      </c>
      <c r="D224" s="121">
        <f t="shared" si="69"/>
        <v>222</v>
      </c>
      <c r="E224" s="121">
        <f t="shared" si="70"/>
        <v>222</v>
      </c>
      <c r="F224" s="122">
        <v>222</v>
      </c>
      <c r="G224" s="255" t="str">
        <f>Inscription!B225&amp;Inscription!C225&amp;Inscription!D225&amp;Inscription!E225&amp;Inscription!F225</f>
        <v/>
      </c>
      <c r="H224" s="256"/>
      <c r="I224" s="123">
        <f>IF('Tirage Matchs'!$J$1=1,0,IF(G224="",0,IF(ISNA(VLOOKUP($F224,'Tirage Matchs'!$B$6:$H$133,6,FALSE)),VLOOKUP($F224,'Tirage Matchs'!$D$6:$H$133,5,FALSE),VLOOKUP($F224,'Tirage Matchs'!$B$6:$H$133,6,FALSE))))</f>
        <v>0</v>
      </c>
      <c r="J224" s="129">
        <f>IF('Tirage Matchs'!$J$1=1,0,IF(G224="",0,IF(ISNA(VLOOKUP($F224,'Tirage Matchs'!$B$6:$H$133,7,FALSE)),VLOOKUP($F224,'Tirage Matchs'!$D$6:$H$133,4,FALSE),VLOOKUP($F224,'Tirage Matchs'!$B$6:$H$133,7,FALSE))))</f>
        <v>0</v>
      </c>
      <c r="K224" s="125">
        <f>IF('Tirage Matchs'!$J$1&lt;=2,0,IF(G224="",0,IF(ISNA(VLOOKUP($F224,'Tirage Matchs'!$B$139:$H$266,6,FALSE)),VLOOKUP($F224,'Tirage Matchs'!$D$139:$H$266,5,FALSE),VLOOKUP($F224,'Tirage Matchs'!$B$139:$H$266,6,FALSE))))</f>
        <v>0</v>
      </c>
      <c r="L224" s="124">
        <f>IF('Tirage Matchs'!$J$1&lt;=2,0,IF(G224="",0,IF(ISNA(VLOOKUP($F224,'Tirage Matchs'!$B$139:$H$266,7,FALSE)),VLOOKUP($F224,'Tirage Matchs'!$D$139:$H$266,4,FALSE),VLOOKUP($F224,'Tirage Matchs'!$B$139:$H$266,7,FALSE))))</f>
        <v>0</v>
      </c>
      <c r="M224" s="124">
        <f>IF('Tirage Matchs'!$J$1&lt;=3,0,IF(G224="",0,IF(ISNA(VLOOKUP($F224,'Tirage Matchs'!$B$272:$H$399,6,FALSE)),VLOOKUP($F224,'Tirage Matchs'!$D$272:$H$399,5,FALSE),VLOOKUP($F224,'Tirage Matchs'!$B$272:$H$399,6,FALSE))))</f>
        <v>0</v>
      </c>
      <c r="N224" s="124">
        <f>IF('Tirage Matchs'!$J$1&lt;=3,0,IF(G224="",0,IF(ISNA(VLOOKUP($F224,'Tirage Matchs'!$B$272:$H$399,7,FALSE)),VLOOKUP($F224,'Tirage Matchs'!$D$272:$H$399,4,FALSE),VLOOKUP($F224,'Tirage Matchs'!$B$272:$H$399,7,FALSE))))</f>
        <v>0</v>
      </c>
      <c r="O224" s="124">
        <f>IF('Tirage Matchs'!$J$1&lt;=4,0,IF(G224="",0,IF(ISNA(VLOOKUP($F224,'Tirage Matchs'!$B$405:$H$532,6,FALSE)),VLOOKUP($F224,'Tirage Matchs'!$D$405:$H$532,5,FALSE),VLOOKUP($F224,'Tirage Matchs'!$B$405:$H$532,6,FALSE))))</f>
        <v>0</v>
      </c>
      <c r="P224" s="124">
        <f>IF('Tirage Matchs'!$J$1&lt;=4,0,IF(G224="",0,IF(ISNA(VLOOKUP($F224,'Tirage Matchs'!$B$405:$H$532,7,FALSE)),VLOOKUP($F224,'Tirage Matchs'!$D$405:$H$532,4,FALSE),VLOOKUP($F224,'Tirage Matchs'!$B$405:$H$532,7,FALSE))))</f>
        <v>0</v>
      </c>
      <c r="Q224" s="124">
        <f>IF('Tirage Matchs'!$J$1&lt;=5,0,IF(G224="",0,IF(ISNA(VLOOKUP($F224,'Tirage Matchs'!$B$538:$H$665,6,FALSE)),VLOOKUP($F224,'Tirage Matchs'!$D$538:$H$665,5,FALSE),VLOOKUP($F224,'Tirage Matchs'!$B$538:$H$665,6,FALSE))))</f>
        <v>0</v>
      </c>
      <c r="R224" s="124">
        <f>IF('Tirage Matchs'!$J$1&lt;=5,0,IF(G224="",0,IF(ISNA(VLOOKUP($F224,'Tirage Matchs'!$B$538:$H$665,7,FALSE)),VLOOKUP($F224,'Tirage Matchs'!$D$538:$H$665,4,FALSE),VLOOKUP($F224,'Tirage Matchs'!$B$538:$H$665,7,FALSE))))</f>
        <v>0</v>
      </c>
      <c r="S224" s="130">
        <f t="shared" si="79"/>
        <v>0</v>
      </c>
      <c r="T224" s="124">
        <f t="shared" si="80"/>
        <v>0</v>
      </c>
      <c r="V224" s="127">
        <f t="shared" si="81"/>
        <v>0</v>
      </c>
      <c r="W224" s="127">
        <f t="shared" si="71"/>
        <v>0</v>
      </c>
      <c r="X224" s="127">
        <f t="shared" si="72"/>
        <v>0</v>
      </c>
      <c r="Y224" s="127">
        <f t="shared" si="73"/>
        <v>0</v>
      </c>
      <c r="Z224" s="127">
        <f t="shared" si="74"/>
        <v>0</v>
      </c>
      <c r="AA224" s="128" t="str">
        <f t="shared" si="82"/>
        <v/>
      </c>
      <c r="AB224" s="128" t="str">
        <f t="shared" si="75"/>
        <v/>
      </c>
      <c r="AC224" s="128" t="str">
        <f t="shared" si="76"/>
        <v/>
      </c>
      <c r="AD224" s="128" t="str">
        <f t="shared" si="77"/>
        <v/>
      </c>
      <c r="AE224" s="128" t="str">
        <f t="shared" si="78"/>
        <v/>
      </c>
      <c r="AF224" s="47">
        <f t="shared" si="83"/>
        <v>0.77800000000000002</v>
      </c>
      <c r="AG224" s="47">
        <f t="shared" si="84"/>
        <v>0.77800000000000002</v>
      </c>
      <c r="AH224" s="47">
        <f t="shared" si="85"/>
        <v>0.77800000000000002</v>
      </c>
      <c r="AI224" s="47">
        <f t="shared" si="86"/>
        <v>0.77800000000000002</v>
      </c>
      <c r="AJ224" s="47">
        <f t="shared" si="87"/>
        <v>0.77800000000000002</v>
      </c>
      <c r="AK224" s="48"/>
      <c r="AL224" s="48"/>
    </row>
    <row r="225" spans="1:38" x14ac:dyDescent="0.2">
      <c r="A225" s="121">
        <f t="shared" si="66"/>
        <v>223</v>
      </c>
      <c r="B225" s="121">
        <f t="shared" si="67"/>
        <v>223</v>
      </c>
      <c r="C225" s="121">
        <f t="shared" si="68"/>
        <v>223</v>
      </c>
      <c r="D225" s="121">
        <f t="shared" si="69"/>
        <v>223</v>
      </c>
      <c r="E225" s="121">
        <f t="shared" si="70"/>
        <v>223</v>
      </c>
      <c r="F225" s="122">
        <v>223</v>
      </c>
      <c r="G225" s="255" t="str">
        <f>Inscription!B226&amp;Inscription!C226&amp;Inscription!D226&amp;Inscription!E226&amp;Inscription!F226</f>
        <v/>
      </c>
      <c r="H225" s="256"/>
      <c r="I225" s="123">
        <f>IF('Tirage Matchs'!$J$1=1,0,IF(G225="",0,IF(ISNA(VLOOKUP($F225,'Tirage Matchs'!$B$6:$H$133,6,FALSE)),VLOOKUP($F225,'Tirage Matchs'!$D$6:$H$133,5,FALSE),VLOOKUP($F225,'Tirage Matchs'!$B$6:$H$133,6,FALSE))))</f>
        <v>0</v>
      </c>
      <c r="J225" s="129">
        <f>IF('Tirage Matchs'!$J$1=1,0,IF(G225="",0,IF(ISNA(VLOOKUP($F225,'Tirage Matchs'!$B$6:$H$133,7,FALSE)),VLOOKUP($F225,'Tirage Matchs'!$D$6:$H$133,4,FALSE),VLOOKUP($F225,'Tirage Matchs'!$B$6:$H$133,7,FALSE))))</f>
        <v>0</v>
      </c>
      <c r="K225" s="125">
        <f>IF('Tirage Matchs'!$J$1&lt;=2,0,IF(G225="",0,IF(ISNA(VLOOKUP($F225,'Tirage Matchs'!$B$139:$H$266,6,FALSE)),VLOOKUP($F225,'Tirage Matchs'!$D$139:$H$266,5,FALSE),VLOOKUP($F225,'Tirage Matchs'!$B$139:$H$266,6,FALSE))))</f>
        <v>0</v>
      </c>
      <c r="L225" s="124">
        <f>IF('Tirage Matchs'!$J$1&lt;=2,0,IF(G225="",0,IF(ISNA(VLOOKUP($F225,'Tirage Matchs'!$B$139:$H$266,7,FALSE)),VLOOKUP($F225,'Tirage Matchs'!$D$139:$H$266,4,FALSE),VLOOKUP($F225,'Tirage Matchs'!$B$139:$H$266,7,FALSE))))</f>
        <v>0</v>
      </c>
      <c r="M225" s="124">
        <f>IF('Tirage Matchs'!$J$1&lt;=3,0,IF(G225="",0,IF(ISNA(VLOOKUP($F225,'Tirage Matchs'!$B$272:$H$399,6,FALSE)),VLOOKUP($F225,'Tirage Matchs'!$D$272:$H$399,5,FALSE),VLOOKUP($F225,'Tirage Matchs'!$B$272:$H$399,6,FALSE))))</f>
        <v>0</v>
      </c>
      <c r="N225" s="124">
        <f>IF('Tirage Matchs'!$J$1&lt;=3,0,IF(G225="",0,IF(ISNA(VLOOKUP($F225,'Tirage Matchs'!$B$272:$H$399,7,FALSE)),VLOOKUP($F225,'Tirage Matchs'!$D$272:$H$399,4,FALSE),VLOOKUP($F225,'Tirage Matchs'!$B$272:$H$399,7,FALSE))))</f>
        <v>0</v>
      </c>
      <c r="O225" s="124">
        <f>IF('Tirage Matchs'!$J$1&lt;=4,0,IF(G225="",0,IF(ISNA(VLOOKUP($F225,'Tirage Matchs'!$B$405:$H$532,6,FALSE)),VLOOKUP($F225,'Tirage Matchs'!$D$405:$H$532,5,FALSE),VLOOKUP($F225,'Tirage Matchs'!$B$405:$H$532,6,FALSE))))</f>
        <v>0</v>
      </c>
      <c r="P225" s="124">
        <f>IF('Tirage Matchs'!$J$1&lt;=4,0,IF(G225="",0,IF(ISNA(VLOOKUP($F225,'Tirage Matchs'!$B$405:$H$532,7,FALSE)),VLOOKUP($F225,'Tirage Matchs'!$D$405:$H$532,4,FALSE),VLOOKUP($F225,'Tirage Matchs'!$B$405:$H$532,7,FALSE))))</f>
        <v>0</v>
      </c>
      <c r="Q225" s="124">
        <f>IF('Tirage Matchs'!$J$1&lt;=5,0,IF(G225="",0,IF(ISNA(VLOOKUP($F225,'Tirage Matchs'!$B$538:$H$665,6,FALSE)),VLOOKUP($F225,'Tirage Matchs'!$D$538:$H$665,5,FALSE),VLOOKUP($F225,'Tirage Matchs'!$B$538:$H$665,6,FALSE))))</f>
        <v>0</v>
      </c>
      <c r="R225" s="124">
        <f>IF('Tirage Matchs'!$J$1&lt;=5,0,IF(G225="",0,IF(ISNA(VLOOKUP($F225,'Tirage Matchs'!$B$538:$H$665,7,FALSE)),VLOOKUP($F225,'Tirage Matchs'!$D$538:$H$665,4,FALSE),VLOOKUP($F225,'Tirage Matchs'!$B$538:$H$665,7,FALSE))))</f>
        <v>0</v>
      </c>
      <c r="S225" s="130">
        <f t="shared" si="79"/>
        <v>0</v>
      </c>
      <c r="T225" s="124">
        <f t="shared" si="80"/>
        <v>0</v>
      </c>
      <c r="V225" s="127">
        <f t="shared" si="81"/>
        <v>0</v>
      </c>
      <c r="W225" s="127">
        <f t="shared" si="71"/>
        <v>0</v>
      </c>
      <c r="X225" s="127">
        <f t="shared" si="72"/>
        <v>0</v>
      </c>
      <c r="Y225" s="127">
        <f t="shared" si="73"/>
        <v>0</v>
      </c>
      <c r="Z225" s="127">
        <f t="shared" si="74"/>
        <v>0</v>
      </c>
      <c r="AA225" s="128" t="str">
        <f t="shared" si="82"/>
        <v/>
      </c>
      <c r="AB225" s="128" t="str">
        <f t="shared" si="75"/>
        <v/>
      </c>
      <c r="AC225" s="128" t="str">
        <f t="shared" si="76"/>
        <v/>
      </c>
      <c r="AD225" s="128" t="str">
        <f t="shared" si="77"/>
        <v/>
      </c>
      <c r="AE225" s="128" t="str">
        <f t="shared" si="78"/>
        <v/>
      </c>
      <c r="AF225" s="47">
        <f t="shared" si="83"/>
        <v>0.77700000000000002</v>
      </c>
      <c r="AG225" s="47">
        <f t="shared" si="84"/>
        <v>0.77700000000000002</v>
      </c>
      <c r="AH225" s="47">
        <f t="shared" si="85"/>
        <v>0.77700000000000002</v>
      </c>
      <c r="AI225" s="47">
        <f t="shared" si="86"/>
        <v>0.77700000000000002</v>
      </c>
      <c r="AJ225" s="47">
        <f t="shared" si="87"/>
        <v>0.77700000000000002</v>
      </c>
      <c r="AK225" s="48"/>
      <c r="AL225" s="48"/>
    </row>
    <row r="226" spans="1:38" x14ac:dyDescent="0.2">
      <c r="A226" s="121">
        <f t="shared" si="66"/>
        <v>224</v>
      </c>
      <c r="B226" s="121">
        <f t="shared" si="67"/>
        <v>224</v>
      </c>
      <c r="C226" s="121">
        <f t="shared" si="68"/>
        <v>224</v>
      </c>
      <c r="D226" s="121">
        <f t="shared" si="69"/>
        <v>224</v>
      </c>
      <c r="E226" s="121">
        <f t="shared" si="70"/>
        <v>224</v>
      </c>
      <c r="F226" s="122">
        <v>224</v>
      </c>
      <c r="G226" s="255" t="str">
        <f>Inscription!B227&amp;Inscription!C227&amp;Inscription!D227&amp;Inscription!E227&amp;Inscription!F227</f>
        <v/>
      </c>
      <c r="H226" s="256"/>
      <c r="I226" s="123">
        <f>IF('Tirage Matchs'!$J$1=1,0,IF(G226="",0,IF(ISNA(VLOOKUP($F226,'Tirage Matchs'!$B$6:$H$133,6,FALSE)),VLOOKUP($F226,'Tirage Matchs'!$D$6:$H$133,5,FALSE),VLOOKUP($F226,'Tirage Matchs'!$B$6:$H$133,6,FALSE))))</f>
        <v>0</v>
      </c>
      <c r="J226" s="129">
        <f>IF('Tirage Matchs'!$J$1=1,0,IF(G226="",0,IF(ISNA(VLOOKUP($F226,'Tirage Matchs'!$B$6:$H$133,7,FALSE)),VLOOKUP($F226,'Tirage Matchs'!$D$6:$H$133,4,FALSE),VLOOKUP($F226,'Tirage Matchs'!$B$6:$H$133,7,FALSE))))</f>
        <v>0</v>
      </c>
      <c r="K226" s="125">
        <f>IF('Tirage Matchs'!$J$1&lt;=2,0,IF(G226="",0,IF(ISNA(VLOOKUP($F226,'Tirage Matchs'!$B$139:$H$266,6,FALSE)),VLOOKUP($F226,'Tirage Matchs'!$D$139:$H$266,5,FALSE),VLOOKUP($F226,'Tirage Matchs'!$B$139:$H$266,6,FALSE))))</f>
        <v>0</v>
      </c>
      <c r="L226" s="124">
        <f>IF('Tirage Matchs'!$J$1&lt;=2,0,IF(G226="",0,IF(ISNA(VLOOKUP($F226,'Tirage Matchs'!$B$139:$H$266,7,FALSE)),VLOOKUP($F226,'Tirage Matchs'!$D$139:$H$266,4,FALSE),VLOOKUP($F226,'Tirage Matchs'!$B$139:$H$266,7,FALSE))))</f>
        <v>0</v>
      </c>
      <c r="M226" s="124">
        <f>IF('Tirage Matchs'!$J$1&lt;=3,0,IF(G226="",0,IF(ISNA(VLOOKUP($F226,'Tirage Matchs'!$B$272:$H$399,6,FALSE)),VLOOKUP($F226,'Tirage Matchs'!$D$272:$H$399,5,FALSE),VLOOKUP($F226,'Tirage Matchs'!$B$272:$H$399,6,FALSE))))</f>
        <v>0</v>
      </c>
      <c r="N226" s="124">
        <f>IF('Tirage Matchs'!$J$1&lt;=3,0,IF(G226="",0,IF(ISNA(VLOOKUP($F226,'Tirage Matchs'!$B$272:$H$399,7,FALSE)),VLOOKUP($F226,'Tirage Matchs'!$D$272:$H$399,4,FALSE),VLOOKUP($F226,'Tirage Matchs'!$B$272:$H$399,7,FALSE))))</f>
        <v>0</v>
      </c>
      <c r="O226" s="124">
        <f>IF('Tirage Matchs'!$J$1&lt;=4,0,IF(G226="",0,IF(ISNA(VLOOKUP($F226,'Tirage Matchs'!$B$405:$H$532,6,FALSE)),VLOOKUP($F226,'Tirage Matchs'!$D$405:$H$532,5,FALSE),VLOOKUP($F226,'Tirage Matchs'!$B$405:$H$532,6,FALSE))))</f>
        <v>0</v>
      </c>
      <c r="P226" s="124">
        <f>IF('Tirage Matchs'!$J$1&lt;=4,0,IF(G226="",0,IF(ISNA(VLOOKUP($F226,'Tirage Matchs'!$B$405:$H$532,7,FALSE)),VLOOKUP($F226,'Tirage Matchs'!$D$405:$H$532,4,FALSE),VLOOKUP($F226,'Tirage Matchs'!$B$405:$H$532,7,FALSE))))</f>
        <v>0</v>
      </c>
      <c r="Q226" s="124">
        <f>IF('Tirage Matchs'!$J$1&lt;=5,0,IF(G226="",0,IF(ISNA(VLOOKUP($F226,'Tirage Matchs'!$B$538:$H$665,6,FALSE)),VLOOKUP($F226,'Tirage Matchs'!$D$538:$H$665,5,FALSE),VLOOKUP($F226,'Tirage Matchs'!$B$538:$H$665,6,FALSE))))</f>
        <v>0</v>
      </c>
      <c r="R226" s="124">
        <f>IF('Tirage Matchs'!$J$1&lt;=5,0,IF(G226="",0,IF(ISNA(VLOOKUP($F226,'Tirage Matchs'!$B$538:$H$665,7,FALSE)),VLOOKUP($F226,'Tirage Matchs'!$D$538:$H$665,4,FALSE),VLOOKUP($F226,'Tirage Matchs'!$B$538:$H$665,7,FALSE))))</f>
        <v>0</v>
      </c>
      <c r="S226" s="130">
        <f t="shared" si="79"/>
        <v>0</v>
      </c>
      <c r="T226" s="124">
        <f t="shared" si="80"/>
        <v>0</v>
      </c>
      <c r="V226" s="127">
        <f t="shared" si="81"/>
        <v>0</v>
      </c>
      <c r="W226" s="127">
        <f t="shared" si="71"/>
        <v>0</v>
      </c>
      <c r="X226" s="127">
        <f t="shared" si="72"/>
        <v>0</v>
      </c>
      <c r="Y226" s="127">
        <f t="shared" si="73"/>
        <v>0</v>
      </c>
      <c r="Z226" s="127">
        <f t="shared" si="74"/>
        <v>0</v>
      </c>
      <c r="AA226" s="128" t="str">
        <f t="shared" si="82"/>
        <v/>
      </c>
      <c r="AB226" s="128" t="str">
        <f t="shared" si="75"/>
        <v/>
      </c>
      <c r="AC226" s="128" t="str">
        <f t="shared" si="76"/>
        <v/>
      </c>
      <c r="AD226" s="128" t="str">
        <f t="shared" si="77"/>
        <v/>
      </c>
      <c r="AE226" s="128" t="str">
        <f t="shared" si="78"/>
        <v/>
      </c>
      <c r="AF226" s="47">
        <f t="shared" si="83"/>
        <v>0.77600000000000002</v>
      </c>
      <c r="AG226" s="47">
        <f t="shared" si="84"/>
        <v>0.77600000000000002</v>
      </c>
      <c r="AH226" s="47">
        <f t="shared" si="85"/>
        <v>0.77600000000000002</v>
      </c>
      <c r="AI226" s="47">
        <f t="shared" si="86"/>
        <v>0.77600000000000002</v>
      </c>
      <c r="AJ226" s="47">
        <f t="shared" si="87"/>
        <v>0.77600000000000002</v>
      </c>
      <c r="AK226" s="48"/>
      <c r="AL226" s="48"/>
    </row>
    <row r="227" spans="1:38" x14ac:dyDescent="0.2">
      <c r="A227" s="121">
        <f t="shared" si="66"/>
        <v>225</v>
      </c>
      <c r="B227" s="121">
        <f t="shared" si="67"/>
        <v>225</v>
      </c>
      <c r="C227" s="121">
        <f t="shared" si="68"/>
        <v>225</v>
      </c>
      <c r="D227" s="121">
        <f t="shared" si="69"/>
        <v>225</v>
      </c>
      <c r="E227" s="121">
        <f t="shared" si="70"/>
        <v>225</v>
      </c>
      <c r="F227" s="122">
        <v>225</v>
      </c>
      <c r="G227" s="255" t="str">
        <f>Inscription!B228&amp;Inscription!C228&amp;Inscription!D228&amp;Inscription!E228&amp;Inscription!F228</f>
        <v/>
      </c>
      <c r="H227" s="256"/>
      <c r="I227" s="123">
        <f>IF('Tirage Matchs'!$J$1=1,0,IF(G227="",0,IF(ISNA(VLOOKUP($F227,'Tirage Matchs'!$B$6:$H$133,6,FALSE)),VLOOKUP($F227,'Tirage Matchs'!$D$6:$H$133,5,FALSE),VLOOKUP($F227,'Tirage Matchs'!$B$6:$H$133,6,FALSE))))</f>
        <v>0</v>
      </c>
      <c r="J227" s="129">
        <f>IF('Tirage Matchs'!$J$1=1,0,IF(G227="",0,IF(ISNA(VLOOKUP($F227,'Tirage Matchs'!$B$6:$H$133,7,FALSE)),VLOOKUP($F227,'Tirage Matchs'!$D$6:$H$133,4,FALSE),VLOOKUP($F227,'Tirage Matchs'!$B$6:$H$133,7,FALSE))))</f>
        <v>0</v>
      </c>
      <c r="K227" s="125">
        <f>IF('Tirage Matchs'!$J$1&lt;=2,0,IF(G227="",0,IF(ISNA(VLOOKUP($F227,'Tirage Matchs'!$B$139:$H$266,6,FALSE)),VLOOKUP($F227,'Tirage Matchs'!$D$139:$H$266,5,FALSE),VLOOKUP($F227,'Tirage Matchs'!$B$139:$H$266,6,FALSE))))</f>
        <v>0</v>
      </c>
      <c r="L227" s="124">
        <f>IF('Tirage Matchs'!$J$1&lt;=2,0,IF(G227="",0,IF(ISNA(VLOOKUP($F227,'Tirage Matchs'!$B$139:$H$266,7,FALSE)),VLOOKUP($F227,'Tirage Matchs'!$D$139:$H$266,4,FALSE),VLOOKUP($F227,'Tirage Matchs'!$B$139:$H$266,7,FALSE))))</f>
        <v>0</v>
      </c>
      <c r="M227" s="124">
        <f>IF('Tirage Matchs'!$J$1&lt;=3,0,IF(G227="",0,IF(ISNA(VLOOKUP($F227,'Tirage Matchs'!$B$272:$H$399,6,FALSE)),VLOOKUP($F227,'Tirage Matchs'!$D$272:$H$399,5,FALSE),VLOOKUP($F227,'Tirage Matchs'!$B$272:$H$399,6,FALSE))))</f>
        <v>0</v>
      </c>
      <c r="N227" s="124">
        <f>IF('Tirage Matchs'!$J$1&lt;=3,0,IF(G227="",0,IF(ISNA(VLOOKUP($F227,'Tirage Matchs'!$B$272:$H$399,7,FALSE)),VLOOKUP($F227,'Tirage Matchs'!$D$272:$H$399,4,FALSE),VLOOKUP($F227,'Tirage Matchs'!$B$272:$H$399,7,FALSE))))</f>
        <v>0</v>
      </c>
      <c r="O227" s="124">
        <f>IF('Tirage Matchs'!$J$1&lt;=4,0,IF(G227="",0,IF(ISNA(VLOOKUP($F227,'Tirage Matchs'!$B$405:$H$532,6,FALSE)),VLOOKUP($F227,'Tirage Matchs'!$D$405:$H$532,5,FALSE),VLOOKUP($F227,'Tirage Matchs'!$B$405:$H$532,6,FALSE))))</f>
        <v>0</v>
      </c>
      <c r="P227" s="124">
        <f>IF('Tirage Matchs'!$J$1&lt;=4,0,IF(G227="",0,IF(ISNA(VLOOKUP($F227,'Tirage Matchs'!$B$405:$H$532,7,FALSE)),VLOOKUP($F227,'Tirage Matchs'!$D$405:$H$532,4,FALSE),VLOOKUP($F227,'Tirage Matchs'!$B$405:$H$532,7,FALSE))))</f>
        <v>0</v>
      </c>
      <c r="Q227" s="124">
        <f>IF('Tirage Matchs'!$J$1&lt;=5,0,IF(G227="",0,IF(ISNA(VLOOKUP($F227,'Tirage Matchs'!$B$538:$H$665,6,FALSE)),VLOOKUP($F227,'Tirage Matchs'!$D$538:$H$665,5,FALSE),VLOOKUP($F227,'Tirage Matchs'!$B$538:$H$665,6,FALSE))))</f>
        <v>0</v>
      </c>
      <c r="R227" s="124">
        <f>IF('Tirage Matchs'!$J$1&lt;=5,0,IF(G227="",0,IF(ISNA(VLOOKUP($F227,'Tirage Matchs'!$B$538:$H$665,7,FALSE)),VLOOKUP($F227,'Tirage Matchs'!$D$538:$H$665,4,FALSE),VLOOKUP($F227,'Tirage Matchs'!$B$538:$H$665,7,FALSE))))</f>
        <v>0</v>
      </c>
      <c r="S227" s="130">
        <f t="shared" si="79"/>
        <v>0</v>
      </c>
      <c r="T227" s="124">
        <f t="shared" si="80"/>
        <v>0</v>
      </c>
      <c r="V227" s="127">
        <f t="shared" si="81"/>
        <v>0</v>
      </c>
      <c r="W227" s="127">
        <f t="shared" si="71"/>
        <v>0</v>
      </c>
      <c r="X227" s="127">
        <f t="shared" si="72"/>
        <v>0</v>
      </c>
      <c r="Y227" s="127">
        <f t="shared" si="73"/>
        <v>0</v>
      </c>
      <c r="Z227" s="127">
        <f t="shared" si="74"/>
        <v>0</v>
      </c>
      <c r="AA227" s="128" t="str">
        <f t="shared" si="82"/>
        <v/>
      </c>
      <c r="AB227" s="128" t="str">
        <f t="shared" si="75"/>
        <v/>
      </c>
      <c r="AC227" s="128" t="str">
        <f t="shared" si="76"/>
        <v/>
      </c>
      <c r="AD227" s="128" t="str">
        <f t="shared" si="77"/>
        <v/>
      </c>
      <c r="AE227" s="128" t="str">
        <f t="shared" si="78"/>
        <v/>
      </c>
      <c r="AF227" s="47">
        <f t="shared" si="83"/>
        <v>0.77500000000000002</v>
      </c>
      <c r="AG227" s="47">
        <f t="shared" si="84"/>
        <v>0.77500000000000002</v>
      </c>
      <c r="AH227" s="47">
        <f t="shared" si="85"/>
        <v>0.77500000000000002</v>
      </c>
      <c r="AI227" s="47">
        <f t="shared" si="86"/>
        <v>0.77500000000000002</v>
      </c>
      <c r="AJ227" s="47">
        <f t="shared" si="87"/>
        <v>0.77500000000000002</v>
      </c>
      <c r="AK227" s="48"/>
      <c r="AL227" s="48"/>
    </row>
    <row r="228" spans="1:38" x14ac:dyDescent="0.2">
      <c r="A228" s="121">
        <f t="shared" si="66"/>
        <v>226</v>
      </c>
      <c r="B228" s="121">
        <f t="shared" si="67"/>
        <v>226</v>
      </c>
      <c r="C228" s="121">
        <f t="shared" si="68"/>
        <v>226</v>
      </c>
      <c r="D228" s="121">
        <f t="shared" si="69"/>
        <v>226</v>
      </c>
      <c r="E228" s="121">
        <f t="shared" si="70"/>
        <v>226</v>
      </c>
      <c r="F228" s="122">
        <v>226</v>
      </c>
      <c r="G228" s="255" t="str">
        <f>Inscription!B229&amp;Inscription!C229&amp;Inscription!D229&amp;Inscription!E229&amp;Inscription!F229</f>
        <v/>
      </c>
      <c r="H228" s="256"/>
      <c r="I228" s="123">
        <f>IF('Tirage Matchs'!$J$1=1,0,IF(G228="",0,IF(ISNA(VLOOKUP($F228,'Tirage Matchs'!$B$6:$H$133,6,FALSE)),VLOOKUP($F228,'Tirage Matchs'!$D$6:$H$133,5,FALSE),VLOOKUP($F228,'Tirage Matchs'!$B$6:$H$133,6,FALSE))))</f>
        <v>0</v>
      </c>
      <c r="J228" s="129">
        <f>IF('Tirage Matchs'!$J$1=1,0,IF(G228="",0,IF(ISNA(VLOOKUP($F228,'Tirage Matchs'!$B$6:$H$133,7,FALSE)),VLOOKUP($F228,'Tirage Matchs'!$D$6:$H$133,4,FALSE),VLOOKUP($F228,'Tirage Matchs'!$B$6:$H$133,7,FALSE))))</f>
        <v>0</v>
      </c>
      <c r="K228" s="125">
        <f>IF('Tirage Matchs'!$J$1&lt;=2,0,IF(G228="",0,IF(ISNA(VLOOKUP($F228,'Tirage Matchs'!$B$139:$H$266,6,FALSE)),VLOOKUP($F228,'Tirage Matchs'!$D$139:$H$266,5,FALSE),VLOOKUP($F228,'Tirage Matchs'!$B$139:$H$266,6,FALSE))))</f>
        <v>0</v>
      </c>
      <c r="L228" s="124">
        <f>IF('Tirage Matchs'!$J$1&lt;=2,0,IF(G228="",0,IF(ISNA(VLOOKUP($F228,'Tirage Matchs'!$B$139:$H$266,7,FALSE)),VLOOKUP($F228,'Tirage Matchs'!$D$139:$H$266,4,FALSE),VLOOKUP($F228,'Tirage Matchs'!$B$139:$H$266,7,FALSE))))</f>
        <v>0</v>
      </c>
      <c r="M228" s="124">
        <f>IF('Tirage Matchs'!$J$1&lt;=3,0,IF(G228="",0,IF(ISNA(VLOOKUP($F228,'Tirage Matchs'!$B$272:$H$399,6,FALSE)),VLOOKUP($F228,'Tirage Matchs'!$D$272:$H$399,5,FALSE),VLOOKUP($F228,'Tirage Matchs'!$B$272:$H$399,6,FALSE))))</f>
        <v>0</v>
      </c>
      <c r="N228" s="124">
        <f>IF('Tirage Matchs'!$J$1&lt;=3,0,IF(G228="",0,IF(ISNA(VLOOKUP($F228,'Tirage Matchs'!$B$272:$H$399,7,FALSE)),VLOOKUP($F228,'Tirage Matchs'!$D$272:$H$399,4,FALSE),VLOOKUP($F228,'Tirage Matchs'!$B$272:$H$399,7,FALSE))))</f>
        <v>0</v>
      </c>
      <c r="O228" s="124">
        <f>IF('Tirage Matchs'!$J$1&lt;=4,0,IF(G228="",0,IF(ISNA(VLOOKUP($F228,'Tirage Matchs'!$B$405:$H$532,6,FALSE)),VLOOKUP($F228,'Tirage Matchs'!$D$405:$H$532,5,FALSE),VLOOKUP($F228,'Tirage Matchs'!$B$405:$H$532,6,FALSE))))</f>
        <v>0</v>
      </c>
      <c r="P228" s="124">
        <f>IF('Tirage Matchs'!$J$1&lt;=4,0,IF(G228="",0,IF(ISNA(VLOOKUP($F228,'Tirage Matchs'!$B$405:$H$532,7,FALSE)),VLOOKUP($F228,'Tirage Matchs'!$D$405:$H$532,4,FALSE),VLOOKUP($F228,'Tirage Matchs'!$B$405:$H$532,7,FALSE))))</f>
        <v>0</v>
      </c>
      <c r="Q228" s="124">
        <f>IF('Tirage Matchs'!$J$1&lt;=5,0,IF(G228="",0,IF(ISNA(VLOOKUP($F228,'Tirage Matchs'!$B$538:$H$665,6,FALSE)),VLOOKUP($F228,'Tirage Matchs'!$D$538:$H$665,5,FALSE),VLOOKUP($F228,'Tirage Matchs'!$B$538:$H$665,6,FALSE))))</f>
        <v>0</v>
      </c>
      <c r="R228" s="124">
        <f>IF('Tirage Matchs'!$J$1&lt;=5,0,IF(G228="",0,IF(ISNA(VLOOKUP($F228,'Tirage Matchs'!$B$538:$H$665,7,FALSE)),VLOOKUP($F228,'Tirage Matchs'!$D$538:$H$665,4,FALSE),VLOOKUP($F228,'Tirage Matchs'!$B$538:$H$665,7,FALSE))))</f>
        <v>0</v>
      </c>
      <c r="S228" s="130">
        <f t="shared" si="79"/>
        <v>0</v>
      </c>
      <c r="T228" s="124">
        <f t="shared" si="80"/>
        <v>0</v>
      </c>
      <c r="V228" s="127">
        <f t="shared" si="81"/>
        <v>0</v>
      </c>
      <c r="W228" s="127">
        <f t="shared" si="71"/>
        <v>0</v>
      </c>
      <c r="X228" s="127">
        <f t="shared" si="72"/>
        <v>0</v>
      </c>
      <c r="Y228" s="127">
        <f t="shared" si="73"/>
        <v>0</v>
      </c>
      <c r="Z228" s="127">
        <f t="shared" si="74"/>
        <v>0</v>
      </c>
      <c r="AA228" s="128" t="str">
        <f t="shared" si="82"/>
        <v/>
      </c>
      <c r="AB228" s="128" t="str">
        <f t="shared" si="75"/>
        <v/>
      </c>
      <c r="AC228" s="128" t="str">
        <f t="shared" si="76"/>
        <v/>
      </c>
      <c r="AD228" s="128" t="str">
        <f t="shared" si="77"/>
        <v/>
      </c>
      <c r="AE228" s="128" t="str">
        <f t="shared" si="78"/>
        <v/>
      </c>
      <c r="AF228" s="47">
        <f t="shared" si="83"/>
        <v>0.77400000000000002</v>
      </c>
      <c r="AG228" s="47">
        <f t="shared" si="84"/>
        <v>0.77400000000000002</v>
      </c>
      <c r="AH228" s="47">
        <f t="shared" si="85"/>
        <v>0.77400000000000002</v>
      </c>
      <c r="AI228" s="47">
        <f t="shared" si="86"/>
        <v>0.77400000000000002</v>
      </c>
      <c r="AJ228" s="47">
        <f t="shared" si="87"/>
        <v>0.77400000000000002</v>
      </c>
      <c r="AK228" s="48"/>
      <c r="AL228" s="48"/>
    </row>
    <row r="229" spans="1:38" x14ac:dyDescent="0.2">
      <c r="A229" s="121">
        <f t="shared" si="66"/>
        <v>227</v>
      </c>
      <c r="B229" s="121">
        <f t="shared" si="67"/>
        <v>227</v>
      </c>
      <c r="C229" s="121">
        <f t="shared" si="68"/>
        <v>227</v>
      </c>
      <c r="D229" s="121">
        <f t="shared" si="69"/>
        <v>227</v>
      </c>
      <c r="E229" s="121">
        <f t="shared" si="70"/>
        <v>227</v>
      </c>
      <c r="F229" s="122">
        <v>227</v>
      </c>
      <c r="G229" s="255" t="str">
        <f>Inscription!B230&amp;Inscription!C230&amp;Inscription!D230&amp;Inscription!E230&amp;Inscription!F230</f>
        <v/>
      </c>
      <c r="H229" s="256"/>
      <c r="I229" s="123">
        <f>IF('Tirage Matchs'!$J$1=1,0,IF(G229="",0,IF(ISNA(VLOOKUP($F229,'Tirage Matchs'!$B$6:$H$133,6,FALSE)),VLOOKUP($F229,'Tirage Matchs'!$D$6:$H$133,5,FALSE),VLOOKUP($F229,'Tirage Matchs'!$B$6:$H$133,6,FALSE))))</f>
        <v>0</v>
      </c>
      <c r="J229" s="129">
        <f>IF('Tirage Matchs'!$J$1=1,0,IF(G229="",0,IF(ISNA(VLOOKUP($F229,'Tirage Matchs'!$B$6:$H$133,7,FALSE)),VLOOKUP($F229,'Tirage Matchs'!$D$6:$H$133,4,FALSE),VLOOKUP($F229,'Tirage Matchs'!$B$6:$H$133,7,FALSE))))</f>
        <v>0</v>
      </c>
      <c r="K229" s="125">
        <f>IF('Tirage Matchs'!$J$1&lt;=2,0,IF(G229="",0,IF(ISNA(VLOOKUP($F229,'Tirage Matchs'!$B$139:$H$266,6,FALSE)),VLOOKUP($F229,'Tirage Matchs'!$D$139:$H$266,5,FALSE),VLOOKUP($F229,'Tirage Matchs'!$B$139:$H$266,6,FALSE))))</f>
        <v>0</v>
      </c>
      <c r="L229" s="124">
        <f>IF('Tirage Matchs'!$J$1&lt;=2,0,IF(G229="",0,IF(ISNA(VLOOKUP($F229,'Tirage Matchs'!$B$139:$H$266,7,FALSE)),VLOOKUP($F229,'Tirage Matchs'!$D$139:$H$266,4,FALSE),VLOOKUP($F229,'Tirage Matchs'!$B$139:$H$266,7,FALSE))))</f>
        <v>0</v>
      </c>
      <c r="M229" s="124">
        <f>IF('Tirage Matchs'!$J$1&lt;=3,0,IF(G229="",0,IF(ISNA(VLOOKUP($F229,'Tirage Matchs'!$B$272:$H$399,6,FALSE)),VLOOKUP($F229,'Tirage Matchs'!$D$272:$H$399,5,FALSE),VLOOKUP($F229,'Tirage Matchs'!$B$272:$H$399,6,FALSE))))</f>
        <v>0</v>
      </c>
      <c r="N229" s="124">
        <f>IF('Tirage Matchs'!$J$1&lt;=3,0,IF(G229="",0,IF(ISNA(VLOOKUP($F229,'Tirage Matchs'!$B$272:$H$399,7,FALSE)),VLOOKUP($F229,'Tirage Matchs'!$D$272:$H$399,4,FALSE),VLOOKUP($F229,'Tirage Matchs'!$B$272:$H$399,7,FALSE))))</f>
        <v>0</v>
      </c>
      <c r="O229" s="124">
        <f>IF('Tirage Matchs'!$J$1&lt;=4,0,IF(G229="",0,IF(ISNA(VLOOKUP($F229,'Tirage Matchs'!$B$405:$H$532,6,FALSE)),VLOOKUP($F229,'Tirage Matchs'!$D$405:$H$532,5,FALSE),VLOOKUP($F229,'Tirage Matchs'!$B$405:$H$532,6,FALSE))))</f>
        <v>0</v>
      </c>
      <c r="P229" s="124">
        <f>IF('Tirage Matchs'!$J$1&lt;=4,0,IF(G229="",0,IF(ISNA(VLOOKUP($F229,'Tirage Matchs'!$B$405:$H$532,7,FALSE)),VLOOKUP($F229,'Tirage Matchs'!$D$405:$H$532,4,FALSE),VLOOKUP($F229,'Tirage Matchs'!$B$405:$H$532,7,FALSE))))</f>
        <v>0</v>
      </c>
      <c r="Q229" s="124">
        <f>IF('Tirage Matchs'!$J$1&lt;=5,0,IF(G229="",0,IF(ISNA(VLOOKUP($F229,'Tirage Matchs'!$B$538:$H$665,6,FALSE)),VLOOKUP($F229,'Tirage Matchs'!$D$538:$H$665,5,FALSE),VLOOKUP($F229,'Tirage Matchs'!$B$538:$H$665,6,FALSE))))</f>
        <v>0</v>
      </c>
      <c r="R229" s="124">
        <f>IF('Tirage Matchs'!$J$1&lt;=5,0,IF(G229="",0,IF(ISNA(VLOOKUP($F229,'Tirage Matchs'!$B$538:$H$665,7,FALSE)),VLOOKUP($F229,'Tirage Matchs'!$D$538:$H$665,4,FALSE),VLOOKUP($F229,'Tirage Matchs'!$B$538:$H$665,7,FALSE))))</f>
        <v>0</v>
      </c>
      <c r="S229" s="130">
        <f t="shared" si="79"/>
        <v>0</v>
      </c>
      <c r="T229" s="124">
        <f t="shared" si="80"/>
        <v>0</v>
      </c>
      <c r="V229" s="127">
        <f t="shared" si="81"/>
        <v>0</v>
      </c>
      <c r="W229" s="127">
        <f t="shared" si="71"/>
        <v>0</v>
      </c>
      <c r="X229" s="127">
        <f t="shared" si="72"/>
        <v>0</v>
      </c>
      <c r="Y229" s="127">
        <f t="shared" si="73"/>
        <v>0</v>
      </c>
      <c r="Z229" s="127">
        <f t="shared" si="74"/>
        <v>0</v>
      </c>
      <c r="AA229" s="128" t="str">
        <f t="shared" si="82"/>
        <v/>
      </c>
      <c r="AB229" s="128" t="str">
        <f t="shared" si="75"/>
        <v/>
      </c>
      <c r="AC229" s="128" t="str">
        <f t="shared" si="76"/>
        <v/>
      </c>
      <c r="AD229" s="128" t="str">
        <f t="shared" si="77"/>
        <v/>
      </c>
      <c r="AE229" s="128" t="str">
        <f t="shared" si="78"/>
        <v/>
      </c>
      <c r="AF229" s="47">
        <f t="shared" si="83"/>
        <v>0.77300000000000002</v>
      </c>
      <c r="AG229" s="47">
        <f t="shared" si="84"/>
        <v>0.77300000000000002</v>
      </c>
      <c r="AH229" s="47">
        <f t="shared" si="85"/>
        <v>0.77300000000000002</v>
      </c>
      <c r="AI229" s="47">
        <f t="shared" si="86"/>
        <v>0.77300000000000002</v>
      </c>
      <c r="AJ229" s="47">
        <f t="shared" si="87"/>
        <v>0.77300000000000002</v>
      </c>
      <c r="AK229" s="48"/>
      <c r="AL229" s="48"/>
    </row>
    <row r="230" spans="1:38" x14ac:dyDescent="0.2">
      <c r="A230" s="121">
        <f t="shared" si="66"/>
        <v>228</v>
      </c>
      <c r="B230" s="121">
        <f t="shared" si="67"/>
        <v>228</v>
      </c>
      <c r="C230" s="121">
        <f t="shared" si="68"/>
        <v>228</v>
      </c>
      <c r="D230" s="121">
        <f t="shared" si="69"/>
        <v>228</v>
      </c>
      <c r="E230" s="121">
        <f t="shared" si="70"/>
        <v>228</v>
      </c>
      <c r="F230" s="122">
        <v>228</v>
      </c>
      <c r="G230" s="255" t="str">
        <f>Inscription!B231&amp;Inscription!C231&amp;Inscription!D231&amp;Inscription!E231&amp;Inscription!F231</f>
        <v/>
      </c>
      <c r="H230" s="256"/>
      <c r="I230" s="123">
        <f>IF('Tirage Matchs'!$J$1=1,0,IF(G230="",0,IF(ISNA(VLOOKUP($F230,'Tirage Matchs'!$B$6:$H$133,6,FALSE)),VLOOKUP($F230,'Tirage Matchs'!$D$6:$H$133,5,FALSE),VLOOKUP($F230,'Tirage Matchs'!$B$6:$H$133,6,FALSE))))</f>
        <v>0</v>
      </c>
      <c r="J230" s="129">
        <f>IF('Tirage Matchs'!$J$1=1,0,IF(G230="",0,IF(ISNA(VLOOKUP($F230,'Tirage Matchs'!$B$6:$H$133,7,FALSE)),VLOOKUP($F230,'Tirage Matchs'!$D$6:$H$133,4,FALSE),VLOOKUP($F230,'Tirage Matchs'!$B$6:$H$133,7,FALSE))))</f>
        <v>0</v>
      </c>
      <c r="K230" s="125">
        <f>IF('Tirage Matchs'!$J$1&lt;=2,0,IF(G230="",0,IF(ISNA(VLOOKUP($F230,'Tirage Matchs'!$B$139:$H$266,6,FALSE)),VLOOKUP($F230,'Tirage Matchs'!$D$139:$H$266,5,FALSE),VLOOKUP($F230,'Tirage Matchs'!$B$139:$H$266,6,FALSE))))</f>
        <v>0</v>
      </c>
      <c r="L230" s="124">
        <f>IF('Tirage Matchs'!$J$1&lt;=2,0,IF(G230="",0,IF(ISNA(VLOOKUP($F230,'Tirage Matchs'!$B$139:$H$266,7,FALSE)),VLOOKUP($F230,'Tirage Matchs'!$D$139:$H$266,4,FALSE),VLOOKUP($F230,'Tirage Matchs'!$B$139:$H$266,7,FALSE))))</f>
        <v>0</v>
      </c>
      <c r="M230" s="124">
        <f>IF('Tirage Matchs'!$J$1&lt;=3,0,IF(G230="",0,IF(ISNA(VLOOKUP($F230,'Tirage Matchs'!$B$272:$H$399,6,FALSE)),VLOOKUP($F230,'Tirage Matchs'!$D$272:$H$399,5,FALSE),VLOOKUP($F230,'Tirage Matchs'!$B$272:$H$399,6,FALSE))))</f>
        <v>0</v>
      </c>
      <c r="N230" s="124">
        <f>IF('Tirage Matchs'!$J$1&lt;=3,0,IF(G230="",0,IF(ISNA(VLOOKUP($F230,'Tirage Matchs'!$B$272:$H$399,7,FALSE)),VLOOKUP($F230,'Tirage Matchs'!$D$272:$H$399,4,FALSE),VLOOKUP($F230,'Tirage Matchs'!$B$272:$H$399,7,FALSE))))</f>
        <v>0</v>
      </c>
      <c r="O230" s="124">
        <f>IF('Tirage Matchs'!$J$1&lt;=4,0,IF(G230="",0,IF(ISNA(VLOOKUP($F230,'Tirage Matchs'!$B$405:$H$532,6,FALSE)),VLOOKUP($F230,'Tirage Matchs'!$D$405:$H$532,5,FALSE),VLOOKUP($F230,'Tirage Matchs'!$B$405:$H$532,6,FALSE))))</f>
        <v>0</v>
      </c>
      <c r="P230" s="124">
        <f>IF('Tirage Matchs'!$J$1&lt;=4,0,IF(G230="",0,IF(ISNA(VLOOKUP($F230,'Tirage Matchs'!$B$405:$H$532,7,FALSE)),VLOOKUP($F230,'Tirage Matchs'!$D$405:$H$532,4,FALSE),VLOOKUP($F230,'Tirage Matchs'!$B$405:$H$532,7,FALSE))))</f>
        <v>0</v>
      </c>
      <c r="Q230" s="124">
        <f>IF('Tirage Matchs'!$J$1&lt;=5,0,IF(G230="",0,IF(ISNA(VLOOKUP($F230,'Tirage Matchs'!$B$538:$H$665,6,FALSE)),VLOOKUP($F230,'Tirage Matchs'!$D$538:$H$665,5,FALSE),VLOOKUP($F230,'Tirage Matchs'!$B$538:$H$665,6,FALSE))))</f>
        <v>0</v>
      </c>
      <c r="R230" s="124">
        <f>IF('Tirage Matchs'!$J$1&lt;=5,0,IF(G230="",0,IF(ISNA(VLOOKUP($F230,'Tirage Matchs'!$B$538:$H$665,7,FALSE)),VLOOKUP($F230,'Tirage Matchs'!$D$538:$H$665,4,FALSE),VLOOKUP($F230,'Tirage Matchs'!$B$538:$H$665,7,FALSE))))</f>
        <v>0</v>
      </c>
      <c r="S230" s="130">
        <f t="shared" si="79"/>
        <v>0</v>
      </c>
      <c r="T230" s="124">
        <f t="shared" si="80"/>
        <v>0</v>
      </c>
      <c r="V230" s="127">
        <f t="shared" si="81"/>
        <v>0</v>
      </c>
      <c r="W230" s="127">
        <f t="shared" si="71"/>
        <v>0</v>
      </c>
      <c r="X230" s="127">
        <f t="shared" si="72"/>
        <v>0</v>
      </c>
      <c r="Y230" s="127">
        <f t="shared" si="73"/>
        <v>0</v>
      </c>
      <c r="Z230" s="127">
        <f t="shared" si="74"/>
        <v>0</v>
      </c>
      <c r="AA230" s="128" t="str">
        <f t="shared" si="82"/>
        <v/>
      </c>
      <c r="AB230" s="128" t="str">
        <f t="shared" si="75"/>
        <v/>
      </c>
      <c r="AC230" s="128" t="str">
        <f t="shared" si="76"/>
        <v/>
      </c>
      <c r="AD230" s="128" t="str">
        <f t="shared" si="77"/>
        <v/>
      </c>
      <c r="AE230" s="128" t="str">
        <f t="shared" si="78"/>
        <v/>
      </c>
      <c r="AF230" s="47">
        <f t="shared" si="83"/>
        <v>0.77200000000000002</v>
      </c>
      <c r="AG230" s="47">
        <f t="shared" si="84"/>
        <v>0.77200000000000002</v>
      </c>
      <c r="AH230" s="47">
        <f t="shared" si="85"/>
        <v>0.77200000000000002</v>
      </c>
      <c r="AI230" s="47">
        <f t="shared" si="86"/>
        <v>0.77200000000000002</v>
      </c>
      <c r="AJ230" s="47">
        <f t="shared" si="87"/>
        <v>0.77200000000000002</v>
      </c>
      <c r="AK230" s="48"/>
      <c r="AL230" s="48"/>
    </row>
    <row r="231" spans="1:38" x14ac:dyDescent="0.2">
      <c r="A231" s="121">
        <f t="shared" si="66"/>
        <v>229</v>
      </c>
      <c r="B231" s="121">
        <f t="shared" si="67"/>
        <v>229</v>
      </c>
      <c r="C231" s="121">
        <f t="shared" si="68"/>
        <v>229</v>
      </c>
      <c r="D231" s="121">
        <f t="shared" si="69"/>
        <v>229</v>
      </c>
      <c r="E231" s="121">
        <f t="shared" si="70"/>
        <v>229</v>
      </c>
      <c r="F231" s="122">
        <v>229</v>
      </c>
      <c r="G231" s="255" t="str">
        <f>Inscription!B232&amp;Inscription!C232&amp;Inscription!D232&amp;Inscription!E232&amp;Inscription!F232</f>
        <v/>
      </c>
      <c r="H231" s="256"/>
      <c r="I231" s="123">
        <f>IF('Tirage Matchs'!$J$1=1,0,IF(G231="",0,IF(ISNA(VLOOKUP($F231,'Tirage Matchs'!$B$6:$H$133,6,FALSE)),VLOOKUP($F231,'Tirage Matchs'!$D$6:$H$133,5,FALSE),VLOOKUP($F231,'Tirage Matchs'!$B$6:$H$133,6,FALSE))))</f>
        <v>0</v>
      </c>
      <c r="J231" s="129">
        <f>IF('Tirage Matchs'!$J$1=1,0,IF(G231="",0,IF(ISNA(VLOOKUP($F231,'Tirage Matchs'!$B$6:$H$133,7,FALSE)),VLOOKUP($F231,'Tirage Matchs'!$D$6:$H$133,4,FALSE),VLOOKUP($F231,'Tirage Matchs'!$B$6:$H$133,7,FALSE))))</f>
        <v>0</v>
      </c>
      <c r="K231" s="125">
        <f>IF('Tirage Matchs'!$J$1&lt;=2,0,IF(G231="",0,IF(ISNA(VLOOKUP($F231,'Tirage Matchs'!$B$139:$H$266,6,FALSE)),VLOOKUP($F231,'Tirage Matchs'!$D$139:$H$266,5,FALSE),VLOOKUP($F231,'Tirage Matchs'!$B$139:$H$266,6,FALSE))))</f>
        <v>0</v>
      </c>
      <c r="L231" s="124">
        <f>IF('Tirage Matchs'!$J$1&lt;=2,0,IF(G231="",0,IF(ISNA(VLOOKUP($F231,'Tirage Matchs'!$B$139:$H$266,7,FALSE)),VLOOKUP($F231,'Tirage Matchs'!$D$139:$H$266,4,FALSE),VLOOKUP($F231,'Tirage Matchs'!$B$139:$H$266,7,FALSE))))</f>
        <v>0</v>
      </c>
      <c r="M231" s="124">
        <f>IF('Tirage Matchs'!$J$1&lt;=3,0,IF(G231="",0,IF(ISNA(VLOOKUP($F231,'Tirage Matchs'!$B$272:$H$399,6,FALSE)),VLOOKUP($F231,'Tirage Matchs'!$D$272:$H$399,5,FALSE),VLOOKUP($F231,'Tirage Matchs'!$B$272:$H$399,6,FALSE))))</f>
        <v>0</v>
      </c>
      <c r="N231" s="124">
        <f>IF('Tirage Matchs'!$J$1&lt;=3,0,IF(G231="",0,IF(ISNA(VLOOKUP($F231,'Tirage Matchs'!$B$272:$H$399,7,FALSE)),VLOOKUP($F231,'Tirage Matchs'!$D$272:$H$399,4,FALSE),VLOOKUP($F231,'Tirage Matchs'!$B$272:$H$399,7,FALSE))))</f>
        <v>0</v>
      </c>
      <c r="O231" s="124">
        <f>IF('Tirage Matchs'!$J$1&lt;=4,0,IF(G231="",0,IF(ISNA(VLOOKUP($F231,'Tirage Matchs'!$B$405:$H$532,6,FALSE)),VLOOKUP($F231,'Tirage Matchs'!$D$405:$H$532,5,FALSE),VLOOKUP($F231,'Tirage Matchs'!$B$405:$H$532,6,FALSE))))</f>
        <v>0</v>
      </c>
      <c r="P231" s="124">
        <f>IF('Tirage Matchs'!$J$1&lt;=4,0,IF(G231="",0,IF(ISNA(VLOOKUP($F231,'Tirage Matchs'!$B$405:$H$532,7,FALSE)),VLOOKUP($F231,'Tirage Matchs'!$D$405:$H$532,4,FALSE),VLOOKUP($F231,'Tirage Matchs'!$B$405:$H$532,7,FALSE))))</f>
        <v>0</v>
      </c>
      <c r="Q231" s="124">
        <f>IF('Tirage Matchs'!$J$1&lt;=5,0,IF(G231="",0,IF(ISNA(VLOOKUP($F231,'Tirage Matchs'!$B$538:$H$665,6,FALSE)),VLOOKUP($F231,'Tirage Matchs'!$D$538:$H$665,5,FALSE),VLOOKUP($F231,'Tirage Matchs'!$B$538:$H$665,6,FALSE))))</f>
        <v>0</v>
      </c>
      <c r="R231" s="124">
        <f>IF('Tirage Matchs'!$J$1&lt;=5,0,IF(G231="",0,IF(ISNA(VLOOKUP($F231,'Tirage Matchs'!$B$538:$H$665,7,FALSE)),VLOOKUP($F231,'Tirage Matchs'!$D$538:$H$665,4,FALSE),VLOOKUP($F231,'Tirage Matchs'!$B$538:$H$665,7,FALSE))))</f>
        <v>0</v>
      </c>
      <c r="S231" s="130">
        <f t="shared" si="79"/>
        <v>0</v>
      </c>
      <c r="T231" s="124">
        <f t="shared" si="80"/>
        <v>0</v>
      </c>
      <c r="V231" s="127">
        <f t="shared" si="81"/>
        <v>0</v>
      </c>
      <c r="W231" s="127">
        <f t="shared" si="71"/>
        <v>0</v>
      </c>
      <c r="X231" s="127">
        <f t="shared" si="72"/>
        <v>0</v>
      </c>
      <c r="Y231" s="127">
        <f t="shared" si="73"/>
        <v>0</v>
      </c>
      <c r="Z231" s="127">
        <f t="shared" si="74"/>
        <v>0</v>
      </c>
      <c r="AA231" s="128" t="str">
        <f t="shared" si="82"/>
        <v/>
      </c>
      <c r="AB231" s="128" t="str">
        <f t="shared" si="75"/>
        <v/>
      </c>
      <c r="AC231" s="128" t="str">
        <f t="shared" si="76"/>
        <v/>
      </c>
      <c r="AD231" s="128" t="str">
        <f t="shared" si="77"/>
        <v/>
      </c>
      <c r="AE231" s="128" t="str">
        <f t="shared" si="78"/>
        <v/>
      </c>
      <c r="AF231" s="47">
        <f t="shared" si="83"/>
        <v>0.77100000000000002</v>
      </c>
      <c r="AG231" s="47">
        <f t="shared" si="84"/>
        <v>0.77100000000000002</v>
      </c>
      <c r="AH231" s="47">
        <f t="shared" si="85"/>
        <v>0.77100000000000002</v>
      </c>
      <c r="AI231" s="47">
        <f t="shared" si="86"/>
        <v>0.77100000000000002</v>
      </c>
      <c r="AJ231" s="47">
        <f t="shared" si="87"/>
        <v>0.77100000000000002</v>
      </c>
      <c r="AK231" s="48"/>
      <c r="AL231" s="48"/>
    </row>
    <row r="232" spans="1:38" x14ac:dyDescent="0.2">
      <c r="A232" s="121">
        <f t="shared" si="66"/>
        <v>230</v>
      </c>
      <c r="B232" s="121">
        <f t="shared" si="67"/>
        <v>230</v>
      </c>
      <c r="C232" s="121">
        <f t="shared" si="68"/>
        <v>230</v>
      </c>
      <c r="D232" s="121">
        <f t="shared" si="69"/>
        <v>230</v>
      </c>
      <c r="E232" s="121">
        <f t="shared" si="70"/>
        <v>230</v>
      </c>
      <c r="F232" s="122">
        <v>230</v>
      </c>
      <c r="G232" s="255" t="str">
        <f>Inscription!B233&amp;Inscription!C233&amp;Inscription!D233&amp;Inscription!E233&amp;Inscription!F233</f>
        <v/>
      </c>
      <c r="H232" s="256"/>
      <c r="I232" s="123">
        <f>IF('Tirage Matchs'!$J$1=1,0,IF(G232="",0,IF(ISNA(VLOOKUP($F232,'Tirage Matchs'!$B$6:$H$133,6,FALSE)),VLOOKUP($F232,'Tirage Matchs'!$D$6:$H$133,5,FALSE),VLOOKUP($F232,'Tirage Matchs'!$B$6:$H$133,6,FALSE))))</f>
        <v>0</v>
      </c>
      <c r="J232" s="129">
        <f>IF('Tirage Matchs'!$J$1=1,0,IF(G232="",0,IF(ISNA(VLOOKUP($F232,'Tirage Matchs'!$B$6:$H$133,7,FALSE)),VLOOKUP($F232,'Tirage Matchs'!$D$6:$H$133,4,FALSE),VLOOKUP($F232,'Tirage Matchs'!$B$6:$H$133,7,FALSE))))</f>
        <v>0</v>
      </c>
      <c r="K232" s="125">
        <f>IF('Tirage Matchs'!$J$1&lt;=2,0,IF(G232="",0,IF(ISNA(VLOOKUP($F232,'Tirage Matchs'!$B$139:$H$266,6,FALSE)),VLOOKUP($F232,'Tirage Matchs'!$D$139:$H$266,5,FALSE),VLOOKUP($F232,'Tirage Matchs'!$B$139:$H$266,6,FALSE))))</f>
        <v>0</v>
      </c>
      <c r="L232" s="124">
        <f>IF('Tirage Matchs'!$J$1&lt;=2,0,IF(G232="",0,IF(ISNA(VLOOKUP($F232,'Tirage Matchs'!$B$139:$H$266,7,FALSE)),VLOOKUP($F232,'Tirage Matchs'!$D$139:$H$266,4,FALSE),VLOOKUP($F232,'Tirage Matchs'!$B$139:$H$266,7,FALSE))))</f>
        <v>0</v>
      </c>
      <c r="M232" s="124">
        <f>IF('Tirage Matchs'!$J$1&lt;=3,0,IF(G232="",0,IF(ISNA(VLOOKUP($F232,'Tirage Matchs'!$B$272:$H$399,6,FALSE)),VLOOKUP($F232,'Tirage Matchs'!$D$272:$H$399,5,FALSE),VLOOKUP($F232,'Tirage Matchs'!$B$272:$H$399,6,FALSE))))</f>
        <v>0</v>
      </c>
      <c r="N232" s="124">
        <f>IF('Tirage Matchs'!$J$1&lt;=3,0,IF(G232="",0,IF(ISNA(VLOOKUP($F232,'Tirage Matchs'!$B$272:$H$399,7,FALSE)),VLOOKUP($F232,'Tirage Matchs'!$D$272:$H$399,4,FALSE),VLOOKUP($F232,'Tirage Matchs'!$B$272:$H$399,7,FALSE))))</f>
        <v>0</v>
      </c>
      <c r="O232" s="124">
        <f>IF('Tirage Matchs'!$J$1&lt;=4,0,IF(G232="",0,IF(ISNA(VLOOKUP($F232,'Tirage Matchs'!$B$405:$H$532,6,FALSE)),VLOOKUP($F232,'Tirage Matchs'!$D$405:$H$532,5,FALSE),VLOOKUP($F232,'Tirage Matchs'!$B$405:$H$532,6,FALSE))))</f>
        <v>0</v>
      </c>
      <c r="P232" s="124">
        <f>IF('Tirage Matchs'!$J$1&lt;=4,0,IF(G232="",0,IF(ISNA(VLOOKUP($F232,'Tirage Matchs'!$B$405:$H$532,7,FALSE)),VLOOKUP($F232,'Tirage Matchs'!$D$405:$H$532,4,FALSE),VLOOKUP($F232,'Tirage Matchs'!$B$405:$H$532,7,FALSE))))</f>
        <v>0</v>
      </c>
      <c r="Q232" s="124">
        <f>IF('Tirage Matchs'!$J$1&lt;=5,0,IF(G232="",0,IF(ISNA(VLOOKUP($F232,'Tirage Matchs'!$B$538:$H$665,6,FALSE)),VLOOKUP($F232,'Tirage Matchs'!$D$538:$H$665,5,FALSE),VLOOKUP($F232,'Tirage Matchs'!$B$538:$H$665,6,FALSE))))</f>
        <v>0</v>
      </c>
      <c r="R232" s="124">
        <f>IF('Tirage Matchs'!$J$1&lt;=5,0,IF(G232="",0,IF(ISNA(VLOOKUP($F232,'Tirage Matchs'!$B$538:$H$665,7,FALSE)),VLOOKUP($F232,'Tirage Matchs'!$D$538:$H$665,4,FALSE),VLOOKUP($F232,'Tirage Matchs'!$B$538:$H$665,7,FALSE))))</f>
        <v>0</v>
      </c>
      <c r="S232" s="130">
        <f t="shared" si="79"/>
        <v>0</v>
      </c>
      <c r="T232" s="124">
        <f t="shared" si="80"/>
        <v>0</v>
      </c>
      <c r="V232" s="127">
        <f t="shared" si="81"/>
        <v>0</v>
      </c>
      <c r="W232" s="127">
        <f t="shared" si="71"/>
        <v>0</v>
      </c>
      <c r="X232" s="127">
        <f t="shared" si="72"/>
        <v>0</v>
      </c>
      <c r="Y232" s="127">
        <f t="shared" si="73"/>
        <v>0</v>
      </c>
      <c r="Z232" s="127">
        <f t="shared" si="74"/>
        <v>0</v>
      </c>
      <c r="AA232" s="128" t="str">
        <f t="shared" si="82"/>
        <v/>
      </c>
      <c r="AB232" s="128" t="str">
        <f t="shared" si="75"/>
        <v/>
      </c>
      <c r="AC232" s="128" t="str">
        <f t="shared" si="76"/>
        <v/>
      </c>
      <c r="AD232" s="128" t="str">
        <f t="shared" si="77"/>
        <v/>
      </c>
      <c r="AE232" s="128" t="str">
        <f t="shared" si="78"/>
        <v/>
      </c>
      <c r="AF232" s="47">
        <f t="shared" si="83"/>
        <v>0.77</v>
      </c>
      <c r="AG232" s="47">
        <f t="shared" si="84"/>
        <v>0.77</v>
      </c>
      <c r="AH232" s="47">
        <f t="shared" si="85"/>
        <v>0.77</v>
      </c>
      <c r="AI232" s="47">
        <f t="shared" si="86"/>
        <v>0.77</v>
      </c>
      <c r="AJ232" s="47">
        <f t="shared" si="87"/>
        <v>0.77</v>
      </c>
      <c r="AK232" s="48"/>
      <c r="AL232" s="48"/>
    </row>
    <row r="233" spans="1:38" x14ac:dyDescent="0.2">
      <c r="A233" s="121">
        <f t="shared" si="66"/>
        <v>231</v>
      </c>
      <c r="B233" s="121">
        <f t="shared" si="67"/>
        <v>231</v>
      </c>
      <c r="C233" s="121">
        <f t="shared" si="68"/>
        <v>231</v>
      </c>
      <c r="D233" s="121">
        <f t="shared" si="69"/>
        <v>231</v>
      </c>
      <c r="E233" s="121">
        <f t="shared" si="70"/>
        <v>231</v>
      </c>
      <c r="F233" s="122">
        <v>231</v>
      </c>
      <c r="G233" s="255" t="str">
        <f>Inscription!B234&amp;Inscription!C234&amp;Inscription!D234&amp;Inscription!E234&amp;Inscription!F234</f>
        <v/>
      </c>
      <c r="H233" s="256"/>
      <c r="I233" s="123">
        <f>IF('Tirage Matchs'!$J$1=1,0,IF(G233="",0,IF(ISNA(VLOOKUP($F233,'Tirage Matchs'!$B$6:$H$133,6,FALSE)),VLOOKUP($F233,'Tirage Matchs'!$D$6:$H$133,5,FALSE),VLOOKUP($F233,'Tirage Matchs'!$B$6:$H$133,6,FALSE))))</f>
        <v>0</v>
      </c>
      <c r="J233" s="129">
        <f>IF('Tirage Matchs'!$J$1=1,0,IF(G233="",0,IF(ISNA(VLOOKUP($F233,'Tirage Matchs'!$B$6:$H$133,7,FALSE)),VLOOKUP($F233,'Tirage Matchs'!$D$6:$H$133,4,FALSE),VLOOKUP($F233,'Tirage Matchs'!$B$6:$H$133,7,FALSE))))</f>
        <v>0</v>
      </c>
      <c r="K233" s="125">
        <f>IF('Tirage Matchs'!$J$1&lt;=2,0,IF(G233="",0,IF(ISNA(VLOOKUP($F233,'Tirage Matchs'!$B$139:$H$266,6,FALSE)),VLOOKUP($F233,'Tirage Matchs'!$D$139:$H$266,5,FALSE),VLOOKUP($F233,'Tirage Matchs'!$B$139:$H$266,6,FALSE))))</f>
        <v>0</v>
      </c>
      <c r="L233" s="124">
        <f>IF('Tirage Matchs'!$J$1&lt;=2,0,IF(G233="",0,IF(ISNA(VLOOKUP($F233,'Tirage Matchs'!$B$139:$H$266,7,FALSE)),VLOOKUP($F233,'Tirage Matchs'!$D$139:$H$266,4,FALSE),VLOOKUP($F233,'Tirage Matchs'!$B$139:$H$266,7,FALSE))))</f>
        <v>0</v>
      </c>
      <c r="M233" s="124">
        <f>IF('Tirage Matchs'!$J$1&lt;=3,0,IF(G233="",0,IF(ISNA(VLOOKUP($F233,'Tirage Matchs'!$B$272:$H$399,6,FALSE)),VLOOKUP($F233,'Tirage Matchs'!$D$272:$H$399,5,FALSE),VLOOKUP($F233,'Tirage Matchs'!$B$272:$H$399,6,FALSE))))</f>
        <v>0</v>
      </c>
      <c r="N233" s="124">
        <f>IF('Tirage Matchs'!$J$1&lt;=3,0,IF(G233="",0,IF(ISNA(VLOOKUP($F233,'Tirage Matchs'!$B$272:$H$399,7,FALSE)),VLOOKUP($F233,'Tirage Matchs'!$D$272:$H$399,4,FALSE),VLOOKUP($F233,'Tirage Matchs'!$B$272:$H$399,7,FALSE))))</f>
        <v>0</v>
      </c>
      <c r="O233" s="124">
        <f>IF('Tirage Matchs'!$J$1&lt;=4,0,IF(G233="",0,IF(ISNA(VLOOKUP($F233,'Tirage Matchs'!$B$405:$H$532,6,FALSE)),VLOOKUP($F233,'Tirage Matchs'!$D$405:$H$532,5,FALSE),VLOOKUP($F233,'Tirage Matchs'!$B$405:$H$532,6,FALSE))))</f>
        <v>0</v>
      </c>
      <c r="P233" s="124">
        <f>IF('Tirage Matchs'!$J$1&lt;=4,0,IF(G233="",0,IF(ISNA(VLOOKUP($F233,'Tirage Matchs'!$B$405:$H$532,7,FALSE)),VLOOKUP($F233,'Tirage Matchs'!$D$405:$H$532,4,FALSE),VLOOKUP($F233,'Tirage Matchs'!$B$405:$H$532,7,FALSE))))</f>
        <v>0</v>
      </c>
      <c r="Q233" s="124">
        <f>IF('Tirage Matchs'!$J$1&lt;=5,0,IF(G233="",0,IF(ISNA(VLOOKUP($F233,'Tirage Matchs'!$B$538:$H$665,6,FALSE)),VLOOKUP($F233,'Tirage Matchs'!$D$538:$H$665,5,FALSE),VLOOKUP($F233,'Tirage Matchs'!$B$538:$H$665,6,FALSE))))</f>
        <v>0</v>
      </c>
      <c r="R233" s="124">
        <f>IF('Tirage Matchs'!$J$1&lt;=5,0,IF(G233="",0,IF(ISNA(VLOOKUP($F233,'Tirage Matchs'!$B$538:$H$665,7,FALSE)),VLOOKUP($F233,'Tirage Matchs'!$D$538:$H$665,4,FALSE),VLOOKUP($F233,'Tirage Matchs'!$B$538:$H$665,7,FALSE))))</f>
        <v>0</v>
      </c>
      <c r="S233" s="130">
        <f t="shared" si="79"/>
        <v>0</v>
      </c>
      <c r="T233" s="124">
        <f t="shared" si="80"/>
        <v>0</v>
      </c>
      <c r="V233" s="127">
        <f t="shared" si="81"/>
        <v>0</v>
      </c>
      <c r="W233" s="127">
        <f t="shared" si="71"/>
        <v>0</v>
      </c>
      <c r="X233" s="127">
        <f t="shared" si="72"/>
        <v>0</v>
      </c>
      <c r="Y233" s="127">
        <f t="shared" si="73"/>
        <v>0</v>
      </c>
      <c r="Z233" s="127">
        <f t="shared" si="74"/>
        <v>0</v>
      </c>
      <c r="AA233" s="128" t="str">
        <f t="shared" si="82"/>
        <v/>
      </c>
      <c r="AB233" s="128" t="str">
        <f t="shared" si="75"/>
        <v/>
      </c>
      <c r="AC233" s="128" t="str">
        <f t="shared" si="76"/>
        <v/>
      </c>
      <c r="AD233" s="128" t="str">
        <f t="shared" si="77"/>
        <v/>
      </c>
      <c r="AE233" s="128" t="str">
        <f t="shared" si="78"/>
        <v/>
      </c>
      <c r="AF233" s="47">
        <f t="shared" si="83"/>
        <v>0.76900000000000002</v>
      </c>
      <c r="AG233" s="47">
        <f t="shared" si="84"/>
        <v>0.76900000000000002</v>
      </c>
      <c r="AH233" s="47">
        <f t="shared" si="85"/>
        <v>0.76900000000000002</v>
      </c>
      <c r="AI233" s="47">
        <f t="shared" si="86"/>
        <v>0.76900000000000002</v>
      </c>
      <c r="AJ233" s="47">
        <f t="shared" si="87"/>
        <v>0.76900000000000002</v>
      </c>
      <c r="AK233" s="48"/>
      <c r="AL233" s="48"/>
    </row>
    <row r="234" spans="1:38" x14ac:dyDescent="0.2">
      <c r="A234" s="121">
        <f t="shared" si="66"/>
        <v>232</v>
      </c>
      <c r="B234" s="121">
        <f t="shared" si="67"/>
        <v>232</v>
      </c>
      <c r="C234" s="121">
        <f t="shared" si="68"/>
        <v>232</v>
      </c>
      <c r="D234" s="121">
        <f t="shared" si="69"/>
        <v>232</v>
      </c>
      <c r="E234" s="121">
        <f t="shared" si="70"/>
        <v>232</v>
      </c>
      <c r="F234" s="122">
        <v>232</v>
      </c>
      <c r="G234" s="255" t="str">
        <f>Inscription!B235&amp;Inscription!C235&amp;Inscription!D235&amp;Inscription!E235&amp;Inscription!F235</f>
        <v/>
      </c>
      <c r="H234" s="256"/>
      <c r="I234" s="123">
        <f>IF('Tirage Matchs'!$J$1=1,0,IF(G234="",0,IF(ISNA(VLOOKUP($F234,'Tirage Matchs'!$B$6:$H$133,6,FALSE)),VLOOKUP($F234,'Tirage Matchs'!$D$6:$H$133,5,FALSE),VLOOKUP($F234,'Tirage Matchs'!$B$6:$H$133,6,FALSE))))</f>
        <v>0</v>
      </c>
      <c r="J234" s="129">
        <f>IF('Tirage Matchs'!$J$1=1,0,IF(G234="",0,IF(ISNA(VLOOKUP($F234,'Tirage Matchs'!$B$6:$H$133,7,FALSE)),VLOOKUP($F234,'Tirage Matchs'!$D$6:$H$133,4,FALSE),VLOOKUP($F234,'Tirage Matchs'!$B$6:$H$133,7,FALSE))))</f>
        <v>0</v>
      </c>
      <c r="K234" s="125">
        <f>IF('Tirage Matchs'!$J$1&lt;=2,0,IF(G234="",0,IF(ISNA(VLOOKUP($F234,'Tirage Matchs'!$B$139:$H$266,6,FALSE)),VLOOKUP($F234,'Tirage Matchs'!$D$139:$H$266,5,FALSE),VLOOKUP($F234,'Tirage Matchs'!$B$139:$H$266,6,FALSE))))</f>
        <v>0</v>
      </c>
      <c r="L234" s="124">
        <f>IF('Tirage Matchs'!$J$1&lt;=2,0,IF(G234="",0,IF(ISNA(VLOOKUP($F234,'Tirage Matchs'!$B$139:$H$266,7,FALSE)),VLOOKUP($F234,'Tirage Matchs'!$D$139:$H$266,4,FALSE),VLOOKUP($F234,'Tirage Matchs'!$B$139:$H$266,7,FALSE))))</f>
        <v>0</v>
      </c>
      <c r="M234" s="124">
        <f>IF('Tirage Matchs'!$J$1&lt;=3,0,IF(G234="",0,IF(ISNA(VLOOKUP($F234,'Tirage Matchs'!$B$272:$H$399,6,FALSE)),VLOOKUP($F234,'Tirage Matchs'!$D$272:$H$399,5,FALSE),VLOOKUP($F234,'Tirage Matchs'!$B$272:$H$399,6,FALSE))))</f>
        <v>0</v>
      </c>
      <c r="N234" s="124">
        <f>IF('Tirage Matchs'!$J$1&lt;=3,0,IF(G234="",0,IF(ISNA(VLOOKUP($F234,'Tirage Matchs'!$B$272:$H$399,7,FALSE)),VLOOKUP($F234,'Tirage Matchs'!$D$272:$H$399,4,FALSE),VLOOKUP($F234,'Tirage Matchs'!$B$272:$H$399,7,FALSE))))</f>
        <v>0</v>
      </c>
      <c r="O234" s="124">
        <f>IF('Tirage Matchs'!$J$1&lt;=4,0,IF(G234="",0,IF(ISNA(VLOOKUP($F234,'Tirage Matchs'!$B$405:$H$532,6,FALSE)),VLOOKUP($F234,'Tirage Matchs'!$D$405:$H$532,5,FALSE),VLOOKUP($F234,'Tirage Matchs'!$B$405:$H$532,6,FALSE))))</f>
        <v>0</v>
      </c>
      <c r="P234" s="124">
        <f>IF('Tirage Matchs'!$J$1&lt;=4,0,IF(G234="",0,IF(ISNA(VLOOKUP($F234,'Tirage Matchs'!$B$405:$H$532,7,FALSE)),VLOOKUP($F234,'Tirage Matchs'!$D$405:$H$532,4,FALSE),VLOOKUP($F234,'Tirage Matchs'!$B$405:$H$532,7,FALSE))))</f>
        <v>0</v>
      </c>
      <c r="Q234" s="124">
        <f>IF('Tirage Matchs'!$J$1&lt;=5,0,IF(G234="",0,IF(ISNA(VLOOKUP($F234,'Tirage Matchs'!$B$538:$H$665,6,FALSE)),VLOOKUP($F234,'Tirage Matchs'!$D$538:$H$665,5,FALSE),VLOOKUP($F234,'Tirage Matchs'!$B$538:$H$665,6,FALSE))))</f>
        <v>0</v>
      </c>
      <c r="R234" s="124">
        <f>IF('Tirage Matchs'!$J$1&lt;=5,0,IF(G234="",0,IF(ISNA(VLOOKUP($F234,'Tirage Matchs'!$B$538:$H$665,7,FALSE)),VLOOKUP($F234,'Tirage Matchs'!$D$538:$H$665,4,FALSE),VLOOKUP($F234,'Tirage Matchs'!$B$538:$H$665,7,FALSE))))</f>
        <v>0</v>
      </c>
      <c r="S234" s="130">
        <f t="shared" si="79"/>
        <v>0</v>
      </c>
      <c r="T234" s="124">
        <f t="shared" si="80"/>
        <v>0</v>
      </c>
      <c r="V234" s="127">
        <f t="shared" si="81"/>
        <v>0</v>
      </c>
      <c r="W234" s="127">
        <f t="shared" si="71"/>
        <v>0</v>
      </c>
      <c r="X234" s="127">
        <f t="shared" si="72"/>
        <v>0</v>
      </c>
      <c r="Y234" s="127">
        <f t="shared" si="73"/>
        <v>0</v>
      </c>
      <c r="Z234" s="127">
        <f t="shared" si="74"/>
        <v>0</v>
      </c>
      <c r="AA234" s="128" t="str">
        <f t="shared" si="82"/>
        <v/>
      </c>
      <c r="AB234" s="128" t="str">
        <f t="shared" si="75"/>
        <v/>
      </c>
      <c r="AC234" s="128" t="str">
        <f t="shared" si="76"/>
        <v/>
      </c>
      <c r="AD234" s="128" t="str">
        <f t="shared" si="77"/>
        <v/>
      </c>
      <c r="AE234" s="128" t="str">
        <f t="shared" si="78"/>
        <v/>
      </c>
      <c r="AF234" s="47">
        <f t="shared" si="83"/>
        <v>0.76800000000000002</v>
      </c>
      <c r="AG234" s="47">
        <f t="shared" si="84"/>
        <v>0.76800000000000002</v>
      </c>
      <c r="AH234" s="47">
        <f t="shared" si="85"/>
        <v>0.76800000000000002</v>
      </c>
      <c r="AI234" s="47">
        <f t="shared" si="86"/>
        <v>0.76800000000000002</v>
      </c>
      <c r="AJ234" s="47">
        <f t="shared" si="87"/>
        <v>0.76800000000000002</v>
      </c>
      <c r="AK234" s="48"/>
      <c r="AL234" s="48"/>
    </row>
    <row r="235" spans="1:38" x14ac:dyDescent="0.2">
      <c r="A235" s="121">
        <f t="shared" si="66"/>
        <v>233</v>
      </c>
      <c r="B235" s="121">
        <f t="shared" si="67"/>
        <v>233</v>
      </c>
      <c r="C235" s="121">
        <f t="shared" si="68"/>
        <v>233</v>
      </c>
      <c r="D235" s="121">
        <f t="shared" si="69"/>
        <v>233</v>
      </c>
      <c r="E235" s="121">
        <f t="shared" si="70"/>
        <v>233</v>
      </c>
      <c r="F235" s="122">
        <v>233</v>
      </c>
      <c r="G235" s="255" t="str">
        <f>Inscription!B236&amp;Inscription!C236&amp;Inscription!D236&amp;Inscription!E236&amp;Inscription!F236</f>
        <v/>
      </c>
      <c r="H235" s="256"/>
      <c r="I235" s="123">
        <f>IF('Tirage Matchs'!$J$1=1,0,IF(G235="",0,IF(ISNA(VLOOKUP($F235,'Tirage Matchs'!$B$6:$H$133,6,FALSE)),VLOOKUP($F235,'Tirage Matchs'!$D$6:$H$133,5,FALSE),VLOOKUP($F235,'Tirage Matchs'!$B$6:$H$133,6,FALSE))))</f>
        <v>0</v>
      </c>
      <c r="J235" s="129">
        <f>IF('Tirage Matchs'!$J$1=1,0,IF(G235="",0,IF(ISNA(VLOOKUP($F235,'Tirage Matchs'!$B$6:$H$133,7,FALSE)),VLOOKUP($F235,'Tirage Matchs'!$D$6:$H$133,4,FALSE),VLOOKUP($F235,'Tirage Matchs'!$B$6:$H$133,7,FALSE))))</f>
        <v>0</v>
      </c>
      <c r="K235" s="125">
        <f>IF('Tirage Matchs'!$J$1&lt;=2,0,IF(G235="",0,IF(ISNA(VLOOKUP($F235,'Tirage Matchs'!$B$139:$H$266,6,FALSE)),VLOOKUP($F235,'Tirage Matchs'!$D$139:$H$266,5,FALSE),VLOOKUP($F235,'Tirage Matchs'!$B$139:$H$266,6,FALSE))))</f>
        <v>0</v>
      </c>
      <c r="L235" s="124">
        <f>IF('Tirage Matchs'!$J$1&lt;=2,0,IF(G235="",0,IF(ISNA(VLOOKUP($F235,'Tirage Matchs'!$B$139:$H$266,7,FALSE)),VLOOKUP($F235,'Tirage Matchs'!$D$139:$H$266,4,FALSE),VLOOKUP($F235,'Tirage Matchs'!$B$139:$H$266,7,FALSE))))</f>
        <v>0</v>
      </c>
      <c r="M235" s="124">
        <f>IF('Tirage Matchs'!$J$1&lt;=3,0,IF(G235="",0,IF(ISNA(VLOOKUP($F235,'Tirage Matchs'!$B$272:$H$399,6,FALSE)),VLOOKUP($F235,'Tirage Matchs'!$D$272:$H$399,5,FALSE),VLOOKUP($F235,'Tirage Matchs'!$B$272:$H$399,6,FALSE))))</f>
        <v>0</v>
      </c>
      <c r="N235" s="124">
        <f>IF('Tirage Matchs'!$J$1&lt;=3,0,IF(G235="",0,IF(ISNA(VLOOKUP($F235,'Tirage Matchs'!$B$272:$H$399,7,FALSE)),VLOOKUP($F235,'Tirage Matchs'!$D$272:$H$399,4,FALSE),VLOOKUP($F235,'Tirage Matchs'!$B$272:$H$399,7,FALSE))))</f>
        <v>0</v>
      </c>
      <c r="O235" s="124">
        <f>IF('Tirage Matchs'!$J$1&lt;=4,0,IF(G235="",0,IF(ISNA(VLOOKUP($F235,'Tirage Matchs'!$B$405:$H$532,6,FALSE)),VLOOKUP($F235,'Tirage Matchs'!$D$405:$H$532,5,FALSE),VLOOKUP($F235,'Tirage Matchs'!$B$405:$H$532,6,FALSE))))</f>
        <v>0</v>
      </c>
      <c r="P235" s="124">
        <f>IF('Tirage Matchs'!$J$1&lt;=4,0,IF(G235="",0,IF(ISNA(VLOOKUP($F235,'Tirage Matchs'!$B$405:$H$532,7,FALSE)),VLOOKUP($F235,'Tirage Matchs'!$D$405:$H$532,4,FALSE),VLOOKUP($F235,'Tirage Matchs'!$B$405:$H$532,7,FALSE))))</f>
        <v>0</v>
      </c>
      <c r="Q235" s="124">
        <f>IF('Tirage Matchs'!$J$1&lt;=5,0,IF(G235="",0,IF(ISNA(VLOOKUP($F235,'Tirage Matchs'!$B$538:$H$665,6,FALSE)),VLOOKUP($F235,'Tirage Matchs'!$D$538:$H$665,5,FALSE),VLOOKUP($F235,'Tirage Matchs'!$B$538:$H$665,6,FALSE))))</f>
        <v>0</v>
      </c>
      <c r="R235" s="124">
        <f>IF('Tirage Matchs'!$J$1&lt;=5,0,IF(G235="",0,IF(ISNA(VLOOKUP($F235,'Tirage Matchs'!$B$538:$H$665,7,FALSE)),VLOOKUP($F235,'Tirage Matchs'!$D$538:$H$665,4,FALSE),VLOOKUP($F235,'Tirage Matchs'!$B$538:$H$665,7,FALSE))))</f>
        <v>0</v>
      </c>
      <c r="S235" s="130">
        <f t="shared" si="79"/>
        <v>0</v>
      </c>
      <c r="T235" s="124">
        <f t="shared" si="80"/>
        <v>0</v>
      </c>
      <c r="V235" s="127">
        <f t="shared" si="81"/>
        <v>0</v>
      </c>
      <c r="W235" s="127">
        <f t="shared" si="71"/>
        <v>0</v>
      </c>
      <c r="X235" s="127">
        <f t="shared" si="72"/>
        <v>0</v>
      </c>
      <c r="Y235" s="127">
        <f t="shared" si="73"/>
        <v>0</v>
      </c>
      <c r="Z235" s="127">
        <f t="shared" si="74"/>
        <v>0</v>
      </c>
      <c r="AA235" s="128" t="str">
        <f t="shared" si="82"/>
        <v/>
      </c>
      <c r="AB235" s="128" t="str">
        <f t="shared" si="75"/>
        <v/>
      </c>
      <c r="AC235" s="128" t="str">
        <f t="shared" si="76"/>
        <v/>
      </c>
      <c r="AD235" s="128" t="str">
        <f t="shared" si="77"/>
        <v/>
      </c>
      <c r="AE235" s="128" t="str">
        <f t="shared" si="78"/>
        <v/>
      </c>
      <c r="AF235" s="47">
        <f t="shared" si="83"/>
        <v>0.76700000000000002</v>
      </c>
      <c r="AG235" s="47">
        <f t="shared" si="84"/>
        <v>0.76700000000000002</v>
      </c>
      <c r="AH235" s="47">
        <f t="shared" si="85"/>
        <v>0.76700000000000002</v>
      </c>
      <c r="AI235" s="47">
        <f t="shared" si="86"/>
        <v>0.76700000000000002</v>
      </c>
      <c r="AJ235" s="47">
        <f t="shared" si="87"/>
        <v>0.76700000000000002</v>
      </c>
      <c r="AK235" s="48"/>
      <c r="AL235" s="48"/>
    </row>
    <row r="236" spans="1:38" x14ac:dyDescent="0.2">
      <c r="A236" s="121">
        <f t="shared" si="66"/>
        <v>234</v>
      </c>
      <c r="B236" s="121">
        <f t="shared" si="67"/>
        <v>234</v>
      </c>
      <c r="C236" s="121">
        <f t="shared" si="68"/>
        <v>234</v>
      </c>
      <c r="D236" s="121">
        <f t="shared" si="69"/>
        <v>234</v>
      </c>
      <c r="E236" s="121">
        <f t="shared" si="70"/>
        <v>234</v>
      </c>
      <c r="F236" s="122">
        <v>234</v>
      </c>
      <c r="G236" s="255" t="str">
        <f>Inscription!B237&amp;Inscription!C237&amp;Inscription!D237&amp;Inscription!E237&amp;Inscription!F237</f>
        <v/>
      </c>
      <c r="H236" s="256"/>
      <c r="I236" s="123">
        <f>IF('Tirage Matchs'!$J$1=1,0,IF(G236="",0,IF(ISNA(VLOOKUP($F236,'Tirage Matchs'!$B$6:$H$133,6,FALSE)),VLOOKUP($F236,'Tirage Matchs'!$D$6:$H$133,5,FALSE),VLOOKUP($F236,'Tirage Matchs'!$B$6:$H$133,6,FALSE))))</f>
        <v>0</v>
      </c>
      <c r="J236" s="129">
        <f>IF('Tirage Matchs'!$J$1=1,0,IF(G236="",0,IF(ISNA(VLOOKUP($F236,'Tirage Matchs'!$B$6:$H$133,7,FALSE)),VLOOKUP($F236,'Tirage Matchs'!$D$6:$H$133,4,FALSE),VLOOKUP($F236,'Tirage Matchs'!$B$6:$H$133,7,FALSE))))</f>
        <v>0</v>
      </c>
      <c r="K236" s="125">
        <f>IF('Tirage Matchs'!$J$1&lt;=2,0,IF(G236="",0,IF(ISNA(VLOOKUP($F236,'Tirage Matchs'!$B$139:$H$266,6,FALSE)),VLOOKUP($F236,'Tirage Matchs'!$D$139:$H$266,5,FALSE),VLOOKUP($F236,'Tirage Matchs'!$B$139:$H$266,6,FALSE))))</f>
        <v>0</v>
      </c>
      <c r="L236" s="124">
        <f>IF('Tirage Matchs'!$J$1&lt;=2,0,IF(G236="",0,IF(ISNA(VLOOKUP($F236,'Tirage Matchs'!$B$139:$H$266,7,FALSE)),VLOOKUP($F236,'Tirage Matchs'!$D$139:$H$266,4,FALSE),VLOOKUP($F236,'Tirage Matchs'!$B$139:$H$266,7,FALSE))))</f>
        <v>0</v>
      </c>
      <c r="M236" s="124">
        <f>IF('Tirage Matchs'!$J$1&lt;=3,0,IF(G236="",0,IF(ISNA(VLOOKUP($F236,'Tirage Matchs'!$B$272:$H$399,6,FALSE)),VLOOKUP($F236,'Tirage Matchs'!$D$272:$H$399,5,FALSE),VLOOKUP($F236,'Tirage Matchs'!$B$272:$H$399,6,FALSE))))</f>
        <v>0</v>
      </c>
      <c r="N236" s="124">
        <f>IF('Tirage Matchs'!$J$1&lt;=3,0,IF(G236="",0,IF(ISNA(VLOOKUP($F236,'Tirage Matchs'!$B$272:$H$399,7,FALSE)),VLOOKUP($F236,'Tirage Matchs'!$D$272:$H$399,4,FALSE),VLOOKUP($F236,'Tirage Matchs'!$B$272:$H$399,7,FALSE))))</f>
        <v>0</v>
      </c>
      <c r="O236" s="124">
        <f>IF('Tirage Matchs'!$J$1&lt;=4,0,IF(G236="",0,IF(ISNA(VLOOKUP($F236,'Tirage Matchs'!$B$405:$H$532,6,FALSE)),VLOOKUP($F236,'Tirage Matchs'!$D$405:$H$532,5,FALSE),VLOOKUP($F236,'Tirage Matchs'!$B$405:$H$532,6,FALSE))))</f>
        <v>0</v>
      </c>
      <c r="P236" s="124">
        <f>IF('Tirage Matchs'!$J$1&lt;=4,0,IF(G236="",0,IF(ISNA(VLOOKUP($F236,'Tirage Matchs'!$B$405:$H$532,7,FALSE)),VLOOKUP($F236,'Tirage Matchs'!$D$405:$H$532,4,FALSE),VLOOKUP($F236,'Tirage Matchs'!$B$405:$H$532,7,FALSE))))</f>
        <v>0</v>
      </c>
      <c r="Q236" s="124">
        <f>IF('Tirage Matchs'!$J$1&lt;=5,0,IF(G236="",0,IF(ISNA(VLOOKUP($F236,'Tirage Matchs'!$B$538:$H$665,6,FALSE)),VLOOKUP($F236,'Tirage Matchs'!$D$538:$H$665,5,FALSE),VLOOKUP($F236,'Tirage Matchs'!$B$538:$H$665,6,FALSE))))</f>
        <v>0</v>
      </c>
      <c r="R236" s="124">
        <f>IF('Tirage Matchs'!$J$1&lt;=5,0,IF(G236="",0,IF(ISNA(VLOOKUP($F236,'Tirage Matchs'!$B$538:$H$665,7,FALSE)),VLOOKUP($F236,'Tirage Matchs'!$D$538:$H$665,4,FALSE),VLOOKUP($F236,'Tirage Matchs'!$B$538:$H$665,7,FALSE))))</f>
        <v>0</v>
      </c>
      <c r="S236" s="130">
        <f t="shared" si="79"/>
        <v>0</v>
      </c>
      <c r="T236" s="124">
        <f t="shared" si="80"/>
        <v>0</v>
      </c>
      <c r="V236" s="127">
        <f t="shared" si="81"/>
        <v>0</v>
      </c>
      <c r="W236" s="127">
        <f t="shared" si="71"/>
        <v>0</v>
      </c>
      <c r="X236" s="127">
        <f t="shared" si="72"/>
        <v>0</v>
      </c>
      <c r="Y236" s="127">
        <f t="shared" si="73"/>
        <v>0</v>
      </c>
      <c r="Z236" s="127">
        <f t="shared" si="74"/>
        <v>0</v>
      </c>
      <c r="AA236" s="128" t="str">
        <f t="shared" si="82"/>
        <v/>
      </c>
      <c r="AB236" s="128" t="str">
        <f t="shared" si="75"/>
        <v/>
      </c>
      <c r="AC236" s="128" t="str">
        <f t="shared" si="76"/>
        <v/>
      </c>
      <c r="AD236" s="128" t="str">
        <f t="shared" si="77"/>
        <v/>
      </c>
      <c r="AE236" s="128" t="str">
        <f t="shared" si="78"/>
        <v/>
      </c>
      <c r="AF236" s="47">
        <f t="shared" si="83"/>
        <v>0.76600000000000001</v>
      </c>
      <c r="AG236" s="47">
        <f t="shared" si="84"/>
        <v>0.76600000000000001</v>
      </c>
      <c r="AH236" s="47">
        <f t="shared" si="85"/>
        <v>0.76600000000000001</v>
      </c>
      <c r="AI236" s="47">
        <f t="shared" si="86"/>
        <v>0.76600000000000001</v>
      </c>
      <c r="AJ236" s="47">
        <f t="shared" si="87"/>
        <v>0.76600000000000001</v>
      </c>
      <c r="AK236" s="48"/>
      <c r="AL236" s="48"/>
    </row>
    <row r="237" spans="1:38" x14ac:dyDescent="0.2">
      <c r="A237" s="121">
        <f t="shared" si="66"/>
        <v>235</v>
      </c>
      <c r="B237" s="121">
        <f t="shared" si="67"/>
        <v>235</v>
      </c>
      <c r="C237" s="121">
        <f t="shared" si="68"/>
        <v>235</v>
      </c>
      <c r="D237" s="121">
        <f t="shared" si="69"/>
        <v>235</v>
      </c>
      <c r="E237" s="121">
        <f t="shared" si="70"/>
        <v>235</v>
      </c>
      <c r="F237" s="122">
        <v>235</v>
      </c>
      <c r="G237" s="255" t="str">
        <f>Inscription!B238&amp;Inscription!C238&amp;Inscription!D238&amp;Inscription!E238&amp;Inscription!F238</f>
        <v/>
      </c>
      <c r="H237" s="256"/>
      <c r="I237" s="123">
        <f>IF('Tirage Matchs'!$J$1=1,0,IF(G237="",0,IF(ISNA(VLOOKUP($F237,'Tirage Matchs'!$B$6:$H$133,6,FALSE)),VLOOKUP($F237,'Tirage Matchs'!$D$6:$H$133,5,FALSE),VLOOKUP($F237,'Tirage Matchs'!$B$6:$H$133,6,FALSE))))</f>
        <v>0</v>
      </c>
      <c r="J237" s="129">
        <f>IF('Tirage Matchs'!$J$1=1,0,IF(G237="",0,IF(ISNA(VLOOKUP($F237,'Tirage Matchs'!$B$6:$H$133,7,FALSE)),VLOOKUP($F237,'Tirage Matchs'!$D$6:$H$133,4,FALSE),VLOOKUP($F237,'Tirage Matchs'!$B$6:$H$133,7,FALSE))))</f>
        <v>0</v>
      </c>
      <c r="K237" s="125">
        <f>IF('Tirage Matchs'!$J$1&lt;=2,0,IF(G237="",0,IF(ISNA(VLOOKUP($F237,'Tirage Matchs'!$B$139:$H$266,6,FALSE)),VLOOKUP($F237,'Tirage Matchs'!$D$139:$H$266,5,FALSE),VLOOKUP($F237,'Tirage Matchs'!$B$139:$H$266,6,FALSE))))</f>
        <v>0</v>
      </c>
      <c r="L237" s="124">
        <f>IF('Tirage Matchs'!$J$1&lt;=2,0,IF(G237="",0,IF(ISNA(VLOOKUP($F237,'Tirage Matchs'!$B$139:$H$266,7,FALSE)),VLOOKUP($F237,'Tirage Matchs'!$D$139:$H$266,4,FALSE),VLOOKUP($F237,'Tirage Matchs'!$B$139:$H$266,7,FALSE))))</f>
        <v>0</v>
      </c>
      <c r="M237" s="124">
        <f>IF('Tirage Matchs'!$J$1&lt;=3,0,IF(G237="",0,IF(ISNA(VLOOKUP($F237,'Tirage Matchs'!$B$272:$H$399,6,FALSE)),VLOOKUP($F237,'Tirage Matchs'!$D$272:$H$399,5,FALSE),VLOOKUP($F237,'Tirage Matchs'!$B$272:$H$399,6,FALSE))))</f>
        <v>0</v>
      </c>
      <c r="N237" s="124">
        <f>IF('Tirage Matchs'!$J$1&lt;=3,0,IF(G237="",0,IF(ISNA(VLOOKUP($F237,'Tirage Matchs'!$B$272:$H$399,7,FALSE)),VLOOKUP($F237,'Tirage Matchs'!$D$272:$H$399,4,FALSE),VLOOKUP($F237,'Tirage Matchs'!$B$272:$H$399,7,FALSE))))</f>
        <v>0</v>
      </c>
      <c r="O237" s="124">
        <f>IF('Tirage Matchs'!$J$1&lt;=4,0,IF(G237="",0,IF(ISNA(VLOOKUP($F237,'Tirage Matchs'!$B$405:$H$532,6,FALSE)),VLOOKUP($F237,'Tirage Matchs'!$D$405:$H$532,5,FALSE),VLOOKUP($F237,'Tirage Matchs'!$B$405:$H$532,6,FALSE))))</f>
        <v>0</v>
      </c>
      <c r="P237" s="124">
        <f>IF('Tirage Matchs'!$J$1&lt;=4,0,IF(G237="",0,IF(ISNA(VLOOKUP($F237,'Tirage Matchs'!$B$405:$H$532,7,FALSE)),VLOOKUP($F237,'Tirage Matchs'!$D$405:$H$532,4,FALSE),VLOOKUP($F237,'Tirage Matchs'!$B$405:$H$532,7,FALSE))))</f>
        <v>0</v>
      </c>
      <c r="Q237" s="124">
        <f>IF('Tirage Matchs'!$J$1&lt;=5,0,IF(G237="",0,IF(ISNA(VLOOKUP($F237,'Tirage Matchs'!$B$538:$H$665,6,FALSE)),VLOOKUP($F237,'Tirage Matchs'!$D$538:$H$665,5,FALSE),VLOOKUP($F237,'Tirage Matchs'!$B$538:$H$665,6,FALSE))))</f>
        <v>0</v>
      </c>
      <c r="R237" s="124">
        <f>IF('Tirage Matchs'!$J$1&lt;=5,0,IF(G237="",0,IF(ISNA(VLOOKUP($F237,'Tirage Matchs'!$B$538:$H$665,7,FALSE)),VLOOKUP($F237,'Tirage Matchs'!$D$538:$H$665,4,FALSE),VLOOKUP($F237,'Tirage Matchs'!$B$538:$H$665,7,FALSE))))</f>
        <v>0</v>
      </c>
      <c r="S237" s="130">
        <f t="shared" si="79"/>
        <v>0</v>
      </c>
      <c r="T237" s="124">
        <f t="shared" si="80"/>
        <v>0</v>
      </c>
      <c r="V237" s="127">
        <f t="shared" si="81"/>
        <v>0</v>
      </c>
      <c r="W237" s="127">
        <f t="shared" si="71"/>
        <v>0</v>
      </c>
      <c r="X237" s="127">
        <f t="shared" si="72"/>
        <v>0</v>
      </c>
      <c r="Y237" s="127">
        <f t="shared" si="73"/>
        <v>0</v>
      </c>
      <c r="Z237" s="127">
        <f t="shared" si="74"/>
        <v>0</v>
      </c>
      <c r="AA237" s="128" t="str">
        <f t="shared" si="82"/>
        <v/>
      </c>
      <c r="AB237" s="128" t="str">
        <f t="shared" si="75"/>
        <v/>
      </c>
      <c r="AC237" s="128" t="str">
        <f t="shared" si="76"/>
        <v/>
      </c>
      <c r="AD237" s="128" t="str">
        <f t="shared" si="77"/>
        <v/>
      </c>
      <c r="AE237" s="128" t="str">
        <f t="shared" si="78"/>
        <v/>
      </c>
      <c r="AF237" s="47">
        <f t="shared" si="83"/>
        <v>0.76500000000000001</v>
      </c>
      <c r="AG237" s="47">
        <f t="shared" si="84"/>
        <v>0.76500000000000001</v>
      </c>
      <c r="AH237" s="47">
        <f t="shared" si="85"/>
        <v>0.76500000000000001</v>
      </c>
      <c r="AI237" s="47">
        <f t="shared" si="86"/>
        <v>0.76500000000000001</v>
      </c>
      <c r="AJ237" s="47">
        <f t="shared" si="87"/>
        <v>0.76500000000000001</v>
      </c>
      <c r="AK237" s="48"/>
      <c r="AL237" s="48"/>
    </row>
    <row r="238" spans="1:38" x14ac:dyDescent="0.2">
      <c r="A238" s="121">
        <f t="shared" si="66"/>
        <v>236</v>
      </c>
      <c r="B238" s="121">
        <f t="shared" si="67"/>
        <v>236</v>
      </c>
      <c r="C238" s="121">
        <f t="shared" si="68"/>
        <v>236</v>
      </c>
      <c r="D238" s="121">
        <f t="shared" si="69"/>
        <v>236</v>
      </c>
      <c r="E238" s="121">
        <f t="shared" si="70"/>
        <v>236</v>
      </c>
      <c r="F238" s="122">
        <v>236</v>
      </c>
      <c r="G238" s="255" t="str">
        <f>Inscription!B239&amp;Inscription!C239&amp;Inscription!D239&amp;Inscription!E239&amp;Inscription!F239</f>
        <v/>
      </c>
      <c r="H238" s="256"/>
      <c r="I238" s="123">
        <f>IF('Tirage Matchs'!$J$1=1,0,IF(G238="",0,IF(ISNA(VLOOKUP($F238,'Tirage Matchs'!$B$6:$H$133,6,FALSE)),VLOOKUP($F238,'Tirage Matchs'!$D$6:$H$133,5,FALSE),VLOOKUP($F238,'Tirage Matchs'!$B$6:$H$133,6,FALSE))))</f>
        <v>0</v>
      </c>
      <c r="J238" s="129">
        <f>IF('Tirage Matchs'!$J$1=1,0,IF(G238="",0,IF(ISNA(VLOOKUP($F238,'Tirage Matchs'!$B$6:$H$133,7,FALSE)),VLOOKUP($F238,'Tirage Matchs'!$D$6:$H$133,4,FALSE),VLOOKUP($F238,'Tirage Matchs'!$B$6:$H$133,7,FALSE))))</f>
        <v>0</v>
      </c>
      <c r="K238" s="125">
        <f>IF('Tirage Matchs'!$J$1&lt;=2,0,IF(G238="",0,IF(ISNA(VLOOKUP($F238,'Tirage Matchs'!$B$139:$H$266,6,FALSE)),VLOOKUP($F238,'Tirage Matchs'!$D$139:$H$266,5,FALSE),VLOOKUP($F238,'Tirage Matchs'!$B$139:$H$266,6,FALSE))))</f>
        <v>0</v>
      </c>
      <c r="L238" s="124">
        <f>IF('Tirage Matchs'!$J$1&lt;=2,0,IF(G238="",0,IF(ISNA(VLOOKUP($F238,'Tirage Matchs'!$B$139:$H$266,7,FALSE)),VLOOKUP($F238,'Tirage Matchs'!$D$139:$H$266,4,FALSE),VLOOKUP($F238,'Tirage Matchs'!$B$139:$H$266,7,FALSE))))</f>
        <v>0</v>
      </c>
      <c r="M238" s="124">
        <f>IF('Tirage Matchs'!$J$1&lt;=3,0,IF(G238="",0,IF(ISNA(VLOOKUP($F238,'Tirage Matchs'!$B$272:$H$399,6,FALSE)),VLOOKUP($F238,'Tirage Matchs'!$D$272:$H$399,5,FALSE),VLOOKUP($F238,'Tirage Matchs'!$B$272:$H$399,6,FALSE))))</f>
        <v>0</v>
      </c>
      <c r="N238" s="124">
        <f>IF('Tirage Matchs'!$J$1&lt;=3,0,IF(G238="",0,IF(ISNA(VLOOKUP($F238,'Tirage Matchs'!$B$272:$H$399,7,FALSE)),VLOOKUP($F238,'Tirage Matchs'!$D$272:$H$399,4,FALSE),VLOOKUP($F238,'Tirage Matchs'!$B$272:$H$399,7,FALSE))))</f>
        <v>0</v>
      </c>
      <c r="O238" s="124">
        <f>IF('Tirage Matchs'!$J$1&lt;=4,0,IF(G238="",0,IF(ISNA(VLOOKUP($F238,'Tirage Matchs'!$B$405:$H$532,6,FALSE)),VLOOKUP($F238,'Tirage Matchs'!$D$405:$H$532,5,FALSE),VLOOKUP($F238,'Tirage Matchs'!$B$405:$H$532,6,FALSE))))</f>
        <v>0</v>
      </c>
      <c r="P238" s="124">
        <f>IF('Tirage Matchs'!$J$1&lt;=4,0,IF(G238="",0,IF(ISNA(VLOOKUP($F238,'Tirage Matchs'!$B$405:$H$532,7,FALSE)),VLOOKUP($F238,'Tirage Matchs'!$D$405:$H$532,4,FALSE),VLOOKUP($F238,'Tirage Matchs'!$B$405:$H$532,7,FALSE))))</f>
        <v>0</v>
      </c>
      <c r="Q238" s="124">
        <f>IF('Tirage Matchs'!$J$1&lt;=5,0,IF(G238="",0,IF(ISNA(VLOOKUP($F238,'Tirage Matchs'!$B$538:$H$665,6,FALSE)),VLOOKUP($F238,'Tirage Matchs'!$D$538:$H$665,5,FALSE),VLOOKUP($F238,'Tirage Matchs'!$B$538:$H$665,6,FALSE))))</f>
        <v>0</v>
      </c>
      <c r="R238" s="124">
        <f>IF('Tirage Matchs'!$J$1&lt;=5,0,IF(G238="",0,IF(ISNA(VLOOKUP($F238,'Tirage Matchs'!$B$538:$H$665,7,FALSE)),VLOOKUP($F238,'Tirage Matchs'!$D$538:$H$665,4,FALSE),VLOOKUP($F238,'Tirage Matchs'!$B$538:$H$665,7,FALSE))))</f>
        <v>0</v>
      </c>
      <c r="S238" s="130">
        <f t="shared" si="79"/>
        <v>0</v>
      </c>
      <c r="T238" s="124">
        <f t="shared" si="80"/>
        <v>0</v>
      </c>
      <c r="V238" s="127">
        <f t="shared" si="81"/>
        <v>0</v>
      </c>
      <c r="W238" s="127">
        <f t="shared" si="71"/>
        <v>0</v>
      </c>
      <c r="X238" s="127">
        <f t="shared" si="72"/>
        <v>0</v>
      </c>
      <c r="Y238" s="127">
        <f t="shared" si="73"/>
        <v>0</v>
      </c>
      <c r="Z238" s="127">
        <f t="shared" si="74"/>
        <v>0</v>
      </c>
      <c r="AA238" s="128" t="str">
        <f t="shared" si="82"/>
        <v/>
      </c>
      <c r="AB238" s="128" t="str">
        <f t="shared" si="75"/>
        <v/>
      </c>
      <c r="AC238" s="128" t="str">
        <f t="shared" si="76"/>
        <v/>
      </c>
      <c r="AD238" s="128" t="str">
        <f t="shared" si="77"/>
        <v/>
      </c>
      <c r="AE238" s="128" t="str">
        <f t="shared" si="78"/>
        <v/>
      </c>
      <c r="AF238" s="47">
        <f t="shared" si="83"/>
        <v>0.76400000000000001</v>
      </c>
      <c r="AG238" s="47">
        <f t="shared" si="84"/>
        <v>0.76400000000000001</v>
      </c>
      <c r="AH238" s="47">
        <f t="shared" si="85"/>
        <v>0.76400000000000001</v>
      </c>
      <c r="AI238" s="47">
        <f t="shared" si="86"/>
        <v>0.76400000000000001</v>
      </c>
      <c r="AJ238" s="47">
        <f t="shared" si="87"/>
        <v>0.76400000000000001</v>
      </c>
      <c r="AK238" s="48"/>
      <c r="AL238" s="48"/>
    </row>
    <row r="239" spans="1:38" x14ac:dyDescent="0.2">
      <c r="A239" s="121">
        <f t="shared" si="66"/>
        <v>237</v>
      </c>
      <c r="B239" s="121">
        <f t="shared" si="67"/>
        <v>237</v>
      </c>
      <c r="C239" s="121">
        <f t="shared" si="68"/>
        <v>237</v>
      </c>
      <c r="D239" s="121">
        <f t="shared" si="69"/>
        <v>237</v>
      </c>
      <c r="E239" s="121">
        <f t="shared" si="70"/>
        <v>237</v>
      </c>
      <c r="F239" s="122">
        <v>237</v>
      </c>
      <c r="G239" s="255" t="str">
        <f>Inscription!B240&amp;Inscription!C240&amp;Inscription!D240&amp;Inscription!E240&amp;Inscription!F240</f>
        <v/>
      </c>
      <c r="H239" s="256"/>
      <c r="I239" s="123">
        <f>IF('Tirage Matchs'!$J$1=1,0,IF(G239="",0,IF(ISNA(VLOOKUP($F239,'Tirage Matchs'!$B$6:$H$133,6,FALSE)),VLOOKUP($F239,'Tirage Matchs'!$D$6:$H$133,5,FALSE),VLOOKUP($F239,'Tirage Matchs'!$B$6:$H$133,6,FALSE))))</f>
        <v>0</v>
      </c>
      <c r="J239" s="129">
        <f>IF('Tirage Matchs'!$J$1=1,0,IF(G239="",0,IF(ISNA(VLOOKUP($F239,'Tirage Matchs'!$B$6:$H$133,7,FALSE)),VLOOKUP($F239,'Tirage Matchs'!$D$6:$H$133,4,FALSE),VLOOKUP($F239,'Tirage Matchs'!$B$6:$H$133,7,FALSE))))</f>
        <v>0</v>
      </c>
      <c r="K239" s="125">
        <f>IF('Tirage Matchs'!$J$1&lt;=2,0,IF(G239="",0,IF(ISNA(VLOOKUP($F239,'Tirage Matchs'!$B$139:$H$266,6,FALSE)),VLOOKUP($F239,'Tirage Matchs'!$D$139:$H$266,5,FALSE),VLOOKUP($F239,'Tirage Matchs'!$B$139:$H$266,6,FALSE))))</f>
        <v>0</v>
      </c>
      <c r="L239" s="124">
        <f>IF('Tirage Matchs'!$J$1&lt;=2,0,IF(G239="",0,IF(ISNA(VLOOKUP($F239,'Tirage Matchs'!$B$139:$H$266,7,FALSE)),VLOOKUP($F239,'Tirage Matchs'!$D$139:$H$266,4,FALSE),VLOOKUP($F239,'Tirage Matchs'!$B$139:$H$266,7,FALSE))))</f>
        <v>0</v>
      </c>
      <c r="M239" s="124">
        <f>IF('Tirage Matchs'!$J$1&lt;=3,0,IF(G239="",0,IF(ISNA(VLOOKUP($F239,'Tirage Matchs'!$B$272:$H$399,6,FALSE)),VLOOKUP($F239,'Tirage Matchs'!$D$272:$H$399,5,FALSE),VLOOKUP($F239,'Tirage Matchs'!$B$272:$H$399,6,FALSE))))</f>
        <v>0</v>
      </c>
      <c r="N239" s="124">
        <f>IF('Tirage Matchs'!$J$1&lt;=3,0,IF(G239="",0,IF(ISNA(VLOOKUP($F239,'Tirage Matchs'!$B$272:$H$399,7,FALSE)),VLOOKUP($F239,'Tirage Matchs'!$D$272:$H$399,4,FALSE),VLOOKUP($F239,'Tirage Matchs'!$B$272:$H$399,7,FALSE))))</f>
        <v>0</v>
      </c>
      <c r="O239" s="124">
        <f>IF('Tirage Matchs'!$J$1&lt;=4,0,IF(G239="",0,IF(ISNA(VLOOKUP($F239,'Tirage Matchs'!$B$405:$H$532,6,FALSE)),VLOOKUP($F239,'Tirage Matchs'!$D$405:$H$532,5,FALSE),VLOOKUP($F239,'Tirage Matchs'!$B$405:$H$532,6,FALSE))))</f>
        <v>0</v>
      </c>
      <c r="P239" s="124">
        <f>IF('Tirage Matchs'!$J$1&lt;=4,0,IF(G239="",0,IF(ISNA(VLOOKUP($F239,'Tirage Matchs'!$B$405:$H$532,7,FALSE)),VLOOKUP($F239,'Tirage Matchs'!$D$405:$H$532,4,FALSE),VLOOKUP($F239,'Tirage Matchs'!$B$405:$H$532,7,FALSE))))</f>
        <v>0</v>
      </c>
      <c r="Q239" s="124">
        <f>IF('Tirage Matchs'!$J$1&lt;=5,0,IF(G239="",0,IF(ISNA(VLOOKUP($F239,'Tirage Matchs'!$B$538:$H$665,6,FALSE)),VLOOKUP($F239,'Tirage Matchs'!$D$538:$H$665,5,FALSE),VLOOKUP($F239,'Tirage Matchs'!$B$538:$H$665,6,FALSE))))</f>
        <v>0</v>
      </c>
      <c r="R239" s="124">
        <f>IF('Tirage Matchs'!$J$1&lt;=5,0,IF(G239="",0,IF(ISNA(VLOOKUP($F239,'Tirage Matchs'!$B$538:$H$665,7,FALSE)),VLOOKUP($F239,'Tirage Matchs'!$D$538:$H$665,4,FALSE),VLOOKUP($F239,'Tirage Matchs'!$B$538:$H$665,7,FALSE))))</f>
        <v>0</v>
      </c>
      <c r="S239" s="130">
        <f t="shared" si="79"/>
        <v>0</v>
      </c>
      <c r="T239" s="124">
        <f t="shared" si="80"/>
        <v>0</v>
      </c>
      <c r="V239" s="127">
        <f t="shared" si="81"/>
        <v>0</v>
      </c>
      <c r="W239" s="127">
        <f t="shared" si="71"/>
        <v>0</v>
      </c>
      <c r="X239" s="127">
        <f t="shared" si="72"/>
        <v>0</v>
      </c>
      <c r="Y239" s="127">
        <f t="shared" si="73"/>
        <v>0</v>
      </c>
      <c r="Z239" s="127">
        <f t="shared" si="74"/>
        <v>0</v>
      </c>
      <c r="AA239" s="128" t="str">
        <f t="shared" si="82"/>
        <v/>
      </c>
      <c r="AB239" s="128" t="str">
        <f t="shared" si="75"/>
        <v/>
      </c>
      <c r="AC239" s="128" t="str">
        <f t="shared" si="76"/>
        <v/>
      </c>
      <c r="AD239" s="128" t="str">
        <f t="shared" si="77"/>
        <v/>
      </c>
      <c r="AE239" s="128" t="str">
        <f t="shared" si="78"/>
        <v/>
      </c>
      <c r="AF239" s="47">
        <f t="shared" si="83"/>
        <v>0.76300000000000001</v>
      </c>
      <c r="AG239" s="47">
        <f t="shared" si="84"/>
        <v>0.76300000000000001</v>
      </c>
      <c r="AH239" s="47">
        <f t="shared" si="85"/>
        <v>0.76300000000000001</v>
      </c>
      <c r="AI239" s="47">
        <f t="shared" si="86"/>
        <v>0.76300000000000001</v>
      </c>
      <c r="AJ239" s="47">
        <f t="shared" si="87"/>
        <v>0.76300000000000001</v>
      </c>
      <c r="AK239" s="48"/>
      <c r="AL239" s="48"/>
    </row>
    <row r="240" spans="1:38" x14ac:dyDescent="0.2">
      <c r="A240" s="121">
        <f t="shared" si="66"/>
        <v>238</v>
      </c>
      <c r="B240" s="121">
        <f t="shared" si="67"/>
        <v>238</v>
      </c>
      <c r="C240" s="121">
        <f t="shared" si="68"/>
        <v>238</v>
      </c>
      <c r="D240" s="121">
        <f t="shared" si="69"/>
        <v>238</v>
      </c>
      <c r="E240" s="121">
        <f t="shared" si="70"/>
        <v>238</v>
      </c>
      <c r="F240" s="122">
        <v>238</v>
      </c>
      <c r="G240" s="255" t="str">
        <f>Inscription!B241&amp;Inscription!C241&amp;Inscription!D241&amp;Inscription!E241&amp;Inscription!F241</f>
        <v/>
      </c>
      <c r="H240" s="256"/>
      <c r="I240" s="123">
        <f>IF('Tirage Matchs'!$J$1=1,0,IF(G240="",0,IF(ISNA(VLOOKUP($F240,'Tirage Matchs'!$B$6:$H$133,6,FALSE)),VLOOKUP($F240,'Tirage Matchs'!$D$6:$H$133,5,FALSE),VLOOKUP($F240,'Tirage Matchs'!$B$6:$H$133,6,FALSE))))</f>
        <v>0</v>
      </c>
      <c r="J240" s="129">
        <f>IF('Tirage Matchs'!$J$1=1,0,IF(G240="",0,IF(ISNA(VLOOKUP($F240,'Tirage Matchs'!$B$6:$H$133,7,FALSE)),VLOOKUP($F240,'Tirage Matchs'!$D$6:$H$133,4,FALSE),VLOOKUP($F240,'Tirage Matchs'!$B$6:$H$133,7,FALSE))))</f>
        <v>0</v>
      </c>
      <c r="K240" s="125">
        <f>IF('Tirage Matchs'!$J$1&lt;=2,0,IF(G240="",0,IF(ISNA(VLOOKUP($F240,'Tirage Matchs'!$B$139:$H$266,6,FALSE)),VLOOKUP($F240,'Tirage Matchs'!$D$139:$H$266,5,FALSE),VLOOKUP($F240,'Tirage Matchs'!$B$139:$H$266,6,FALSE))))</f>
        <v>0</v>
      </c>
      <c r="L240" s="124">
        <f>IF('Tirage Matchs'!$J$1&lt;=2,0,IF(G240="",0,IF(ISNA(VLOOKUP($F240,'Tirage Matchs'!$B$139:$H$266,7,FALSE)),VLOOKUP($F240,'Tirage Matchs'!$D$139:$H$266,4,FALSE),VLOOKUP($F240,'Tirage Matchs'!$B$139:$H$266,7,FALSE))))</f>
        <v>0</v>
      </c>
      <c r="M240" s="124">
        <f>IF('Tirage Matchs'!$J$1&lt;=3,0,IF(G240="",0,IF(ISNA(VLOOKUP($F240,'Tirage Matchs'!$B$272:$H$399,6,FALSE)),VLOOKUP($F240,'Tirage Matchs'!$D$272:$H$399,5,FALSE),VLOOKUP($F240,'Tirage Matchs'!$B$272:$H$399,6,FALSE))))</f>
        <v>0</v>
      </c>
      <c r="N240" s="124">
        <f>IF('Tirage Matchs'!$J$1&lt;=3,0,IF(G240="",0,IF(ISNA(VLOOKUP($F240,'Tirage Matchs'!$B$272:$H$399,7,FALSE)),VLOOKUP($F240,'Tirage Matchs'!$D$272:$H$399,4,FALSE),VLOOKUP($F240,'Tirage Matchs'!$B$272:$H$399,7,FALSE))))</f>
        <v>0</v>
      </c>
      <c r="O240" s="124">
        <f>IF('Tirage Matchs'!$J$1&lt;=4,0,IF(G240="",0,IF(ISNA(VLOOKUP($F240,'Tirage Matchs'!$B$405:$H$532,6,FALSE)),VLOOKUP($F240,'Tirage Matchs'!$D$405:$H$532,5,FALSE),VLOOKUP($F240,'Tirage Matchs'!$B$405:$H$532,6,FALSE))))</f>
        <v>0</v>
      </c>
      <c r="P240" s="124">
        <f>IF('Tirage Matchs'!$J$1&lt;=4,0,IF(G240="",0,IF(ISNA(VLOOKUP($F240,'Tirage Matchs'!$B$405:$H$532,7,FALSE)),VLOOKUP($F240,'Tirage Matchs'!$D$405:$H$532,4,FALSE),VLOOKUP($F240,'Tirage Matchs'!$B$405:$H$532,7,FALSE))))</f>
        <v>0</v>
      </c>
      <c r="Q240" s="124">
        <f>IF('Tirage Matchs'!$J$1&lt;=5,0,IF(G240="",0,IF(ISNA(VLOOKUP($F240,'Tirage Matchs'!$B$538:$H$665,6,FALSE)),VLOOKUP($F240,'Tirage Matchs'!$D$538:$H$665,5,FALSE),VLOOKUP($F240,'Tirage Matchs'!$B$538:$H$665,6,FALSE))))</f>
        <v>0</v>
      </c>
      <c r="R240" s="124">
        <f>IF('Tirage Matchs'!$J$1&lt;=5,0,IF(G240="",0,IF(ISNA(VLOOKUP($F240,'Tirage Matchs'!$B$538:$H$665,7,FALSE)),VLOOKUP($F240,'Tirage Matchs'!$D$538:$H$665,4,FALSE),VLOOKUP($F240,'Tirage Matchs'!$B$538:$H$665,7,FALSE))))</f>
        <v>0</v>
      </c>
      <c r="S240" s="130">
        <f t="shared" si="79"/>
        <v>0</v>
      </c>
      <c r="T240" s="124">
        <f t="shared" si="80"/>
        <v>0</v>
      </c>
      <c r="V240" s="127">
        <f t="shared" si="81"/>
        <v>0</v>
      </c>
      <c r="W240" s="127">
        <f t="shared" si="71"/>
        <v>0</v>
      </c>
      <c r="X240" s="127">
        <f t="shared" si="72"/>
        <v>0</v>
      </c>
      <c r="Y240" s="127">
        <f t="shared" si="73"/>
        <v>0</v>
      </c>
      <c r="Z240" s="127">
        <f t="shared" si="74"/>
        <v>0</v>
      </c>
      <c r="AA240" s="128" t="str">
        <f t="shared" si="82"/>
        <v/>
      </c>
      <c r="AB240" s="128" t="str">
        <f t="shared" si="75"/>
        <v/>
      </c>
      <c r="AC240" s="128" t="str">
        <f t="shared" si="76"/>
        <v/>
      </c>
      <c r="AD240" s="128" t="str">
        <f t="shared" si="77"/>
        <v/>
      </c>
      <c r="AE240" s="128" t="str">
        <f t="shared" si="78"/>
        <v/>
      </c>
      <c r="AF240" s="47">
        <f t="shared" si="83"/>
        <v>0.76200000000000001</v>
      </c>
      <c r="AG240" s="47">
        <f t="shared" si="84"/>
        <v>0.76200000000000001</v>
      </c>
      <c r="AH240" s="47">
        <f t="shared" si="85"/>
        <v>0.76200000000000001</v>
      </c>
      <c r="AI240" s="47">
        <f t="shared" si="86"/>
        <v>0.76200000000000001</v>
      </c>
      <c r="AJ240" s="47">
        <f t="shared" si="87"/>
        <v>0.76200000000000001</v>
      </c>
      <c r="AK240" s="48"/>
      <c r="AL240" s="48"/>
    </row>
    <row r="241" spans="1:38" x14ac:dyDescent="0.2">
      <c r="A241" s="121">
        <f t="shared" si="66"/>
        <v>239</v>
      </c>
      <c r="B241" s="121">
        <f t="shared" si="67"/>
        <v>239</v>
      </c>
      <c r="C241" s="121">
        <f t="shared" si="68"/>
        <v>239</v>
      </c>
      <c r="D241" s="121">
        <f t="shared" si="69"/>
        <v>239</v>
      </c>
      <c r="E241" s="121">
        <f t="shared" si="70"/>
        <v>239</v>
      </c>
      <c r="F241" s="122">
        <v>239</v>
      </c>
      <c r="G241" s="255" t="str">
        <f>Inscription!B242&amp;Inscription!C242&amp;Inscription!D242&amp;Inscription!E242&amp;Inscription!F242</f>
        <v/>
      </c>
      <c r="H241" s="256"/>
      <c r="I241" s="123">
        <f>IF('Tirage Matchs'!$J$1=1,0,IF(G241="",0,IF(ISNA(VLOOKUP($F241,'Tirage Matchs'!$B$6:$H$133,6,FALSE)),VLOOKUP($F241,'Tirage Matchs'!$D$6:$H$133,5,FALSE),VLOOKUP($F241,'Tirage Matchs'!$B$6:$H$133,6,FALSE))))</f>
        <v>0</v>
      </c>
      <c r="J241" s="129">
        <f>IF('Tirage Matchs'!$J$1=1,0,IF(G241="",0,IF(ISNA(VLOOKUP($F241,'Tirage Matchs'!$B$6:$H$133,7,FALSE)),VLOOKUP($F241,'Tirage Matchs'!$D$6:$H$133,4,FALSE),VLOOKUP($F241,'Tirage Matchs'!$B$6:$H$133,7,FALSE))))</f>
        <v>0</v>
      </c>
      <c r="K241" s="125">
        <f>IF('Tirage Matchs'!$J$1&lt;=2,0,IF(G241="",0,IF(ISNA(VLOOKUP($F241,'Tirage Matchs'!$B$139:$H$266,6,FALSE)),VLOOKUP($F241,'Tirage Matchs'!$D$139:$H$266,5,FALSE),VLOOKUP($F241,'Tirage Matchs'!$B$139:$H$266,6,FALSE))))</f>
        <v>0</v>
      </c>
      <c r="L241" s="124">
        <f>IF('Tirage Matchs'!$J$1&lt;=2,0,IF(G241="",0,IF(ISNA(VLOOKUP($F241,'Tirage Matchs'!$B$139:$H$266,7,FALSE)),VLOOKUP($F241,'Tirage Matchs'!$D$139:$H$266,4,FALSE),VLOOKUP($F241,'Tirage Matchs'!$B$139:$H$266,7,FALSE))))</f>
        <v>0</v>
      </c>
      <c r="M241" s="124">
        <f>IF('Tirage Matchs'!$J$1&lt;=3,0,IF(G241="",0,IF(ISNA(VLOOKUP($F241,'Tirage Matchs'!$B$272:$H$399,6,FALSE)),VLOOKUP($F241,'Tirage Matchs'!$D$272:$H$399,5,FALSE),VLOOKUP($F241,'Tirage Matchs'!$B$272:$H$399,6,FALSE))))</f>
        <v>0</v>
      </c>
      <c r="N241" s="124">
        <f>IF('Tirage Matchs'!$J$1&lt;=3,0,IF(G241="",0,IF(ISNA(VLOOKUP($F241,'Tirage Matchs'!$B$272:$H$399,7,FALSE)),VLOOKUP($F241,'Tirage Matchs'!$D$272:$H$399,4,FALSE),VLOOKUP($F241,'Tirage Matchs'!$B$272:$H$399,7,FALSE))))</f>
        <v>0</v>
      </c>
      <c r="O241" s="124">
        <f>IF('Tirage Matchs'!$J$1&lt;=4,0,IF(G241="",0,IF(ISNA(VLOOKUP($F241,'Tirage Matchs'!$B$405:$H$532,6,FALSE)),VLOOKUP($F241,'Tirage Matchs'!$D$405:$H$532,5,FALSE),VLOOKUP($F241,'Tirage Matchs'!$B$405:$H$532,6,FALSE))))</f>
        <v>0</v>
      </c>
      <c r="P241" s="124">
        <f>IF('Tirage Matchs'!$J$1&lt;=4,0,IF(G241="",0,IF(ISNA(VLOOKUP($F241,'Tirage Matchs'!$B$405:$H$532,7,FALSE)),VLOOKUP($F241,'Tirage Matchs'!$D$405:$H$532,4,FALSE),VLOOKUP($F241,'Tirage Matchs'!$B$405:$H$532,7,FALSE))))</f>
        <v>0</v>
      </c>
      <c r="Q241" s="124">
        <f>IF('Tirage Matchs'!$J$1&lt;=5,0,IF(G241="",0,IF(ISNA(VLOOKUP($F241,'Tirage Matchs'!$B$538:$H$665,6,FALSE)),VLOOKUP($F241,'Tirage Matchs'!$D$538:$H$665,5,FALSE),VLOOKUP($F241,'Tirage Matchs'!$B$538:$H$665,6,FALSE))))</f>
        <v>0</v>
      </c>
      <c r="R241" s="124">
        <f>IF('Tirage Matchs'!$J$1&lt;=5,0,IF(G241="",0,IF(ISNA(VLOOKUP($F241,'Tirage Matchs'!$B$538:$H$665,7,FALSE)),VLOOKUP($F241,'Tirage Matchs'!$D$538:$H$665,4,FALSE),VLOOKUP($F241,'Tirage Matchs'!$B$538:$H$665,7,FALSE))))</f>
        <v>0</v>
      </c>
      <c r="S241" s="130">
        <f t="shared" si="79"/>
        <v>0</v>
      </c>
      <c r="T241" s="124">
        <f t="shared" si="80"/>
        <v>0</v>
      </c>
      <c r="V241" s="127">
        <f t="shared" si="81"/>
        <v>0</v>
      </c>
      <c r="W241" s="127">
        <f t="shared" si="71"/>
        <v>0</v>
      </c>
      <c r="X241" s="127">
        <f t="shared" si="72"/>
        <v>0</v>
      </c>
      <c r="Y241" s="127">
        <f t="shared" si="73"/>
        <v>0</v>
      </c>
      <c r="Z241" s="127">
        <f t="shared" si="74"/>
        <v>0</v>
      </c>
      <c r="AA241" s="128" t="str">
        <f t="shared" si="82"/>
        <v/>
      </c>
      <c r="AB241" s="128" t="str">
        <f t="shared" si="75"/>
        <v/>
      </c>
      <c r="AC241" s="128" t="str">
        <f t="shared" si="76"/>
        <v/>
      </c>
      <c r="AD241" s="128" t="str">
        <f t="shared" si="77"/>
        <v/>
      </c>
      <c r="AE241" s="128" t="str">
        <f t="shared" si="78"/>
        <v/>
      </c>
      <c r="AF241" s="47">
        <f t="shared" si="83"/>
        <v>0.76100000000000001</v>
      </c>
      <c r="AG241" s="47">
        <f t="shared" si="84"/>
        <v>0.76100000000000001</v>
      </c>
      <c r="AH241" s="47">
        <f t="shared" si="85"/>
        <v>0.76100000000000001</v>
      </c>
      <c r="AI241" s="47">
        <f t="shared" si="86"/>
        <v>0.76100000000000001</v>
      </c>
      <c r="AJ241" s="47">
        <f t="shared" si="87"/>
        <v>0.76100000000000001</v>
      </c>
      <c r="AK241" s="48"/>
      <c r="AL241" s="48"/>
    </row>
    <row r="242" spans="1:38" x14ac:dyDescent="0.2">
      <c r="A242" s="121">
        <f t="shared" si="66"/>
        <v>240</v>
      </c>
      <c r="B242" s="121">
        <f t="shared" si="67"/>
        <v>240</v>
      </c>
      <c r="C242" s="121">
        <f t="shared" si="68"/>
        <v>240</v>
      </c>
      <c r="D242" s="121">
        <f t="shared" si="69"/>
        <v>240</v>
      </c>
      <c r="E242" s="121">
        <f t="shared" si="70"/>
        <v>240</v>
      </c>
      <c r="F242" s="122">
        <v>240</v>
      </c>
      <c r="G242" s="255" t="str">
        <f>Inscription!B243&amp;Inscription!C243&amp;Inscription!D243&amp;Inscription!E243&amp;Inscription!F243</f>
        <v/>
      </c>
      <c r="H242" s="256"/>
      <c r="I242" s="123">
        <f>IF('Tirage Matchs'!$J$1=1,0,IF(G242="",0,IF(ISNA(VLOOKUP($F242,'Tirage Matchs'!$B$6:$H$133,6,FALSE)),VLOOKUP($F242,'Tirage Matchs'!$D$6:$H$133,5,FALSE),VLOOKUP($F242,'Tirage Matchs'!$B$6:$H$133,6,FALSE))))</f>
        <v>0</v>
      </c>
      <c r="J242" s="129">
        <f>IF('Tirage Matchs'!$J$1=1,0,IF(G242="",0,IF(ISNA(VLOOKUP($F242,'Tirage Matchs'!$B$6:$H$133,7,FALSE)),VLOOKUP($F242,'Tirage Matchs'!$D$6:$H$133,4,FALSE),VLOOKUP($F242,'Tirage Matchs'!$B$6:$H$133,7,FALSE))))</f>
        <v>0</v>
      </c>
      <c r="K242" s="125">
        <f>IF('Tirage Matchs'!$J$1&lt;=2,0,IF(G242="",0,IF(ISNA(VLOOKUP($F242,'Tirage Matchs'!$B$139:$H$266,6,FALSE)),VLOOKUP($F242,'Tirage Matchs'!$D$139:$H$266,5,FALSE),VLOOKUP($F242,'Tirage Matchs'!$B$139:$H$266,6,FALSE))))</f>
        <v>0</v>
      </c>
      <c r="L242" s="124">
        <f>IF('Tirage Matchs'!$J$1&lt;=2,0,IF(G242="",0,IF(ISNA(VLOOKUP($F242,'Tirage Matchs'!$B$139:$H$266,7,FALSE)),VLOOKUP($F242,'Tirage Matchs'!$D$139:$H$266,4,FALSE),VLOOKUP($F242,'Tirage Matchs'!$B$139:$H$266,7,FALSE))))</f>
        <v>0</v>
      </c>
      <c r="M242" s="124">
        <f>IF('Tirage Matchs'!$J$1&lt;=3,0,IF(G242="",0,IF(ISNA(VLOOKUP($F242,'Tirage Matchs'!$B$272:$H$399,6,FALSE)),VLOOKUP($F242,'Tirage Matchs'!$D$272:$H$399,5,FALSE),VLOOKUP($F242,'Tirage Matchs'!$B$272:$H$399,6,FALSE))))</f>
        <v>0</v>
      </c>
      <c r="N242" s="124">
        <f>IF('Tirage Matchs'!$J$1&lt;=3,0,IF(G242="",0,IF(ISNA(VLOOKUP($F242,'Tirage Matchs'!$B$272:$H$399,7,FALSE)),VLOOKUP($F242,'Tirage Matchs'!$D$272:$H$399,4,FALSE),VLOOKUP($F242,'Tirage Matchs'!$B$272:$H$399,7,FALSE))))</f>
        <v>0</v>
      </c>
      <c r="O242" s="124">
        <f>IF('Tirage Matchs'!$J$1&lt;=4,0,IF(G242="",0,IF(ISNA(VLOOKUP($F242,'Tirage Matchs'!$B$405:$H$532,6,FALSE)),VLOOKUP($F242,'Tirage Matchs'!$D$405:$H$532,5,FALSE),VLOOKUP($F242,'Tirage Matchs'!$B$405:$H$532,6,FALSE))))</f>
        <v>0</v>
      </c>
      <c r="P242" s="124">
        <f>IF('Tirage Matchs'!$J$1&lt;=4,0,IF(G242="",0,IF(ISNA(VLOOKUP($F242,'Tirage Matchs'!$B$405:$H$532,7,FALSE)),VLOOKUP($F242,'Tirage Matchs'!$D$405:$H$532,4,FALSE),VLOOKUP($F242,'Tirage Matchs'!$B$405:$H$532,7,FALSE))))</f>
        <v>0</v>
      </c>
      <c r="Q242" s="124">
        <f>IF('Tirage Matchs'!$J$1&lt;=5,0,IF(G242="",0,IF(ISNA(VLOOKUP($F242,'Tirage Matchs'!$B$538:$H$665,6,FALSE)),VLOOKUP($F242,'Tirage Matchs'!$D$538:$H$665,5,FALSE),VLOOKUP($F242,'Tirage Matchs'!$B$538:$H$665,6,FALSE))))</f>
        <v>0</v>
      </c>
      <c r="R242" s="124">
        <f>IF('Tirage Matchs'!$J$1&lt;=5,0,IF(G242="",0,IF(ISNA(VLOOKUP($F242,'Tirage Matchs'!$B$538:$H$665,7,FALSE)),VLOOKUP($F242,'Tirage Matchs'!$D$538:$H$665,4,FALSE),VLOOKUP($F242,'Tirage Matchs'!$B$538:$H$665,7,FALSE))))</f>
        <v>0</v>
      </c>
      <c r="S242" s="130">
        <f t="shared" si="79"/>
        <v>0</v>
      </c>
      <c r="T242" s="124">
        <f t="shared" si="80"/>
        <v>0</v>
      </c>
      <c r="V242" s="127">
        <f t="shared" si="81"/>
        <v>0</v>
      </c>
      <c r="W242" s="127">
        <f t="shared" si="71"/>
        <v>0</v>
      </c>
      <c r="X242" s="127">
        <f t="shared" si="72"/>
        <v>0</v>
      </c>
      <c r="Y242" s="127">
        <f t="shared" si="73"/>
        <v>0</v>
      </c>
      <c r="Z242" s="127">
        <f t="shared" si="74"/>
        <v>0</v>
      </c>
      <c r="AA242" s="128" t="str">
        <f t="shared" si="82"/>
        <v/>
      </c>
      <c r="AB242" s="128" t="str">
        <f t="shared" si="75"/>
        <v/>
      </c>
      <c r="AC242" s="128" t="str">
        <f t="shared" si="76"/>
        <v/>
      </c>
      <c r="AD242" s="128" t="str">
        <f t="shared" si="77"/>
        <v/>
      </c>
      <c r="AE242" s="128" t="str">
        <f t="shared" si="78"/>
        <v/>
      </c>
      <c r="AF242" s="47">
        <f t="shared" si="83"/>
        <v>0.76</v>
      </c>
      <c r="AG242" s="47">
        <f t="shared" si="84"/>
        <v>0.76</v>
      </c>
      <c r="AH242" s="47">
        <f t="shared" si="85"/>
        <v>0.76</v>
      </c>
      <c r="AI242" s="47">
        <f t="shared" si="86"/>
        <v>0.76</v>
      </c>
      <c r="AJ242" s="47">
        <f t="shared" si="87"/>
        <v>0.76</v>
      </c>
      <c r="AK242" s="48"/>
      <c r="AL242" s="48"/>
    </row>
    <row r="243" spans="1:38" x14ac:dyDescent="0.2">
      <c r="A243" s="121">
        <f t="shared" si="66"/>
        <v>241</v>
      </c>
      <c r="B243" s="121">
        <f t="shared" si="67"/>
        <v>241</v>
      </c>
      <c r="C243" s="121">
        <f t="shared" si="68"/>
        <v>241</v>
      </c>
      <c r="D243" s="121">
        <f t="shared" si="69"/>
        <v>241</v>
      </c>
      <c r="E243" s="121">
        <f t="shared" si="70"/>
        <v>241</v>
      </c>
      <c r="F243" s="122">
        <v>241</v>
      </c>
      <c r="G243" s="255" t="str">
        <f>Inscription!B244&amp;Inscription!C244&amp;Inscription!D244&amp;Inscription!E244&amp;Inscription!F244</f>
        <v/>
      </c>
      <c r="H243" s="256"/>
      <c r="I243" s="123">
        <f>IF('Tirage Matchs'!$J$1=1,0,IF(G243="",0,IF(ISNA(VLOOKUP($F243,'Tirage Matchs'!$B$6:$H$133,6,FALSE)),VLOOKUP($F243,'Tirage Matchs'!$D$6:$H$133,5,FALSE),VLOOKUP($F243,'Tirage Matchs'!$B$6:$H$133,6,FALSE))))</f>
        <v>0</v>
      </c>
      <c r="J243" s="129">
        <f>IF('Tirage Matchs'!$J$1=1,0,IF(G243="",0,IF(ISNA(VLOOKUP($F243,'Tirage Matchs'!$B$6:$H$133,7,FALSE)),VLOOKUP($F243,'Tirage Matchs'!$D$6:$H$133,4,FALSE),VLOOKUP($F243,'Tirage Matchs'!$B$6:$H$133,7,FALSE))))</f>
        <v>0</v>
      </c>
      <c r="K243" s="125">
        <f>IF('Tirage Matchs'!$J$1&lt;=2,0,IF(G243="",0,IF(ISNA(VLOOKUP($F243,'Tirage Matchs'!$B$139:$H$266,6,FALSE)),VLOOKUP($F243,'Tirage Matchs'!$D$139:$H$266,5,FALSE),VLOOKUP($F243,'Tirage Matchs'!$B$139:$H$266,6,FALSE))))</f>
        <v>0</v>
      </c>
      <c r="L243" s="124">
        <f>IF('Tirage Matchs'!$J$1&lt;=2,0,IF(G243="",0,IF(ISNA(VLOOKUP($F243,'Tirage Matchs'!$B$139:$H$266,7,FALSE)),VLOOKUP($F243,'Tirage Matchs'!$D$139:$H$266,4,FALSE),VLOOKUP($F243,'Tirage Matchs'!$B$139:$H$266,7,FALSE))))</f>
        <v>0</v>
      </c>
      <c r="M243" s="124">
        <f>IF('Tirage Matchs'!$J$1&lt;=3,0,IF(G243="",0,IF(ISNA(VLOOKUP($F243,'Tirage Matchs'!$B$272:$H$399,6,FALSE)),VLOOKUP($F243,'Tirage Matchs'!$D$272:$H$399,5,FALSE),VLOOKUP($F243,'Tirage Matchs'!$B$272:$H$399,6,FALSE))))</f>
        <v>0</v>
      </c>
      <c r="N243" s="124">
        <f>IF('Tirage Matchs'!$J$1&lt;=3,0,IF(G243="",0,IF(ISNA(VLOOKUP($F243,'Tirage Matchs'!$B$272:$H$399,7,FALSE)),VLOOKUP($F243,'Tirage Matchs'!$D$272:$H$399,4,FALSE),VLOOKUP($F243,'Tirage Matchs'!$B$272:$H$399,7,FALSE))))</f>
        <v>0</v>
      </c>
      <c r="O243" s="124">
        <f>IF('Tirage Matchs'!$J$1&lt;=4,0,IF(G243="",0,IF(ISNA(VLOOKUP($F243,'Tirage Matchs'!$B$405:$H$532,6,FALSE)),VLOOKUP($F243,'Tirage Matchs'!$D$405:$H$532,5,FALSE),VLOOKUP($F243,'Tirage Matchs'!$B$405:$H$532,6,FALSE))))</f>
        <v>0</v>
      </c>
      <c r="P243" s="124">
        <f>IF('Tirage Matchs'!$J$1&lt;=4,0,IF(G243="",0,IF(ISNA(VLOOKUP($F243,'Tirage Matchs'!$B$405:$H$532,7,FALSE)),VLOOKUP($F243,'Tirage Matchs'!$D$405:$H$532,4,FALSE),VLOOKUP($F243,'Tirage Matchs'!$B$405:$H$532,7,FALSE))))</f>
        <v>0</v>
      </c>
      <c r="Q243" s="124">
        <f>IF('Tirage Matchs'!$J$1&lt;=5,0,IF(G243="",0,IF(ISNA(VLOOKUP($F243,'Tirage Matchs'!$B$538:$H$665,6,FALSE)),VLOOKUP($F243,'Tirage Matchs'!$D$538:$H$665,5,FALSE),VLOOKUP($F243,'Tirage Matchs'!$B$538:$H$665,6,FALSE))))</f>
        <v>0</v>
      </c>
      <c r="R243" s="124">
        <f>IF('Tirage Matchs'!$J$1&lt;=5,0,IF(G243="",0,IF(ISNA(VLOOKUP($F243,'Tirage Matchs'!$B$538:$H$665,7,FALSE)),VLOOKUP($F243,'Tirage Matchs'!$D$538:$H$665,4,FALSE),VLOOKUP($F243,'Tirage Matchs'!$B$538:$H$665,7,FALSE))))</f>
        <v>0</v>
      </c>
      <c r="S243" s="130">
        <f t="shared" si="79"/>
        <v>0</v>
      </c>
      <c r="T243" s="124">
        <f t="shared" si="80"/>
        <v>0</v>
      </c>
      <c r="V243" s="127">
        <f t="shared" si="81"/>
        <v>0</v>
      </c>
      <c r="W243" s="127">
        <f t="shared" si="71"/>
        <v>0</v>
      </c>
      <c r="X243" s="127">
        <f t="shared" si="72"/>
        <v>0</v>
      </c>
      <c r="Y243" s="127">
        <f t="shared" si="73"/>
        <v>0</v>
      </c>
      <c r="Z243" s="127">
        <f t="shared" si="74"/>
        <v>0</v>
      </c>
      <c r="AA243" s="128" t="str">
        <f t="shared" si="82"/>
        <v/>
      </c>
      <c r="AB243" s="128" t="str">
        <f t="shared" si="75"/>
        <v/>
      </c>
      <c r="AC243" s="128" t="str">
        <f t="shared" si="76"/>
        <v/>
      </c>
      <c r="AD243" s="128" t="str">
        <f t="shared" si="77"/>
        <v/>
      </c>
      <c r="AE243" s="128" t="str">
        <f t="shared" si="78"/>
        <v/>
      </c>
      <c r="AF243" s="47">
        <f t="shared" si="83"/>
        <v>0.75900000000000001</v>
      </c>
      <c r="AG243" s="47">
        <f t="shared" si="84"/>
        <v>0.75900000000000001</v>
      </c>
      <c r="AH243" s="47">
        <f t="shared" si="85"/>
        <v>0.75900000000000001</v>
      </c>
      <c r="AI243" s="47">
        <f t="shared" si="86"/>
        <v>0.75900000000000001</v>
      </c>
      <c r="AJ243" s="47">
        <f t="shared" si="87"/>
        <v>0.75900000000000001</v>
      </c>
      <c r="AK243" s="48"/>
      <c r="AL243" s="48"/>
    </row>
    <row r="244" spans="1:38" x14ac:dyDescent="0.2">
      <c r="A244" s="121">
        <f t="shared" si="66"/>
        <v>242</v>
      </c>
      <c r="B244" s="121">
        <f t="shared" si="67"/>
        <v>242</v>
      </c>
      <c r="C244" s="121">
        <f t="shared" si="68"/>
        <v>242</v>
      </c>
      <c r="D244" s="121">
        <f t="shared" si="69"/>
        <v>242</v>
      </c>
      <c r="E244" s="121">
        <f t="shared" si="70"/>
        <v>242</v>
      </c>
      <c r="F244" s="122">
        <v>242</v>
      </c>
      <c r="G244" s="255" t="str">
        <f>Inscription!B245&amp;Inscription!C245&amp;Inscription!D245&amp;Inscription!E245&amp;Inscription!F245</f>
        <v/>
      </c>
      <c r="H244" s="256"/>
      <c r="I244" s="123">
        <f>IF('Tirage Matchs'!$J$1=1,0,IF(G244="",0,IF(ISNA(VLOOKUP($F244,'Tirage Matchs'!$B$6:$H$133,6,FALSE)),VLOOKUP($F244,'Tirage Matchs'!$D$6:$H$133,5,FALSE),VLOOKUP($F244,'Tirage Matchs'!$B$6:$H$133,6,FALSE))))</f>
        <v>0</v>
      </c>
      <c r="J244" s="129">
        <f>IF('Tirage Matchs'!$J$1=1,0,IF(G244="",0,IF(ISNA(VLOOKUP($F244,'Tirage Matchs'!$B$6:$H$133,7,FALSE)),VLOOKUP($F244,'Tirage Matchs'!$D$6:$H$133,4,FALSE),VLOOKUP($F244,'Tirage Matchs'!$B$6:$H$133,7,FALSE))))</f>
        <v>0</v>
      </c>
      <c r="K244" s="125">
        <f>IF('Tirage Matchs'!$J$1&lt;=2,0,IF(G244="",0,IF(ISNA(VLOOKUP($F244,'Tirage Matchs'!$B$139:$H$266,6,FALSE)),VLOOKUP($F244,'Tirage Matchs'!$D$139:$H$266,5,FALSE),VLOOKUP($F244,'Tirage Matchs'!$B$139:$H$266,6,FALSE))))</f>
        <v>0</v>
      </c>
      <c r="L244" s="124">
        <f>IF('Tirage Matchs'!$J$1&lt;=2,0,IF(G244="",0,IF(ISNA(VLOOKUP($F244,'Tirage Matchs'!$B$139:$H$266,7,FALSE)),VLOOKUP($F244,'Tirage Matchs'!$D$139:$H$266,4,FALSE),VLOOKUP($F244,'Tirage Matchs'!$B$139:$H$266,7,FALSE))))</f>
        <v>0</v>
      </c>
      <c r="M244" s="124">
        <f>IF('Tirage Matchs'!$J$1&lt;=3,0,IF(G244="",0,IF(ISNA(VLOOKUP($F244,'Tirage Matchs'!$B$272:$H$399,6,FALSE)),VLOOKUP($F244,'Tirage Matchs'!$D$272:$H$399,5,FALSE),VLOOKUP($F244,'Tirage Matchs'!$B$272:$H$399,6,FALSE))))</f>
        <v>0</v>
      </c>
      <c r="N244" s="124">
        <f>IF('Tirage Matchs'!$J$1&lt;=3,0,IF(G244="",0,IF(ISNA(VLOOKUP($F244,'Tirage Matchs'!$B$272:$H$399,7,FALSE)),VLOOKUP($F244,'Tirage Matchs'!$D$272:$H$399,4,FALSE),VLOOKUP($F244,'Tirage Matchs'!$B$272:$H$399,7,FALSE))))</f>
        <v>0</v>
      </c>
      <c r="O244" s="124">
        <f>IF('Tirage Matchs'!$J$1&lt;=4,0,IF(G244="",0,IF(ISNA(VLOOKUP($F244,'Tirage Matchs'!$B$405:$H$532,6,FALSE)),VLOOKUP($F244,'Tirage Matchs'!$D$405:$H$532,5,FALSE),VLOOKUP($F244,'Tirage Matchs'!$B$405:$H$532,6,FALSE))))</f>
        <v>0</v>
      </c>
      <c r="P244" s="124">
        <f>IF('Tirage Matchs'!$J$1&lt;=4,0,IF(G244="",0,IF(ISNA(VLOOKUP($F244,'Tirage Matchs'!$B$405:$H$532,7,FALSE)),VLOOKUP($F244,'Tirage Matchs'!$D$405:$H$532,4,FALSE),VLOOKUP($F244,'Tirage Matchs'!$B$405:$H$532,7,FALSE))))</f>
        <v>0</v>
      </c>
      <c r="Q244" s="124">
        <f>IF('Tirage Matchs'!$J$1&lt;=5,0,IF(G244="",0,IF(ISNA(VLOOKUP($F244,'Tirage Matchs'!$B$538:$H$665,6,FALSE)),VLOOKUP($F244,'Tirage Matchs'!$D$538:$H$665,5,FALSE),VLOOKUP($F244,'Tirage Matchs'!$B$538:$H$665,6,FALSE))))</f>
        <v>0</v>
      </c>
      <c r="R244" s="124">
        <f>IF('Tirage Matchs'!$J$1&lt;=5,0,IF(G244="",0,IF(ISNA(VLOOKUP($F244,'Tirage Matchs'!$B$538:$H$665,7,FALSE)),VLOOKUP($F244,'Tirage Matchs'!$D$538:$H$665,4,FALSE),VLOOKUP($F244,'Tirage Matchs'!$B$538:$H$665,7,FALSE))))</f>
        <v>0</v>
      </c>
      <c r="S244" s="130">
        <f t="shared" si="79"/>
        <v>0</v>
      </c>
      <c r="T244" s="124">
        <f t="shared" si="80"/>
        <v>0</v>
      </c>
      <c r="V244" s="127">
        <f t="shared" si="81"/>
        <v>0</v>
      </c>
      <c r="W244" s="127">
        <f t="shared" si="71"/>
        <v>0</v>
      </c>
      <c r="X244" s="127">
        <f t="shared" si="72"/>
        <v>0</v>
      </c>
      <c r="Y244" s="127">
        <f t="shared" si="73"/>
        <v>0</v>
      </c>
      <c r="Z244" s="127">
        <f t="shared" si="74"/>
        <v>0</v>
      </c>
      <c r="AA244" s="128" t="str">
        <f t="shared" si="82"/>
        <v/>
      </c>
      <c r="AB244" s="128" t="str">
        <f t="shared" si="75"/>
        <v/>
      </c>
      <c r="AC244" s="128" t="str">
        <f t="shared" si="76"/>
        <v/>
      </c>
      <c r="AD244" s="128" t="str">
        <f t="shared" si="77"/>
        <v/>
      </c>
      <c r="AE244" s="128" t="str">
        <f t="shared" si="78"/>
        <v/>
      </c>
      <c r="AF244" s="47">
        <f t="shared" si="83"/>
        <v>0.75800000000000001</v>
      </c>
      <c r="AG244" s="47">
        <f t="shared" si="84"/>
        <v>0.75800000000000001</v>
      </c>
      <c r="AH244" s="47">
        <f t="shared" si="85"/>
        <v>0.75800000000000001</v>
      </c>
      <c r="AI244" s="47">
        <f t="shared" si="86"/>
        <v>0.75800000000000001</v>
      </c>
      <c r="AJ244" s="47">
        <f t="shared" si="87"/>
        <v>0.75800000000000001</v>
      </c>
      <c r="AK244" s="48"/>
      <c r="AL244" s="48"/>
    </row>
    <row r="245" spans="1:38" x14ac:dyDescent="0.2">
      <c r="A245" s="121">
        <f t="shared" si="66"/>
        <v>243</v>
      </c>
      <c r="B245" s="121">
        <f t="shared" si="67"/>
        <v>243</v>
      </c>
      <c r="C245" s="121">
        <f t="shared" si="68"/>
        <v>243</v>
      </c>
      <c r="D245" s="121">
        <f t="shared" si="69"/>
        <v>243</v>
      </c>
      <c r="E245" s="121">
        <f t="shared" si="70"/>
        <v>243</v>
      </c>
      <c r="F245" s="122">
        <v>243</v>
      </c>
      <c r="G245" s="255" t="str">
        <f>Inscription!B246&amp;Inscription!C246&amp;Inscription!D246&amp;Inscription!E246&amp;Inscription!F246</f>
        <v/>
      </c>
      <c r="H245" s="256"/>
      <c r="I245" s="123">
        <f>IF('Tirage Matchs'!$J$1=1,0,IF(G245="",0,IF(ISNA(VLOOKUP($F245,'Tirage Matchs'!$B$6:$H$133,6,FALSE)),VLOOKUP($F245,'Tirage Matchs'!$D$6:$H$133,5,FALSE),VLOOKUP($F245,'Tirage Matchs'!$B$6:$H$133,6,FALSE))))</f>
        <v>0</v>
      </c>
      <c r="J245" s="129">
        <f>IF('Tirage Matchs'!$J$1=1,0,IF(G245="",0,IF(ISNA(VLOOKUP($F245,'Tirage Matchs'!$B$6:$H$133,7,FALSE)),VLOOKUP($F245,'Tirage Matchs'!$D$6:$H$133,4,FALSE),VLOOKUP($F245,'Tirage Matchs'!$B$6:$H$133,7,FALSE))))</f>
        <v>0</v>
      </c>
      <c r="K245" s="125">
        <f>IF('Tirage Matchs'!$J$1&lt;=2,0,IF(G245="",0,IF(ISNA(VLOOKUP($F245,'Tirage Matchs'!$B$139:$H$266,6,FALSE)),VLOOKUP($F245,'Tirage Matchs'!$D$139:$H$266,5,FALSE),VLOOKUP($F245,'Tirage Matchs'!$B$139:$H$266,6,FALSE))))</f>
        <v>0</v>
      </c>
      <c r="L245" s="124">
        <f>IF('Tirage Matchs'!$J$1&lt;=2,0,IF(G245="",0,IF(ISNA(VLOOKUP($F245,'Tirage Matchs'!$B$139:$H$266,7,FALSE)),VLOOKUP($F245,'Tirage Matchs'!$D$139:$H$266,4,FALSE),VLOOKUP($F245,'Tirage Matchs'!$B$139:$H$266,7,FALSE))))</f>
        <v>0</v>
      </c>
      <c r="M245" s="124">
        <f>IF('Tirage Matchs'!$J$1&lt;=3,0,IF(G245="",0,IF(ISNA(VLOOKUP($F245,'Tirage Matchs'!$B$272:$H$399,6,FALSE)),VLOOKUP($F245,'Tirage Matchs'!$D$272:$H$399,5,FALSE),VLOOKUP($F245,'Tirage Matchs'!$B$272:$H$399,6,FALSE))))</f>
        <v>0</v>
      </c>
      <c r="N245" s="124">
        <f>IF('Tirage Matchs'!$J$1&lt;=3,0,IF(G245="",0,IF(ISNA(VLOOKUP($F245,'Tirage Matchs'!$B$272:$H$399,7,FALSE)),VLOOKUP($F245,'Tirage Matchs'!$D$272:$H$399,4,FALSE),VLOOKUP($F245,'Tirage Matchs'!$B$272:$H$399,7,FALSE))))</f>
        <v>0</v>
      </c>
      <c r="O245" s="124">
        <f>IF('Tirage Matchs'!$J$1&lt;=4,0,IF(G245="",0,IF(ISNA(VLOOKUP($F245,'Tirage Matchs'!$B$405:$H$532,6,FALSE)),VLOOKUP($F245,'Tirage Matchs'!$D$405:$H$532,5,FALSE),VLOOKUP($F245,'Tirage Matchs'!$B$405:$H$532,6,FALSE))))</f>
        <v>0</v>
      </c>
      <c r="P245" s="124">
        <f>IF('Tirage Matchs'!$J$1&lt;=4,0,IF(G245="",0,IF(ISNA(VLOOKUP($F245,'Tirage Matchs'!$B$405:$H$532,7,FALSE)),VLOOKUP($F245,'Tirage Matchs'!$D$405:$H$532,4,FALSE),VLOOKUP($F245,'Tirage Matchs'!$B$405:$H$532,7,FALSE))))</f>
        <v>0</v>
      </c>
      <c r="Q245" s="124">
        <f>IF('Tirage Matchs'!$J$1&lt;=5,0,IF(G245="",0,IF(ISNA(VLOOKUP($F245,'Tirage Matchs'!$B$538:$H$665,6,FALSE)),VLOOKUP($F245,'Tirage Matchs'!$D$538:$H$665,5,FALSE),VLOOKUP($F245,'Tirage Matchs'!$B$538:$H$665,6,FALSE))))</f>
        <v>0</v>
      </c>
      <c r="R245" s="124">
        <f>IF('Tirage Matchs'!$J$1&lt;=5,0,IF(G245="",0,IF(ISNA(VLOOKUP($F245,'Tirage Matchs'!$B$538:$H$665,7,FALSE)),VLOOKUP($F245,'Tirage Matchs'!$D$538:$H$665,4,FALSE),VLOOKUP($F245,'Tirage Matchs'!$B$538:$H$665,7,FALSE))))</f>
        <v>0</v>
      </c>
      <c r="S245" s="130">
        <f t="shared" si="79"/>
        <v>0</v>
      </c>
      <c r="T245" s="124">
        <f t="shared" si="80"/>
        <v>0</v>
      </c>
      <c r="V245" s="127">
        <f t="shared" si="81"/>
        <v>0</v>
      </c>
      <c r="W245" s="127">
        <f t="shared" si="71"/>
        <v>0</v>
      </c>
      <c r="X245" s="127">
        <f t="shared" si="72"/>
        <v>0</v>
      </c>
      <c r="Y245" s="127">
        <f t="shared" si="73"/>
        <v>0</v>
      </c>
      <c r="Z245" s="127">
        <f t="shared" si="74"/>
        <v>0</v>
      </c>
      <c r="AA245" s="128" t="str">
        <f t="shared" si="82"/>
        <v/>
      </c>
      <c r="AB245" s="128" t="str">
        <f t="shared" si="75"/>
        <v/>
      </c>
      <c r="AC245" s="128" t="str">
        <f t="shared" si="76"/>
        <v/>
      </c>
      <c r="AD245" s="128" t="str">
        <f t="shared" si="77"/>
        <v/>
      </c>
      <c r="AE245" s="128" t="str">
        <f t="shared" si="78"/>
        <v/>
      </c>
      <c r="AF245" s="47">
        <f t="shared" si="83"/>
        <v>0.75700000000000001</v>
      </c>
      <c r="AG245" s="47">
        <f t="shared" si="84"/>
        <v>0.75700000000000001</v>
      </c>
      <c r="AH245" s="47">
        <f t="shared" si="85"/>
        <v>0.75700000000000001</v>
      </c>
      <c r="AI245" s="47">
        <f t="shared" si="86"/>
        <v>0.75700000000000001</v>
      </c>
      <c r="AJ245" s="47">
        <f t="shared" si="87"/>
        <v>0.75700000000000001</v>
      </c>
      <c r="AK245" s="48"/>
      <c r="AL245" s="48"/>
    </row>
    <row r="246" spans="1:38" x14ac:dyDescent="0.2">
      <c r="A246" s="121">
        <f t="shared" si="66"/>
        <v>244</v>
      </c>
      <c r="B246" s="121">
        <f t="shared" si="67"/>
        <v>244</v>
      </c>
      <c r="C246" s="121">
        <f t="shared" si="68"/>
        <v>244</v>
      </c>
      <c r="D246" s="121">
        <f t="shared" si="69"/>
        <v>244</v>
      </c>
      <c r="E246" s="121">
        <f t="shared" si="70"/>
        <v>244</v>
      </c>
      <c r="F246" s="122">
        <v>244</v>
      </c>
      <c r="G246" s="255" t="str">
        <f>Inscription!B247&amp;Inscription!C247&amp;Inscription!D247&amp;Inscription!E247&amp;Inscription!F247</f>
        <v/>
      </c>
      <c r="H246" s="256"/>
      <c r="I246" s="123">
        <f>IF('Tirage Matchs'!$J$1=1,0,IF(G246="",0,IF(ISNA(VLOOKUP($F246,'Tirage Matchs'!$B$6:$H$133,6,FALSE)),VLOOKUP($F246,'Tirage Matchs'!$D$6:$H$133,5,FALSE),VLOOKUP($F246,'Tirage Matchs'!$B$6:$H$133,6,FALSE))))</f>
        <v>0</v>
      </c>
      <c r="J246" s="129">
        <f>IF('Tirage Matchs'!$J$1=1,0,IF(G246="",0,IF(ISNA(VLOOKUP($F246,'Tirage Matchs'!$B$6:$H$133,7,FALSE)),VLOOKUP($F246,'Tirage Matchs'!$D$6:$H$133,4,FALSE),VLOOKUP($F246,'Tirage Matchs'!$B$6:$H$133,7,FALSE))))</f>
        <v>0</v>
      </c>
      <c r="K246" s="125">
        <f>IF('Tirage Matchs'!$J$1&lt;=2,0,IF(G246="",0,IF(ISNA(VLOOKUP($F246,'Tirage Matchs'!$B$139:$H$266,6,FALSE)),VLOOKUP($F246,'Tirage Matchs'!$D$139:$H$266,5,FALSE),VLOOKUP($F246,'Tirage Matchs'!$B$139:$H$266,6,FALSE))))</f>
        <v>0</v>
      </c>
      <c r="L246" s="124">
        <f>IF('Tirage Matchs'!$J$1&lt;=2,0,IF(G246="",0,IF(ISNA(VLOOKUP($F246,'Tirage Matchs'!$B$139:$H$266,7,FALSE)),VLOOKUP($F246,'Tirage Matchs'!$D$139:$H$266,4,FALSE),VLOOKUP($F246,'Tirage Matchs'!$B$139:$H$266,7,FALSE))))</f>
        <v>0</v>
      </c>
      <c r="M246" s="124">
        <f>IF('Tirage Matchs'!$J$1&lt;=3,0,IF(G246="",0,IF(ISNA(VLOOKUP($F246,'Tirage Matchs'!$B$272:$H$399,6,FALSE)),VLOOKUP($F246,'Tirage Matchs'!$D$272:$H$399,5,FALSE),VLOOKUP($F246,'Tirage Matchs'!$B$272:$H$399,6,FALSE))))</f>
        <v>0</v>
      </c>
      <c r="N246" s="124">
        <f>IF('Tirage Matchs'!$J$1&lt;=3,0,IF(G246="",0,IF(ISNA(VLOOKUP($F246,'Tirage Matchs'!$B$272:$H$399,7,FALSE)),VLOOKUP($F246,'Tirage Matchs'!$D$272:$H$399,4,FALSE),VLOOKUP($F246,'Tirage Matchs'!$B$272:$H$399,7,FALSE))))</f>
        <v>0</v>
      </c>
      <c r="O246" s="124">
        <f>IF('Tirage Matchs'!$J$1&lt;=4,0,IF(G246="",0,IF(ISNA(VLOOKUP($F246,'Tirage Matchs'!$B$405:$H$532,6,FALSE)),VLOOKUP($F246,'Tirage Matchs'!$D$405:$H$532,5,FALSE),VLOOKUP($F246,'Tirage Matchs'!$B$405:$H$532,6,FALSE))))</f>
        <v>0</v>
      </c>
      <c r="P246" s="124">
        <f>IF('Tirage Matchs'!$J$1&lt;=4,0,IF(G246="",0,IF(ISNA(VLOOKUP($F246,'Tirage Matchs'!$B$405:$H$532,7,FALSE)),VLOOKUP($F246,'Tirage Matchs'!$D$405:$H$532,4,FALSE),VLOOKUP($F246,'Tirage Matchs'!$B$405:$H$532,7,FALSE))))</f>
        <v>0</v>
      </c>
      <c r="Q246" s="124">
        <f>IF('Tirage Matchs'!$J$1&lt;=5,0,IF(G246="",0,IF(ISNA(VLOOKUP($F246,'Tirage Matchs'!$B$538:$H$665,6,FALSE)),VLOOKUP($F246,'Tirage Matchs'!$D$538:$H$665,5,FALSE),VLOOKUP($F246,'Tirage Matchs'!$B$538:$H$665,6,FALSE))))</f>
        <v>0</v>
      </c>
      <c r="R246" s="124">
        <f>IF('Tirage Matchs'!$J$1&lt;=5,0,IF(G246="",0,IF(ISNA(VLOOKUP($F246,'Tirage Matchs'!$B$538:$H$665,7,FALSE)),VLOOKUP($F246,'Tirage Matchs'!$D$538:$H$665,4,FALSE),VLOOKUP($F246,'Tirage Matchs'!$B$538:$H$665,7,FALSE))))</f>
        <v>0</v>
      </c>
      <c r="S246" s="130">
        <f t="shared" si="79"/>
        <v>0</v>
      </c>
      <c r="T246" s="124">
        <f t="shared" si="80"/>
        <v>0</v>
      </c>
      <c r="V246" s="127">
        <f t="shared" si="81"/>
        <v>0</v>
      </c>
      <c r="W246" s="127">
        <f t="shared" si="71"/>
        <v>0</v>
      </c>
      <c r="X246" s="127">
        <f t="shared" si="72"/>
        <v>0</v>
      </c>
      <c r="Y246" s="127">
        <f t="shared" si="73"/>
        <v>0</v>
      </c>
      <c r="Z246" s="127">
        <f t="shared" si="74"/>
        <v>0</v>
      </c>
      <c r="AA246" s="128" t="str">
        <f t="shared" si="82"/>
        <v/>
      </c>
      <c r="AB246" s="128" t="str">
        <f t="shared" si="75"/>
        <v/>
      </c>
      <c r="AC246" s="128" t="str">
        <f t="shared" si="76"/>
        <v/>
      </c>
      <c r="AD246" s="128" t="str">
        <f t="shared" si="77"/>
        <v/>
      </c>
      <c r="AE246" s="128" t="str">
        <f t="shared" si="78"/>
        <v/>
      </c>
      <c r="AF246" s="47">
        <f t="shared" si="83"/>
        <v>0.75600000000000001</v>
      </c>
      <c r="AG246" s="47">
        <f t="shared" si="84"/>
        <v>0.75600000000000001</v>
      </c>
      <c r="AH246" s="47">
        <f t="shared" si="85"/>
        <v>0.75600000000000001</v>
      </c>
      <c r="AI246" s="47">
        <f t="shared" si="86"/>
        <v>0.75600000000000001</v>
      </c>
      <c r="AJ246" s="47">
        <f t="shared" si="87"/>
        <v>0.75600000000000001</v>
      </c>
      <c r="AK246" s="48"/>
      <c r="AL246" s="48"/>
    </row>
    <row r="247" spans="1:38" x14ac:dyDescent="0.2">
      <c r="A247" s="121">
        <f t="shared" si="66"/>
        <v>245</v>
      </c>
      <c r="B247" s="121">
        <f t="shared" si="67"/>
        <v>245</v>
      </c>
      <c r="C247" s="121">
        <f t="shared" si="68"/>
        <v>245</v>
      </c>
      <c r="D247" s="121">
        <f t="shared" si="69"/>
        <v>245</v>
      </c>
      <c r="E247" s="121">
        <f t="shared" si="70"/>
        <v>245</v>
      </c>
      <c r="F247" s="122">
        <v>245</v>
      </c>
      <c r="G247" s="255" t="str">
        <f>Inscription!B248&amp;Inscription!C248&amp;Inscription!D248&amp;Inscription!E248&amp;Inscription!F248</f>
        <v/>
      </c>
      <c r="H247" s="256"/>
      <c r="I247" s="123">
        <f>IF('Tirage Matchs'!$J$1=1,0,IF(G247="",0,IF(ISNA(VLOOKUP($F247,'Tirage Matchs'!$B$6:$H$133,6,FALSE)),VLOOKUP($F247,'Tirage Matchs'!$D$6:$H$133,5,FALSE),VLOOKUP($F247,'Tirage Matchs'!$B$6:$H$133,6,FALSE))))</f>
        <v>0</v>
      </c>
      <c r="J247" s="129">
        <f>IF('Tirage Matchs'!$J$1=1,0,IF(G247="",0,IF(ISNA(VLOOKUP($F247,'Tirage Matchs'!$B$6:$H$133,7,FALSE)),VLOOKUP($F247,'Tirage Matchs'!$D$6:$H$133,4,FALSE),VLOOKUP($F247,'Tirage Matchs'!$B$6:$H$133,7,FALSE))))</f>
        <v>0</v>
      </c>
      <c r="K247" s="125">
        <f>IF('Tirage Matchs'!$J$1&lt;=2,0,IF(G247="",0,IF(ISNA(VLOOKUP($F247,'Tirage Matchs'!$B$139:$H$266,6,FALSE)),VLOOKUP($F247,'Tirage Matchs'!$D$139:$H$266,5,FALSE),VLOOKUP($F247,'Tirage Matchs'!$B$139:$H$266,6,FALSE))))</f>
        <v>0</v>
      </c>
      <c r="L247" s="124">
        <f>IF('Tirage Matchs'!$J$1&lt;=2,0,IF(G247="",0,IF(ISNA(VLOOKUP($F247,'Tirage Matchs'!$B$139:$H$266,7,FALSE)),VLOOKUP($F247,'Tirage Matchs'!$D$139:$H$266,4,FALSE),VLOOKUP($F247,'Tirage Matchs'!$B$139:$H$266,7,FALSE))))</f>
        <v>0</v>
      </c>
      <c r="M247" s="124">
        <f>IF('Tirage Matchs'!$J$1&lt;=3,0,IF(G247="",0,IF(ISNA(VLOOKUP($F247,'Tirage Matchs'!$B$272:$H$399,6,FALSE)),VLOOKUP($F247,'Tirage Matchs'!$D$272:$H$399,5,FALSE),VLOOKUP($F247,'Tirage Matchs'!$B$272:$H$399,6,FALSE))))</f>
        <v>0</v>
      </c>
      <c r="N247" s="124">
        <f>IF('Tirage Matchs'!$J$1&lt;=3,0,IF(G247="",0,IF(ISNA(VLOOKUP($F247,'Tirage Matchs'!$B$272:$H$399,7,FALSE)),VLOOKUP($F247,'Tirage Matchs'!$D$272:$H$399,4,FALSE),VLOOKUP($F247,'Tirage Matchs'!$B$272:$H$399,7,FALSE))))</f>
        <v>0</v>
      </c>
      <c r="O247" s="124">
        <f>IF('Tirage Matchs'!$J$1&lt;=4,0,IF(G247="",0,IF(ISNA(VLOOKUP($F247,'Tirage Matchs'!$B$405:$H$532,6,FALSE)),VLOOKUP($F247,'Tirage Matchs'!$D$405:$H$532,5,FALSE),VLOOKUP($F247,'Tirage Matchs'!$B$405:$H$532,6,FALSE))))</f>
        <v>0</v>
      </c>
      <c r="P247" s="124">
        <f>IF('Tirage Matchs'!$J$1&lt;=4,0,IF(G247="",0,IF(ISNA(VLOOKUP($F247,'Tirage Matchs'!$B$405:$H$532,7,FALSE)),VLOOKUP($F247,'Tirage Matchs'!$D$405:$H$532,4,FALSE),VLOOKUP($F247,'Tirage Matchs'!$B$405:$H$532,7,FALSE))))</f>
        <v>0</v>
      </c>
      <c r="Q247" s="124">
        <f>IF('Tirage Matchs'!$J$1&lt;=5,0,IF(G247="",0,IF(ISNA(VLOOKUP($F247,'Tirage Matchs'!$B$538:$H$665,6,FALSE)),VLOOKUP($F247,'Tirage Matchs'!$D$538:$H$665,5,FALSE),VLOOKUP($F247,'Tirage Matchs'!$B$538:$H$665,6,FALSE))))</f>
        <v>0</v>
      </c>
      <c r="R247" s="124">
        <f>IF('Tirage Matchs'!$J$1&lt;=5,0,IF(G247="",0,IF(ISNA(VLOOKUP($F247,'Tirage Matchs'!$B$538:$H$665,7,FALSE)),VLOOKUP($F247,'Tirage Matchs'!$D$538:$H$665,4,FALSE),VLOOKUP($F247,'Tirage Matchs'!$B$538:$H$665,7,FALSE))))</f>
        <v>0</v>
      </c>
      <c r="S247" s="130">
        <f t="shared" si="79"/>
        <v>0</v>
      </c>
      <c r="T247" s="124">
        <f t="shared" si="80"/>
        <v>0</v>
      </c>
      <c r="V247" s="127">
        <f t="shared" si="81"/>
        <v>0</v>
      </c>
      <c r="W247" s="127">
        <f t="shared" si="71"/>
        <v>0</v>
      </c>
      <c r="X247" s="127">
        <f t="shared" si="72"/>
        <v>0</v>
      </c>
      <c r="Y247" s="127">
        <f t="shared" si="73"/>
        <v>0</v>
      </c>
      <c r="Z247" s="127">
        <f t="shared" si="74"/>
        <v>0</v>
      </c>
      <c r="AA247" s="128" t="str">
        <f t="shared" si="82"/>
        <v/>
      </c>
      <c r="AB247" s="128" t="str">
        <f t="shared" si="75"/>
        <v/>
      </c>
      <c r="AC247" s="128" t="str">
        <f t="shared" si="76"/>
        <v/>
      </c>
      <c r="AD247" s="128" t="str">
        <f t="shared" si="77"/>
        <v/>
      </c>
      <c r="AE247" s="128" t="str">
        <f t="shared" si="78"/>
        <v/>
      </c>
      <c r="AF247" s="47">
        <f t="shared" si="83"/>
        <v>0.755</v>
      </c>
      <c r="AG247" s="47">
        <f t="shared" si="84"/>
        <v>0.755</v>
      </c>
      <c r="AH247" s="47">
        <f t="shared" si="85"/>
        <v>0.755</v>
      </c>
      <c r="AI247" s="47">
        <f t="shared" si="86"/>
        <v>0.755</v>
      </c>
      <c r="AJ247" s="47">
        <f t="shared" si="87"/>
        <v>0.755</v>
      </c>
      <c r="AK247" s="48"/>
      <c r="AL247" s="48"/>
    </row>
    <row r="248" spans="1:38" x14ac:dyDescent="0.2">
      <c r="A248" s="121">
        <f t="shared" si="66"/>
        <v>246</v>
      </c>
      <c r="B248" s="121">
        <f t="shared" si="67"/>
        <v>246</v>
      </c>
      <c r="C248" s="121">
        <f t="shared" si="68"/>
        <v>246</v>
      </c>
      <c r="D248" s="121">
        <f t="shared" si="69"/>
        <v>246</v>
      </c>
      <c r="E248" s="121">
        <f t="shared" si="70"/>
        <v>246</v>
      </c>
      <c r="F248" s="122">
        <v>246</v>
      </c>
      <c r="G248" s="255" t="str">
        <f>Inscription!B249&amp;Inscription!C249&amp;Inscription!D249&amp;Inscription!E249&amp;Inscription!F249</f>
        <v/>
      </c>
      <c r="H248" s="256"/>
      <c r="I248" s="123">
        <f>IF('Tirage Matchs'!$J$1=1,0,IF(G248="",0,IF(ISNA(VLOOKUP($F248,'Tirage Matchs'!$B$6:$H$133,6,FALSE)),VLOOKUP($F248,'Tirage Matchs'!$D$6:$H$133,5,FALSE),VLOOKUP($F248,'Tirage Matchs'!$B$6:$H$133,6,FALSE))))</f>
        <v>0</v>
      </c>
      <c r="J248" s="129">
        <f>IF('Tirage Matchs'!$J$1=1,0,IF(G248="",0,IF(ISNA(VLOOKUP($F248,'Tirage Matchs'!$B$6:$H$133,7,FALSE)),VLOOKUP($F248,'Tirage Matchs'!$D$6:$H$133,4,FALSE),VLOOKUP($F248,'Tirage Matchs'!$B$6:$H$133,7,FALSE))))</f>
        <v>0</v>
      </c>
      <c r="K248" s="125">
        <f>IF('Tirage Matchs'!$J$1&lt;=2,0,IF(G248="",0,IF(ISNA(VLOOKUP($F248,'Tirage Matchs'!$B$139:$H$266,6,FALSE)),VLOOKUP($F248,'Tirage Matchs'!$D$139:$H$266,5,FALSE),VLOOKUP($F248,'Tirage Matchs'!$B$139:$H$266,6,FALSE))))</f>
        <v>0</v>
      </c>
      <c r="L248" s="124">
        <f>IF('Tirage Matchs'!$J$1&lt;=2,0,IF(G248="",0,IF(ISNA(VLOOKUP($F248,'Tirage Matchs'!$B$139:$H$266,7,FALSE)),VLOOKUP($F248,'Tirage Matchs'!$D$139:$H$266,4,FALSE),VLOOKUP($F248,'Tirage Matchs'!$B$139:$H$266,7,FALSE))))</f>
        <v>0</v>
      </c>
      <c r="M248" s="124">
        <f>IF('Tirage Matchs'!$J$1&lt;=3,0,IF(G248="",0,IF(ISNA(VLOOKUP($F248,'Tirage Matchs'!$B$272:$H$399,6,FALSE)),VLOOKUP($F248,'Tirage Matchs'!$D$272:$H$399,5,FALSE),VLOOKUP($F248,'Tirage Matchs'!$B$272:$H$399,6,FALSE))))</f>
        <v>0</v>
      </c>
      <c r="N248" s="124">
        <f>IF('Tirage Matchs'!$J$1&lt;=3,0,IF(G248="",0,IF(ISNA(VLOOKUP($F248,'Tirage Matchs'!$B$272:$H$399,7,FALSE)),VLOOKUP($F248,'Tirage Matchs'!$D$272:$H$399,4,FALSE),VLOOKUP($F248,'Tirage Matchs'!$B$272:$H$399,7,FALSE))))</f>
        <v>0</v>
      </c>
      <c r="O248" s="124">
        <f>IF('Tirage Matchs'!$J$1&lt;=4,0,IF(G248="",0,IF(ISNA(VLOOKUP($F248,'Tirage Matchs'!$B$405:$H$532,6,FALSE)),VLOOKUP($F248,'Tirage Matchs'!$D$405:$H$532,5,FALSE),VLOOKUP($F248,'Tirage Matchs'!$B$405:$H$532,6,FALSE))))</f>
        <v>0</v>
      </c>
      <c r="P248" s="124">
        <f>IF('Tirage Matchs'!$J$1&lt;=4,0,IF(G248="",0,IF(ISNA(VLOOKUP($F248,'Tirage Matchs'!$B$405:$H$532,7,FALSE)),VLOOKUP($F248,'Tirage Matchs'!$D$405:$H$532,4,FALSE),VLOOKUP($F248,'Tirage Matchs'!$B$405:$H$532,7,FALSE))))</f>
        <v>0</v>
      </c>
      <c r="Q248" s="124">
        <f>IF('Tirage Matchs'!$J$1&lt;=5,0,IF(G248="",0,IF(ISNA(VLOOKUP($F248,'Tirage Matchs'!$B$538:$H$665,6,FALSE)),VLOOKUP($F248,'Tirage Matchs'!$D$538:$H$665,5,FALSE),VLOOKUP($F248,'Tirage Matchs'!$B$538:$H$665,6,FALSE))))</f>
        <v>0</v>
      </c>
      <c r="R248" s="124">
        <f>IF('Tirage Matchs'!$J$1&lt;=5,0,IF(G248="",0,IF(ISNA(VLOOKUP($F248,'Tirage Matchs'!$B$538:$H$665,7,FALSE)),VLOOKUP($F248,'Tirage Matchs'!$D$538:$H$665,4,FALSE),VLOOKUP($F248,'Tirage Matchs'!$B$538:$H$665,7,FALSE))))</f>
        <v>0</v>
      </c>
      <c r="S248" s="130">
        <f t="shared" si="79"/>
        <v>0</v>
      </c>
      <c r="T248" s="124">
        <f t="shared" si="80"/>
        <v>0</v>
      </c>
      <c r="V248" s="127">
        <f t="shared" si="81"/>
        <v>0</v>
      </c>
      <c r="W248" s="127">
        <f t="shared" si="71"/>
        <v>0</v>
      </c>
      <c r="X248" s="127">
        <f t="shared" si="72"/>
        <v>0</v>
      </c>
      <c r="Y248" s="127">
        <f t="shared" si="73"/>
        <v>0</v>
      </c>
      <c r="Z248" s="127">
        <f t="shared" si="74"/>
        <v>0</v>
      </c>
      <c r="AA248" s="128" t="str">
        <f t="shared" si="82"/>
        <v/>
      </c>
      <c r="AB248" s="128" t="str">
        <f t="shared" si="75"/>
        <v/>
      </c>
      <c r="AC248" s="128" t="str">
        <f t="shared" si="76"/>
        <v/>
      </c>
      <c r="AD248" s="128" t="str">
        <f t="shared" si="77"/>
        <v/>
      </c>
      <c r="AE248" s="128" t="str">
        <f t="shared" si="78"/>
        <v/>
      </c>
      <c r="AF248" s="47">
        <f t="shared" si="83"/>
        <v>0.754</v>
      </c>
      <c r="AG248" s="47">
        <f t="shared" si="84"/>
        <v>0.754</v>
      </c>
      <c r="AH248" s="47">
        <f t="shared" si="85"/>
        <v>0.754</v>
      </c>
      <c r="AI248" s="47">
        <f t="shared" si="86"/>
        <v>0.754</v>
      </c>
      <c r="AJ248" s="47">
        <f t="shared" si="87"/>
        <v>0.754</v>
      </c>
      <c r="AK248" s="48"/>
      <c r="AL248" s="48"/>
    </row>
    <row r="249" spans="1:38" x14ac:dyDescent="0.2">
      <c r="A249" s="121">
        <f t="shared" si="66"/>
        <v>247</v>
      </c>
      <c r="B249" s="121">
        <f t="shared" si="67"/>
        <v>247</v>
      </c>
      <c r="C249" s="121">
        <f t="shared" si="68"/>
        <v>247</v>
      </c>
      <c r="D249" s="121">
        <f t="shared" si="69"/>
        <v>247</v>
      </c>
      <c r="E249" s="121">
        <f t="shared" si="70"/>
        <v>247</v>
      </c>
      <c r="F249" s="122">
        <v>247</v>
      </c>
      <c r="G249" s="255" t="str">
        <f>Inscription!B250&amp;Inscription!C250&amp;Inscription!D250&amp;Inscription!E250&amp;Inscription!F250</f>
        <v/>
      </c>
      <c r="H249" s="256"/>
      <c r="I249" s="123">
        <f>IF('Tirage Matchs'!$J$1=1,0,IF(G249="",0,IF(ISNA(VLOOKUP($F249,'Tirage Matchs'!$B$6:$H$133,6,FALSE)),VLOOKUP($F249,'Tirage Matchs'!$D$6:$H$133,5,FALSE),VLOOKUP($F249,'Tirage Matchs'!$B$6:$H$133,6,FALSE))))</f>
        <v>0</v>
      </c>
      <c r="J249" s="129">
        <f>IF('Tirage Matchs'!$J$1=1,0,IF(G249="",0,IF(ISNA(VLOOKUP($F249,'Tirage Matchs'!$B$6:$H$133,7,FALSE)),VLOOKUP($F249,'Tirage Matchs'!$D$6:$H$133,4,FALSE),VLOOKUP($F249,'Tirage Matchs'!$B$6:$H$133,7,FALSE))))</f>
        <v>0</v>
      </c>
      <c r="K249" s="125">
        <f>IF('Tirage Matchs'!$J$1&lt;=2,0,IF(G249="",0,IF(ISNA(VLOOKUP($F249,'Tirage Matchs'!$B$139:$H$266,6,FALSE)),VLOOKUP($F249,'Tirage Matchs'!$D$139:$H$266,5,FALSE),VLOOKUP($F249,'Tirage Matchs'!$B$139:$H$266,6,FALSE))))</f>
        <v>0</v>
      </c>
      <c r="L249" s="124">
        <f>IF('Tirage Matchs'!$J$1&lt;=2,0,IF(G249="",0,IF(ISNA(VLOOKUP($F249,'Tirage Matchs'!$B$139:$H$266,7,FALSE)),VLOOKUP($F249,'Tirage Matchs'!$D$139:$H$266,4,FALSE),VLOOKUP($F249,'Tirage Matchs'!$B$139:$H$266,7,FALSE))))</f>
        <v>0</v>
      </c>
      <c r="M249" s="124">
        <f>IF('Tirage Matchs'!$J$1&lt;=3,0,IF(G249="",0,IF(ISNA(VLOOKUP($F249,'Tirage Matchs'!$B$272:$H$399,6,FALSE)),VLOOKUP($F249,'Tirage Matchs'!$D$272:$H$399,5,FALSE),VLOOKUP($F249,'Tirage Matchs'!$B$272:$H$399,6,FALSE))))</f>
        <v>0</v>
      </c>
      <c r="N249" s="124">
        <f>IF('Tirage Matchs'!$J$1&lt;=3,0,IF(G249="",0,IF(ISNA(VLOOKUP($F249,'Tirage Matchs'!$B$272:$H$399,7,FALSE)),VLOOKUP($F249,'Tirage Matchs'!$D$272:$H$399,4,FALSE),VLOOKUP($F249,'Tirage Matchs'!$B$272:$H$399,7,FALSE))))</f>
        <v>0</v>
      </c>
      <c r="O249" s="124">
        <f>IF('Tirage Matchs'!$J$1&lt;=4,0,IF(G249="",0,IF(ISNA(VLOOKUP($F249,'Tirage Matchs'!$B$405:$H$532,6,FALSE)),VLOOKUP($F249,'Tirage Matchs'!$D$405:$H$532,5,FALSE),VLOOKUP($F249,'Tirage Matchs'!$B$405:$H$532,6,FALSE))))</f>
        <v>0</v>
      </c>
      <c r="P249" s="124">
        <f>IF('Tirage Matchs'!$J$1&lt;=4,0,IF(G249="",0,IF(ISNA(VLOOKUP($F249,'Tirage Matchs'!$B$405:$H$532,7,FALSE)),VLOOKUP($F249,'Tirage Matchs'!$D$405:$H$532,4,FALSE),VLOOKUP($F249,'Tirage Matchs'!$B$405:$H$532,7,FALSE))))</f>
        <v>0</v>
      </c>
      <c r="Q249" s="124">
        <f>IF('Tirage Matchs'!$J$1&lt;=5,0,IF(G249="",0,IF(ISNA(VLOOKUP($F249,'Tirage Matchs'!$B$538:$H$665,6,FALSE)),VLOOKUP($F249,'Tirage Matchs'!$D$538:$H$665,5,FALSE),VLOOKUP($F249,'Tirage Matchs'!$B$538:$H$665,6,FALSE))))</f>
        <v>0</v>
      </c>
      <c r="R249" s="124">
        <f>IF('Tirage Matchs'!$J$1&lt;=5,0,IF(G249="",0,IF(ISNA(VLOOKUP($F249,'Tirage Matchs'!$B$538:$H$665,7,FALSE)),VLOOKUP($F249,'Tirage Matchs'!$D$538:$H$665,4,FALSE),VLOOKUP($F249,'Tirage Matchs'!$B$538:$H$665,7,FALSE))))</f>
        <v>0</v>
      </c>
      <c r="S249" s="130">
        <f t="shared" si="79"/>
        <v>0</v>
      </c>
      <c r="T249" s="124">
        <f t="shared" si="80"/>
        <v>0</v>
      </c>
      <c r="V249" s="127">
        <f t="shared" si="81"/>
        <v>0</v>
      </c>
      <c r="W249" s="127">
        <f t="shared" si="71"/>
        <v>0</v>
      </c>
      <c r="X249" s="127">
        <f t="shared" si="72"/>
        <v>0</v>
      </c>
      <c r="Y249" s="127">
        <f t="shared" si="73"/>
        <v>0</v>
      </c>
      <c r="Z249" s="127">
        <f t="shared" si="74"/>
        <v>0</v>
      </c>
      <c r="AA249" s="128" t="str">
        <f t="shared" si="82"/>
        <v/>
      </c>
      <c r="AB249" s="128" t="str">
        <f t="shared" si="75"/>
        <v/>
      </c>
      <c r="AC249" s="128" t="str">
        <f t="shared" si="76"/>
        <v/>
      </c>
      <c r="AD249" s="128" t="str">
        <f t="shared" si="77"/>
        <v/>
      </c>
      <c r="AE249" s="128" t="str">
        <f t="shared" si="78"/>
        <v/>
      </c>
      <c r="AF249" s="47">
        <f t="shared" si="83"/>
        <v>0.753</v>
      </c>
      <c r="AG249" s="47">
        <f t="shared" si="84"/>
        <v>0.753</v>
      </c>
      <c r="AH249" s="47">
        <f t="shared" si="85"/>
        <v>0.753</v>
      </c>
      <c r="AI249" s="47">
        <f t="shared" si="86"/>
        <v>0.753</v>
      </c>
      <c r="AJ249" s="47">
        <f t="shared" si="87"/>
        <v>0.753</v>
      </c>
      <c r="AK249" s="48"/>
      <c r="AL249" s="48"/>
    </row>
    <row r="250" spans="1:38" x14ac:dyDescent="0.2">
      <c r="A250" s="121">
        <f t="shared" si="66"/>
        <v>248</v>
      </c>
      <c r="B250" s="121">
        <f t="shared" si="67"/>
        <v>248</v>
      </c>
      <c r="C250" s="121">
        <f t="shared" si="68"/>
        <v>248</v>
      </c>
      <c r="D250" s="121">
        <f t="shared" si="69"/>
        <v>248</v>
      </c>
      <c r="E250" s="121">
        <f t="shared" si="70"/>
        <v>248</v>
      </c>
      <c r="F250" s="122">
        <v>248</v>
      </c>
      <c r="G250" s="255" t="str">
        <f>Inscription!B251&amp;Inscription!C251&amp;Inscription!D251&amp;Inscription!E251&amp;Inscription!F251</f>
        <v/>
      </c>
      <c r="H250" s="256"/>
      <c r="I250" s="123">
        <f>IF('Tirage Matchs'!$J$1=1,0,IF(G250="",0,IF(ISNA(VLOOKUP($F250,'Tirage Matchs'!$B$6:$H$133,6,FALSE)),VLOOKUP($F250,'Tirage Matchs'!$D$6:$H$133,5,FALSE),VLOOKUP($F250,'Tirage Matchs'!$B$6:$H$133,6,FALSE))))</f>
        <v>0</v>
      </c>
      <c r="J250" s="129">
        <f>IF('Tirage Matchs'!$J$1=1,0,IF(G250="",0,IF(ISNA(VLOOKUP($F250,'Tirage Matchs'!$B$6:$H$133,7,FALSE)),VLOOKUP($F250,'Tirage Matchs'!$D$6:$H$133,4,FALSE),VLOOKUP($F250,'Tirage Matchs'!$B$6:$H$133,7,FALSE))))</f>
        <v>0</v>
      </c>
      <c r="K250" s="125">
        <f>IF('Tirage Matchs'!$J$1&lt;=2,0,IF(G250="",0,IF(ISNA(VLOOKUP($F250,'Tirage Matchs'!$B$139:$H$266,6,FALSE)),VLOOKUP($F250,'Tirage Matchs'!$D$139:$H$266,5,FALSE),VLOOKUP($F250,'Tirage Matchs'!$B$139:$H$266,6,FALSE))))</f>
        <v>0</v>
      </c>
      <c r="L250" s="124">
        <f>IF('Tirage Matchs'!$J$1&lt;=2,0,IF(G250="",0,IF(ISNA(VLOOKUP($F250,'Tirage Matchs'!$B$139:$H$266,7,FALSE)),VLOOKUP($F250,'Tirage Matchs'!$D$139:$H$266,4,FALSE),VLOOKUP($F250,'Tirage Matchs'!$B$139:$H$266,7,FALSE))))</f>
        <v>0</v>
      </c>
      <c r="M250" s="124">
        <f>IF('Tirage Matchs'!$J$1&lt;=3,0,IF(G250="",0,IF(ISNA(VLOOKUP($F250,'Tirage Matchs'!$B$272:$H$399,6,FALSE)),VLOOKUP($F250,'Tirage Matchs'!$D$272:$H$399,5,FALSE),VLOOKUP($F250,'Tirage Matchs'!$B$272:$H$399,6,FALSE))))</f>
        <v>0</v>
      </c>
      <c r="N250" s="124">
        <f>IF('Tirage Matchs'!$J$1&lt;=3,0,IF(G250="",0,IF(ISNA(VLOOKUP($F250,'Tirage Matchs'!$B$272:$H$399,7,FALSE)),VLOOKUP($F250,'Tirage Matchs'!$D$272:$H$399,4,FALSE),VLOOKUP($F250,'Tirage Matchs'!$B$272:$H$399,7,FALSE))))</f>
        <v>0</v>
      </c>
      <c r="O250" s="124">
        <f>IF('Tirage Matchs'!$J$1&lt;=4,0,IF(G250="",0,IF(ISNA(VLOOKUP($F250,'Tirage Matchs'!$B$405:$H$532,6,FALSE)),VLOOKUP($F250,'Tirage Matchs'!$D$405:$H$532,5,FALSE),VLOOKUP($F250,'Tirage Matchs'!$B$405:$H$532,6,FALSE))))</f>
        <v>0</v>
      </c>
      <c r="P250" s="124">
        <f>IF('Tirage Matchs'!$J$1&lt;=4,0,IF(G250="",0,IF(ISNA(VLOOKUP($F250,'Tirage Matchs'!$B$405:$H$532,7,FALSE)),VLOOKUP($F250,'Tirage Matchs'!$D$405:$H$532,4,FALSE),VLOOKUP($F250,'Tirage Matchs'!$B$405:$H$532,7,FALSE))))</f>
        <v>0</v>
      </c>
      <c r="Q250" s="124">
        <f>IF('Tirage Matchs'!$J$1&lt;=5,0,IF(G250="",0,IF(ISNA(VLOOKUP($F250,'Tirage Matchs'!$B$538:$H$665,6,FALSE)),VLOOKUP($F250,'Tirage Matchs'!$D$538:$H$665,5,FALSE),VLOOKUP($F250,'Tirage Matchs'!$B$538:$H$665,6,FALSE))))</f>
        <v>0</v>
      </c>
      <c r="R250" s="124">
        <f>IF('Tirage Matchs'!$J$1&lt;=5,0,IF(G250="",0,IF(ISNA(VLOOKUP($F250,'Tirage Matchs'!$B$538:$H$665,7,FALSE)),VLOOKUP($F250,'Tirage Matchs'!$D$538:$H$665,4,FALSE),VLOOKUP($F250,'Tirage Matchs'!$B$538:$H$665,7,FALSE))))</f>
        <v>0</v>
      </c>
      <c r="S250" s="130">
        <f t="shared" si="79"/>
        <v>0</v>
      </c>
      <c r="T250" s="124">
        <f t="shared" si="80"/>
        <v>0</v>
      </c>
      <c r="V250" s="127">
        <f t="shared" si="81"/>
        <v>0</v>
      </c>
      <c r="W250" s="127">
        <f t="shared" si="71"/>
        <v>0</v>
      </c>
      <c r="X250" s="127">
        <f t="shared" si="72"/>
        <v>0</v>
      </c>
      <c r="Y250" s="127">
        <f t="shared" si="73"/>
        <v>0</v>
      </c>
      <c r="Z250" s="127">
        <f t="shared" si="74"/>
        <v>0</v>
      </c>
      <c r="AA250" s="128" t="str">
        <f t="shared" si="82"/>
        <v/>
      </c>
      <c r="AB250" s="128" t="str">
        <f t="shared" si="75"/>
        <v/>
      </c>
      <c r="AC250" s="128" t="str">
        <f t="shared" si="76"/>
        <v/>
      </c>
      <c r="AD250" s="128" t="str">
        <f t="shared" si="77"/>
        <v/>
      </c>
      <c r="AE250" s="128" t="str">
        <f t="shared" si="78"/>
        <v/>
      </c>
      <c r="AF250" s="47">
        <f t="shared" si="83"/>
        <v>0.752</v>
      </c>
      <c r="AG250" s="47">
        <f t="shared" si="84"/>
        <v>0.752</v>
      </c>
      <c r="AH250" s="47">
        <f t="shared" si="85"/>
        <v>0.752</v>
      </c>
      <c r="AI250" s="47">
        <f t="shared" si="86"/>
        <v>0.752</v>
      </c>
      <c r="AJ250" s="47">
        <f t="shared" si="87"/>
        <v>0.752</v>
      </c>
      <c r="AK250" s="48"/>
      <c r="AL250" s="48"/>
    </row>
    <row r="251" spans="1:38" x14ac:dyDescent="0.2">
      <c r="A251" s="121">
        <f t="shared" si="66"/>
        <v>249</v>
      </c>
      <c r="B251" s="121">
        <f t="shared" si="67"/>
        <v>249</v>
      </c>
      <c r="C251" s="121">
        <f t="shared" si="68"/>
        <v>249</v>
      </c>
      <c r="D251" s="121">
        <f t="shared" si="69"/>
        <v>249</v>
      </c>
      <c r="E251" s="121">
        <f t="shared" si="70"/>
        <v>249</v>
      </c>
      <c r="F251" s="122">
        <v>249</v>
      </c>
      <c r="G251" s="255" t="str">
        <f>Inscription!B252&amp;Inscription!C252&amp;Inscription!D252&amp;Inscription!E252&amp;Inscription!F252</f>
        <v/>
      </c>
      <c r="H251" s="256"/>
      <c r="I251" s="123">
        <f>IF('Tirage Matchs'!$J$1=1,0,IF(G251="",0,IF(ISNA(VLOOKUP($F251,'Tirage Matchs'!$B$6:$H$133,6,FALSE)),VLOOKUP($F251,'Tirage Matchs'!$D$6:$H$133,5,FALSE),VLOOKUP($F251,'Tirage Matchs'!$B$6:$H$133,6,FALSE))))</f>
        <v>0</v>
      </c>
      <c r="J251" s="129">
        <f>IF('Tirage Matchs'!$J$1=1,0,IF(G251="",0,IF(ISNA(VLOOKUP($F251,'Tirage Matchs'!$B$6:$H$133,7,FALSE)),VLOOKUP($F251,'Tirage Matchs'!$D$6:$H$133,4,FALSE),VLOOKUP($F251,'Tirage Matchs'!$B$6:$H$133,7,FALSE))))</f>
        <v>0</v>
      </c>
      <c r="K251" s="125">
        <f>IF('Tirage Matchs'!$J$1&lt;=2,0,IF(G251="",0,IF(ISNA(VLOOKUP($F251,'Tirage Matchs'!$B$139:$H$266,6,FALSE)),VLOOKUP($F251,'Tirage Matchs'!$D$139:$H$266,5,FALSE),VLOOKUP($F251,'Tirage Matchs'!$B$139:$H$266,6,FALSE))))</f>
        <v>0</v>
      </c>
      <c r="L251" s="124">
        <f>IF('Tirage Matchs'!$J$1&lt;=2,0,IF(G251="",0,IF(ISNA(VLOOKUP($F251,'Tirage Matchs'!$B$139:$H$266,7,FALSE)),VLOOKUP($F251,'Tirage Matchs'!$D$139:$H$266,4,FALSE),VLOOKUP($F251,'Tirage Matchs'!$B$139:$H$266,7,FALSE))))</f>
        <v>0</v>
      </c>
      <c r="M251" s="124">
        <f>IF('Tirage Matchs'!$J$1&lt;=3,0,IF(G251="",0,IF(ISNA(VLOOKUP($F251,'Tirage Matchs'!$B$272:$H$399,6,FALSE)),VLOOKUP($F251,'Tirage Matchs'!$D$272:$H$399,5,FALSE),VLOOKUP($F251,'Tirage Matchs'!$B$272:$H$399,6,FALSE))))</f>
        <v>0</v>
      </c>
      <c r="N251" s="124">
        <f>IF('Tirage Matchs'!$J$1&lt;=3,0,IF(G251="",0,IF(ISNA(VLOOKUP($F251,'Tirage Matchs'!$B$272:$H$399,7,FALSE)),VLOOKUP($F251,'Tirage Matchs'!$D$272:$H$399,4,FALSE),VLOOKUP($F251,'Tirage Matchs'!$B$272:$H$399,7,FALSE))))</f>
        <v>0</v>
      </c>
      <c r="O251" s="124">
        <f>IF('Tirage Matchs'!$J$1&lt;=4,0,IF(G251="",0,IF(ISNA(VLOOKUP($F251,'Tirage Matchs'!$B$405:$H$532,6,FALSE)),VLOOKUP($F251,'Tirage Matchs'!$D$405:$H$532,5,FALSE),VLOOKUP($F251,'Tirage Matchs'!$B$405:$H$532,6,FALSE))))</f>
        <v>0</v>
      </c>
      <c r="P251" s="124">
        <f>IF('Tirage Matchs'!$J$1&lt;=4,0,IF(G251="",0,IF(ISNA(VLOOKUP($F251,'Tirage Matchs'!$B$405:$H$532,7,FALSE)),VLOOKUP($F251,'Tirage Matchs'!$D$405:$H$532,4,FALSE),VLOOKUP($F251,'Tirage Matchs'!$B$405:$H$532,7,FALSE))))</f>
        <v>0</v>
      </c>
      <c r="Q251" s="124">
        <f>IF('Tirage Matchs'!$J$1&lt;=5,0,IF(G251="",0,IF(ISNA(VLOOKUP($F251,'Tirage Matchs'!$B$538:$H$665,6,FALSE)),VLOOKUP($F251,'Tirage Matchs'!$D$538:$H$665,5,FALSE),VLOOKUP($F251,'Tirage Matchs'!$B$538:$H$665,6,FALSE))))</f>
        <v>0</v>
      </c>
      <c r="R251" s="124">
        <f>IF('Tirage Matchs'!$J$1&lt;=5,0,IF(G251="",0,IF(ISNA(VLOOKUP($F251,'Tirage Matchs'!$B$538:$H$665,7,FALSE)),VLOOKUP($F251,'Tirage Matchs'!$D$538:$H$665,4,FALSE),VLOOKUP($F251,'Tirage Matchs'!$B$538:$H$665,7,FALSE))))</f>
        <v>0</v>
      </c>
      <c r="S251" s="130">
        <f t="shared" si="79"/>
        <v>0</v>
      </c>
      <c r="T251" s="124">
        <f t="shared" si="80"/>
        <v>0</v>
      </c>
      <c r="V251" s="127">
        <f t="shared" si="81"/>
        <v>0</v>
      </c>
      <c r="W251" s="127">
        <f t="shared" si="71"/>
        <v>0</v>
      </c>
      <c r="X251" s="127">
        <f t="shared" si="72"/>
        <v>0</v>
      </c>
      <c r="Y251" s="127">
        <f t="shared" si="73"/>
        <v>0</v>
      </c>
      <c r="Z251" s="127">
        <f t="shared" si="74"/>
        <v>0</v>
      </c>
      <c r="AA251" s="128" t="str">
        <f t="shared" si="82"/>
        <v/>
      </c>
      <c r="AB251" s="128" t="str">
        <f t="shared" si="75"/>
        <v/>
      </c>
      <c r="AC251" s="128" t="str">
        <f t="shared" si="76"/>
        <v/>
      </c>
      <c r="AD251" s="128" t="str">
        <f t="shared" si="77"/>
        <v/>
      </c>
      <c r="AE251" s="128" t="str">
        <f t="shared" si="78"/>
        <v/>
      </c>
      <c r="AF251" s="47">
        <f t="shared" si="83"/>
        <v>0.751</v>
      </c>
      <c r="AG251" s="47">
        <f t="shared" si="84"/>
        <v>0.751</v>
      </c>
      <c r="AH251" s="47">
        <f t="shared" si="85"/>
        <v>0.751</v>
      </c>
      <c r="AI251" s="47">
        <f t="shared" si="86"/>
        <v>0.751</v>
      </c>
      <c r="AJ251" s="47">
        <f t="shared" si="87"/>
        <v>0.751</v>
      </c>
      <c r="AK251" s="48"/>
      <c r="AL251" s="48"/>
    </row>
    <row r="252" spans="1:38" x14ac:dyDescent="0.2">
      <c r="A252" s="121">
        <f t="shared" si="66"/>
        <v>250</v>
      </c>
      <c r="B252" s="121">
        <f t="shared" si="67"/>
        <v>250</v>
      </c>
      <c r="C252" s="121">
        <f t="shared" si="68"/>
        <v>250</v>
      </c>
      <c r="D252" s="121">
        <f t="shared" si="69"/>
        <v>250</v>
      </c>
      <c r="E252" s="121">
        <f t="shared" si="70"/>
        <v>250</v>
      </c>
      <c r="F252" s="122">
        <v>250</v>
      </c>
      <c r="G252" s="255" t="str">
        <f>Inscription!B253&amp;Inscription!C253&amp;Inscription!D253&amp;Inscription!E253&amp;Inscription!F253</f>
        <v/>
      </c>
      <c r="H252" s="256"/>
      <c r="I252" s="123">
        <f>IF('Tirage Matchs'!$J$1=1,0,IF(G252="",0,IF(ISNA(VLOOKUP($F252,'Tirage Matchs'!$B$6:$H$133,6,FALSE)),VLOOKUP($F252,'Tirage Matchs'!$D$6:$H$133,5,FALSE),VLOOKUP($F252,'Tirage Matchs'!$B$6:$H$133,6,FALSE))))</f>
        <v>0</v>
      </c>
      <c r="J252" s="129">
        <f>IF('Tirage Matchs'!$J$1=1,0,IF(G252="",0,IF(ISNA(VLOOKUP($F252,'Tirage Matchs'!$B$6:$H$133,7,FALSE)),VLOOKUP($F252,'Tirage Matchs'!$D$6:$H$133,4,FALSE),VLOOKUP($F252,'Tirage Matchs'!$B$6:$H$133,7,FALSE))))</f>
        <v>0</v>
      </c>
      <c r="K252" s="125">
        <f>IF('Tirage Matchs'!$J$1&lt;=2,0,IF(G252="",0,IF(ISNA(VLOOKUP($F252,'Tirage Matchs'!$B$139:$H$266,6,FALSE)),VLOOKUP($F252,'Tirage Matchs'!$D$139:$H$266,5,FALSE),VLOOKUP($F252,'Tirage Matchs'!$B$139:$H$266,6,FALSE))))</f>
        <v>0</v>
      </c>
      <c r="L252" s="124">
        <f>IF('Tirage Matchs'!$J$1&lt;=2,0,IF(G252="",0,IF(ISNA(VLOOKUP($F252,'Tirage Matchs'!$B$139:$H$266,7,FALSE)),VLOOKUP($F252,'Tirage Matchs'!$D$139:$H$266,4,FALSE),VLOOKUP($F252,'Tirage Matchs'!$B$139:$H$266,7,FALSE))))</f>
        <v>0</v>
      </c>
      <c r="M252" s="124">
        <f>IF('Tirage Matchs'!$J$1&lt;=3,0,IF(G252="",0,IF(ISNA(VLOOKUP($F252,'Tirage Matchs'!$B$272:$H$399,6,FALSE)),VLOOKUP($F252,'Tirage Matchs'!$D$272:$H$399,5,FALSE),VLOOKUP($F252,'Tirage Matchs'!$B$272:$H$399,6,FALSE))))</f>
        <v>0</v>
      </c>
      <c r="N252" s="124">
        <f>IF('Tirage Matchs'!$J$1&lt;=3,0,IF(G252="",0,IF(ISNA(VLOOKUP($F252,'Tirage Matchs'!$B$272:$H$399,7,FALSE)),VLOOKUP($F252,'Tirage Matchs'!$D$272:$H$399,4,FALSE),VLOOKUP($F252,'Tirage Matchs'!$B$272:$H$399,7,FALSE))))</f>
        <v>0</v>
      </c>
      <c r="O252" s="124">
        <f>IF('Tirage Matchs'!$J$1&lt;=4,0,IF(G252="",0,IF(ISNA(VLOOKUP($F252,'Tirage Matchs'!$B$405:$H$532,6,FALSE)),VLOOKUP($F252,'Tirage Matchs'!$D$405:$H$532,5,FALSE),VLOOKUP($F252,'Tirage Matchs'!$B$405:$H$532,6,FALSE))))</f>
        <v>0</v>
      </c>
      <c r="P252" s="124">
        <f>IF('Tirage Matchs'!$J$1&lt;=4,0,IF(G252="",0,IF(ISNA(VLOOKUP($F252,'Tirage Matchs'!$B$405:$H$532,7,FALSE)),VLOOKUP($F252,'Tirage Matchs'!$D$405:$H$532,4,FALSE),VLOOKUP($F252,'Tirage Matchs'!$B$405:$H$532,7,FALSE))))</f>
        <v>0</v>
      </c>
      <c r="Q252" s="124">
        <f>IF('Tirage Matchs'!$J$1&lt;=5,0,IF(G252="",0,IF(ISNA(VLOOKUP($F252,'Tirage Matchs'!$B$538:$H$665,6,FALSE)),VLOOKUP($F252,'Tirage Matchs'!$D$538:$H$665,5,FALSE),VLOOKUP($F252,'Tirage Matchs'!$B$538:$H$665,6,FALSE))))</f>
        <v>0</v>
      </c>
      <c r="R252" s="124">
        <f>IF('Tirage Matchs'!$J$1&lt;=5,0,IF(G252="",0,IF(ISNA(VLOOKUP($F252,'Tirage Matchs'!$B$538:$H$665,7,FALSE)),VLOOKUP($F252,'Tirage Matchs'!$D$538:$H$665,4,FALSE),VLOOKUP($F252,'Tirage Matchs'!$B$538:$H$665,7,FALSE))))</f>
        <v>0</v>
      </c>
      <c r="S252" s="130">
        <f t="shared" si="79"/>
        <v>0</v>
      </c>
      <c r="T252" s="124">
        <f t="shared" si="80"/>
        <v>0</v>
      </c>
      <c r="V252" s="127">
        <f t="shared" si="81"/>
        <v>0</v>
      </c>
      <c r="W252" s="127">
        <f t="shared" si="71"/>
        <v>0</v>
      </c>
      <c r="X252" s="127">
        <f t="shared" si="72"/>
        <v>0</v>
      </c>
      <c r="Y252" s="127">
        <f t="shared" si="73"/>
        <v>0</v>
      </c>
      <c r="Z252" s="127">
        <f t="shared" si="74"/>
        <v>0</v>
      </c>
      <c r="AA252" s="128" t="str">
        <f t="shared" si="82"/>
        <v/>
      </c>
      <c r="AB252" s="128" t="str">
        <f t="shared" si="75"/>
        <v/>
      </c>
      <c r="AC252" s="128" t="str">
        <f t="shared" si="76"/>
        <v/>
      </c>
      <c r="AD252" s="128" t="str">
        <f t="shared" si="77"/>
        <v/>
      </c>
      <c r="AE252" s="128" t="str">
        <f t="shared" si="78"/>
        <v/>
      </c>
      <c r="AF252" s="47">
        <f t="shared" si="83"/>
        <v>0.75</v>
      </c>
      <c r="AG252" s="47">
        <f t="shared" si="84"/>
        <v>0.75</v>
      </c>
      <c r="AH252" s="47">
        <f t="shared" si="85"/>
        <v>0.75</v>
      </c>
      <c r="AI252" s="47">
        <f t="shared" si="86"/>
        <v>0.75</v>
      </c>
      <c r="AJ252" s="47">
        <f t="shared" si="87"/>
        <v>0.75</v>
      </c>
      <c r="AK252" s="48"/>
      <c r="AL252" s="48"/>
    </row>
    <row r="253" spans="1:38" x14ac:dyDescent="0.2">
      <c r="A253" s="121">
        <f t="shared" si="66"/>
        <v>251</v>
      </c>
      <c r="B253" s="121">
        <f t="shared" si="67"/>
        <v>251</v>
      </c>
      <c r="C253" s="121">
        <f t="shared" si="68"/>
        <v>251</v>
      </c>
      <c r="D253" s="121">
        <f t="shared" si="69"/>
        <v>251</v>
      </c>
      <c r="E253" s="121">
        <f t="shared" si="70"/>
        <v>251</v>
      </c>
      <c r="F253" s="122">
        <v>251</v>
      </c>
      <c r="G253" s="255" t="str">
        <f>Inscription!B254&amp;Inscription!C254&amp;Inscription!D254&amp;Inscription!E254&amp;Inscription!F254</f>
        <v/>
      </c>
      <c r="H253" s="256"/>
      <c r="I253" s="123">
        <f>IF('Tirage Matchs'!$J$1=1,0,IF(G253="",0,IF(ISNA(VLOOKUP($F253,'Tirage Matchs'!$B$6:$H$133,6,FALSE)),VLOOKUP($F253,'Tirage Matchs'!$D$6:$H$133,5,FALSE),VLOOKUP($F253,'Tirage Matchs'!$B$6:$H$133,6,FALSE))))</f>
        <v>0</v>
      </c>
      <c r="J253" s="129">
        <f>IF('Tirage Matchs'!$J$1=1,0,IF(G253="",0,IF(ISNA(VLOOKUP($F253,'Tirage Matchs'!$B$6:$H$133,7,FALSE)),VLOOKUP($F253,'Tirage Matchs'!$D$6:$H$133,4,FALSE),VLOOKUP($F253,'Tirage Matchs'!$B$6:$H$133,7,FALSE))))</f>
        <v>0</v>
      </c>
      <c r="K253" s="125">
        <f>IF('Tirage Matchs'!$J$1&lt;=2,0,IF(G253="",0,IF(ISNA(VLOOKUP($F253,'Tirage Matchs'!$B$139:$H$266,6,FALSE)),VLOOKUP($F253,'Tirage Matchs'!$D$139:$H$266,5,FALSE),VLOOKUP($F253,'Tirage Matchs'!$B$139:$H$266,6,FALSE))))</f>
        <v>0</v>
      </c>
      <c r="L253" s="124">
        <f>IF('Tirage Matchs'!$J$1&lt;=2,0,IF(G253="",0,IF(ISNA(VLOOKUP($F253,'Tirage Matchs'!$B$139:$H$266,7,FALSE)),VLOOKUP($F253,'Tirage Matchs'!$D$139:$H$266,4,FALSE),VLOOKUP($F253,'Tirage Matchs'!$B$139:$H$266,7,FALSE))))</f>
        <v>0</v>
      </c>
      <c r="M253" s="124">
        <f>IF('Tirage Matchs'!$J$1&lt;=3,0,IF(G253="",0,IF(ISNA(VLOOKUP($F253,'Tirage Matchs'!$B$272:$H$399,6,FALSE)),VLOOKUP($F253,'Tirage Matchs'!$D$272:$H$399,5,FALSE),VLOOKUP($F253,'Tirage Matchs'!$B$272:$H$399,6,FALSE))))</f>
        <v>0</v>
      </c>
      <c r="N253" s="124">
        <f>IF('Tirage Matchs'!$J$1&lt;=3,0,IF(G253="",0,IF(ISNA(VLOOKUP($F253,'Tirage Matchs'!$B$272:$H$399,7,FALSE)),VLOOKUP($F253,'Tirage Matchs'!$D$272:$H$399,4,FALSE),VLOOKUP($F253,'Tirage Matchs'!$B$272:$H$399,7,FALSE))))</f>
        <v>0</v>
      </c>
      <c r="O253" s="124">
        <f>IF('Tirage Matchs'!$J$1&lt;=4,0,IF(G253="",0,IF(ISNA(VLOOKUP($F253,'Tirage Matchs'!$B$405:$H$532,6,FALSE)),VLOOKUP($F253,'Tirage Matchs'!$D$405:$H$532,5,FALSE),VLOOKUP($F253,'Tirage Matchs'!$B$405:$H$532,6,FALSE))))</f>
        <v>0</v>
      </c>
      <c r="P253" s="124">
        <f>IF('Tirage Matchs'!$J$1&lt;=4,0,IF(G253="",0,IF(ISNA(VLOOKUP($F253,'Tirage Matchs'!$B$405:$H$532,7,FALSE)),VLOOKUP($F253,'Tirage Matchs'!$D$405:$H$532,4,FALSE),VLOOKUP($F253,'Tirage Matchs'!$B$405:$H$532,7,FALSE))))</f>
        <v>0</v>
      </c>
      <c r="Q253" s="124">
        <f>IF('Tirage Matchs'!$J$1&lt;=5,0,IF(G253="",0,IF(ISNA(VLOOKUP($F253,'Tirage Matchs'!$B$538:$H$665,6,FALSE)),VLOOKUP($F253,'Tirage Matchs'!$D$538:$H$665,5,FALSE),VLOOKUP($F253,'Tirage Matchs'!$B$538:$H$665,6,FALSE))))</f>
        <v>0</v>
      </c>
      <c r="R253" s="124">
        <f>IF('Tirage Matchs'!$J$1&lt;=5,0,IF(G253="",0,IF(ISNA(VLOOKUP($F253,'Tirage Matchs'!$B$538:$H$665,7,FALSE)),VLOOKUP($F253,'Tirage Matchs'!$D$538:$H$665,4,FALSE),VLOOKUP($F253,'Tirage Matchs'!$B$538:$H$665,7,FALSE))))</f>
        <v>0</v>
      </c>
      <c r="S253" s="130">
        <f t="shared" si="79"/>
        <v>0</v>
      </c>
      <c r="T253" s="124">
        <f t="shared" si="80"/>
        <v>0</v>
      </c>
      <c r="V253" s="127">
        <f t="shared" si="81"/>
        <v>0</v>
      </c>
      <c r="W253" s="127">
        <f t="shared" si="71"/>
        <v>0</v>
      </c>
      <c r="X253" s="127">
        <f t="shared" si="72"/>
        <v>0</v>
      </c>
      <c r="Y253" s="127">
        <f t="shared" si="73"/>
        <v>0</v>
      </c>
      <c r="Z253" s="127">
        <f t="shared" si="74"/>
        <v>0</v>
      </c>
      <c r="AA253" s="128" t="str">
        <f t="shared" si="82"/>
        <v/>
      </c>
      <c r="AB253" s="128" t="str">
        <f t="shared" si="75"/>
        <v/>
      </c>
      <c r="AC253" s="128" t="str">
        <f t="shared" si="76"/>
        <v/>
      </c>
      <c r="AD253" s="128" t="str">
        <f t="shared" si="77"/>
        <v/>
      </c>
      <c r="AE253" s="128" t="str">
        <f t="shared" si="78"/>
        <v/>
      </c>
      <c r="AF253" s="47">
        <f t="shared" si="83"/>
        <v>0.749</v>
      </c>
      <c r="AG253" s="47">
        <f t="shared" si="84"/>
        <v>0.749</v>
      </c>
      <c r="AH253" s="47">
        <f t="shared" si="85"/>
        <v>0.749</v>
      </c>
      <c r="AI253" s="47">
        <f t="shared" si="86"/>
        <v>0.749</v>
      </c>
      <c r="AJ253" s="47">
        <f t="shared" si="87"/>
        <v>0.749</v>
      </c>
      <c r="AK253" s="48"/>
      <c r="AL253" s="48"/>
    </row>
    <row r="254" spans="1:38" x14ac:dyDescent="0.2">
      <c r="A254" s="121">
        <f t="shared" si="66"/>
        <v>252</v>
      </c>
      <c r="B254" s="121">
        <f t="shared" si="67"/>
        <v>252</v>
      </c>
      <c r="C254" s="121">
        <f t="shared" si="68"/>
        <v>252</v>
      </c>
      <c r="D254" s="121">
        <f t="shared" si="69"/>
        <v>252</v>
      </c>
      <c r="E254" s="121">
        <f t="shared" si="70"/>
        <v>252</v>
      </c>
      <c r="F254" s="122">
        <v>252</v>
      </c>
      <c r="G254" s="255" t="str">
        <f>Inscription!B255&amp;Inscription!C255&amp;Inscription!D255&amp;Inscription!E255&amp;Inscription!F255</f>
        <v/>
      </c>
      <c r="H254" s="256"/>
      <c r="I254" s="123">
        <f>IF('Tirage Matchs'!$J$1=1,0,IF(G254="",0,IF(ISNA(VLOOKUP($F254,'Tirage Matchs'!$B$6:$H$133,6,FALSE)),VLOOKUP($F254,'Tirage Matchs'!$D$6:$H$133,5,FALSE),VLOOKUP($F254,'Tirage Matchs'!$B$6:$H$133,6,FALSE))))</f>
        <v>0</v>
      </c>
      <c r="J254" s="129">
        <f>IF('Tirage Matchs'!$J$1=1,0,IF(G254="",0,IF(ISNA(VLOOKUP($F254,'Tirage Matchs'!$B$6:$H$133,7,FALSE)),VLOOKUP($F254,'Tirage Matchs'!$D$6:$H$133,4,FALSE),VLOOKUP($F254,'Tirage Matchs'!$B$6:$H$133,7,FALSE))))</f>
        <v>0</v>
      </c>
      <c r="K254" s="125">
        <f>IF('Tirage Matchs'!$J$1&lt;=2,0,IF(G254="",0,IF(ISNA(VLOOKUP($F254,'Tirage Matchs'!$B$139:$H$266,6,FALSE)),VLOOKUP($F254,'Tirage Matchs'!$D$139:$H$266,5,FALSE),VLOOKUP($F254,'Tirage Matchs'!$B$139:$H$266,6,FALSE))))</f>
        <v>0</v>
      </c>
      <c r="L254" s="124">
        <f>IF('Tirage Matchs'!$J$1&lt;=2,0,IF(G254="",0,IF(ISNA(VLOOKUP($F254,'Tirage Matchs'!$B$139:$H$266,7,FALSE)),VLOOKUP($F254,'Tirage Matchs'!$D$139:$H$266,4,FALSE),VLOOKUP($F254,'Tirage Matchs'!$B$139:$H$266,7,FALSE))))</f>
        <v>0</v>
      </c>
      <c r="M254" s="124">
        <f>IF('Tirage Matchs'!$J$1&lt;=3,0,IF(G254="",0,IF(ISNA(VLOOKUP($F254,'Tirage Matchs'!$B$272:$H$399,6,FALSE)),VLOOKUP($F254,'Tirage Matchs'!$D$272:$H$399,5,FALSE),VLOOKUP($F254,'Tirage Matchs'!$B$272:$H$399,6,FALSE))))</f>
        <v>0</v>
      </c>
      <c r="N254" s="124">
        <f>IF('Tirage Matchs'!$J$1&lt;=3,0,IF(G254="",0,IF(ISNA(VLOOKUP($F254,'Tirage Matchs'!$B$272:$H$399,7,FALSE)),VLOOKUP($F254,'Tirage Matchs'!$D$272:$H$399,4,FALSE),VLOOKUP($F254,'Tirage Matchs'!$B$272:$H$399,7,FALSE))))</f>
        <v>0</v>
      </c>
      <c r="O254" s="124">
        <f>IF('Tirage Matchs'!$J$1&lt;=4,0,IF(G254="",0,IF(ISNA(VLOOKUP($F254,'Tirage Matchs'!$B$405:$H$532,6,FALSE)),VLOOKUP($F254,'Tirage Matchs'!$D$405:$H$532,5,FALSE),VLOOKUP($F254,'Tirage Matchs'!$B$405:$H$532,6,FALSE))))</f>
        <v>0</v>
      </c>
      <c r="P254" s="124">
        <f>IF('Tirage Matchs'!$J$1&lt;=4,0,IF(G254="",0,IF(ISNA(VLOOKUP($F254,'Tirage Matchs'!$B$405:$H$532,7,FALSE)),VLOOKUP($F254,'Tirage Matchs'!$D$405:$H$532,4,FALSE),VLOOKUP($F254,'Tirage Matchs'!$B$405:$H$532,7,FALSE))))</f>
        <v>0</v>
      </c>
      <c r="Q254" s="124">
        <f>IF('Tirage Matchs'!$J$1&lt;=5,0,IF(G254="",0,IF(ISNA(VLOOKUP($F254,'Tirage Matchs'!$B$538:$H$665,6,FALSE)),VLOOKUP($F254,'Tirage Matchs'!$D$538:$H$665,5,FALSE),VLOOKUP($F254,'Tirage Matchs'!$B$538:$H$665,6,FALSE))))</f>
        <v>0</v>
      </c>
      <c r="R254" s="124">
        <f>IF('Tirage Matchs'!$J$1&lt;=5,0,IF(G254="",0,IF(ISNA(VLOOKUP($F254,'Tirage Matchs'!$B$538:$H$665,7,FALSE)),VLOOKUP($F254,'Tirage Matchs'!$D$538:$H$665,4,FALSE),VLOOKUP($F254,'Tirage Matchs'!$B$538:$H$665,7,FALSE))))</f>
        <v>0</v>
      </c>
      <c r="S254" s="130">
        <f t="shared" si="79"/>
        <v>0</v>
      </c>
      <c r="T254" s="124">
        <f t="shared" si="80"/>
        <v>0</v>
      </c>
      <c r="V254" s="127">
        <f t="shared" si="81"/>
        <v>0</v>
      </c>
      <c r="W254" s="127">
        <f t="shared" si="71"/>
        <v>0</v>
      </c>
      <c r="X254" s="127">
        <f t="shared" si="72"/>
        <v>0</v>
      </c>
      <c r="Y254" s="127">
        <f t="shared" si="73"/>
        <v>0</v>
      </c>
      <c r="Z254" s="127">
        <f t="shared" si="74"/>
        <v>0</v>
      </c>
      <c r="AA254" s="128" t="str">
        <f t="shared" si="82"/>
        <v/>
      </c>
      <c r="AB254" s="128" t="str">
        <f t="shared" si="75"/>
        <v/>
      </c>
      <c r="AC254" s="128" t="str">
        <f t="shared" si="76"/>
        <v/>
      </c>
      <c r="AD254" s="128" t="str">
        <f t="shared" si="77"/>
        <v/>
      </c>
      <c r="AE254" s="128" t="str">
        <f t="shared" si="78"/>
        <v/>
      </c>
      <c r="AF254" s="47">
        <f t="shared" si="83"/>
        <v>0.748</v>
      </c>
      <c r="AG254" s="47">
        <f t="shared" si="84"/>
        <v>0.748</v>
      </c>
      <c r="AH254" s="47">
        <f t="shared" si="85"/>
        <v>0.748</v>
      </c>
      <c r="AI254" s="47">
        <f t="shared" si="86"/>
        <v>0.748</v>
      </c>
      <c r="AJ254" s="47">
        <f t="shared" si="87"/>
        <v>0.748</v>
      </c>
      <c r="AK254" s="48"/>
      <c r="AL254" s="48"/>
    </row>
    <row r="255" spans="1:38" x14ac:dyDescent="0.2">
      <c r="A255" s="121">
        <f t="shared" si="66"/>
        <v>253</v>
      </c>
      <c r="B255" s="121">
        <f t="shared" si="67"/>
        <v>253</v>
      </c>
      <c r="C255" s="121">
        <f t="shared" si="68"/>
        <v>253</v>
      </c>
      <c r="D255" s="121">
        <f t="shared" si="69"/>
        <v>253</v>
      </c>
      <c r="E255" s="121">
        <f t="shared" si="70"/>
        <v>253</v>
      </c>
      <c r="F255" s="122">
        <v>253</v>
      </c>
      <c r="G255" s="255" t="str">
        <f>Inscription!B256&amp;Inscription!C256&amp;Inscription!D256&amp;Inscription!E256&amp;Inscription!F256</f>
        <v/>
      </c>
      <c r="H255" s="256"/>
      <c r="I255" s="123">
        <f>IF('Tirage Matchs'!$J$1=1,0,IF(G255="",0,IF(ISNA(VLOOKUP($F255,'Tirage Matchs'!$B$6:$H$133,6,FALSE)),VLOOKUP($F255,'Tirage Matchs'!$D$6:$H$133,5,FALSE),VLOOKUP($F255,'Tirage Matchs'!$B$6:$H$133,6,FALSE))))</f>
        <v>0</v>
      </c>
      <c r="J255" s="129">
        <f>IF('Tirage Matchs'!$J$1=1,0,IF(G255="",0,IF(ISNA(VLOOKUP($F255,'Tirage Matchs'!$B$6:$H$133,7,FALSE)),VLOOKUP($F255,'Tirage Matchs'!$D$6:$H$133,4,FALSE),VLOOKUP($F255,'Tirage Matchs'!$B$6:$H$133,7,FALSE))))</f>
        <v>0</v>
      </c>
      <c r="K255" s="125">
        <f>IF('Tirage Matchs'!$J$1&lt;=2,0,IF(G255="",0,IF(ISNA(VLOOKUP($F255,'Tirage Matchs'!$B$139:$H$266,6,FALSE)),VLOOKUP($F255,'Tirage Matchs'!$D$139:$H$266,5,FALSE),VLOOKUP($F255,'Tirage Matchs'!$B$139:$H$266,6,FALSE))))</f>
        <v>0</v>
      </c>
      <c r="L255" s="124">
        <f>IF('Tirage Matchs'!$J$1&lt;=2,0,IF(G255="",0,IF(ISNA(VLOOKUP($F255,'Tirage Matchs'!$B$139:$H$266,7,FALSE)),VLOOKUP($F255,'Tirage Matchs'!$D$139:$H$266,4,FALSE),VLOOKUP($F255,'Tirage Matchs'!$B$139:$H$266,7,FALSE))))</f>
        <v>0</v>
      </c>
      <c r="M255" s="124">
        <f>IF('Tirage Matchs'!$J$1&lt;=3,0,IF(G255="",0,IF(ISNA(VLOOKUP($F255,'Tirage Matchs'!$B$272:$H$399,6,FALSE)),VLOOKUP($F255,'Tirage Matchs'!$D$272:$H$399,5,FALSE),VLOOKUP($F255,'Tirage Matchs'!$B$272:$H$399,6,FALSE))))</f>
        <v>0</v>
      </c>
      <c r="N255" s="124">
        <f>IF('Tirage Matchs'!$J$1&lt;=3,0,IF(G255="",0,IF(ISNA(VLOOKUP($F255,'Tirage Matchs'!$B$272:$H$399,7,FALSE)),VLOOKUP($F255,'Tirage Matchs'!$D$272:$H$399,4,FALSE),VLOOKUP($F255,'Tirage Matchs'!$B$272:$H$399,7,FALSE))))</f>
        <v>0</v>
      </c>
      <c r="O255" s="124">
        <f>IF('Tirage Matchs'!$J$1&lt;=4,0,IF(G255="",0,IF(ISNA(VLOOKUP($F255,'Tirage Matchs'!$B$405:$H$532,6,FALSE)),VLOOKUP($F255,'Tirage Matchs'!$D$405:$H$532,5,FALSE),VLOOKUP($F255,'Tirage Matchs'!$B$405:$H$532,6,FALSE))))</f>
        <v>0</v>
      </c>
      <c r="P255" s="124">
        <f>IF('Tirage Matchs'!$J$1&lt;=4,0,IF(G255="",0,IF(ISNA(VLOOKUP($F255,'Tirage Matchs'!$B$405:$H$532,7,FALSE)),VLOOKUP($F255,'Tirage Matchs'!$D$405:$H$532,4,FALSE),VLOOKUP($F255,'Tirage Matchs'!$B$405:$H$532,7,FALSE))))</f>
        <v>0</v>
      </c>
      <c r="Q255" s="124">
        <f>IF('Tirage Matchs'!$J$1&lt;=5,0,IF(G255="",0,IF(ISNA(VLOOKUP($F255,'Tirage Matchs'!$B$538:$H$665,6,FALSE)),VLOOKUP($F255,'Tirage Matchs'!$D$538:$H$665,5,FALSE),VLOOKUP($F255,'Tirage Matchs'!$B$538:$H$665,6,FALSE))))</f>
        <v>0</v>
      </c>
      <c r="R255" s="124">
        <f>IF('Tirage Matchs'!$J$1&lt;=5,0,IF(G255="",0,IF(ISNA(VLOOKUP($F255,'Tirage Matchs'!$B$538:$H$665,7,FALSE)),VLOOKUP($F255,'Tirage Matchs'!$D$538:$H$665,4,FALSE),VLOOKUP($F255,'Tirage Matchs'!$B$538:$H$665,7,FALSE))))</f>
        <v>0</v>
      </c>
      <c r="S255" s="130">
        <f t="shared" si="79"/>
        <v>0</v>
      </c>
      <c r="T255" s="124">
        <f t="shared" si="80"/>
        <v>0</v>
      </c>
      <c r="V255" s="127">
        <f t="shared" si="81"/>
        <v>0</v>
      </c>
      <c r="W255" s="127">
        <f t="shared" si="71"/>
        <v>0</v>
      </c>
      <c r="X255" s="127">
        <f t="shared" si="72"/>
        <v>0</v>
      </c>
      <c r="Y255" s="127">
        <f t="shared" si="73"/>
        <v>0</v>
      </c>
      <c r="Z255" s="127">
        <f t="shared" si="74"/>
        <v>0</v>
      </c>
      <c r="AA255" s="128" t="str">
        <f t="shared" si="82"/>
        <v/>
      </c>
      <c r="AB255" s="128" t="str">
        <f t="shared" si="75"/>
        <v/>
      </c>
      <c r="AC255" s="128" t="str">
        <f t="shared" si="76"/>
        <v/>
      </c>
      <c r="AD255" s="128" t="str">
        <f t="shared" si="77"/>
        <v/>
      </c>
      <c r="AE255" s="128" t="str">
        <f t="shared" si="78"/>
        <v/>
      </c>
      <c r="AF255" s="47">
        <f t="shared" si="83"/>
        <v>0.747</v>
      </c>
      <c r="AG255" s="47">
        <f t="shared" si="84"/>
        <v>0.747</v>
      </c>
      <c r="AH255" s="47">
        <f t="shared" si="85"/>
        <v>0.747</v>
      </c>
      <c r="AI255" s="47">
        <f t="shared" si="86"/>
        <v>0.747</v>
      </c>
      <c r="AJ255" s="47">
        <f t="shared" si="87"/>
        <v>0.747</v>
      </c>
      <c r="AK255" s="48"/>
      <c r="AL255" s="48"/>
    </row>
    <row r="256" spans="1:38" x14ac:dyDescent="0.2">
      <c r="A256" s="121">
        <f t="shared" si="66"/>
        <v>254</v>
      </c>
      <c r="B256" s="121">
        <f t="shared" si="67"/>
        <v>254</v>
      </c>
      <c r="C256" s="121">
        <f t="shared" si="68"/>
        <v>254</v>
      </c>
      <c r="D256" s="121">
        <f t="shared" si="69"/>
        <v>254</v>
      </c>
      <c r="E256" s="121">
        <f t="shared" si="70"/>
        <v>254</v>
      </c>
      <c r="F256" s="122">
        <v>254</v>
      </c>
      <c r="G256" s="255" t="str">
        <f>Inscription!B257&amp;Inscription!C257&amp;Inscription!D257&amp;Inscription!E257&amp;Inscription!F257</f>
        <v/>
      </c>
      <c r="H256" s="256"/>
      <c r="I256" s="123">
        <f>IF('Tirage Matchs'!$J$1=1,0,IF(G256="",0,IF(ISNA(VLOOKUP($F256,'Tirage Matchs'!$B$6:$H$133,6,FALSE)),VLOOKUP($F256,'Tirage Matchs'!$D$6:$H$133,5,FALSE),VLOOKUP($F256,'Tirage Matchs'!$B$6:$H$133,6,FALSE))))</f>
        <v>0</v>
      </c>
      <c r="J256" s="129">
        <f>IF('Tirage Matchs'!$J$1=1,0,IF(G256="",0,IF(ISNA(VLOOKUP($F256,'Tirage Matchs'!$B$6:$H$133,7,FALSE)),VLOOKUP($F256,'Tirage Matchs'!$D$6:$H$133,4,FALSE),VLOOKUP($F256,'Tirage Matchs'!$B$6:$H$133,7,FALSE))))</f>
        <v>0</v>
      </c>
      <c r="K256" s="125">
        <f>IF('Tirage Matchs'!$J$1&lt;=2,0,IF(G256="",0,IF(ISNA(VLOOKUP($F256,'Tirage Matchs'!$B$139:$H$266,6,FALSE)),VLOOKUP($F256,'Tirage Matchs'!$D$139:$H$266,5,FALSE),VLOOKUP($F256,'Tirage Matchs'!$B$139:$H$266,6,FALSE))))</f>
        <v>0</v>
      </c>
      <c r="L256" s="124">
        <f>IF('Tirage Matchs'!$J$1&lt;=2,0,IF(G256="",0,IF(ISNA(VLOOKUP($F256,'Tirage Matchs'!$B$139:$H$266,7,FALSE)),VLOOKUP($F256,'Tirage Matchs'!$D$139:$H$266,4,FALSE),VLOOKUP($F256,'Tirage Matchs'!$B$139:$H$266,7,FALSE))))</f>
        <v>0</v>
      </c>
      <c r="M256" s="124">
        <f>IF('Tirage Matchs'!$J$1&lt;=3,0,IF(G256="",0,IF(ISNA(VLOOKUP($F256,'Tirage Matchs'!$B$272:$H$399,6,FALSE)),VLOOKUP($F256,'Tirage Matchs'!$D$272:$H$399,5,FALSE),VLOOKUP($F256,'Tirage Matchs'!$B$272:$H$399,6,FALSE))))</f>
        <v>0</v>
      </c>
      <c r="N256" s="124">
        <f>IF('Tirage Matchs'!$J$1&lt;=3,0,IF(G256="",0,IF(ISNA(VLOOKUP($F256,'Tirage Matchs'!$B$272:$H$399,7,FALSE)),VLOOKUP($F256,'Tirage Matchs'!$D$272:$H$399,4,FALSE),VLOOKUP($F256,'Tirage Matchs'!$B$272:$H$399,7,FALSE))))</f>
        <v>0</v>
      </c>
      <c r="O256" s="124">
        <f>IF('Tirage Matchs'!$J$1&lt;=4,0,IF(G256="",0,IF(ISNA(VLOOKUP($F256,'Tirage Matchs'!$B$405:$H$532,6,FALSE)),VLOOKUP($F256,'Tirage Matchs'!$D$405:$H$532,5,FALSE),VLOOKUP($F256,'Tirage Matchs'!$B$405:$H$532,6,FALSE))))</f>
        <v>0</v>
      </c>
      <c r="P256" s="124">
        <f>IF('Tirage Matchs'!$J$1&lt;=4,0,IF(G256="",0,IF(ISNA(VLOOKUP($F256,'Tirage Matchs'!$B$405:$H$532,7,FALSE)),VLOOKUP($F256,'Tirage Matchs'!$D$405:$H$532,4,FALSE),VLOOKUP($F256,'Tirage Matchs'!$B$405:$H$532,7,FALSE))))</f>
        <v>0</v>
      </c>
      <c r="Q256" s="124">
        <f>IF('Tirage Matchs'!$J$1&lt;=5,0,IF(G256="",0,IF(ISNA(VLOOKUP($F256,'Tirage Matchs'!$B$538:$H$665,6,FALSE)),VLOOKUP($F256,'Tirage Matchs'!$D$538:$H$665,5,FALSE),VLOOKUP($F256,'Tirage Matchs'!$B$538:$H$665,6,FALSE))))</f>
        <v>0</v>
      </c>
      <c r="R256" s="124">
        <f>IF('Tirage Matchs'!$J$1&lt;=5,0,IF(G256="",0,IF(ISNA(VLOOKUP($F256,'Tirage Matchs'!$B$538:$H$665,7,FALSE)),VLOOKUP($F256,'Tirage Matchs'!$D$538:$H$665,4,FALSE),VLOOKUP($F256,'Tirage Matchs'!$B$538:$H$665,7,FALSE))))</f>
        <v>0</v>
      </c>
      <c r="S256" s="130">
        <f t="shared" si="79"/>
        <v>0</v>
      </c>
      <c r="T256" s="124">
        <f t="shared" si="80"/>
        <v>0</v>
      </c>
      <c r="V256" s="127">
        <f t="shared" si="81"/>
        <v>0</v>
      </c>
      <c r="W256" s="127">
        <f t="shared" si="71"/>
        <v>0</v>
      </c>
      <c r="X256" s="127">
        <f t="shared" si="72"/>
        <v>0</v>
      </c>
      <c r="Y256" s="127">
        <f t="shared" si="73"/>
        <v>0</v>
      </c>
      <c r="Z256" s="127">
        <f t="shared" si="74"/>
        <v>0</v>
      </c>
      <c r="AA256" s="128" t="str">
        <f t="shared" si="82"/>
        <v/>
      </c>
      <c r="AB256" s="128" t="str">
        <f t="shared" si="75"/>
        <v/>
      </c>
      <c r="AC256" s="128" t="str">
        <f t="shared" si="76"/>
        <v/>
      </c>
      <c r="AD256" s="128" t="str">
        <f t="shared" si="77"/>
        <v/>
      </c>
      <c r="AE256" s="128" t="str">
        <f t="shared" si="78"/>
        <v/>
      </c>
      <c r="AF256" s="47">
        <f t="shared" si="83"/>
        <v>0.746</v>
      </c>
      <c r="AG256" s="47">
        <f t="shared" si="84"/>
        <v>0.746</v>
      </c>
      <c r="AH256" s="47">
        <f t="shared" si="85"/>
        <v>0.746</v>
      </c>
      <c r="AI256" s="47">
        <f t="shared" si="86"/>
        <v>0.746</v>
      </c>
      <c r="AJ256" s="47">
        <f t="shared" si="87"/>
        <v>0.746</v>
      </c>
      <c r="AK256" s="48"/>
      <c r="AL256" s="48"/>
    </row>
    <row r="257" spans="1:38" x14ac:dyDescent="0.2">
      <c r="A257" s="121">
        <f t="shared" si="66"/>
        <v>255</v>
      </c>
      <c r="B257" s="121">
        <f t="shared" si="67"/>
        <v>255</v>
      </c>
      <c r="C257" s="121">
        <f t="shared" si="68"/>
        <v>255</v>
      </c>
      <c r="D257" s="121">
        <f t="shared" si="69"/>
        <v>255</v>
      </c>
      <c r="E257" s="121">
        <f t="shared" si="70"/>
        <v>255</v>
      </c>
      <c r="F257" s="122">
        <v>255</v>
      </c>
      <c r="G257" s="255" t="str">
        <f>Inscription!B258&amp;Inscription!C258&amp;Inscription!D258&amp;Inscription!E258&amp;Inscription!F258</f>
        <v/>
      </c>
      <c r="H257" s="256"/>
      <c r="I257" s="123">
        <f>IF('Tirage Matchs'!$J$1=1,0,IF(G257="",0,IF(ISNA(VLOOKUP($F257,'Tirage Matchs'!$B$6:$H$133,6,FALSE)),VLOOKUP($F257,'Tirage Matchs'!$D$6:$H$133,5,FALSE),VLOOKUP($F257,'Tirage Matchs'!$B$6:$H$133,6,FALSE))))</f>
        <v>0</v>
      </c>
      <c r="J257" s="129">
        <f>IF('Tirage Matchs'!$J$1=1,0,IF(G257="",0,IF(ISNA(VLOOKUP($F257,'Tirage Matchs'!$B$6:$H$133,7,FALSE)),VLOOKUP($F257,'Tirage Matchs'!$D$6:$H$133,4,FALSE),VLOOKUP($F257,'Tirage Matchs'!$B$6:$H$133,7,FALSE))))</f>
        <v>0</v>
      </c>
      <c r="K257" s="125">
        <f>IF('Tirage Matchs'!$J$1&lt;=2,0,IF(G257="",0,IF(ISNA(VLOOKUP($F257,'Tirage Matchs'!$B$139:$H$266,6,FALSE)),VLOOKUP($F257,'Tirage Matchs'!$D$139:$H$266,5,FALSE),VLOOKUP($F257,'Tirage Matchs'!$B$139:$H$266,6,FALSE))))</f>
        <v>0</v>
      </c>
      <c r="L257" s="124">
        <f>IF('Tirage Matchs'!$J$1&lt;=2,0,IF(G257="",0,IF(ISNA(VLOOKUP($F257,'Tirage Matchs'!$B$139:$H$266,7,FALSE)),VLOOKUP($F257,'Tirage Matchs'!$D$139:$H$266,4,FALSE),VLOOKUP($F257,'Tirage Matchs'!$B$139:$H$266,7,FALSE))))</f>
        <v>0</v>
      </c>
      <c r="M257" s="124">
        <f>IF('Tirage Matchs'!$J$1&lt;=3,0,IF(G257="",0,IF(ISNA(VLOOKUP($F257,'Tirage Matchs'!$B$272:$H$399,6,FALSE)),VLOOKUP($F257,'Tirage Matchs'!$D$272:$H$399,5,FALSE),VLOOKUP($F257,'Tirage Matchs'!$B$272:$H$399,6,FALSE))))</f>
        <v>0</v>
      </c>
      <c r="N257" s="124">
        <f>IF('Tirage Matchs'!$J$1&lt;=3,0,IF(G257="",0,IF(ISNA(VLOOKUP($F257,'Tirage Matchs'!$B$272:$H$399,7,FALSE)),VLOOKUP($F257,'Tirage Matchs'!$D$272:$H$399,4,FALSE),VLOOKUP($F257,'Tirage Matchs'!$B$272:$H$399,7,FALSE))))</f>
        <v>0</v>
      </c>
      <c r="O257" s="124">
        <f>IF('Tirage Matchs'!$J$1&lt;=4,0,IF(G257="",0,IF(ISNA(VLOOKUP($F257,'Tirage Matchs'!$B$405:$H$532,6,FALSE)),VLOOKUP($F257,'Tirage Matchs'!$D$405:$H$532,5,FALSE),VLOOKUP($F257,'Tirage Matchs'!$B$405:$H$532,6,FALSE))))</f>
        <v>0</v>
      </c>
      <c r="P257" s="124">
        <f>IF('Tirage Matchs'!$J$1&lt;=4,0,IF(G257="",0,IF(ISNA(VLOOKUP($F257,'Tirage Matchs'!$B$405:$H$532,7,FALSE)),VLOOKUP($F257,'Tirage Matchs'!$D$405:$H$532,4,FALSE),VLOOKUP($F257,'Tirage Matchs'!$B$405:$H$532,7,FALSE))))</f>
        <v>0</v>
      </c>
      <c r="Q257" s="124">
        <f>IF('Tirage Matchs'!$J$1&lt;=5,0,IF(G257="",0,IF(ISNA(VLOOKUP($F257,'Tirage Matchs'!$B$538:$H$665,6,FALSE)),VLOOKUP($F257,'Tirage Matchs'!$D$538:$H$665,5,FALSE),VLOOKUP($F257,'Tirage Matchs'!$B$538:$H$665,6,FALSE))))</f>
        <v>0</v>
      </c>
      <c r="R257" s="124">
        <f>IF('Tirage Matchs'!$J$1&lt;=5,0,IF(G257="",0,IF(ISNA(VLOOKUP($F257,'Tirage Matchs'!$B$538:$H$665,7,FALSE)),VLOOKUP($F257,'Tirage Matchs'!$D$538:$H$665,4,FALSE),VLOOKUP($F257,'Tirage Matchs'!$B$538:$H$665,7,FALSE))))</f>
        <v>0</v>
      </c>
      <c r="S257" s="130">
        <f t="shared" si="79"/>
        <v>0</v>
      </c>
      <c r="T257" s="124">
        <f t="shared" si="80"/>
        <v>0</v>
      </c>
      <c r="V257" s="127">
        <f t="shared" si="81"/>
        <v>0</v>
      </c>
      <c r="W257" s="127">
        <f t="shared" si="71"/>
        <v>0</v>
      </c>
      <c r="X257" s="127">
        <f t="shared" si="72"/>
        <v>0</v>
      </c>
      <c r="Y257" s="127">
        <f t="shared" si="73"/>
        <v>0</v>
      </c>
      <c r="Z257" s="127">
        <f t="shared" si="74"/>
        <v>0</v>
      </c>
      <c r="AA257" s="128" t="str">
        <f t="shared" si="82"/>
        <v/>
      </c>
      <c r="AB257" s="128" t="str">
        <f t="shared" si="75"/>
        <v/>
      </c>
      <c r="AC257" s="128" t="str">
        <f t="shared" si="76"/>
        <v/>
      </c>
      <c r="AD257" s="128" t="str">
        <f t="shared" si="77"/>
        <v/>
      </c>
      <c r="AE257" s="128" t="str">
        <f t="shared" si="78"/>
        <v/>
      </c>
      <c r="AF257" s="47">
        <f t="shared" si="83"/>
        <v>0.745</v>
      </c>
      <c r="AG257" s="47">
        <f t="shared" si="84"/>
        <v>0.745</v>
      </c>
      <c r="AH257" s="47">
        <f t="shared" si="85"/>
        <v>0.745</v>
      </c>
      <c r="AI257" s="47">
        <f t="shared" si="86"/>
        <v>0.745</v>
      </c>
      <c r="AJ257" s="47">
        <f t="shared" si="87"/>
        <v>0.745</v>
      </c>
      <c r="AK257" s="48"/>
      <c r="AL257" s="48"/>
    </row>
  </sheetData>
  <sheetProtection sheet="1" objects="1" scenarios="1" selectLockedCells="1"/>
  <mergeCells count="261">
    <mergeCell ref="G14:H14"/>
    <mergeCell ref="G23:H23"/>
    <mergeCell ref="G24:H24"/>
    <mergeCell ref="G7:H7"/>
    <mergeCell ref="G8:H8"/>
    <mergeCell ref="G9:H9"/>
    <mergeCell ref="G10:H10"/>
    <mergeCell ref="G3:H3"/>
    <mergeCell ref="G4:H4"/>
    <mergeCell ref="G5:H5"/>
    <mergeCell ref="G6:H6"/>
    <mergeCell ref="G15:H15"/>
    <mergeCell ref="Q1:R1"/>
    <mergeCell ref="G51:H51"/>
    <mergeCell ref="G45:H45"/>
    <mergeCell ref="G46:H46"/>
    <mergeCell ref="G39:H39"/>
    <mergeCell ref="G40:H40"/>
    <mergeCell ref="G41:H41"/>
    <mergeCell ref="G42:H42"/>
    <mergeCell ref="I1:J1"/>
    <mergeCell ref="K1:L1"/>
    <mergeCell ref="G34:H34"/>
    <mergeCell ref="G27:H27"/>
    <mergeCell ref="G28:H28"/>
    <mergeCell ref="G29:H29"/>
    <mergeCell ref="G30:H30"/>
    <mergeCell ref="G49:H49"/>
    <mergeCell ref="G50:H50"/>
    <mergeCell ref="G43:H43"/>
    <mergeCell ref="G44:H44"/>
    <mergeCell ref="G35:H35"/>
    <mergeCell ref="G36:H36"/>
    <mergeCell ref="G37:H37"/>
    <mergeCell ref="G38:H38"/>
    <mergeCell ref="G25:H25"/>
    <mergeCell ref="G53:H53"/>
    <mergeCell ref="G54:H54"/>
    <mergeCell ref="G55:H55"/>
    <mergeCell ref="G56:H56"/>
    <mergeCell ref="M1:N1"/>
    <mergeCell ref="O1:P1"/>
    <mergeCell ref="G52:H52"/>
    <mergeCell ref="G1:H1"/>
    <mergeCell ref="G47:H47"/>
    <mergeCell ref="G48:H48"/>
    <mergeCell ref="G26:H26"/>
    <mergeCell ref="G19:H19"/>
    <mergeCell ref="G20:H20"/>
    <mergeCell ref="G21:H21"/>
    <mergeCell ref="G22:H22"/>
    <mergeCell ref="G31:H31"/>
    <mergeCell ref="G32:H32"/>
    <mergeCell ref="G33:H33"/>
    <mergeCell ref="G16:H16"/>
    <mergeCell ref="G17:H17"/>
    <mergeCell ref="G18:H18"/>
    <mergeCell ref="G11:H11"/>
    <mergeCell ref="G12:H12"/>
    <mergeCell ref="G13:H13"/>
    <mergeCell ref="G61:H61"/>
    <mergeCell ref="G62:H62"/>
    <mergeCell ref="G63:H63"/>
    <mergeCell ref="G64:H64"/>
    <mergeCell ref="G57:H57"/>
    <mergeCell ref="G58:H58"/>
    <mergeCell ref="G59:H59"/>
    <mergeCell ref="G60:H60"/>
    <mergeCell ref="G69:H69"/>
    <mergeCell ref="G70:H70"/>
    <mergeCell ref="G71:H71"/>
    <mergeCell ref="G72:H72"/>
    <mergeCell ref="G65:H65"/>
    <mergeCell ref="G66:H66"/>
    <mergeCell ref="G67:H67"/>
    <mergeCell ref="G68:H68"/>
    <mergeCell ref="G77:H77"/>
    <mergeCell ref="G78:H78"/>
    <mergeCell ref="G79:H79"/>
    <mergeCell ref="G80:H80"/>
    <mergeCell ref="G73:H73"/>
    <mergeCell ref="G74:H74"/>
    <mergeCell ref="G75:H75"/>
    <mergeCell ref="G76:H76"/>
    <mergeCell ref="G85:H85"/>
    <mergeCell ref="G86:H86"/>
    <mergeCell ref="G87:H87"/>
    <mergeCell ref="G88:H88"/>
    <mergeCell ref="G81:H81"/>
    <mergeCell ref="G82:H82"/>
    <mergeCell ref="G83:H83"/>
    <mergeCell ref="G84:H84"/>
    <mergeCell ref="G93:H93"/>
    <mergeCell ref="G94:H94"/>
    <mergeCell ref="G95:H95"/>
    <mergeCell ref="G96:H96"/>
    <mergeCell ref="G89:H89"/>
    <mergeCell ref="G90:H90"/>
    <mergeCell ref="G91:H91"/>
    <mergeCell ref="G92:H92"/>
    <mergeCell ref="G101:H101"/>
    <mergeCell ref="G102:H102"/>
    <mergeCell ref="G103:H103"/>
    <mergeCell ref="G104:H104"/>
    <mergeCell ref="G97:H97"/>
    <mergeCell ref="G98:H98"/>
    <mergeCell ref="G99:H99"/>
    <mergeCell ref="G100:H100"/>
    <mergeCell ref="G109:H109"/>
    <mergeCell ref="G110:H110"/>
    <mergeCell ref="G111:H111"/>
    <mergeCell ref="G112:H112"/>
    <mergeCell ref="G105:H105"/>
    <mergeCell ref="G106:H106"/>
    <mergeCell ref="G107:H107"/>
    <mergeCell ref="G108:H108"/>
    <mergeCell ref="G117:H117"/>
    <mergeCell ref="G118:H118"/>
    <mergeCell ref="G119:H119"/>
    <mergeCell ref="G120:H120"/>
    <mergeCell ref="G113:H113"/>
    <mergeCell ref="G114:H114"/>
    <mergeCell ref="G115:H115"/>
    <mergeCell ref="G116:H116"/>
    <mergeCell ref="G125:H125"/>
    <mergeCell ref="G126:H126"/>
    <mergeCell ref="G127:H127"/>
    <mergeCell ref="G128:H128"/>
    <mergeCell ref="G121:H121"/>
    <mergeCell ref="G122:H122"/>
    <mergeCell ref="G123:H123"/>
    <mergeCell ref="G124:H124"/>
    <mergeCell ref="G133:H133"/>
    <mergeCell ref="G134:H134"/>
    <mergeCell ref="G135:H135"/>
    <mergeCell ref="G136:H136"/>
    <mergeCell ref="G129:H129"/>
    <mergeCell ref="G130:H130"/>
    <mergeCell ref="G131:H131"/>
    <mergeCell ref="G132:H132"/>
    <mergeCell ref="G141:H141"/>
    <mergeCell ref="G142:H142"/>
    <mergeCell ref="G143:H143"/>
    <mergeCell ref="G144:H144"/>
    <mergeCell ref="G137:H137"/>
    <mergeCell ref="G138:H138"/>
    <mergeCell ref="G139:H139"/>
    <mergeCell ref="G140:H140"/>
    <mergeCell ref="G149:H149"/>
    <mergeCell ref="G150:H150"/>
    <mergeCell ref="G151:H151"/>
    <mergeCell ref="G152:H152"/>
    <mergeCell ref="G145:H145"/>
    <mergeCell ref="G146:H146"/>
    <mergeCell ref="G147:H147"/>
    <mergeCell ref="G148:H148"/>
    <mergeCell ref="G157:H157"/>
    <mergeCell ref="G158:H158"/>
    <mergeCell ref="G159:H159"/>
    <mergeCell ref="G160:H160"/>
    <mergeCell ref="G153:H153"/>
    <mergeCell ref="G154:H154"/>
    <mergeCell ref="G155:H155"/>
    <mergeCell ref="G156:H156"/>
    <mergeCell ref="G165:H165"/>
    <mergeCell ref="G166:H166"/>
    <mergeCell ref="G167:H167"/>
    <mergeCell ref="G168:H168"/>
    <mergeCell ref="G161:H161"/>
    <mergeCell ref="G162:H162"/>
    <mergeCell ref="G163:H163"/>
    <mergeCell ref="G164:H164"/>
    <mergeCell ref="G173:H173"/>
    <mergeCell ref="G174:H174"/>
    <mergeCell ref="G175:H175"/>
    <mergeCell ref="G176:H176"/>
    <mergeCell ref="G169:H169"/>
    <mergeCell ref="G170:H170"/>
    <mergeCell ref="G171:H171"/>
    <mergeCell ref="G172:H172"/>
    <mergeCell ref="G181:H181"/>
    <mergeCell ref="G182:H182"/>
    <mergeCell ref="G183:H183"/>
    <mergeCell ref="G184:H184"/>
    <mergeCell ref="G177:H177"/>
    <mergeCell ref="G178:H178"/>
    <mergeCell ref="G179:H179"/>
    <mergeCell ref="G180:H180"/>
    <mergeCell ref="G189:H189"/>
    <mergeCell ref="G190:H190"/>
    <mergeCell ref="G191:H191"/>
    <mergeCell ref="G192:H192"/>
    <mergeCell ref="G185:H185"/>
    <mergeCell ref="G186:H186"/>
    <mergeCell ref="G187:H187"/>
    <mergeCell ref="G188:H188"/>
    <mergeCell ref="G197:H197"/>
    <mergeCell ref="G198:H198"/>
    <mergeCell ref="G199:H199"/>
    <mergeCell ref="G200:H200"/>
    <mergeCell ref="G193:H193"/>
    <mergeCell ref="G194:H194"/>
    <mergeCell ref="G195:H195"/>
    <mergeCell ref="G196:H196"/>
    <mergeCell ref="G205:H205"/>
    <mergeCell ref="G206:H206"/>
    <mergeCell ref="G207:H207"/>
    <mergeCell ref="G208:H208"/>
    <mergeCell ref="G201:H201"/>
    <mergeCell ref="G202:H202"/>
    <mergeCell ref="G203:H203"/>
    <mergeCell ref="G204:H204"/>
    <mergeCell ref="G213:H213"/>
    <mergeCell ref="G214:H214"/>
    <mergeCell ref="G215:H215"/>
    <mergeCell ref="G216:H216"/>
    <mergeCell ref="G209:H209"/>
    <mergeCell ref="G210:H210"/>
    <mergeCell ref="G211:H211"/>
    <mergeCell ref="G212:H212"/>
    <mergeCell ref="G221:H221"/>
    <mergeCell ref="G222:H222"/>
    <mergeCell ref="G223:H223"/>
    <mergeCell ref="G224:H224"/>
    <mergeCell ref="G217:H217"/>
    <mergeCell ref="G218:H218"/>
    <mergeCell ref="G219:H219"/>
    <mergeCell ref="G220:H220"/>
    <mergeCell ref="G229:H229"/>
    <mergeCell ref="G230:H230"/>
    <mergeCell ref="G231:H231"/>
    <mergeCell ref="G232:H232"/>
    <mergeCell ref="G225:H225"/>
    <mergeCell ref="G226:H226"/>
    <mergeCell ref="G227:H227"/>
    <mergeCell ref="G228:H228"/>
    <mergeCell ref="G237:H237"/>
    <mergeCell ref="G238:H238"/>
    <mergeCell ref="G239:H239"/>
    <mergeCell ref="G240:H240"/>
    <mergeCell ref="G233:H233"/>
    <mergeCell ref="G234:H234"/>
    <mergeCell ref="G235:H235"/>
    <mergeCell ref="G236:H236"/>
    <mergeCell ref="G245:H245"/>
    <mergeCell ref="G246:H246"/>
    <mergeCell ref="G247:H247"/>
    <mergeCell ref="G248:H248"/>
    <mergeCell ref="G241:H241"/>
    <mergeCell ref="G242:H242"/>
    <mergeCell ref="G243:H243"/>
    <mergeCell ref="G244:H244"/>
    <mergeCell ref="G257:H257"/>
    <mergeCell ref="G253:H253"/>
    <mergeCell ref="G254:H254"/>
    <mergeCell ref="G255:H255"/>
    <mergeCell ref="G256:H256"/>
    <mergeCell ref="G249:H249"/>
    <mergeCell ref="G250:H250"/>
    <mergeCell ref="G251:H251"/>
    <mergeCell ref="G252:H252"/>
  </mergeCells>
  <phoneticPr fontId="1" type="noConversion"/>
  <conditionalFormatting sqref="F3:F257">
    <cfRule type="expression" dxfId="6" priority="1" stopIfTrue="1">
      <formula>G3=""</formula>
    </cfRule>
  </conditionalFormatting>
  <printOptions horizontalCentered="1"/>
  <pageMargins left="0.39370078740157483" right="0.39370078740157483" top="0.55118110236220474" bottom="0.39370078740157483" header="0.19685039370078741" footer="0.39370078740157483"/>
  <pageSetup paperSize="9" orientation="portrait" horizontalDpi="300" verticalDpi="300" r:id="rId1"/>
  <headerFooter alignWithMargins="0">
    <oddHeader>&amp;C&amp;"Arial,Gras"&amp;12&amp;EListing Inscription - Résultats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1">
    <tabColor indexed="11"/>
    <pageSetUpPr autoPageBreaks="0"/>
  </sheetPr>
  <dimension ref="A1:R684"/>
  <sheetViews>
    <sheetView showGridLines="0" showRowColHeaders="0" showOutlineSymbols="0" zoomScale="107" zoomScaleNormal="100" workbookViewId="0">
      <pane ySplit="3" topLeftCell="A4" activePane="bottomLeft" state="frozen"/>
      <selection pane="bottomLeft" activeCell="F6" sqref="F6"/>
    </sheetView>
  </sheetViews>
  <sheetFormatPr baseColWidth="10" defaultColWidth="0" defaultRowHeight="12.75" zeroHeight="1" x14ac:dyDescent="0.2"/>
  <cols>
    <col min="1" max="1" width="8" style="158" customWidth="1"/>
    <col min="2" max="2" width="4.85546875" style="157" customWidth="1"/>
    <col min="3" max="3" width="36.5703125" style="157" customWidth="1"/>
    <col min="4" max="4" width="5.140625" style="157" bestFit="1" customWidth="1"/>
    <col min="5" max="5" width="36.7109375" style="157" customWidth="1"/>
    <col min="6" max="6" width="5.7109375" style="168" customWidth="1"/>
    <col min="7" max="8" width="5.7109375" style="157" customWidth="1"/>
    <col min="9" max="9" width="5.140625" style="47" customWidth="1"/>
    <col min="10" max="10" width="3.7109375" style="47" customWidth="1"/>
    <col min="11" max="11" width="6.85546875" style="47" customWidth="1"/>
    <col min="12" max="15" width="11.42578125" style="47" customWidth="1"/>
    <col min="16" max="16384" width="0" style="27" hidden="1"/>
  </cols>
  <sheetData>
    <row r="1" spans="1:18" s="172" customFormat="1" ht="15.75" customHeight="1" thickBot="1" x14ac:dyDescent="0.25">
      <c r="A1" s="169"/>
      <c r="B1" s="170"/>
      <c r="C1" s="170"/>
      <c r="D1" s="170"/>
      <c r="E1" s="170" t="s">
        <v>24</v>
      </c>
      <c r="F1" s="170">
        <v>3</v>
      </c>
      <c r="G1" s="170"/>
      <c r="H1" s="170">
        <v>23</v>
      </c>
      <c r="I1" s="171"/>
      <c r="J1" s="170">
        <v>1</v>
      </c>
    </row>
    <row r="2" spans="1:18" s="172" customFormat="1" ht="15.75" customHeight="1" thickBot="1" x14ac:dyDescent="0.25">
      <c r="A2" s="169"/>
      <c r="B2" s="170"/>
      <c r="C2" s="170"/>
      <c r="D2" s="170"/>
      <c r="E2" s="170"/>
      <c r="F2" s="170"/>
      <c r="G2" s="261" t="s">
        <v>3</v>
      </c>
      <c r="H2" s="262"/>
    </row>
    <row r="3" spans="1:18" s="172" customFormat="1" ht="15.75" customHeight="1" thickBot="1" x14ac:dyDescent="0.25">
      <c r="A3" s="169"/>
      <c r="B3" s="170"/>
      <c r="C3" s="170"/>
      <c r="D3" s="170"/>
      <c r="E3" s="170"/>
      <c r="F3" s="170"/>
      <c r="G3" s="170"/>
      <c r="H3" s="170"/>
    </row>
    <row r="4" spans="1:18" s="152" customFormat="1" ht="15.75" customHeight="1" x14ac:dyDescent="0.2">
      <c r="A4" s="159" t="s">
        <v>3</v>
      </c>
      <c r="B4" s="263" t="s">
        <v>27</v>
      </c>
      <c r="C4" s="264"/>
      <c r="D4" s="263" t="s">
        <v>28</v>
      </c>
      <c r="E4" s="264"/>
      <c r="F4" s="265" t="s">
        <v>35</v>
      </c>
      <c r="G4" s="267" t="s">
        <v>29</v>
      </c>
      <c r="H4" s="268"/>
      <c r="I4" s="173"/>
      <c r="J4" s="173"/>
      <c r="K4" s="174"/>
      <c r="L4" s="174"/>
      <c r="M4" s="174"/>
      <c r="N4" s="174"/>
      <c r="O4" s="174"/>
      <c r="P4" s="153"/>
      <c r="Q4" s="153"/>
      <c r="R4" s="153"/>
    </row>
    <row r="5" spans="1:18" s="152" customFormat="1" ht="15.75" customHeight="1" thickBot="1" x14ac:dyDescent="0.25">
      <c r="A5" s="160" t="s">
        <v>25</v>
      </c>
      <c r="B5" s="161" t="s">
        <v>0</v>
      </c>
      <c r="C5" s="162" t="s">
        <v>26</v>
      </c>
      <c r="D5" s="161" t="s">
        <v>0</v>
      </c>
      <c r="E5" s="162" t="s">
        <v>26</v>
      </c>
      <c r="F5" s="266"/>
      <c r="G5" s="161" t="s">
        <v>30</v>
      </c>
      <c r="H5" s="162" t="s">
        <v>31</v>
      </c>
      <c r="I5" s="173"/>
      <c r="J5" s="173"/>
      <c r="K5" s="174"/>
      <c r="L5" s="174"/>
      <c r="M5" s="174"/>
      <c r="N5" s="174"/>
      <c r="O5" s="174"/>
      <c r="P5" s="153"/>
      <c r="Q5" s="153"/>
      <c r="R5" s="153"/>
    </row>
    <row r="6" spans="1:18" ht="15.75" customHeight="1" x14ac:dyDescent="0.25">
      <c r="A6" s="163"/>
      <c r="B6" s="164"/>
      <c r="C6" s="164"/>
      <c r="D6" s="164"/>
      <c r="E6" s="164"/>
      <c r="F6" s="183"/>
      <c r="G6" s="21"/>
      <c r="H6" s="21"/>
      <c r="I6" s="175"/>
      <c r="J6" s="175"/>
      <c r="K6" s="176"/>
      <c r="L6" s="176"/>
      <c r="M6" s="176"/>
      <c r="N6" s="176"/>
      <c r="O6" s="176"/>
      <c r="P6" s="154"/>
      <c r="Q6" s="154"/>
      <c r="R6" s="154"/>
    </row>
    <row r="7" spans="1:18" ht="15.75" customHeight="1" x14ac:dyDescent="0.25">
      <c r="A7" s="165"/>
      <c r="B7" s="166"/>
      <c r="C7" s="166"/>
      <c r="D7" s="166"/>
      <c r="E7" s="166"/>
      <c r="F7" s="184"/>
      <c r="G7" s="18"/>
      <c r="H7" s="18"/>
      <c r="I7" s="175"/>
      <c r="J7" s="175"/>
      <c r="K7" s="176"/>
      <c r="L7" s="176"/>
      <c r="M7" s="176"/>
      <c r="N7" s="176"/>
      <c r="O7" s="176"/>
      <c r="P7" s="154"/>
      <c r="Q7" s="154"/>
      <c r="R7" s="154"/>
    </row>
    <row r="8" spans="1:18" ht="15.75" customHeight="1" x14ac:dyDescent="0.25">
      <c r="A8" s="163"/>
      <c r="B8" s="166"/>
      <c r="C8" s="166"/>
      <c r="D8" s="166"/>
      <c r="E8" s="166"/>
      <c r="F8" s="184"/>
      <c r="G8" s="18"/>
      <c r="H8" s="18"/>
      <c r="I8" s="175"/>
      <c r="J8" s="175"/>
      <c r="K8" s="176"/>
      <c r="L8" s="176"/>
      <c r="M8" s="176"/>
      <c r="N8" s="176"/>
      <c r="O8" s="176"/>
      <c r="P8" s="154"/>
      <c r="Q8" s="154"/>
      <c r="R8" s="154"/>
    </row>
    <row r="9" spans="1:18" ht="15.75" customHeight="1" x14ac:dyDescent="0.25">
      <c r="A9" s="165"/>
      <c r="B9" s="166"/>
      <c r="C9" s="166"/>
      <c r="D9" s="166"/>
      <c r="E9" s="166"/>
      <c r="F9" s="184"/>
      <c r="G9" s="18"/>
      <c r="H9" s="18"/>
      <c r="I9" s="175"/>
      <c r="J9" s="175"/>
      <c r="K9" s="176"/>
      <c r="L9" s="176"/>
      <c r="M9" s="176"/>
      <c r="N9" s="176"/>
      <c r="O9" s="176"/>
      <c r="P9" s="154"/>
      <c r="Q9" s="154"/>
      <c r="R9" s="154"/>
    </row>
    <row r="10" spans="1:18" ht="15.75" customHeight="1" x14ac:dyDescent="0.25">
      <c r="A10" s="163"/>
      <c r="B10" s="166"/>
      <c r="C10" s="166"/>
      <c r="D10" s="166"/>
      <c r="E10" s="166"/>
      <c r="F10" s="184"/>
      <c r="G10" s="18"/>
      <c r="H10" s="18"/>
      <c r="I10" s="175"/>
      <c r="J10" s="175"/>
      <c r="K10" s="176"/>
      <c r="L10" s="176"/>
      <c r="M10" s="176"/>
      <c r="N10" s="176"/>
      <c r="O10" s="176"/>
      <c r="P10" s="154"/>
      <c r="Q10" s="154"/>
      <c r="R10" s="154"/>
    </row>
    <row r="11" spans="1:18" ht="15.75" customHeight="1" x14ac:dyDescent="0.25">
      <c r="A11" s="165"/>
      <c r="B11" s="166"/>
      <c r="C11" s="166"/>
      <c r="D11" s="166"/>
      <c r="E11" s="166"/>
      <c r="F11" s="184"/>
      <c r="G11" s="18"/>
      <c r="H11" s="18"/>
      <c r="I11" s="175"/>
      <c r="J11" s="175"/>
      <c r="K11" s="176"/>
      <c r="L11" s="176"/>
      <c r="M11" s="176"/>
      <c r="N11" s="176"/>
      <c r="O11" s="176"/>
      <c r="P11" s="154"/>
      <c r="Q11" s="154"/>
      <c r="R11" s="154"/>
    </row>
    <row r="12" spans="1:18" ht="15.75" customHeight="1" x14ac:dyDescent="0.25">
      <c r="A12" s="163"/>
      <c r="B12" s="166"/>
      <c r="C12" s="166"/>
      <c r="D12" s="166"/>
      <c r="E12" s="166"/>
      <c r="F12" s="184"/>
      <c r="G12" s="18"/>
      <c r="H12" s="18"/>
      <c r="I12" s="175"/>
      <c r="J12" s="175"/>
      <c r="K12" s="176"/>
      <c r="L12" s="176"/>
      <c r="M12" s="176"/>
      <c r="N12" s="176"/>
      <c r="O12" s="176"/>
      <c r="P12" s="154"/>
      <c r="Q12" s="154"/>
      <c r="R12" s="154"/>
    </row>
    <row r="13" spans="1:18" ht="15.75" customHeight="1" x14ac:dyDescent="0.25">
      <c r="A13" s="165"/>
      <c r="B13" s="166"/>
      <c r="C13" s="166"/>
      <c r="D13" s="166"/>
      <c r="E13" s="166"/>
      <c r="F13" s="184"/>
      <c r="G13" s="18"/>
      <c r="H13" s="18"/>
      <c r="I13" s="175"/>
      <c r="J13" s="175"/>
      <c r="K13" s="176"/>
      <c r="L13" s="176"/>
      <c r="M13" s="176"/>
      <c r="N13" s="176"/>
      <c r="O13" s="176"/>
      <c r="P13" s="154"/>
      <c r="Q13" s="154"/>
      <c r="R13" s="154"/>
    </row>
    <row r="14" spans="1:18" ht="15.75" customHeight="1" x14ac:dyDescent="0.25">
      <c r="A14" s="163"/>
      <c r="B14" s="166"/>
      <c r="C14" s="166"/>
      <c r="D14" s="166"/>
      <c r="E14" s="166"/>
      <c r="F14" s="184"/>
      <c r="G14" s="18"/>
      <c r="H14" s="18"/>
      <c r="I14" s="175"/>
      <c r="J14" s="175"/>
      <c r="K14" s="176"/>
      <c r="L14" s="176"/>
      <c r="M14" s="176"/>
      <c r="N14" s="176"/>
      <c r="O14" s="176"/>
      <c r="P14" s="154"/>
      <c r="Q14" s="154"/>
      <c r="R14" s="154"/>
    </row>
    <row r="15" spans="1:18" ht="15.75" customHeight="1" x14ac:dyDescent="0.25">
      <c r="A15" s="165"/>
      <c r="B15" s="166"/>
      <c r="C15" s="166"/>
      <c r="D15" s="166"/>
      <c r="E15" s="166"/>
      <c r="F15" s="184"/>
      <c r="G15" s="18"/>
      <c r="H15" s="18"/>
      <c r="I15" s="175"/>
      <c r="J15" s="175"/>
      <c r="K15" s="176"/>
      <c r="L15" s="176"/>
      <c r="M15" s="176"/>
      <c r="N15" s="176"/>
      <c r="O15" s="176"/>
      <c r="P15" s="154"/>
      <c r="Q15" s="154"/>
      <c r="R15" s="154"/>
    </row>
    <row r="16" spans="1:18" ht="15.75" customHeight="1" x14ac:dyDescent="0.25">
      <c r="A16" s="163"/>
      <c r="B16" s="166"/>
      <c r="C16" s="166"/>
      <c r="D16" s="166"/>
      <c r="E16" s="166"/>
      <c r="F16" s="184"/>
      <c r="G16" s="18"/>
      <c r="H16" s="18"/>
      <c r="I16" s="175"/>
      <c r="J16" s="175"/>
      <c r="K16" s="176"/>
      <c r="L16" s="176"/>
      <c r="M16" s="176"/>
      <c r="N16" s="176"/>
      <c r="O16" s="176"/>
      <c r="P16" s="154"/>
      <c r="Q16" s="154"/>
      <c r="R16" s="154"/>
    </row>
    <row r="17" spans="1:15" ht="15.75" customHeight="1" x14ac:dyDescent="0.25">
      <c r="A17" s="165"/>
      <c r="B17" s="166"/>
      <c r="C17" s="166"/>
      <c r="D17" s="166"/>
      <c r="E17" s="166"/>
      <c r="F17" s="184"/>
      <c r="G17" s="18"/>
      <c r="H17" s="18"/>
      <c r="I17" s="175"/>
      <c r="J17" s="175"/>
      <c r="K17" s="175"/>
      <c r="L17" s="175"/>
      <c r="M17" s="175"/>
      <c r="N17" s="175"/>
      <c r="O17" s="175"/>
    </row>
    <row r="18" spans="1:15" ht="15.75" customHeight="1" x14ac:dyDescent="0.25">
      <c r="A18" s="163"/>
      <c r="B18" s="166"/>
      <c r="C18" s="166"/>
      <c r="D18" s="166"/>
      <c r="E18" s="166"/>
      <c r="F18" s="184"/>
      <c r="G18" s="18"/>
      <c r="H18" s="18"/>
      <c r="I18" s="175"/>
      <c r="J18" s="175"/>
      <c r="K18" s="175"/>
      <c r="L18" s="175"/>
      <c r="M18" s="175"/>
      <c r="N18" s="175"/>
      <c r="O18" s="175"/>
    </row>
    <row r="19" spans="1:15" ht="15.75" customHeight="1" x14ac:dyDescent="0.25">
      <c r="A19" s="165"/>
      <c r="B19" s="166"/>
      <c r="C19" s="166"/>
      <c r="D19" s="166"/>
      <c r="E19" s="166"/>
      <c r="F19" s="184"/>
      <c r="G19" s="18"/>
      <c r="H19" s="18"/>
      <c r="I19" s="175"/>
      <c r="J19" s="175"/>
      <c r="K19" s="175"/>
      <c r="L19" s="175"/>
      <c r="M19" s="175"/>
      <c r="N19" s="175"/>
      <c r="O19" s="175"/>
    </row>
    <row r="20" spans="1:15" ht="15.75" customHeight="1" x14ac:dyDescent="0.25">
      <c r="A20" s="163"/>
      <c r="B20" s="166"/>
      <c r="C20" s="166"/>
      <c r="D20" s="166"/>
      <c r="E20" s="166"/>
      <c r="F20" s="184"/>
      <c r="G20" s="18"/>
      <c r="H20" s="18"/>
      <c r="I20" s="175"/>
      <c r="J20" s="175"/>
      <c r="K20" s="175"/>
      <c r="L20" s="175"/>
      <c r="M20" s="175"/>
      <c r="N20" s="175"/>
      <c r="O20" s="175"/>
    </row>
    <row r="21" spans="1:15" ht="15.75" customHeight="1" x14ac:dyDescent="0.25">
      <c r="A21" s="165"/>
      <c r="B21" s="166"/>
      <c r="C21" s="166"/>
      <c r="D21" s="166"/>
      <c r="E21" s="166"/>
      <c r="F21" s="184"/>
      <c r="G21" s="18"/>
      <c r="H21" s="18"/>
      <c r="I21" s="175"/>
      <c r="J21" s="175"/>
      <c r="K21" s="175"/>
      <c r="L21" s="175"/>
      <c r="M21" s="175"/>
      <c r="N21" s="175"/>
      <c r="O21" s="175"/>
    </row>
    <row r="22" spans="1:15" ht="15.75" customHeight="1" x14ac:dyDescent="0.25">
      <c r="A22" s="163"/>
      <c r="B22" s="166"/>
      <c r="C22" s="166"/>
      <c r="D22" s="166"/>
      <c r="E22" s="166"/>
      <c r="F22" s="184"/>
      <c r="G22" s="18"/>
      <c r="H22" s="18"/>
      <c r="I22" s="175"/>
      <c r="J22" s="175"/>
      <c r="K22" s="175"/>
      <c r="L22" s="175"/>
      <c r="M22" s="175"/>
      <c r="N22" s="175"/>
      <c r="O22" s="175"/>
    </row>
    <row r="23" spans="1:15" ht="15.75" customHeight="1" x14ac:dyDescent="0.25">
      <c r="A23" s="165"/>
      <c r="B23" s="166"/>
      <c r="C23" s="166"/>
      <c r="D23" s="166"/>
      <c r="E23" s="166"/>
      <c r="F23" s="184"/>
      <c r="G23" s="18"/>
      <c r="H23" s="18"/>
      <c r="I23" s="175"/>
      <c r="J23" s="175"/>
      <c r="K23" s="175"/>
      <c r="L23" s="175"/>
      <c r="M23" s="175"/>
      <c r="N23" s="175"/>
      <c r="O23" s="175"/>
    </row>
    <row r="24" spans="1:15" ht="15.75" customHeight="1" x14ac:dyDescent="0.25">
      <c r="A24" s="163"/>
      <c r="B24" s="166"/>
      <c r="C24" s="166"/>
      <c r="D24" s="166"/>
      <c r="E24" s="166"/>
      <c r="F24" s="184"/>
      <c r="G24" s="18"/>
      <c r="H24" s="18"/>
      <c r="I24" s="175"/>
      <c r="J24" s="175"/>
      <c r="K24" s="175"/>
      <c r="L24" s="175"/>
      <c r="M24" s="175"/>
      <c r="N24" s="175"/>
      <c r="O24" s="175"/>
    </row>
    <row r="25" spans="1:15" ht="15.75" customHeight="1" x14ac:dyDescent="0.25">
      <c r="A25" s="165"/>
      <c r="B25" s="166"/>
      <c r="C25" s="166"/>
      <c r="D25" s="166"/>
      <c r="E25" s="166"/>
      <c r="F25" s="184"/>
      <c r="G25" s="18"/>
      <c r="H25" s="18"/>
      <c r="I25" s="175"/>
      <c r="J25" s="175"/>
      <c r="K25" s="175"/>
      <c r="L25" s="175"/>
      <c r="M25" s="175"/>
      <c r="N25" s="175"/>
      <c r="O25" s="175"/>
    </row>
    <row r="26" spans="1:15" ht="15.75" customHeight="1" x14ac:dyDescent="0.25">
      <c r="A26" s="163"/>
      <c r="B26" s="166"/>
      <c r="C26" s="166"/>
      <c r="D26" s="166"/>
      <c r="E26" s="166"/>
      <c r="F26" s="184"/>
      <c r="G26" s="18"/>
      <c r="H26" s="18"/>
      <c r="I26" s="175"/>
      <c r="J26" s="175"/>
      <c r="K26" s="175"/>
      <c r="L26" s="175"/>
      <c r="M26" s="175"/>
      <c r="N26" s="175"/>
      <c r="O26" s="175"/>
    </row>
    <row r="27" spans="1:15" ht="15.75" customHeight="1" x14ac:dyDescent="0.25">
      <c r="A27" s="165"/>
      <c r="B27" s="166"/>
      <c r="C27" s="166"/>
      <c r="D27" s="166"/>
      <c r="E27" s="166"/>
      <c r="F27" s="184"/>
      <c r="G27" s="18"/>
      <c r="H27" s="18"/>
      <c r="I27" s="175"/>
      <c r="J27" s="175"/>
      <c r="K27" s="175"/>
      <c r="L27" s="175"/>
      <c r="M27" s="175"/>
      <c r="N27" s="175"/>
      <c r="O27" s="175"/>
    </row>
    <row r="28" spans="1:15" ht="15.75" customHeight="1" x14ac:dyDescent="0.25">
      <c r="A28" s="163"/>
      <c r="B28" s="166"/>
      <c r="C28" s="166"/>
      <c r="D28" s="166"/>
      <c r="E28" s="166"/>
      <c r="F28" s="184"/>
      <c r="G28" s="18"/>
      <c r="H28" s="18"/>
      <c r="I28" s="175"/>
      <c r="J28" s="175"/>
      <c r="K28" s="175"/>
      <c r="L28" s="175"/>
      <c r="M28" s="175"/>
      <c r="N28" s="175"/>
      <c r="O28" s="175"/>
    </row>
    <row r="29" spans="1:15" ht="15.75" customHeight="1" x14ac:dyDescent="0.25">
      <c r="A29" s="165"/>
      <c r="B29" s="166"/>
      <c r="C29" s="166"/>
      <c r="D29" s="166"/>
      <c r="E29" s="166"/>
      <c r="F29" s="184"/>
      <c r="G29" s="18"/>
      <c r="H29" s="18"/>
      <c r="I29" s="175"/>
      <c r="J29" s="175"/>
      <c r="K29" s="175"/>
      <c r="L29" s="175"/>
      <c r="M29" s="175"/>
      <c r="N29" s="175"/>
      <c r="O29" s="175"/>
    </row>
    <row r="30" spans="1:15" ht="15.75" customHeight="1" x14ac:dyDescent="0.25">
      <c r="A30" s="163"/>
      <c r="B30" s="166"/>
      <c r="C30" s="166"/>
      <c r="D30" s="166"/>
      <c r="E30" s="166"/>
      <c r="F30" s="184"/>
      <c r="G30" s="18"/>
      <c r="H30" s="18"/>
      <c r="I30" s="175"/>
      <c r="J30" s="175"/>
      <c r="K30" s="175"/>
      <c r="L30" s="175"/>
      <c r="M30" s="175"/>
      <c r="N30" s="175"/>
      <c r="O30" s="175"/>
    </row>
    <row r="31" spans="1:15" ht="15.75" customHeight="1" x14ac:dyDescent="0.25">
      <c r="A31" s="165"/>
      <c r="B31" s="166"/>
      <c r="C31" s="166"/>
      <c r="D31" s="166"/>
      <c r="E31" s="166"/>
      <c r="F31" s="184"/>
      <c r="G31" s="18"/>
      <c r="H31" s="18"/>
      <c r="I31" s="175"/>
      <c r="J31" s="175"/>
      <c r="K31" s="175"/>
      <c r="L31" s="175"/>
      <c r="M31" s="175"/>
      <c r="N31" s="175"/>
      <c r="O31" s="175"/>
    </row>
    <row r="32" spans="1:15" ht="15.75" customHeight="1" x14ac:dyDescent="0.25">
      <c r="A32" s="163"/>
      <c r="B32" s="166"/>
      <c r="C32" s="166"/>
      <c r="D32" s="166"/>
      <c r="E32" s="166"/>
      <c r="F32" s="184"/>
      <c r="G32" s="18"/>
      <c r="H32" s="18"/>
      <c r="I32" s="175"/>
      <c r="J32" s="175"/>
      <c r="K32" s="175"/>
      <c r="L32" s="175"/>
      <c r="M32" s="175"/>
      <c r="N32" s="175"/>
      <c r="O32" s="175"/>
    </row>
    <row r="33" spans="1:15" ht="15.75" customHeight="1" x14ac:dyDescent="0.25">
      <c r="A33" s="165"/>
      <c r="B33" s="166"/>
      <c r="C33" s="166"/>
      <c r="D33" s="166"/>
      <c r="E33" s="166"/>
      <c r="F33" s="184"/>
      <c r="G33" s="18"/>
      <c r="H33" s="18"/>
      <c r="I33" s="175"/>
      <c r="J33" s="175"/>
      <c r="K33" s="175"/>
      <c r="L33" s="175"/>
      <c r="M33" s="175"/>
      <c r="N33" s="175"/>
      <c r="O33" s="175"/>
    </row>
    <row r="34" spans="1:15" ht="15.75" customHeight="1" x14ac:dyDescent="0.25">
      <c r="A34" s="163"/>
      <c r="B34" s="166"/>
      <c r="C34" s="166"/>
      <c r="D34" s="166"/>
      <c r="E34" s="166"/>
      <c r="F34" s="184"/>
      <c r="G34" s="18"/>
      <c r="H34" s="18"/>
      <c r="I34" s="175"/>
      <c r="J34" s="175"/>
      <c r="K34" s="175"/>
      <c r="L34" s="175"/>
      <c r="M34" s="175"/>
      <c r="N34" s="175"/>
      <c r="O34" s="175"/>
    </row>
    <row r="35" spans="1:15" ht="15.75" customHeight="1" x14ac:dyDescent="0.25">
      <c r="A35" s="165"/>
      <c r="B35" s="166"/>
      <c r="C35" s="166"/>
      <c r="D35" s="166"/>
      <c r="E35" s="166"/>
      <c r="F35" s="184"/>
      <c r="G35" s="18"/>
      <c r="H35" s="18"/>
      <c r="I35" s="175"/>
      <c r="J35" s="175"/>
      <c r="K35" s="175"/>
      <c r="L35" s="175"/>
      <c r="M35" s="175"/>
      <c r="N35" s="175"/>
      <c r="O35" s="175"/>
    </row>
    <row r="36" spans="1:15" ht="15.75" customHeight="1" x14ac:dyDescent="0.25">
      <c r="A36" s="163"/>
      <c r="B36" s="166"/>
      <c r="C36" s="166"/>
      <c r="D36" s="166"/>
      <c r="E36" s="166"/>
      <c r="F36" s="184"/>
      <c r="G36" s="18"/>
      <c r="H36" s="18"/>
      <c r="I36" s="175"/>
      <c r="J36" s="175"/>
      <c r="K36" s="175"/>
      <c r="L36" s="175"/>
      <c r="M36" s="175"/>
      <c r="N36" s="175"/>
      <c r="O36" s="175"/>
    </row>
    <row r="37" spans="1:15" ht="15.75" customHeight="1" x14ac:dyDescent="0.25">
      <c r="A37" s="165"/>
      <c r="B37" s="166"/>
      <c r="C37" s="166"/>
      <c r="D37" s="166"/>
      <c r="E37" s="166"/>
      <c r="F37" s="184"/>
      <c r="G37" s="18"/>
      <c r="H37" s="18"/>
      <c r="I37" s="175"/>
      <c r="J37" s="175"/>
      <c r="K37" s="175"/>
      <c r="L37" s="175"/>
      <c r="M37" s="175"/>
      <c r="N37" s="175"/>
      <c r="O37" s="175"/>
    </row>
    <row r="38" spans="1:15" ht="15.75" customHeight="1" x14ac:dyDescent="0.25">
      <c r="A38" s="163"/>
      <c r="B38" s="166"/>
      <c r="C38" s="166"/>
      <c r="D38" s="166"/>
      <c r="E38" s="166"/>
      <c r="F38" s="184"/>
      <c r="G38" s="18"/>
      <c r="H38" s="18"/>
      <c r="I38" s="175"/>
      <c r="J38" s="175"/>
      <c r="K38" s="175"/>
      <c r="L38" s="175"/>
      <c r="M38" s="175"/>
      <c r="N38" s="175"/>
      <c r="O38" s="175"/>
    </row>
    <row r="39" spans="1:15" ht="15.75" customHeight="1" x14ac:dyDescent="0.25">
      <c r="A39" s="165"/>
      <c r="B39" s="166"/>
      <c r="C39" s="166"/>
      <c r="D39" s="166"/>
      <c r="E39" s="166"/>
      <c r="F39" s="184"/>
      <c r="G39" s="18"/>
      <c r="H39" s="18"/>
      <c r="I39" s="175"/>
      <c r="J39" s="175"/>
      <c r="K39" s="175"/>
      <c r="L39" s="175"/>
      <c r="M39" s="175"/>
      <c r="N39" s="175"/>
      <c r="O39" s="175"/>
    </row>
    <row r="40" spans="1:15" ht="15.75" customHeight="1" x14ac:dyDescent="0.25">
      <c r="A40" s="163"/>
      <c r="B40" s="166"/>
      <c r="C40" s="166"/>
      <c r="D40" s="166"/>
      <c r="E40" s="166"/>
      <c r="F40" s="184"/>
      <c r="G40" s="18"/>
      <c r="H40" s="18"/>
      <c r="I40" s="175"/>
      <c r="J40" s="175"/>
      <c r="K40" s="175"/>
      <c r="L40" s="175"/>
      <c r="M40" s="175"/>
      <c r="N40" s="175"/>
      <c r="O40" s="175"/>
    </row>
    <row r="41" spans="1:15" ht="15.75" customHeight="1" x14ac:dyDescent="0.25">
      <c r="A41" s="165"/>
      <c r="B41" s="166"/>
      <c r="C41" s="166"/>
      <c r="D41" s="166"/>
      <c r="E41" s="166"/>
      <c r="F41" s="184"/>
      <c r="G41" s="18"/>
      <c r="H41" s="18"/>
      <c r="I41" s="175"/>
      <c r="J41" s="175"/>
      <c r="K41" s="175"/>
      <c r="L41" s="175"/>
      <c r="M41" s="175"/>
      <c r="N41" s="175"/>
      <c r="O41" s="175"/>
    </row>
    <row r="42" spans="1:15" ht="15.75" customHeight="1" x14ac:dyDescent="0.25">
      <c r="A42" s="163"/>
      <c r="B42" s="166"/>
      <c r="C42" s="166"/>
      <c r="D42" s="166"/>
      <c r="E42" s="166"/>
      <c r="F42" s="184"/>
      <c r="G42" s="18"/>
      <c r="H42" s="18"/>
      <c r="I42" s="175"/>
      <c r="J42" s="175"/>
      <c r="K42" s="175"/>
      <c r="L42" s="175"/>
      <c r="M42" s="175"/>
      <c r="N42" s="175"/>
      <c r="O42" s="175"/>
    </row>
    <row r="43" spans="1:15" ht="15.75" customHeight="1" x14ac:dyDescent="0.25">
      <c r="A43" s="165"/>
      <c r="B43" s="166"/>
      <c r="C43" s="166"/>
      <c r="D43" s="166"/>
      <c r="E43" s="166"/>
      <c r="F43" s="184"/>
      <c r="G43" s="18"/>
      <c r="H43" s="18"/>
      <c r="I43" s="175"/>
      <c r="J43" s="175"/>
      <c r="K43" s="175"/>
      <c r="L43" s="175"/>
      <c r="M43" s="175"/>
      <c r="N43" s="175"/>
      <c r="O43" s="175"/>
    </row>
    <row r="44" spans="1:15" ht="15.75" customHeight="1" x14ac:dyDescent="0.25">
      <c r="A44" s="163"/>
      <c r="B44" s="166"/>
      <c r="C44" s="166"/>
      <c r="D44" s="166"/>
      <c r="E44" s="166"/>
      <c r="F44" s="184"/>
      <c r="G44" s="18"/>
      <c r="H44" s="18"/>
      <c r="I44" s="175"/>
      <c r="J44" s="175"/>
      <c r="K44" s="175"/>
      <c r="L44" s="175"/>
      <c r="M44" s="175"/>
      <c r="N44" s="175"/>
      <c r="O44" s="175"/>
    </row>
    <row r="45" spans="1:15" ht="15.75" customHeight="1" x14ac:dyDescent="0.25">
      <c r="A45" s="165"/>
      <c r="B45" s="166"/>
      <c r="C45" s="166"/>
      <c r="D45" s="166"/>
      <c r="E45" s="166"/>
      <c r="F45" s="184"/>
      <c r="G45" s="18"/>
      <c r="H45" s="18"/>
      <c r="I45" s="175"/>
      <c r="J45" s="175"/>
      <c r="K45" s="175"/>
      <c r="L45" s="175"/>
      <c r="M45" s="175"/>
      <c r="N45" s="175"/>
      <c r="O45" s="175"/>
    </row>
    <row r="46" spans="1:15" ht="15.75" customHeight="1" x14ac:dyDescent="0.25">
      <c r="A46" s="163"/>
      <c r="B46" s="166"/>
      <c r="C46" s="166"/>
      <c r="D46" s="166"/>
      <c r="E46" s="166"/>
      <c r="F46" s="184"/>
      <c r="G46" s="18"/>
      <c r="H46" s="18"/>
      <c r="I46" s="175"/>
      <c r="J46" s="175"/>
      <c r="K46" s="175"/>
      <c r="L46" s="175"/>
      <c r="M46" s="175"/>
      <c r="N46" s="175"/>
      <c r="O46" s="175"/>
    </row>
    <row r="47" spans="1:15" ht="15.75" customHeight="1" x14ac:dyDescent="0.25">
      <c r="A47" s="165"/>
      <c r="B47" s="166"/>
      <c r="C47" s="166"/>
      <c r="D47" s="166"/>
      <c r="E47" s="166"/>
      <c r="F47" s="184"/>
      <c r="G47" s="18"/>
      <c r="H47" s="18"/>
      <c r="I47" s="175"/>
      <c r="J47" s="175"/>
      <c r="K47" s="175"/>
      <c r="L47" s="175"/>
      <c r="M47" s="175"/>
      <c r="N47" s="175"/>
      <c r="O47" s="175"/>
    </row>
    <row r="48" spans="1:15" ht="15.75" customHeight="1" x14ac:dyDescent="0.25">
      <c r="A48" s="163"/>
      <c r="B48" s="166"/>
      <c r="C48" s="166"/>
      <c r="D48" s="166"/>
      <c r="E48" s="166"/>
      <c r="F48" s="184"/>
      <c r="G48" s="18"/>
      <c r="H48" s="18"/>
      <c r="I48" s="175"/>
      <c r="J48" s="175"/>
      <c r="K48" s="175"/>
      <c r="L48" s="175"/>
      <c r="M48" s="175"/>
      <c r="N48" s="175"/>
      <c r="O48" s="175"/>
    </row>
    <row r="49" spans="1:15" ht="15.75" customHeight="1" x14ac:dyDescent="0.25">
      <c r="A49" s="165"/>
      <c r="B49" s="166"/>
      <c r="C49" s="166"/>
      <c r="D49" s="166"/>
      <c r="E49" s="166"/>
      <c r="F49" s="184"/>
      <c r="G49" s="18"/>
      <c r="H49" s="18"/>
      <c r="I49" s="175"/>
      <c r="J49" s="175"/>
      <c r="K49" s="175"/>
      <c r="L49" s="175"/>
      <c r="M49" s="175"/>
      <c r="N49" s="175"/>
      <c r="O49" s="175"/>
    </row>
    <row r="50" spans="1:15" ht="15.75" customHeight="1" x14ac:dyDescent="0.25">
      <c r="A50" s="163"/>
      <c r="B50" s="166"/>
      <c r="C50" s="166"/>
      <c r="D50" s="166"/>
      <c r="E50" s="166"/>
      <c r="F50" s="184"/>
      <c r="G50" s="18"/>
      <c r="H50" s="18"/>
      <c r="I50" s="175"/>
      <c r="J50" s="175"/>
      <c r="K50" s="175"/>
      <c r="L50" s="175"/>
      <c r="M50" s="175"/>
      <c r="N50" s="175"/>
      <c r="O50" s="175"/>
    </row>
    <row r="51" spans="1:15" ht="15.75" customHeight="1" x14ac:dyDescent="0.25">
      <c r="A51" s="165"/>
      <c r="B51" s="166"/>
      <c r="C51" s="166"/>
      <c r="D51" s="166"/>
      <c r="E51" s="166"/>
      <c r="F51" s="184"/>
      <c r="G51" s="18"/>
      <c r="H51" s="18"/>
      <c r="I51" s="175"/>
      <c r="J51" s="175"/>
      <c r="K51" s="175"/>
      <c r="L51" s="175"/>
      <c r="M51" s="175"/>
      <c r="N51" s="175"/>
      <c r="O51" s="175"/>
    </row>
    <row r="52" spans="1:15" ht="15.75" customHeight="1" x14ac:dyDescent="0.25">
      <c r="A52" s="163"/>
      <c r="B52" s="166"/>
      <c r="C52" s="166"/>
      <c r="D52" s="166"/>
      <c r="E52" s="166"/>
      <c r="F52" s="184"/>
      <c r="G52" s="18"/>
      <c r="H52" s="18"/>
      <c r="I52" s="175"/>
      <c r="J52" s="175"/>
      <c r="K52" s="175"/>
      <c r="L52" s="175"/>
      <c r="M52" s="175"/>
      <c r="N52" s="175"/>
      <c r="O52" s="175"/>
    </row>
    <row r="53" spans="1:15" ht="15.75" customHeight="1" x14ac:dyDescent="0.25">
      <c r="A53" s="165"/>
      <c r="B53" s="166"/>
      <c r="C53" s="166"/>
      <c r="D53" s="166"/>
      <c r="E53" s="166"/>
      <c r="F53" s="184"/>
      <c r="G53" s="18"/>
      <c r="H53" s="18"/>
      <c r="I53" s="175"/>
      <c r="J53" s="175"/>
      <c r="K53" s="175"/>
      <c r="L53" s="175"/>
      <c r="M53" s="175"/>
      <c r="N53" s="175"/>
      <c r="O53" s="175"/>
    </row>
    <row r="54" spans="1:15" ht="15.75" customHeight="1" x14ac:dyDescent="0.25">
      <c r="A54" s="163"/>
      <c r="B54" s="166"/>
      <c r="C54" s="166"/>
      <c r="D54" s="166"/>
      <c r="E54" s="166"/>
      <c r="F54" s="184"/>
      <c r="G54" s="18"/>
      <c r="H54" s="18"/>
      <c r="I54" s="175"/>
      <c r="J54" s="175"/>
      <c r="K54" s="175"/>
      <c r="L54" s="175"/>
      <c r="M54" s="175"/>
      <c r="N54" s="175"/>
      <c r="O54" s="175"/>
    </row>
    <row r="55" spans="1:15" ht="15.75" customHeight="1" x14ac:dyDescent="0.25">
      <c r="A55" s="165"/>
      <c r="B55" s="166"/>
      <c r="C55" s="166"/>
      <c r="D55" s="166"/>
      <c r="E55" s="166"/>
      <c r="F55" s="184"/>
      <c r="G55" s="18"/>
      <c r="H55" s="18"/>
      <c r="I55" s="175"/>
      <c r="J55" s="175"/>
      <c r="K55" s="175"/>
      <c r="L55" s="175"/>
      <c r="M55" s="175"/>
      <c r="N55" s="175"/>
      <c r="O55" s="175"/>
    </row>
    <row r="56" spans="1:15" ht="15.75" customHeight="1" x14ac:dyDescent="0.25">
      <c r="A56" s="163"/>
      <c r="B56" s="166"/>
      <c r="C56" s="166"/>
      <c r="D56" s="166"/>
      <c r="E56" s="166"/>
      <c r="F56" s="184"/>
      <c r="G56" s="18"/>
      <c r="H56" s="18"/>
      <c r="I56" s="175"/>
      <c r="J56" s="175"/>
      <c r="K56" s="175"/>
      <c r="L56" s="175"/>
      <c r="M56" s="175"/>
      <c r="N56" s="175"/>
      <c r="O56" s="175"/>
    </row>
    <row r="57" spans="1:15" ht="15.75" customHeight="1" x14ac:dyDescent="0.25">
      <c r="A57" s="165"/>
      <c r="B57" s="166"/>
      <c r="C57" s="166"/>
      <c r="D57" s="166"/>
      <c r="E57" s="166"/>
      <c r="F57" s="184"/>
      <c r="G57" s="18"/>
      <c r="H57" s="18"/>
      <c r="I57" s="175"/>
      <c r="J57" s="175"/>
      <c r="K57" s="175"/>
      <c r="L57" s="175"/>
      <c r="M57" s="175"/>
      <c r="N57" s="175"/>
      <c r="O57" s="175"/>
    </row>
    <row r="58" spans="1:15" ht="15.75" customHeight="1" x14ac:dyDescent="0.25">
      <c r="A58" s="163"/>
      <c r="B58" s="166"/>
      <c r="C58" s="166"/>
      <c r="D58" s="166"/>
      <c r="E58" s="166"/>
      <c r="F58" s="184"/>
      <c r="G58" s="18"/>
      <c r="H58" s="18"/>
      <c r="I58" s="175"/>
      <c r="J58" s="175"/>
      <c r="K58" s="175"/>
      <c r="L58" s="175"/>
      <c r="M58" s="175"/>
      <c r="N58" s="175"/>
      <c r="O58" s="175"/>
    </row>
    <row r="59" spans="1:15" ht="15.75" customHeight="1" x14ac:dyDescent="0.25">
      <c r="A59" s="165"/>
      <c r="B59" s="166"/>
      <c r="C59" s="166"/>
      <c r="D59" s="166"/>
      <c r="E59" s="166"/>
      <c r="F59" s="184"/>
      <c r="G59" s="18"/>
      <c r="H59" s="18"/>
      <c r="I59" s="175"/>
      <c r="J59" s="175"/>
      <c r="K59" s="175"/>
      <c r="L59" s="175"/>
      <c r="M59" s="175"/>
      <c r="N59" s="175"/>
      <c r="O59" s="175"/>
    </row>
    <row r="60" spans="1:15" ht="15.75" customHeight="1" x14ac:dyDescent="0.25">
      <c r="A60" s="163"/>
      <c r="B60" s="166"/>
      <c r="C60" s="166"/>
      <c r="D60" s="166"/>
      <c r="E60" s="166"/>
      <c r="F60" s="184"/>
      <c r="G60" s="18"/>
      <c r="H60" s="18"/>
      <c r="I60" s="175"/>
      <c r="J60" s="175"/>
      <c r="K60" s="175"/>
      <c r="L60" s="175"/>
      <c r="M60" s="175"/>
      <c r="N60" s="175"/>
      <c r="O60" s="175"/>
    </row>
    <row r="61" spans="1:15" ht="15.75" customHeight="1" x14ac:dyDescent="0.25">
      <c r="A61" s="165"/>
      <c r="B61" s="166"/>
      <c r="C61" s="166"/>
      <c r="D61" s="166"/>
      <c r="E61" s="166"/>
      <c r="F61" s="184"/>
      <c r="G61" s="18"/>
      <c r="H61" s="18"/>
      <c r="I61" s="175"/>
      <c r="J61" s="175"/>
      <c r="K61" s="175"/>
      <c r="L61" s="175"/>
      <c r="M61" s="175"/>
      <c r="N61" s="175"/>
      <c r="O61" s="175"/>
    </row>
    <row r="62" spans="1:15" ht="15.75" customHeight="1" x14ac:dyDescent="0.25">
      <c r="A62" s="163"/>
      <c r="B62" s="166"/>
      <c r="C62" s="166"/>
      <c r="D62" s="166"/>
      <c r="E62" s="166"/>
      <c r="F62" s="184"/>
      <c r="G62" s="18"/>
      <c r="H62" s="18"/>
      <c r="I62" s="175"/>
      <c r="J62" s="175"/>
      <c r="K62" s="175"/>
      <c r="L62" s="175"/>
      <c r="M62" s="175"/>
      <c r="N62" s="175"/>
      <c r="O62" s="175"/>
    </row>
    <row r="63" spans="1:15" ht="15.75" customHeight="1" x14ac:dyDescent="0.25">
      <c r="A63" s="165"/>
      <c r="B63" s="166"/>
      <c r="C63" s="166"/>
      <c r="D63" s="166"/>
      <c r="E63" s="166"/>
      <c r="F63" s="184"/>
      <c r="G63" s="18"/>
      <c r="H63" s="18"/>
      <c r="I63" s="175"/>
      <c r="J63" s="175"/>
      <c r="K63" s="175"/>
      <c r="L63" s="175"/>
      <c r="M63" s="175"/>
      <c r="N63" s="175"/>
      <c r="O63" s="175"/>
    </row>
    <row r="64" spans="1:15" ht="15.75" customHeight="1" x14ac:dyDescent="0.25">
      <c r="A64" s="163"/>
      <c r="B64" s="166"/>
      <c r="C64" s="166"/>
      <c r="D64" s="166"/>
      <c r="E64" s="166"/>
      <c r="F64" s="184"/>
      <c r="G64" s="18"/>
      <c r="H64" s="18"/>
      <c r="I64" s="175"/>
      <c r="J64" s="175"/>
      <c r="K64" s="175"/>
      <c r="L64" s="175"/>
      <c r="M64" s="175"/>
      <c r="N64" s="175"/>
      <c r="O64" s="175"/>
    </row>
    <row r="65" spans="1:15" ht="15.75" customHeight="1" x14ac:dyDescent="0.25">
      <c r="A65" s="165"/>
      <c r="B65" s="166"/>
      <c r="C65" s="166"/>
      <c r="D65" s="166"/>
      <c r="E65" s="166"/>
      <c r="F65" s="184"/>
      <c r="G65" s="18"/>
      <c r="H65" s="18"/>
      <c r="I65" s="175"/>
      <c r="J65" s="175"/>
      <c r="K65" s="175"/>
      <c r="L65" s="175"/>
      <c r="M65" s="175"/>
      <c r="N65" s="175"/>
      <c r="O65" s="175"/>
    </row>
    <row r="66" spans="1:15" ht="15.75" customHeight="1" x14ac:dyDescent="0.25">
      <c r="A66" s="163"/>
      <c r="B66" s="166"/>
      <c r="C66" s="166"/>
      <c r="D66" s="166"/>
      <c r="E66" s="166"/>
      <c r="F66" s="184"/>
      <c r="G66" s="18"/>
      <c r="H66" s="18"/>
      <c r="I66" s="175"/>
      <c r="J66" s="175"/>
      <c r="K66" s="175"/>
      <c r="L66" s="175"/>
      <c r="M66" s="175"/>
      <c r="N66" s="175"/>
      <c r="O66" s="175"/>
    </row>
    <row r="67" spans="1:15" ht="15.75" customHeight="1" x14ac:dyDescent="0.25">
      <c r="A67" s="165"/>
      <c r="B67" s="166"/>
      <c r="C67" s="166"/>
      <c r="D67" s="166"/>
      <c r="E67" s="166"/>
      <c r="F67" s="184"/>
      <c r="G67" s="18"/>
      <c r="H67" s="18"/>
      <c r="I67" s="175"/>
      <c r="J67" s="175"/>
      <c r="K67" s="175"/>
      <c r="L67" s="175"/>
      <c r="M67" s="175"/>
      <c r="N67" s="175"/>
      <c r="O67" s="175"/>
    </row>
    <row r="68" spans="1:15" ht="15.75" customHeight="1" x14ac:dyDescent="0.25">
      <c r="A68" s="163"/>
      <c r="B68" s="166"/>
      <c r="C68" s="166"/>
      <c r="D68" s="166"/>
      <c r="E68" s="166"/>
      <c r="F68" s="184"/>
      <c r="G68" s="18"/>
      <c r="H68" s="18"/>
      <c r="I68" s="175"/>
      <c r="J68" s="175"/>
      <c r="K68" s="175"/>
      <c r="L68" s="175"/>
      <c r="M68" s="175"/>
      <c r="N68" s="175"/>
      <c r="O68" s="175"/>
    </row>
    <row r="69" spans="1:15" ht="15.75" customHeight="1" x14ac:dyDescent="0.25">
      <c r="A69" s="165"/>
      <c r="B69" s="166"/>
      <c r="C69" s="166"/>
      <c r="D69" s="166"/>
      <c r="E69" s="166"/>
      <c r="F69" s="184"/>
      <c r="G69" s="18"/>
      <c r="H69" s="18"/>
      <c r="I69" s="175"/>
      <c r="J69" s="175"/>
      <c r="K69" s="175"/>
      <c r="L69" s="175"/>
      <c r="M69" s="175"/>
      <c r="N69" s="175"/>
      <c r="O69" s="175"/>
    </row>
    <row r="70" spans="1:15" ht="15.75" customHeight="1" x14ac:dyDescent="0.25">
      <c r="A70" s="163"/>
      <c r="B70" s="166"/>
      <c r="C70" s="166"/>
      <c r="D70" s="166"/>
      <c r="E70" s="166"/>
      <c r="F70" s="184"/>
      <c r="G70" s="18"/>
      <c r="H70" s="18"/>
      <c r="I70" s="175"/>
      <c r="J70" s="175"/>
      <c r="K70" s="175"/>
      <c r="L70" s="175"/>
      <c r="M70" s="175"/>
      <c r="N70" s="175"/>
      <c r="O70" s="175"/>
    </row>
    <row r="71" spans="1:15" ht="15.75" customHeight="1" x14ac:dyDescent="0.25">
      <c r="A71" s="165"/>
      <c r="B71" s="166"/>
      <c r="C71" s="166"/>
      <c r="D71" s="166"/>
      <c r="E71" s="166"/>
      <c r="F71" s="184"/>
      <c r="G71" s="18"/>
      <c r="H71" s="18"/>
      <c r="I71" s="175"/>
      <c r="J71" s="175"/>
      <c r="K71" s="175"/>
      <c r="L71" s="175"/>
      <c r="M71" s="175"/>
      <c r="N71" s="175"/>
      <c r="O71" s="175"/>
    </row>
    <row r="72" spans="1:15" ht="15.75" customHeight="1" x14ac:dyDescent="0.25">
      <c r="A72" s="163"/>
      <c r="B72" s="166"/>
      <c r="C72" s="166"/>
      <c r="D72" s="166"/>
      <c r="E72" s="166"/>
      <c r="F72" s="184"/>
      <c r="G72" s="18"/>
      <c r="H72" s="18"/>
      <c r="I72" s="175"/>
      <c r="J72" s="175"/>
      <c r="K72" s="175"/>
      <c r="L72" s="175"/>
      <c r="M72" s="175"/>
      <c r="N72" s="175"/>
      <c r="O72" s="175"/>
    </row>
    <row r="73" spans="1:15" ht="15.75" customHeight="1" x14ac:dyDescent="0.25">
      <c r="A73" s="165"/>
      <c r="B73" s="166"/>
      <c r="C73" s="166"/>
      <c r="D73" s="166"/>
      <c r="E73" s="166"/>
      <c r="F73" s="184"/>
      <c r="G73" s="18"/>
      <c r="H73" s="18"/>
      <c r="I73" s="175"/>
      <c r="J73" s="175"/>
      <c r="K73" s="175"/>
      <c r="L73" s="175"/>
      <c r="M73" s="175"/>
      <c r="N73" s="175"/>
      <c r="O73" s="175"/>
    </row>
    <row r="74" spans="1:15" ht="15.75" customHeight="1" x14ac:dyDescent="0.25">
      <c r="A74" s="163"/>
      <c r="B74" s="166"/>
      <c r="C74" s="166"/>
      <c r="D74" s="166"/>
      <c r="E74" s="166"/>
      <c r="F74" s="184"/>
      <c r="G74" s="18"/>
      <c r="H74" s="18"/>
      <c r="I74" s="175"/>
      <c r="J74" s="175"/>
      <c r="K74" s="175"/>
      <c r="L74" s="175"/>
      <c r="M74" s="175"/>
      <c r="N74" s="175"/>
      <c r="O74" s="175"/>
    </row>
    <row r="75" spans="1:15" ht="15.75" customHeight="1" x14ac:dyDescent="0.25">
      <c r="A75" s="165"/>
      <c r="B75" s="166"/>
      <c r="C75" s="166"/>
      <c r="D75" s="166"/>
      <c r="E75" s="166"/>
      <c r="F75" s="184"/>
      <c r="G75" s="18"/>
      <c r="H75" s="18"/>
      <c r="I75" s="175"/>
      <c r="J75" s="175"/>
      <c r="K75" s="175"/>
      <c r="L75" s="175"/>
      <c r="M75" s="175"/>
      <c r="N75" s="175"/>
      <c r="O75" s="175"/>
    </row>
    <row r="76" spans="1:15" ht="15.75" customHeight="1" x14ac:dyDescent="0.25">
      <c r="A76" s="163"/>
      <c r="B76" s="166"/>
      <c r="C76" s="166"/>
      <c r="D76" s="166"/>
      <c r="E76" s="166"/>
      <c r="F76" s="184"/>
      <c r="G76" s="18"/>
      <c r="H76" s="18"/>
      <c r="I76" s="175"/>
      <c r="J76" s="175"/>
      <c r="K76" s="175"/>
      <c r="L76" s="175"/>
      <c r="M76" s="175"/>
      <c r="N76" s="175"/>
      <c r="O76" s="175"/>
    </row>
    <row r="77" spans="1:15" ht="15.75" customHeight="1" x14ac:dyDescent="0.25">
      <c r="A77" s="165"/>
      <c r="B77" s="166"/>
      <c r="C77" s="166"/>
      <c r="D77" s="166"/>
      <c r="E77" s="166"/>
      <c r="F77" s="184"/>
      <c r="G77" s="18"/>
      <c r="H77" s="18"/>
      <c r="I77" s="175"/>
      <c r="J77" s="175"/>
      <c r="K77" s="175"/>
      <c r="L77" s="175"/>
      <c r="M77" s="175"/>
      <c r="N77" s="175"/>
      <c r="O77" s="175"/>
    </row>
    <row r="78" spans="1:15" ht="15.75" customHeight="1" x14ac:dyDescent="0.25">
      <c r="A78" s="163"/>
      <c r="B78" s="166"/>
      <c r="C78" s="166"/>
      <c r="D78" s="166"/>
      <c r="E78" s="166"/>
      <c r="F78" s="184"/>
      <c r="G78" s="18"/>
      <c r="H78" s="18"/>
      <c r="I78" s="175"/>
      <c r="J78" s="175"/>
      <c r="K78" s="175"/>
      <c r="L78" s="175"/>
      <c r="M78" s="175"/>
      <c r="N78" s="175"/>
      <c r="O78" s="175"/>
    </row>
    <row r="79" spans="1:15" ht="15.75" customHeight="1" x14ac:dyDescent="0.25">
      <c r="A79" s="165"/>
      <c r="B79" s="166"/>
      <c r="C79" s="166"/>
      <c r="D79" s="166"/>
      <c r="E79" s="166"/>
      <c r="F79" s="184"/>
      <c r="G79" s="18"/>
      <c r="H79" s="18"/>
      <c r="I79" s="175"/>
      <c r="J79" s="175"/>
      <c r="K79" s="175"/>
      <c r="L79" s="175"/>
      <c r="M79" s="175"/>
      <c r="N79" s="175"/>
      <c r="O79" s="175"/>
    </row>
    <row r="80" spans="1:15" ht="15.75" customHeight="1" x14ac:dyDescent="0.25">
      <c r="A80" s="163"/>
      <c r="B80" s="166"/>
      <c r="C80" s="166"/>
      <c r="D80" s="166"/>
      <c r="E80" s="166"/>
      <c r="F80" s="184"/>
      <c r="G80" s="18"/>
      <c r="H80" s="18"/>
      <c r="I80" s="175"/>
      <c r="J80" s="175"/>
      <c r="K80" s="175"/>
      <c r="L80" s="175"/>
      <c r="M80" s="175"/>
      <c r="N80" s="175"/>
      <c r="O80" s="175"/>
    </row>
    <row r="81" spans="1:15" ht="15.75" customHeight="1" x14ac:dyDescent="0.25">
      <c r="A81" s="165"/>
      <c r="B81" s="166"/>
      <c r="C81" s="166"/>
      <c r="D81" s="166"/>
      <c r="E81" s="166"/>
      <c r="F81" s="184"/>
      <c r="G81" s="18"/>
      <c r="H81" s="18"/>
      <c r="I81" s="175"/>
      <c r="J81" s="175"/>
      <c r="K81" s="175"/>
      <c r="L81" s="175"/>
      <c r="M81" s="175"/>
      <c r="N81" s="175"/>
      <c r="O81" s="175"/>
    </row>
    <row r="82" spans="1:15" ht="15.75" customHeight="1" x14ac:dyDescent="0.25">
      <c r="A82" s="163"/>
      <c r="B82" s="166"/>
      <c r="C82" s="166"/>
      <c r="D82" s="166"/>
      <c r="E82" s="166"/>
      <c r="F82" s="184"/>
      <c r="G82" s="18"/>
      <c r="H82" s="18"/>
      <c r="I82" s="175"/>
      <c r="J82" s="175"/>
      <c r="K82" s="175"/>
      <c r="L82" s="175"/>
      <c r="M82" s="175"/>
      <c r="N82" s="175"/>
      <c r="O82" s="175"/>
    </row>
    <row r="83" spans="1:15" ht="15.75" customHeight="1" x14ac:dyDescent="0.25">
      <c r="A83" s="165"/>
      <c r="B83" s="166"/>
      <c r="C83" s="166"/>
      <c r="D83" s="166"/>
      <c r="E83" s="166"/>
      <c r="F83" s="184"/>
      <c r="G83" s="18"/>
      <c r="H83" s="18"/>
      <c r="I83" s="175"/>
      <c r="J83" s="175"/>
      <c r="K83" s="175"/>
      <c r="L83" s="175"/>
      <c r="M83" s="175"/>
      <c r="N83" s="175"/>
      <c r="O83" s="175"/>
    </row>
    <row r="84" spans="1:15" ht="15.75" customHeight="1" x14ac:dyDescent="0.25">
      <c r="A84" s="163"/>
      <c r="B84" s="166"/>
      <c r="C84" s="166"/>
      <c r="D84" s="166"/>
      <c r="E84" s="166"/>
      <c r="F84" s="184"/>
      <c r="G84" s="18"/>
      <c r="H84" s="18"/>
      <c r="I84" s="175"/>
      <c r="J84" s="175"/>
      <c r="K84" s="175"/>
      <c r="L84" s="175"/>
      <c r="M84" s="175"/>
      <c r="N84" s="175"/>
      <c r="O84" s="175"/>
    </row>
    <row r="85" spans="1:15" ht="15.75" customHeight="1" x14ac:dyDescent="0.25">
      <c r="A85" s="165"/>
      <c r="B85" s="166"/>
      <c r="C85" s="166"/>
      <c r="D85" s="166"/>
      <c r="E85" s="166"/>
      <c r="F85" s="184"/>
      <c r="G85" s="18"/>
      <c r="H85" s="18"/>
      <c r="I85" s="175"/>
      <c r="J85" s="175"/>
      <c r="K85" s="175"/>
      <c r="L85" s="175"/>
      <c r="M85" s="175"/>
      <c r="N85" s="175"/>
      <c r="O85" s="175"/>
    </row>
    <row r="86" spans="1:15" ht="15.75" customHeight="1" x14ac:dyDescent="0.25">
      <c r="A86" s="163"/>
      <c r="B86" s="166"/>
      <c r="C86" s="166"/>
      <c r="D86" s="166"/>
      <c r="E86" s="166"/>
      <c r="F86" s="184"/>
      <c r="G86" s="18"/>
      <c r="H86" s="18"/>
      <c r="I86" s="175"/>
      <c r="J86" s="175"/>
      <c r="K86" s="175"/>
      <c r="L86" s="175"/>
      <c r="M86" s="175"/>
      <c r="N86" s="175"/>
      <c r="O86" s="175"/>
    </row>
    <row r="87" spans="1:15" ht="15.75" customHeight="1" x14ac:dyDescent="0.25">
      <c r="A87" s="165"/>
      <c r="B87" s="166"/>
      <c r="C87" s="166"/>
      <c r="D87" s="166"/>
      <c r="E87" s="166"/>
      <c r="F87" s="184"/>
      <c r="G87" s="18"/>
      <c r="H87" s="18"/>
      <c r="I87" s="175"/>
      <c r="J87" s="175"/>
      <c r="K87" s="175"/>
      <c r="L87" s="175"/>
      <c r="M87" s="175"/>
      <c r="N87" s="175"/>
      <c r="O87" s="175"/>
    </row>
    <row r="88" spans="1:15" ht="15.75" customHeight="1" x14ac:dyDescent="0.25">
      <c r="A88" s="163"/>
      <c r="B88" s="166"/>
      <c r="C88" s="166"/>
      <c r="D88" s="166"/>
      <c r="E88" s="166"/>
      <c r="F88" s="184"/>
      <c r="G88" s="18"/>
      <c r="H88" s="18"/>
      <c r="I88" s="175"/>
      <c r="J88" s="175"/>
      <c r="K88" s="175"/>
      <c r="L88" s="175"/>
      <c r="M88" s="175"/>
      <c r="N88" s="175"/>
      <c r="O88" s="175"/>
    </row>
    <row r="89" spans="1:15" ht="15.75" customHeight="1" x14ac:dyDescent="0.25">
      <c r="A89" s="165"/>
      <c r="B89" s="166"/>
      <c r="C89" s="166"/>
      <c r="D89" s="166"/>
      <c r="E89" s="166"/>
      <c r="F89" s="184"/>
      <c r="G89" s="18"/>
      <c r="H89" s="18"/>
      <c r="I89" s="175"/>
      <c r="J89" s="175"/>
      <c r="K89" s="175"/>
      <c r="L89" s="175"/>
      <c r="M89" s="175"/>
      <c r="N89" s="175"/>
      <c r="O89" s="175"/>
    </row>
    <row r="90" spans="1:15" ht="15.75" customHeight="1" x14ac:dyDescent="0.25">
      <c r="A90" s="163"/>
      <c r="B90" s="166"/>
      <c r="C90" s="166"/>
      <c r="D90" s="166"/>
      <c r="E90" s="166"/>
      <c r="F90" s="184"/>
      <c r="G90" s="18"/>
      <c r="H90" s="18"/>
      <c r="I90" s="175"/>
      <c r="J90" s="175"/>
      <c r="K90" s="175"/>
      <c r="L90" s="175"/>
      <c r="M90" s="175"/>
      <c r="N90" s="175"/>
      <c r="O90" s="175"/>
    </row>
    <row r="91" spans="1:15" ht="15.75" customHeight="1" x14ac:dyDescent="0.25">
      <c r="A91" s="165"/>
      <c r="B91" s="166"/>
      <c r="C91" s="166"/>
      <c r="D91" s="166"/>
      <c r="E91" s="166"/>
      <c r="F91" s="184"/>
      <c r="G91" s="18"/>
      <c r="H91" s="18"/>
      <c r="I91" s="175"/>
      <c r="J91" s="175"/>
      <c r="K91" s="175"/>
      <c r="L91" s="175"/>
      <c r="M91" s="175"/>
      <c r="N91" s="175"/>
      <c r="O91" s="175"/>
    </row>
    <row r="92" spans="1:15" ht="15.75" customHeight="1" x14ac:dyDescent="0.25">
      <c r="A92" s="163"/>
      <c r="B92" s="166"/>
      <c r="C92" s="166"/>
      <c r="D92" s="166"/>
      <c r="E92" s="166"/>
      <c r="F92" s="184"/>
      <c r="G92" s="18"/>
      <c r="H92" s="18"/>
      <c r="I92" s="175"/>
      <c r="J92" s="175"/>
      <c r="K92" s="175"/>
      <c r="L92" s="175"/>
      <c r="M92" s="175"/>
      <c r="N92" s="175"/>
      <c r="O92" s="175"/>
    </row>
    <row r="93" spans="1:15" ht="15.75" customHeight="1" x14ac:dyDescent="0.25">
      <c r="A93" s="165"/>
      <c r="B93" s="166"/>
      <c r="C93" s="166"/>
      <c r="D93" s="166"/>
      <c r="E93" s="166"/>
      <c r="F93" s="184"/>
      <c r="G93" s="18"/>
      <c r="H93" s="18"/>
      <c r="I93" s="175"/>
      <c r="J93" s="175"/>
      <c r="K93" s="175"/>
      <c r="L93" s="175"/>
      <c r="M93" s="175"/>
      <c r="N93" s="175"/>
      <c r="O93" s="175"/>
    </row>
    <row r="94" spans="1:15" ht="15.75" customHeight="1" x14ac:dyDescent="0.25">
      <c r="A94" s="163"/>
      <c r="B94" s="166"/>
      <c r="C94" s="166"/>
      <c r="D94" s="166"/>
      <c r="E94" s="166"/>
      <c r="F94" s="184"/>
      <c r="G94" s="18"/>
      <c r="H94" s="18"/>
      <c r="I94" s="175"/>
      <c r="J94" s="175"/>
      <c r="K94" s="175"/>
      <c r="L94" s="175"/>
      <c r="M94" s="175"/>
      <c r="N94" s="175"/>
      <c r="O94" s="175"/>
    </row>
    <row r="95" spans="1:15" ht="15.75" customHeight="1" x14ac:dyDescent="0.25">
      <c r="A95" s="165"/>
      <c r="B95" s="166"/>
      <c r="C95" s="166"/>
      <c r="D95" s="166"/>
      <c r="E95" s="166"/>
      <c r="F95" s="184"/>
      <c r="G95" s="18"/>
      <c r="H95" s="18"/>
      <c r="I95" s="175"/>
      <c r="J95" s="175"/>
      <c r="K95" s="175"/>
      <c r="L95" s="175"/>
      <c r="M95" s="175"/>
      <c r="N95" s="175"/>
      <c r="O95" s="175"/>
    </row>
    <row r="96" spans="1:15" ht="15.75" customHeight="1" x14ac:dyDescent="0.25">
      <c r="A96" s="163"/>
      <c r="B96" s="166"/>
      <c r="C96" s="166"/>
      <c r="D96" s="166"/>
      <c r="E96" s="166"/>
      <c r="F96" s="184"/>
      <c r="G96" s="18"/>
      <c r="H96" s="18"/>
      <c r="I96" s="175"/>
      <c r="J96" s="175"/>
      <c r="K96" s="175"/>
      <c r="L96" s="175"/>
      <c r="M96" s="175"/>
      <c r="N96" s="175"/>
      <c r="O96" s="175"/>
    </row>
    <row r="97" spans="1:15" ht="15.75" customHeight="1" x14ac:dyDescent="0.25">
      <c r="A97" s="165"/>
      <c r="B97" s="166"/>
      <c r="C97" s="166"/>
      <c r="D97" s="166"/>
      <c r="E97" s="166"/>
      <c r="F97" s="184"/>
      <c r="G97" s="18"/>
      <c r="H97" s="18"/>
      <c r="I97" s="175"/>
      <c r="J97" s="175"/>
      <c r="K97" s="175"/>
      <c r="L97" s="175"/>
      <c r="M97" s="175"/>
      <c r="N97" s="175"/>
      <c r="O97" s="175"/>
    </row>
    <row r="98" spans="1:15" ht="15.75" customHeight="1" x14ac:dyDescent="0.25">
      <c r="A98" s="163"/>
      <c r="B98" s="166"/>
      <c r="C98" s="166"/>
      <c r="D98" s="166"/>
      <c r="E98" s="166"/>
      <c r="F98" s="184"/>
      <c r="G98" s="18"/>
      <c r="H98" s="18"/>
      <c r="I98" s="175"/>
      <c r="J98" s="175"/>
      <c r="K98" s="175"/>
      <c r="L98" s="175"/>
      <c r="M98" s="175"/>
      <c r="N98" s="175"/>
      <c r="O98" s="175"/>
    </row>
    <row r="99" spans="1:15" ht="15.75" customHeight="1" x14ac:dyDescent="0.25">
      <c r="A99" s="165"/>
      <c r="B99" s="166"/>
      <c r="C99" s="166"/>
      <c r="D99" s="166"/>
      <c r="E99" s="166"/>
      <c r="F99" s="184"/>
      <c r="G99" s="18"/>
      <c r="H99" s="18"/>
      <c r="I99" s="175"/>
      <c r="J99" s="175"/>
      <c r="K99" s="175"/>
      <c r="L99" s="175"/>
      <c r="M99" s="175"/>
      <c r="N99" s="175"/>
      <c r="O99" s="175"/>
    </row>
    <row r="100" spans="1:15" ht="15.75" customHeight="1" x14ac:dyDescent="0.25">
      <c r="A100" s="163"/>
      <c r="B100" s="166"/>
      <c r="C100" s="166"/>
      <c r="D100" s="166"/>
      <c r="E100" s="166"/>
      <c r="F100" s="184"/>
      <c r="G100" s="18"/>
      <c r="H100" s="18"/>
      <c r="I100" s="175"/>
      <c r="J100" s="175"/>
      <c r="K100" s="175"/>
      <c r="L100" s="175"/>
      <c r="M100" s="175"/>
      <c r="N100" s="175"/>
      <c r="O100" s="175"/>
    </row>
    <row r="101" spans="1:15" ht="15.75" customHeight="1" x14ac:dyDescent="0.25">
      <c r="A101" s="165"/>
      <c r="B101" s="166"/>
      <c r="C101" s="166"/>
      <c r="D101" s="166"/>
      <c r="E101" s="166"/>
      <c r="F101" s="184"/>
      <c r="G101" s="18"/>
      <c r="H101" s="18"/>
      <c r="I101" s="175"/>
      <c r="J101" s="175"/>
      <c r="K101" s="175"/>
      <c r="L101" s="175"/>
      <c r="M101" s="175"/>
      <c r="N101" s="175"/>
      <c r="O101" s="175"/>
    </row>
    <row r="102" spans="1:15" ht="15.75" customHeight="1" x14ac:dyDescent="0.25">
      <c r="A102" s="163"/>
      <c r="B102" s="166"/>
      <c r="C102" s="166"/>
      <c r="D102" s="166"/>
      <c r="E102" s="166"/>
      <c r="F102" s="184"/>
      <c r="G102" s="18"/>
      <c r="H102" s="18"/>
      <c r="I102" s="175"/>
      <c r="J102" s="175"/>
      <c r="K102" s="175"/>
      <c r="L102" s="175"/>
      <c r="M102" s="175"/>
      <c r="N102" s="175"/>
      <c r="O102" s="175"/>
    </row>
    <row r="103" spans="1:15" ht="15.75" customHeight="1" x14ac:dyDescent="0.25">
      <c r="A103" s="165"/>
      <c r="B103" s="166"/>
      <c r="C103" s="166"/>
      <c r="D103" s="166"/>
      <c r="E103" s="166"/>
      <c r="F103" s="184"/>
      <c r="G103" s="18"/>
      <c r="H103" s="18"/>
      <c r="I103" s="175"/>
      <c r="J103" s="175"/>
      <c r="K103" s="175"/>
      <c r="L103" s="175"/>
      <c r="M103" s="175"/>
      <c r="N103" s="175"/>
      <c r="O103" s="175"/>
    </row>
    <row r="104" spans="1:15" ht="15.75" customHeight="1" x14ac:dyDescent="0.25">
      <c r="A104" s="163"/>
      <c r="B104" s="166"/>
      <c r="C104" s="166"/>
      <c r="D104" s="166"/>
      <c r="E104" s="166"/>
      <c r="F104" s="184"/>
      <c r="G104" s="18"/>
      <c r="H104" s="18"/>
      <c r="I104" s="175"/>
      <c r="J104" s="175"/>
      <c r="K104" s="175"/>
      <c r="L104" s="175"/>
      <c r="M104" s="175"/>
      <c r="N104" s="175"/>
      <c r="O104" s="175"/>
    </row>
    <row r="105" spans="1:15" ht="15.75" customHeight="1" x14ac:dyDescent="0.25">
      <c r="A105" s="165"/>
      <c r="B105" s="166"/>
      <c r="C105" s="166"/>
      <c r="D105" s="166"/>
      <c r="E105" s="166"/>
      <c r="F105" s="184"/>
      <c r="G105" s="18"/>
      <c r="H105" s="18"/>
      <c r="I105" s="175"/>
      <c r="J105" s="175"/>
      <c r="K105" s="175"/>
      <c r="L105" s="175"/>
      <c r="M105" s="175"/>
      <c r="N105" s="175"/>
      <c r="O105" s="175"/>
    </row>
    <row r="106" spans="1:15" ht="15.75" customHeight="1" x14ac:dyDescent="0.25">
      <c r="A106" s="163"/>
      <c r="B106" s="166"/>
      <c r="C106" s="166"/>
      <c r="D106" s="166"/>
      <c r="E106" s="166"/>
      <c r="F106" s="184"/>
      <c r="G106" s="18"/>
      <c r="H106" s="18"/>
      <c r="I106" s="175"/>
      <c r="J106" s="175"/>
      <c r="K106" s="175"/>
      <c r="L106" s="175"/>
      <c r="M106" s="175"/>
      <c r="N106" s="175"/>
      <c r="O106" s="175"/>
    </row>
    <row r="107" spans="1:15" ht="15.75" customHeight="1" x14ac:dyDescent="0.25">
      <c r="A107" s="165"/>
      <c r="B107" s="166"/>
      <c r="C107" s="166"/>
      <c r="D107" s="166"/>
      <c r="E107" s="166"/>
      <c r="F107" s="184"/>
      <c r="G107" s="18"/>
      <c r="H107" s="18"/>
      <c r="I107" s="175"/>
      <c r="J107" s="175"/>
      <c r="K107" s="175"/>
      <c r="L107" s="175"/>
      <c r="M107" s="175"/>
      <c r="N107" s="175"/>
      <c r="O107" s="175"/>
    </row>
    <row r="108" spans="1:15" ht="15.75" customHeight="1" x14ac:dyDescent="0.25">
      <c r="A108" s="163"/>
      <c r="B108" s="166"/>
      <c r="C108" s="166"/>
      <c r="D108" s="166"/>
      <c r="E108" s="166"/>
      <c r="F108" s="184"/>
      <c r="G108" s="18"/>
      <c r="H108" s="18"/>
      <c r="I108" s="175"/>
      <c r="J108" s="175"/>
      <c r="K108" s="175"/>
      <c r="L108" s="175"/>
      <c r="M108" s="175"/>
      <c r="N108" s="175"/>
      <c r="O108" s="175"/>
    </row>
    <row r="109" spans="1:15" ht="15.75" customHeight="1" x14ac:dyDescent="0.25">
      <c r="A109" s="165"/>
      <c r="B109" s="166"/>
      <c r="C109" s="166"/>
      <c r="D109" s="166"/>
      <c r="E109" s="166"/>
      <c r="F109" s="184"/>
      <c r="G109" s="18"/>
      <c r="H109" s="18"/>
      <c r="I109" s="175"/>
      <c r="J109" s="175"/>
      <c r="K109" s="175"/>
      <c r="L109" s="175"/>
      <c r="M109" s="175"/>
      <c r="N109" s="175"/>
      <c r="O109" s="175"/>
    </row>
    <row r="110" spans="1:15" ht="15.75" customHeight="1" x14ac:dyDescent="0.25">
      <c r="A110" s="163"/>
      <c r="B110" s="166"/>
      <c r="C110" s="166"/>
      <c r="D110" s="166"/>
      <c r="E110" s="166"/>
      <c r="F110" s="184"/>
      <c r="G110" s="18"/>
      <c r="H110" s="18"/>
      <c r="I110" s="175"/>
      <c r="J110" s="175"/>
      <c r="K110" s="175"/>
      <c r="L110" s="175"/>
      <c r="M110" s="175"/>
      <c r="N110" s="175"/>
      <c r="O110" s="175"/>
    </row>
    <row r="111" spans="1:15" ht="15.75" customHeight="1" x14ac:dyDescent="0.25">
      <c r="A111" s="165"/>
      <c r="B111" s="166"/>
      <c r="C111" s="166"/>
      <c r="D111" s="166"/>
      <c r="E111" s="166"/>
      <c r="F111" s="184"/>
      <c r="G111" s="18"/>
      <c r="H111" s="18"/>
      <c r="I111" s="175"/>
      <c r="J111" s="175"/>
      <c r="K111" s="175"/>
      <c r="L111" s="175"/>
      <c r="M111" s="175"/>
      <c r="N111" s="175"/>
      <c r="O111" s="175"/>
    </row>
    <row r="112" spans="1:15" ht="15.75" customHeight="1" x14ac:dyDescent="0.25">
      <c r="A112" s="163"/>
      <c r="B112" s="166"/>
      <c r="C112" s="166"/>
      <c r="D112" s="166"/>
      <c r="E112" s="166"/>
      <c r="F112" s="184"/>
      <c r="G112" s="18"/>
      <c r="H112" s="18"/>
      <c r="I112" s="175"/>
      <c r="J112" s="175"/>
      <c r="K112" s="175"/>
      <c r="L112" s="175"/>
      <c r="M112" s="175"/>
      <c r="N112" s="175"/>
      <c r="O112" s="175"/>
    </row>
    <row r="113" spans="1:15" ht="15.75" customHeight="1" x14ac:dyDescent="0.25">
      <c r="A113" s="165"/>
      <c r="B113" s="166"/>
      <c r="C113" s="166"/>
      <c r="D113" s="166"/>
      <c r="E113" s="166"/>
      <c r="F113" s="184"/>
      <c r="G113" s="18"/>
      <c r="H113" s="18"/>
      <c r="I113" s="175"/>
      <c r="J113" s="175"/>
      <c r="K113" s="175"/>
      <c r="L113" s="175"/>
      <c r="M113" s="175"/>
      <c r="N113" s="175"/>
      <c r="O113" s="175"/>
    </row>
    <row r="114" spans="1:15" ht="15.75" customHeight="1" x14ac:dyDescent="0.25">
      <c r="A114" s="163"/>
      <c r="B114" s="166"/>
      <c r="C114" s="166"/>
      <c r="D114" s="166"/>
      <c r="E114" s="166"/>
      <c r="F114" s="184"/>
      <c r="G114" s="18"/>
      <c r="H114" s="18"/>
      <c r="I114" s="175"/>
      <c r="J114" s="175"/>
      <c r="K114" s="175"/>
      <c r="L114" s="175"/>
      <c r="M114" s="175"/>
      <c r="N114" s="175"/>
      <c r="O114" s="175"/>
    </row>
    <row r="115" spans="1:15" ht="15.75" customHeight="1" x14ac:dyDescent="0.25">
      <c r="A115" s="165"/>
      <c r="B115" s="166"/>
      <c r="C115" s="166"/>
      <c r="D115" s="166"/>
      <c r="E115" s="166"/>
      <c r="F115" s="184"/>
      <c r="G115" s="18"/>
      <c r="H115" s="18"/>
      <c r="I115" s="175"/>
      <c r="J115" s="175"/>
      <c r="K115" s="175"/>
      <c r="L115" s="175"/>
      <c r="M115" s="175"/>
      <c r="N115" s="175"/>
      <c r="O115" s="175"/>
    </row>
    <row r="116" spans="1:15" ht="15.75" customHeight="1" x14ac:dyDescent="0.25">
      <c r="A116" s="163"/>
      <c r="B116" s="166"/>
      <c r="C116" s="166"/>
      <c r="D116" s="166"/>
      <c r="E116" s="166"/>
      <c r="F116" s="184"/>
      <c r="G116" s="18"/>
      <c r="H116" s="18"/>
      <c r="I116" s="175"/>
      <c r="J116" s="175"/>
      <c r="K116" s="175"/>
      <c r="L116" s="175"/>
      <c r="M116" s="175"/>
      <c r="N116" s="175"/>
      <c r="O116" s="175"/>
    </row>
    <row r="117" spans="1:15" ht="15.75" customHeight="1" x14ac:dyDescent="0.25">
      <c r="A117" s="165"/>
      <c r="B117" s="166"/>
      <c r="C117" s="166"/>
      <c r="D117" s="166"/>
      <c r="E117" s="166"/>
      <c r="F117" s="184"/>
      <c r="G117" s="18"/>
      <c r="H117" s="18"/>
      <c r="I117" s="175"/>
      <c r="J117" s="175"/>
      <c r="K117" s="175"/>
      <c r="L117" s="175"/>
      <c r="M117" s="175"/>
      <c r="N117" s="175"/>
      <c r="O117" s="175"/>
    </row>
    <row r="118" spans="1:15" ht="15.75" customHeight="1" x14ac:dyDescent="0.25">
      <c r="A118" s="163"/>
      <c r="B118" s="166"/>
      <c r="C118" s="166"/>
      <c r="D118" s="166"/>
      <c r="E118" s="166"/>
      <c r="F118" s="184"/>
      <c r="G118" s="18"/>
      <c r="H118" s="18"/>
      <c r="I118" s="175"/>
      <c r="J118" s="175"/>
      <c r="K118" s="175"/>
      <c r="L118" s="175"/>
      <c r="M118" s="175"/>
      <c r="N118" s="175"/>
      <c r="O118" s="175"/>
    </row>
    <row r="119" spans="1:15" ht="15.75" customHeight="1" x14ac:dyDescent="0.25">
      <c r="A119" s="165"/>
      <c r="B119" s="166"/>
      <c r="C119" s="166"/>
      <c r="D119" s="166"/>
      <c r="E119" s="166"/>
      <c r="F119" s="184"/>
      <c r="G119" s="18"/>
      <c r="H119" s="18"/>
      <c r="I119" s="175"/>
      <c r="J119" s="175"/>
      <c r="K119" s="175"/>
      <c r="L119" s="175"/>
      <c r="M119" s="175"/>
      <c r="N119" s="175"/>
      <c r="O119" s="175"/>
    </row>
    <row r="120" spans="1:15" ht="15.75" customHeight="1" x14ac:dyDescent="0.25">
      <c r="A120" s="163"/>
      <c r="B120" s="166"/>
      <c r="C120" s="166"/>
      <c r="D120" s="166"/>
      <c r="E120" s="166"/>
      <c r="F120" s="184"/>
      <c r="G120" s="18"/>
      <c r="H120" s="18"/>
      <c r="I120" s="175"/>
      <c r="J120" s="175"/>
      <c r="K120" s="175"/>
      <c r="L120" s="175"/>
      <c r="M120" s="175"/>
      <c r="N120" s="175"/>
      <c r="O120" s="175"/>
    </row>
    <row r="121" spans="1:15" ht="15.75" customHeight="1" x14ac:dyDescent="0.25">
      <c r="A121" s="165"/>
      <c r="B121" s="166"/>
      <c r="C121" s="166"/>
      <c r="D121" s="166"/>
      <c r="E121" s="166"/>
      <c r="F121" s="184"/>
      <c r="G121" s="18"/>
      <c r="H121" s="18"/>
      <c r="I121" s="175"/>
      <c r="J121" s="175"/>
      <c r="K121" s="175"/>
      <c r="L121" s="175"/>
      <c r="M121" s="175"/>
      <c r="N121" s="175"/>
      <c r="O121" s="175"/>
    </row>
    <row r="122" spans="1:15" ht="15.75" customHeight="1" x14ac:dyDescent="0.25">
      <c r="A122" s="163"/>
      <c r="B122" s="166"/>
      <c r="C122" s="166"/>
      <c r="D122" s="166"/>
      <c r="E122" s="166"/>
      <c r="F122" s="184"/>
      <c r="G122" s="18"/>
      <c r="H122" s="18"/>
      <c r="I122" s="175"/>
      <c r="J122" s="175"/>
      <c r="K122" s="175"/>
      <c r="L122" s="175"/>
      <c r="M122" s="175"/>
      <c r="N122" s="175"/>
      <c r="O122" s="175"/>
    </row>
    <row r="123" spans="1:15" ht="15.75" customHeight="1" x14ac:dyDescent="0.25">
      <c r="A123" s="165"/>
      <c r="B123" s="166"/>
      <c r="C123" s="166"/>
      <c r="D123" s="166"/>
      <c r="E123" s="166"/>
      <c r="F123" s="184"/>
      <c r="G123" s="18"/>
      <c r="H123" s="18"/>
      <c r="I123" s="175"/>
      <c r="J123" s="175"/>
      <c r="K123" s="175"/>
      <c r="L123" s="175"/>
      <c r="M123" s="175"/>
      <c r="N123" s="175"/>
      <c r="O123" s="175"/>
    </row>
    <row r="124" spans="1:15" ht="15.75" customHeight="1" x14ac:dyDescent="0.25">
      <c r="A124" s="163"/>
      <c r="B124" s="166"/>
      <c r="C124" s="166"/>
      <c r="D124" s="166"/>
      <c r="E124" s="166"/>
      <c r="F124" s="184"/>
      <c r="G124" s="18"/>
      <c r="H124" s="18"/>
      <c r="I124" s="175"/>
      <c r="J124" s="175"/>
      <c r="K124" s="175"/>
      <c r="L124" s="175"/>
      <c r="M124" s="175"/>
      <c r="N124" s="175"/>
      <c r="O124" s="175"/>
    </row>
    <row r="125" spans="1:15" ht="15.75" customHeight="1" x14ac:dyDescent="0.25">
      <c r="A125" s="165"/>
      <c r="B125" s="166"/>
      <c r="C125" s="166"/>
      <c r="D125" s="166"/>
      <c r="E125" s="166"/>
      <c r="F125" s="184"/>
      <c r="G125" s="18"/>
      <c r="H125" s="18"/>
      <c r="I125" s="175"/>
      <c r="J125" s="175"/>
      <c r="K125" s="175"/>
      <c r="L125" s="175"/>
      <c r="M125" s="175"/>
      <c r="N125" s="175"/>
      <c r="O125" s="175"/>
    </row>
    <row r="126" spans="1:15" ht="15.75" customHeight="1" x14ac:dyDescent="0.25">
      <c r="A126" s="163"/>
      <c r="B126" s="166"/>
      <c r="C126" s="166"/>
      <c r="D126" s="166"/>
      <c r="E126" s="166"/>
      <c r="F126" s="184"/>
      <c r="G126" s="18"/>
      <c r="H126" s="18"/>
      <c r="I126" s="175"/>
      <c r="J126" s="175"/>
      <c r="K126" s="175"/>
      <c r="L126" s="175"/>
      <c r="M126" s="175"/>
      <c r="N126" s="175"/>
      <c r="O126" s="175"/>
    </row>
    <row r="127" spans="1:15" ht="15.75" customHeight="1" x14ac:dyDescent="0.25">
      <c r="A127" s="165"/>
      <c r="B127" s="166"/>
      <c r="C127" s="166"/>
      <c r="D127" s="166"/>
      <c r="E127" s="166"/>
      <c r="F127" s="184"/>
      <c r="G127" s="18"/>
      <c r="H127" s="18"/>
      <c r="I127" s="175"/>
      <c r="J127" s="175"/>
      <c r="K127" s="175"/>
      <c r="L127" s="175"/>
      <c r="M127" s="175"/>
      <c r="N127" s="175"/>
      <c r="O127" s="175"/>
    </row>
    <row r="128" spans="1:15" ht="15.75" customHeight="1" x14ac:dyDescent="0.25">
      <c r="A128" s="163"/>
      <c r="B128" s="166"/>
      <c r="C128" s="166"/>
      <c r="D128" s="166"/>
      <c r="E128" s="166"/>
      <c r="F128" s="184"/>
      <c r="G128" s="18"/>
      <c r="H128" s="18"/>
      <c r="I128" s="175"/>
      <c r="J128" s="175"/>
      <c r="K128" s="175"/>
      <c r="L128" s="175"/>
      <c r="M128" s="175"/>
      <c r="N128" s="175"/>
      <c r="O128" s="175"/>
    </row>
    <row r="129" spans="1:18" ht="15.75" customHeight="1" x14ac:dyDescent="0.25">
      <c r="A129" s="165"/>
      <c r="B129" s="166"/>
      <c r="C129" s="166"/>
      <c r="D129" s="166"/>
      <c r="E129" s="166"/>
      <c r="F129" s="184"/>
      <c r="G129" s="18"/>
      <c r="H129" s="18"/>
      <c r="I129" s="175"/>
      <c r="J129" s="175"/>
      <c r="K129" s="175"/>
      <c r="L129" s="175"/>
      <c r="M129" s="175"/>
      <c r="N129" s="175"/>
      <c r="O129" s="175"/>
    </row>
    <row r="130" spans="1:18" ht="15.75" customHeight="1" x14ac:dyDescent="0.25">
      <c r="A130" s="163"/>
      <c r="B130" s="166"/>
      <c r="C130" s="166"/>
      <c r="D130" s="166"/>
      <c r="E130" s="166"/>
      <c r="F130" s="184"/>
      <c r="G130" s="18"/>
      <c r="H130" s="18"/>
      <c r="I130" s="175"/>
      <c r="J130" s="175"/>
      <c r="K130" s="175"/>
      <c r="L130" s="175"/>
      <c r="M130" s="175"/>
      <c r="N130" s="175"/>
      <c r="O130" s="175"/>
    </row>
    <row r="131" spans="1:18" ht="15.75" customHeight="1" x14ac:dyDescent="0.25">
      <c r="A131" s="165"/>
      <c r="B131" s="166"/>
      <c r="C131" s="166"/>
      <c r="D131" s="166"/>
      <c r="E131" s="166"/>
      <c r="F131" s="184"/>
      <c r="G131" s="18"/>
      <c r="H131" s="18"/>
      <c r="I131" s="175"/>
      <c r="J131" s="175"/>
      <c r="K131" s="175"/>
      <c r="L131" s="175"/>
      <c r="M131" s="175"/>
      <c r="N131" s="175"/>
      <c r="O131" s="175"/>
    </row>
    <row r="132" spans="1:18" ht="15.75" customHeight="1" x14ac:dyDescent="0.25">
      <c r="A132" s="163"/>
      <c r="B132" s="166"/>
      <c r="C132" s="166"/>
      <c r="D132" s="166"/>
      <c r="E132" s="166"/>
      <c r="F132" s="184"/>
      <c r="G132" s="18"/>
      <c r="H132" s="18"/>
      <c r="I132" s="175"/>
      <c r="J132" s="175"/>
      <c r="K132" s="175"/>
      <c r="L132" s="175"/>
      <c r="M132" s="175"/>
      <c r="N132" s="175"/>
      <c r="O132" s="175"/>
    </row>
    <row r="133" spans="1:18" ht="15.75" customHeight="1" x14ac:dyDescent="0.25">
      <c r="A133" s="165"/>
      <c r="B133" s="166"/>
      <c r="C133" s="166"/>
      <c r="D133" s="166"/>
      <c r="E133" s="166"/>
      <c r="F133" s="184"/>
      <c r="G133" s="18"/>
      <c r="H133" s="18"/>
      <c r="I133" s="175"/>
      <c r="J133" s="175"/>
      <c r="K133" s="175"/>
      <c r="L133" s="175"/>
      <c r="M133" s="175"/>
      <c r="N133" s="175"/>
      <c r="O133" s="175"/>
    </row>
    <row r="134" spans="1:18" ht="15.75" hidden="1" customHeight="1" x14ac:dyDescent="0.2">
      <c r="A134" s="167"/>
      <c r="B134" s="168"/>
      <c r="C134" s="168"/>
      <c r="D134" s="168"/>
      <c r="E134" s="168"/>
    </row>
    <row r="135" spans="1:18" ht="15.75" hidden="1" customHeight="1" x14ac:dyDescent="0.2">
      <c r="A135" s="167"/>
      <c r="B135" s="168"/>
      <c r="C135" s="168"/>
      <c r="D135" s="168"/>
      <c r="E135" s="168"/>
    </row>
    <row r="136" spans="1:18" ht="15.75" hidden="1" customHeight="1" thickBot="1" x14ac:dyDescent="0.25">
      <c r="A136" s="167"/>
      <c r="B136" s="168"/>
      <c r="C136" s="168"/>
      <c r="D136" s="168"/>
      <c r="E136" s="168"/>
    </row>
    <row r="137" spans="1:18" s="152" customFormat="1" ht="15.75" hidden="1" customHeight="1" x14ac:dyDescent="0.2">
      <c r="A137" s="159" t="s">
        <v>4</v>
      </c>
      <c r="B137" s="263" t="s">
        <v>27</v>
      </c>
      <c r="C137" s="264"/>
      <c r="D137" s="263" t="s">
        <v>28</v>
      </c>
      <c r="E137" s="264"/>
      <c r="F137" s="265" t="s">
        <v>35</v>
      </c>
      <c r="G137" s="267" t="s">
        <v>29</v>
      </c>
      <c r="H137" s="268"/>
      <c r="I137" s="173"/>
      <c r="J137" s="173"/>
      <c r="K137" s="174"/>
      <c r="L137" s="174"/>
      <c r="M137" s="174"/>
      <c r="N137" s="174"/>
      <c r="O137" s="174"/>
      <c r="P137" s="153"/>
      <c r="Q137" s="153"/>
      <c r="R137" s="153"/>
    </row>
    <row r="138" spans="1:18" s="152" customFormat="1" ht="15.75" hidden="1" customHeight="1" thickBot="1" x14ac:dyDescent="0.25">
      <c r="A138" s="160" t="s">
        <v>25</v>
      </c>
      <c r="B138" s="161" t="s">
        <v>0</v>
      </c>
      <c r="C138" s="162" t="s">
        <v>26</v>
      </c>
      <c r="D138" s="161" t="s">
        <v>0</v>
      </c>
      <c r="E138" s="162" t="s">
        <v>26</v>
      </c>
      <c r="F138" s="266"/>
      <c r="G138" s="161" t="s">
        <v>30</v>
      </c>
      <c r="H138" s="162" t="s">
        <v>31</v>
      </c>
      <c r="I138" s="173"/>
      <c r="J138" s="173"/>
      <c r="K138" s="174"/>
      <c r="L138" s="174"/>
      <c r="M138" s="174"/>
      <c r="N138" s="174"/>
      <c r="O138" s="174"/>
      <c r="P138" s="153"/>
      <c r="Q138" s="153"/>
      <c r="R138" s="153"/>
    </row>
    <row r="139" spans="1:18" ht="15.75" hidden="1" customHeight="1" x14ac:dyDescent="0.25">
      <c r="A139" s="163"/>
      <c r="B139" s="164"/>
      <c r="C139" s="164"/>
      <c r="D139" s="164"/>
      <c r="E139" s="164"/>
      <c r="F139" s="183"/>
      <c r="G139" s="21"/>
      <c r="H139" s="21"/>
      <c r="I139" s="48"/>
      <c r="J139" s="48"/>
      <c r="K139" s="65"/>
      <c r="L139" s="65"/>
      <c r="M139" s="65"/>
      <c r="N139" s="65"/>
      <c r="O139" s="65"/>
      <c r="P139" s="154"/>
      <c r="Q139" s="154"/>
      <c r="R139" s="154"/>
    </row>
    <row r="140" spans="1:18" ht="15.75" hidden="1" customHeight="1" x14ac:dyDescent="0.25">
      <c r="A140" s="165"/>
      <c r="B140" s="166"/>
      <c r="C140" s="166"/>
      <c r="D140" s="166"/>
      <c r="E140" s="166"/>
      <c r="F140" s="184"/>
      <c r="G140" s="18"/>
      <c r="H140" s="18"/>
      <c r="I140" s="48"/>
      <c r="J140" s="48"/>
      <c r="K140" s="65"/>
      <c r="L140" s="65"/>
      <c r="M140" s="65"/>
      <c r="N140" s="65"/>
      <c r="O140" s="65"/>
      <c r="P140" s="154"/>
      <c r="Q140" s="154"/>
      <c r="R140" s="154"/>
    </row>
    <row r="141" spans="1:18" ht="15.75" hidden="1" customHeight="1" x14ac:dyDescent="0.25">
      <c r="A141" s="165"/>
      <c r="B141" s="166"/>
      <c r="C141" s="166"/>
      <c r="D141" s="166"/>
      <c r="E141" s="166"/>
      <c r="F141" s="184"/>
      <c r="G141" s="18"/>
      <c r="H141" s="18"/>
      <c r="I141" s="48"/>
      <c r="J141" s="48"/>
      <c r="K141" s="65"/>
      <c r="L141" s="65"/>
      <c r="M141" s="65"/>
      <c r="N141" s="65"/>
      <c r="O141" s="65"/>
      <c r="P141" s="154"/>
      <c r="Q141" s="154"/>
      <c r="R141" s="154"/>
    </row>
    <row r="142" spans="1:18" ht="15.75" hidden="1" customHeight="1" x14ac:dyDescent="0.25">
      <c r="A142" s="163"/>
      <c r="B142" s="166"/>
      <c r="C142" s="166"/>
      <c r="D142" s="166"/>
      <c r="E142" s="166"/>
      <c r="F142" s="184"/>
      <c r="G142" s="18"/>
      <c r="H142" s="18"/>
      <c r="I142" s="48"/>
      <c r="J142" s="48"/>
      <c r="K142" s="65"/>
      <c r="L142" s="65"/>
      <c r="M142" s="65"/>
      <c r="N142" s="65"/>
      <c r="O142" s="65"/>
      <c r="P142" s="154"/>
      <c r="Q142" s="154"/>
      <c r="R142" s="154"/>
    </row>
    <row r="143" spans="1:18" ht="15.75" hidden="1" customHeight="1" x14ac:dyDescent="0.25">
      <c r="A143" s="165"/>
      <c r="B143" s="166"/>
      <c r="C143" s="166"/>
      <c r="D143" s="166"/>
      <c r="E143" s="166"/>
      <c r="F143" s="184"/>
      <c r="G143" s="18"/>
      <c r="H143" s="18"/>
      <c r="I143" s="48"/>
      <c r="J143" s="48"/>
      <c r="K143" s="65"/>
      <c r="L143" s="65"/>
      <c r="M143" s="65"/>
      <c r="N143" s="65"/>
      <c r="O143" s="65"/>
      <c r="P143" s="154"/>
      <c r="Q143" s="154"/>
      <c r="R143" s="154"/>
    </row>
    <row r="144" spans="1:18" ht="15.75" hidden="1" customHeight="1" x14ac:dyDescent="0.25">
      <c r="A144" s="165"/>
      <c r="B144" s="166"/>
      <c r="C144" s="166"/>
      <c r="D144" s="166"/>
      <c r="E144" s="166"/>
      <c r="F144" s="184"/>
      <c r="G144" s="18"/>
      <c r="H144" s="18"/>
      <c r="I144" s="48"/>
      <c r="J144" s="48"/>
      <c r="K144" s="65"/>
      <c r="L144" s="65"/>
      <c r="M144" s="65"/>
      <c r="N144" s="65"/>
      <c r="O144" s="65"/>
      <c r="P144" s="154"/>
      <c r="Q144" s="154"/>
      <c r="R144" s="154"/>
    </row>
    <row r="145" spans="1:18" ht="15.75" hidden="1" customHeight="1" x14ac:dyDescent="0.25">
      <c r="A145" s="163"/>
      <c r="B145" s="166"/>
      <c r="C145" s="166"/>
      <c r="D145" s="166"/>
      <c r="E145" s="166"/>
      <c r="F145" s="184"/>
      <c r="G145" s="18"/>
      <c r="H145" s="18"/>
      <c r="I145" s="48"/>
      <c r="J145" s="48"/>
      <c r="K145" s="65"/>
      <c r="L145" s="65"/>
      <c r="M145" s="65"/>
      <c r="N145" s="65"/>
      <c r="O145" s="65"/>
      <c r="P145" s="154"/>
      <c r="Q145" s="154"/>
      <c r="R145" s="154"/>
    </row>
    <row r="146" spans="1:18" ht="15.75" hidden="1" customHeight="1" x14ac:dyDescent="0.25">
      <c r="A146" s="165"/>
      <c r="B146" s="166"/>
      <c r="C146" s="166"/>
      <c r="D146" s="166"/>
      <c r="E146" s="166"/>
      <c r="F146" s="184"/>
      <c r="G146" s="18"/>
      <c r="H146" s="18"/>
      <c r="I146" s="48"/>
      <c r="J146" s="48"/>
      <c r="K146" s="65"/>
      <c r="L146" s="65"/>
      <c r="M146" s="65"/>
      <c r="N146" s="65"/>
      <c r="O146" s="65"/>
      <c r="P146" s="154"/>
      <c r="Q146" s="154"/>
      <c r="R146" s="154"/>
    </row>
    <row r="147" spans="1:18" ht="15.75" hidden="1" customHeight="1" x14ac:dyDescent="0.25">
      <c r="A147" s="165"/>
      <c r="B147" s="166"/>
      <c r="C147" s="166"/>
      <c r="D147" s="166"/>
      <c r="E147" s="166"/>
      <c r="F147" s="184"/>
      <c r="G147" s="18"/>
      <c r="H147" s="18"/>
      <c r="I147" s="48"/>
      <c r="J147" s="48"/>
      <c r="K147" s="65"/>
      <c r="L147" s="65"/>
      <c r="M147" s="65"/>
      <c r="N147" s="65"/>
      <c r="O147" s="65"/>
      <c r="P147" s="154"/>
      <c r="Q147" s="154"/>
      <c r="R147" s="154"/>
    </row>
    <row r="148" spans="1:18" ht="15.75" hidden="1" customHeight="1" x14ac:dyDescent="0.25">
      <c r="A148" s="163"/>
      <c r="B148" s="166"/>
      <c r="C148" s="166"/>
      <c r="D148" s="166"/>
      <c r="E148" s="166"/>
      <c r="F148" s="184"/>
      <c r="G148" s="18"/>
      <c r="H148" s="18"/>
      <c r="I148" s="48"/>
      <c r="J148" s="48"/>
      <c r="K148" s="65"/>
      <c r="L148" s="65"/>
      <c r="M148" s="65"/>
      <c r="N148" s="65"/>
      <c r="O148" s="65"/>
      <c r="P148" s="154"/>
      <c r="Q148" s="154"/>
      <c r="R148" s="154"/>
    </row>
    <row r="149" spans="1:18" ht="15.75" hidden="1" customHeight="1" x14ac:dyDescent="0.25">
      <c r="A149" s="165"/>
      <c r="B149" s="166"/>
      <c r="C149" s="166"/>
      <c r="D149" s="166"/>
      <c r="E149" s="166"/>
      <c r="F149" s="184"/>
      <c r="G149" s="18"/>
      <c r="H149" s="18"/>
      <c r="I149" s="48"/>
      <c r="J149" s="48"/>
      <c r="K149" s="65"/>
      <c r="L149" s="65"/>
      <c r="M149" s="65"/>
      <c r="N149" s="65"/>
      <c r="O149" s="65"/>
      <c r="P149" s="154"/>
      <c r="Q149" s="154"/>
      <c r="R149" s="154"/>
    </row>
    <row r="150" spans="1:18" ht="15.75" hidden="1" customHeight="1" x14ac:dyDescent="0.25">
      <c r="A150" s="165"/>
      <c r="B150" s="166"/>
      <c r="C150" s="166"/>
      <c r="D150" s="166"/>
      <c r="E150" s="166"/>
      <c r="F150" s="184"/>
      <c r="G150" s="18"/>
      <c r="H150" s="18"/>
      <c r="I150" s="48"/>
      <c r="J150" s="48"/>
      <c r="K150" s="48"/>
      <c r="L150" s="48"/>
      <c r="M150" s="48"/>
      <c r="N150" s="48"/>
      <c r="O150" s="48"/>
    </row>
    <row r="151" spans="1:18" ht="15.75" hidden="1" customHeight="1" x14ac:dyDescent="0.25">
      <c r="A151" s="163"/>
      <c r="B151" s="166"/>
      <c r="C151" s="166"/>
      <c r="D151" s="166"/>
      <c r="E151" s="166"/>
      <c r="F151" s="184"/>
      <c r="G151" s="18"/>
      <c r="H151" s="18"/>
      <c r="I151" s="48"/>
      <c r="J151" s="48"/>
      <c r="K151" s="48"/>
      <c r="L151" s="48"/>
      <c r="M151" s="48"/>
      <c r="N151" s="48"/>
      <c r="O151" s="48"/>
    </row>
    <row r="152" spans="1:18" ht="15.75" hidden="1" customHeight="1" x14ac:dyDescent="0.25">
      <c r="A152" s="165"/>
      <c r="B152" s="166"/>
      <c r="C152" s="166"/>
      <c r="D152" s="166"/>
      <c r="E152" s="166"/>
      <c r="F152" s="184"/>
      <c r="G152" s="18"/>
      <c r="H152" s="18"/>
      <c r="I152" s="48"/>
      <c r="J152" s="48"/>
      <c r="K152" s="48"/>
      <c r="L152" s="48"/>
      <c r="M152" s="48"/>
      <c r="N152" s="48"/>
      <c r="O152" s="48"/>
    </row>
    <row r="153" spans="1:18" ht="15.75" hidden="1" customHeight="1" x14ac:dyDescent="0.25">
      <c r="A153" s="165"/>
      <c r="B153" s="166"/>
      <c r="C153" s="166"/>
      <c r="D153" s="166"/>
      <c r="E153" s="166"/>
      <c r="F153" s="184"/>
      <c r="G153" s="18"/>
      <c r="H153" s="18"/>
      <c r="I153" s="48"/>
      <c r="J153" s="48"/>
      <c r="K153" s="48"/>
      <c r="L153" s="48"/>
      <c r="M153" s="48"/>
      <c r="N153" s="48"/>
      <c r="O153" s="48"/>
    </row>
    <row r="154" spans="1:18" ht="15.75" hidden="1" customHeight="1" x14ac:dyDescent="0.25">
      <c r="A154" s="163"/>
      <c r="B154" s="166"/>
      <c r="C154" s="166"/>
      <c r="D154" s="166"/>
      <c r="E154" s="166"/>
      <c r="F154" s="184"/>
      <c r="G154" s="18"/>
      <c r="H154" s="18"/>
      <c r="I154" s="48"/>
      <c r="J154" s="48"/>
      <c r="K154" s="48"/>
      <c r="L154" s="48"/>
      <c r="M154" s="48"/>
      <c r="N154" s="48"/>
      <c r="O154" s="48"/>
    </row>
    <row r="155" spans="1:18" ht="15.75" hidden="1" customHeight="1" x14ac:dyDescent="0.25">
      <c r="A155" s="165"/>
      <c r="B155" s="166"/>
      <c r="C155" s="166"/>
      <c r="D155" s="166"/>
      <c r="E155" s="166"/>
      <c r="F155" s="184"/>
      <c r="G155" s="18"/>
      <c r="H155" s="18"/>
      <c r="I155" s="48"/>
      <c r="J155" s="48"/>
      <c r="K155" s="48"/>
      <c r="L155" s="48"/>
      <c r="M155" s="48"/>
      <c r="N155" s="48"/>
      <c r="O155" s="48"/>
    </row>
    <row r="156" spans="1:18" ht="15.75" hidden="1" customHeight="1" x14ac:dyDescent="0.25">
      <c r="A156" s="165"/>
      <c r="B156" s="166"/>
      <c r="C156" s="166"/>
      <c r="D156" s="166"/>
      <c r="E156" s="166"/>
      <c r="F156" s="184"/>
      <c r="G156" s="18"/>
      <c r="H156" s="18"/>
      <c r="I156" s="48"/>
      <c r="J156" s="48"/>
      <c r="K156" s="48"/>
      <c r="L156" s="48"/>
      <c r="M156" s="48"/>
      <c r="N156" s="48"/>
      <c r="O156" s="48"/>
    </row>
    <row r="157" spans="1:18" ht="15.75" hidden="1" customHeight="1" x14ac:dyDescent="0.25">
      <c r="A157" s="163"/>
      <c r="B157" s="166"/>
      <c r="C157" s="166"/>
      <c r="D157" s="166"/>
      <c r="E157" s="166"/>
      <c r="F157" s="184"/>
      <c r="G157" s="18"/>
      <c r="H157" s="18"/>
      <c r="I157" s="48"/>
      <c r="J157" s="48"/>
      <c r="K157" s="48"/>
      <c r="L157" s="48"/>
      <c r="M157" s="48"/>
      <c r="N157" s="48"/>
      <c r="O157" s="48"/>
    </row>
    <row r="158" spans="1:18" ht="15.75" hidden="1" customHeight="1" x14ac:dyDescent="0.25">
      <c r="A158" s="165"/>
      <c r="B158" s="166"/>
      <c r="C158" s="166"/>
      <c r="D158" s="166"/>
      <c r="E158" s="166"/>
      <c r="F158" s="184"/>
      <c r="G158" s="18"/>
      <c r="H158" s="18"/>
      <c r="I158" s="48"/>
      <c r="J158" s="48"/>
      <c r="K158" s="48"/>
      <c r="L158" s="48"/>
      <c r="M158" s="48"/>
      <c r="N158" s="48"/>
      <c r="O158" s="48"/>
    </row>
    <row r="159" spans="1:18" ht="15.75" hidden="1" customHeight="1" x14ac:dyDescent="0.25">
      <c r="A159" s="165"/>
      <c r="B159" s="166"/>
      <c r="C159" s="166"/>
      <c r="D159" s="166"/>
      <c r="E159" s="166"/>
      <c r="F159" s="184"/>
      <c r="G159" s="18"/>
      <c r="H159" s="18"/>
      <c r="I159" s="48"/>
      <c r="J159" s="48"/>
      <c r="K159" s="48"/>
      <c r="L159" s="48"/>
      <c r="M159" s="48"/>
      <c r="N159" s="48"/>
      <c r="O159" s="48"/>
    </row>
    <row r="160" spans="1:18" ht="15.75" hidden="1" customHeight="1" x14ac:dyDescent="0.25">
      <c r="A160" s="163"/>
      <c r="B160" s="166"/>
      <c r="C160" s="166"/>
      <c r="D160" s="166"/>
      <c r="E160" s="166"/>
      <c r="F160" s="184"/>
      <c r="G160" s="18"/>
      <c r="H160" s="18"/>
      <c r="I160" s="48"/>
      <c r="J160" s="48"/>
      <c r="K160" s="48"/>
      <c r="L160" s="48"/>
      <c r="M160" s="48"/>
      <c r="N160" s="48"/>
      <c r="O160" s="48"/>
    </row>
    <row r="161" spans="1:15" ht="15.75" hidden="1" customHeight="1" x14ac:dyDescent="0.25">
      <c r="A161" s="165"/>
      <c r="B161" s="166"/>
      <c r="C161" s="166"/>
      <c r="D161" s="166"/>
      <c r="E161" s="166"/>
      <c r="F161" s="184"/>
      <c r="G161" s="18"/>
      <c r="H161" s="18"/>
      <c r="I161" s="48"/>
      <c r="J161" s="48"/>
      <c r="K161" s="48"/>
      <c r="L161" s="48"/>
      <c r="M161" s="48"/>
      <c r="N161" s="48"/>
      <c r="O161" s="48"/>
    </row>
    <row r="162" spans="1:15" ht="15.75" hidden="1" customHeight="1" x14ac:dyDescent="0.25">
      <c r="A162" s="165"/>
      <c r="B162" s="166"/>
      <c r="C162" s="166"/>
      <c r="D162" s="166"/>
      <c r="E162" s="166"/>
      <c r="F162" s="184"/>
      <c r="G162" s="18"/>
      <c r="H162" s="18"/>
      <c r="I162" s="48"/>
      <c r="J162" s="48"/>
      <c r="K162" s="48"/>
      <c r="L162" s="48"/>
      <c r="M162" s="48"/>
      <c r="N162" s="48"/>
      <c r="O162" s="48"/>
    </row>
    <row r="163" spans="1:15" ht="15.75" hidden="1" customHeight="1" x14ac:dyDescent="0.25">
      <c r="A163" s="163"/>
      <c r="B163" s="166"/>
      <c r="C163" s="166"/>
      <c r="D163" s="166"/>
      <c r="E163" s="166"/>
      <c r="F163" s="184"/>
      <c r="G163" s="18"/>
      <c r="H163" s="18"/>
      <c r="I163" s="48"/>
      <c r="J163" s="48"/>
      <c r="K163" s="48"/>
      <c r="L163" s="48"/>
      <c r="M163" s="48"/>
      <c r="N163" s="48"/>
      <c r="O163" s="48"/>
    </row>
    <row r="164" spans="1:15" ht="15.75" hidden="1" customHeight="1" x14ac:dyDescent="0.25">
      <c r="A164" s="165"/>
      <c r="B164" s="166"/>
      <c r="C164" s="166"/>
      <c r="D164" s="166"/>
      <c r="E164" s="166"/>
      <c r="F164" s="184"/>
      <c r="G164" s="18"/>
      <c r="H164" s="18"/>
      <c r="I164" s="48"/>
      <c r="J164" s="48"/>
      <c r="K164" s="48"/>
      <c r="L164" s="48"/>
      <c r="M164" s="48"/>
      <c r="N164" s="48"/>
      <c r="O164" s="48"/>
    </row>
    <row r="165" spans="1:15" ht="15.75" hidden="1" customHeight="1" x14ac:dyDescent="0.25">
      <c r="A165" s="165"/>
      <c r="B165" s="166"/>
      <c r="C165" s="166"/>
      <c r="D165" s="166"/>
      <c r="E165" s="166"/>
      <c r="F165" s="184"/>
      <c r="G165" s="18"/>
      <c r="H165" s="18"/>
      <c r="I165" s="48"/>
      <c r="J165" s="48"/>
      <c r="K165" s="48"/>
      <c r="L165" s="48"/>
      <c r="M165" s="48"/>
      <c r="N165" s="48"/>
      <c r="O165" s="48"/>
    </row>
    <row r="166" spans="1:15" ht="15.75" hidden="1" customHeight="1" x14ac:dyDescent="0.25">
      <c r="A166" s="163"/>
      <c r="B166" s="166"/>
      <c r="C166" s="166"/>
      <c r="D166" s="166"/>
      <c r="E166" s="166"/>
      <c r="F166" s="184"/>
      <c r="G166" s="18"/>
      <c r="H166" s="18"/>
      <c r="I166" s="48"/>
      <c r="J166" s="48"/>
      <c r="K166" s="48"/>
      <c r="L166" s="48"/>
      <c r="M166" s="48"/>
      <c r="N166" s="48"/>
      <c r="O166" s="48"/>
    </row>
    <row r="167" spans="1:15" ht="15.75" hidden="1" customHeight="1" x14ac:dyDescent="0.25">
      <c r="A167" s="165"/>
      <c r="B167" s="166"/>
      <c r="C167" s="166"/>
      <c r="D167" s="166"/>
      <c r="E167" s="166"/>
      <c r="F167" s="184"/>
      <c r="G167" s="18"/>
      <c r="H167" s="18"/>
      <c r="I167" s="48"/>
      <c r="J167" s="48"/>
      <c r="K167" s="48"/>
      <c r="L167" s="48"/>
      <c r="M167" s="48"/>
      <c r="N167" s="48"/>
      <c r="O167" s="48"/>
    </row>
    <row r="168" spans="1:15" ht="15.75" hidden="1" customHeight="1" x14ac:dyDescent="0.25">
      <c r="A168" s="165"/>
      <c r="B168" s="166"/>
      <c r="C168" s="166"/>
      <c r="D168" s="166"/>
      <c r="E168" s="166"/>
      <c r="F168" s="184"/>
      <c r="G168" s="18"/>
      <c r="H168" s="18"/>
      <c r="I168" s="48"/>
      <c r="J168" s="48"/>
      <c r="K168" s="48"/>
      <c r="L168" s="48"/>
      <c r="M168" s="48"/>
      <c r="N168" s="48"/>
      <c r="O168" s="48"/>
    </row>
    <row r="169" spans="1:15" ht="15.75" hidden="1" customHeight="1" x14ac:dyDescent="0.25">
      <c r="A169" s="163"/>
      <c r="B169" s="166"/>
      <c r="C169" s="166"/>
      <c r="D169" s="166"/>
      <c r="E169" s="166"/>
      <c r="F169" s="184"/>
      <c r="G169" s="18"/>
      <c r="H169" s="18"/>
      <c r="I169" s="48"/>
      <c r="J169" s="48"/>
      <c r="K169" s="48"/>
      <c r="L169" s="48"/>
      <c r="M169" s="48"/>
      <c r="N169" s="48"/>
      <c r="O169" s="48"/>
    </row>
    <row r="170" spans="1:15" ht="15.75" hidden="1" customHeight="1" x14ac:dyDescent="0.25">
      <c r="A170" s="165"/>
      <c r="B170" s="166"/>
      <c r="C170" s="166"/>
      <c r="D170" s="166"/>
      <c r="E170" s="166"/>
      <c r="F170" s="184"/>
      <c r="G170" s="18"/>
      <c r="H170" s="18"/>
      <c r="I170" s="48"/>
      <c r="J170" s="48"/>
      <c r="K170" s="48"/>
      <c r="L170" s="48"/>
      <c r="M170" s="48"/>
      <c r="N170" s="48"/>
      <c r="O170" s="48"/>
    </row>
    <row r="171" spans="1:15" ht="15.75" hidden="1" customHeight="1" x14ac:dyDescent="0.25">
      <c r="A171" s="165"/>
      <c r="B171" s="166"/>
      <c r="C171" s="166"/>
      <c r="D171" s="166"/>
      <c r="E171" s="166"/>
      <c r="F171" s="184"/>
      <c r="G171" s="18"/>
      <c r="H171" s="18"/>
      <c r="I171" s="48"/>
      <c r="J171" s="48"/>
      <c r="K171" s="48"/>
      <c r="L171" s="48"/>
      <c r="M171" s="48"/>
      <c r="N171" s="48"/>
      <c r="O171" s="48"/>
    </row>
    <row r="172" spans="1:15" ht="15.75" hidden="1" customHeight="1" x14ac:dyDescent="0.25">
      <c r="A172" s="163"/>
      <c r="B172" s="166"/>
      <c r="C172" s="166"/>
      <c r="D172" s="166"/>
      <c r="E172" s="166"/>
      <c r="F172" s="184"/>
      <c r="G172" s="18"/>
      <c r="H172" s="18"/>
      <c r="I172" s="48"/>
      <c r="J172" s="48"/>
      <c r="K172" s="48"/>
      <c r="L172" s="48"/>
      <c r="M172" s="48"/>
      <c r="N172" s="48"/>
      <c r="O172" s="48"/>
    </row>
    <row r="173" spans="1:15" ht="15.75" hidden="1" customHeight="1" x14ac:dyDescent="0.25">
      <c r="A173" s="165"/>
      <c r="B173" s="166"/>
      <c r="C173" s="166"/>
      <c r="D173" s="166"/>
      <c r="E173" s="166"/>
      <c r="F173" s="184"/>
      <c r="G173" s="18"/>
      <c r="H173" s="18"/>
      <c r="I173" s="48"/>
      <c r="J173" s="48"/>
      <c r="K173" s="48"/>
      <c r="L173" s="48"/>
      <c r="M173" s="48"/>
      <c r="N173" s="48"/>
      <c r="O173" s="48"/>
    </row>
    <row r="174" spans="1:15" ht="15.75" hidden="1" customHeight="1" x14ac:dyDescent="0.25">
      <c r="A174" s="165"/>
      <c r="B174" s="166"/>
      <c r="C174" s="166"/>
      <c r="D174" s="166"/>
      <c r="E174" s="166"/>
      <c r="F174" s="184"/>
      <c r="G174" s="18"/>
      <c r="H174" s="18"/>
      <c r="I174" s="48"/>
      <c r="J174" s="48"/>
      <c r="K174" s="48"/>
      <c r="L174" s="48"/>
      <c r="M174" s="48"/>
      <c r="N174" s="48"/>
      <c r="O174" s="48"/>
    </row>
    <row r="175" spans="1:15" ht="15.75" hidden="1" customHeight="1" x14ac:dyDescent="0.25">
      <c r="A175" s="163"/>
      <c r="B175" s="166"/>
      <c r="C175" s="166"/>
      <c r="D175" s="166"/>
      <c r="E175" s="166"/>
      <c r="F175" s="184"/>
      <c r="G175" s="18"/>
      <c r="H175" s="18"/>
      <c r="I175" s="48"/>
      <c r="J175" s="48"/>
      <c r="K175" s="48"/>
      <c r="L175" s="48"/>
      <c r="M175" s="48"/>
      <c r="N175" s="48"/>
      <c r="O175" s="48"/>
    </row>
    <row r="176" spans="1:15" ht="15.75" hidden="1" customHeight="1" x14ac:dyDescent="0.25">
      <c r="A176" s="165"/>
      <c r="B176" s="166"/>
      <c r="C176" s="166"/>
      <c r="D176" s="166"/>
      <c r="E176" s="166"/>
      <c r="F176" s="184"/>
      <c r="G176" s="18"/>
      <c r="H176" s="18"/>
      <c r="I176" s="48"/>
      <c r="J176" s="48"/>
      <c r="K176" s="48"/>
      <c r="L176" s="48"/>
      <c r="M176" s="48"/>
      <c r="N176" s="48"/>
      <c r="O176" s="48"/>
    </row>
    <row r="177" spans="1:15" ht="15.75" hidden="1" customHeight="1" x14ac:dyDescent="0.25">
      <c r="A177" s="165"/>
      <c r="B177" s="166"/>
      <c r="C177" s="166"/>
      <c r="D177" s="166"/>
      <c r="E177" s="166"/>
      <c r="F177" s="184"/>
      <c r="G177" s="18"/>
      <c r="H177" s="18"/>
      <c r="I177" s="48"/>
      <c r="J177" s="48"/>
      <c r="K177" s="48"/>
      <c r="L177" s="48"/>
      <c r="M177" s="48"/>
      <c r="N177" s="48"/>
      <c r="O177" s="48"/>
    </row>
    <row r="178" spans="1:15" ht="15.75" hidden="1" customHeight="1" x14ac:dyDescent="0.25">
      <c r="A178" s="163"/>
      <c r="B178" s="166"/>
      <c r="C178" s="166"/>
      <c r="D178" s="166"/>
      <c r="E178" s="166"/>
      <c r="F178" s="184"/>
      <c r="G178" s="18"/>
      <c r="H178" s="18"/>
      <c r="I178" s="48"/>
      <c r="J178" s="48"/>
      <c r="K178" s="48"/>
      <c r="L178" s="48"/>
      <c r="M178" s="48"/>
      <c r="N178" s="48"/>
      <c r="O178" s="48"/>
    </row>
    <row r="179" spans="1:15" ht="15.75" hidden="1" customHeight="1" x14ac:dyDescent="0.25">
      <c r="A179" s="165"/>
      <c r="B179" s="166"/>
      <c r="C179" s="166"/>
      <c r="D179" s="166"/>
      <c r="E179" s="166"/>
      <c r="F179" s="184"/>
      <c r="G179" s="18"/>
      <c r="H179" s="18"/>
      <c r="I179" s="48"/>
      <c r="J179" s="48"/>
      <c r="K179" s="48"/>
      <c r="L179" s="48"/>
      <c r="M179" s="48"/>
      <c r="N179" s="48"/>
      <c r="O179" s="48"/>
    </row>
    <row r="180" spans="1:15" ht="15.75" hidden="1" customHeight="1" x14ac:dyDescent="0.25">
      <c r="A180" s="165"/>
      <c r="B180" s="166"/>
      <c r="C180" s="166"/>
      <c r="D180" s="166"/>
      <c r="E180" s="166"/>
      <c r="F180" s="184"/>
      <c r="G180" s="18"/>
      <c r="H180" s="18"/>
      <c r="I180" s="48"/>
      <c r="J180" s="48"/>
      <c r="K180" s="48"/>
      <c r="L180" s="48"/>
      <c r="M180" s="48"/>
      <c r="N180" s="48"/>
      <c r="O180" s="48"/>
    </row>
    <row r="181" spans="1:15" ht="15.75" hidden="1" customHeight="1" x14ac:dyDescent="0.25">
      <c r="A181" s="163"/>
      <c r="B181" s="166"/>
      <c r="C181" s="166"/>
      <c r="D181" s="166"/>
      <c r="E181" s="166"/>
      <c r="F181" s="184"/>
      <c r="G181" s="18"/>
      <c r="H181" s="18"/>
      <c r="I181" s="48"/>
      <c r="J181" s="48"/>
      <c r="K181" s="48"/>
      <c r="L181" s="48"/>
      <c r="M181" s="48"/>
      <c r="N181" s="48"/>
      <c r="O181" s="48"/>
    </row>
    <row r="182" spans="1:15" ht="15.75" hidden="1" customHeight="1" x14ac:dyDescent="0.25">
      <c r="A182" s="165"/>
      <c r="B182" s="166"/>
      <c r="C182" s="166"/>
      <c r="D182" s="166"/>
      <c r="E182" s="166"/>
      <c r="F182" s="184"/>
      <c r="G182" s="18"/>
      <c r="H182" s="18"/>
      <c r="I182" s="48"/>
      <c r="J182" s="48"/>
      <c r="K182" s="48"/>
      <c r="L182" s="48"/>
      <c r="M182" s="48"/>
      <c r="N182" s="48"/>
      <c r="O182" s="48"/>
    </row>
    <row r="183" spans="1:15" ht="15.75" hidden="1" customHeight="1" x14ac:dyDescent="0.25">
      <c r="A183" s="165"/>
      <c r="B183" s="166"/>
      <c r="C183" s="166"/>
      <c r="D183" s="166"/>
      <c r="E183" s="166"/>
      <c r="F183" s="184"/>
      <c r="G183" s="18"/>
      <c r="H183" s="18"/>
      <c r="I183" s="48"/>
      <c r="J183" s="48"/>
      <c r="K183" s="48"/>
      <c r="L183" s="48"/>
      <c r="M183" s="48"/>
      <c r="N183" s="48"/>
      <c r="O183" s="48"/>
    </row>
    <row r="184" spans="1:15" ht="15.75" hidden="1" customHeight="1" x14ac:dyDescent="0.25">
      <c r="A184" s="163"/>
      <c r="B184" s="166"/>
      <c r="C184" s="166"/>
      <c r="D184" s="166"/>
      <c r="E184" s="166"/>
      <c r="F184" s="184"/>
      <c r="G184" s="18"/>
      <c r="H184" s="18"/>
      <c r="I184" s="48"/>
      <c r="J184" s="48"/>
      <c r="K184" s="48"/>
      <c r="L184" s="48"/>
      <c r="M184" s="48"/>
      <c r="N184" s="48"/>
      <c r="O184" s="48"/>
    </row>
    <row r="185" spans="1:15" ht="15.75" hidden="1" customHeight="1" x14ac:dyDescent="0.25">
      <c r="A185" s="165"/>
      <c r="B185" s="166"/>
      <c r="C185" s="166"/>
      <c r="D185" s="166"/>
      <c r="E185" s="166"/>
      <c r="F185" s="184"/>
      <c r="G185" s="18"/>
      <c r="H185" s="18"/>
      <c r="I185" s="48"/>
      <c r="J185" s="48"/>
      <c r="K185" s="48"/>
      <c r="L185" s="48"/>
      <c r="M185" s="48"/>
      <c r="N185" s="48"/>
      <c r="O185" s="48"/>
    </row>
    <row r="186" spans="1:15" ht="15.75" hidden="1" customHeight="1" x14ac:dyDescent="0.25">
      <c r="A186" s="165"/>
      <c r="B186" s="166"/>
      <c r="C186" s="166"/>
      <c r="D186" s="166"/>
      <c r="E186" s="166"/>
      <c r="F186" s="184"/>
      <c r="G186" s="18"/>
      <c r="H186" s="18"/>
      <c r="I186" s="48"/>
      <c r="J186" s="48"/>
      <c r="K186" s="48"/>
      <c r="L186" s="48"/>
      <c r="M186" s="48"/>
      <c r="N186" s="48"/>
      <c r="O186" s="48"/>
    </row>
    <row r="187" spans="1:15" ht="15.75" hidden="1" customHeight="1" x14ac:dyDescent="0.25">
      <c r="A187" s="163"/>
      <c r="B187" s="166"/>
      <c r="C187" s="166"/>
      <c r="D187" s="166"/>
      <c r="E187" s="166"/>
      <c r="F187" s="184"/>
      <c r="G187" s="18"/>
      <c r="H187" s="18"/>
      <c r="I187" s="48"/>
      <c r="J187" s="48"/>
      <c r="K187" s="48"/>
      <c r="L187" s="48"/>
      <c r="M187" s="48"/>
      <c r="N187" s="48"/>
      <c r="O187" s="48"/>
    </row>
    <row r="188" spans="1:15" ht="15.75" hidden="1" customHeight="1" x14ac:dyDescent="0.25">
      <c r="A188" s="165"/>
      <c r="B188" s="166"/>
      <c r="C188" s="166"/>
      <c r="D188" s="166"/>
      <c r="E188" s="166"/>
      <c r="F188" s="184"/>
      <c r="G188" s="18"/>
      <c r="H188" s="18"/>
      <c r="I188" s="48"/>
      <c r="J188" s="48"/>
      <c r="K188" s="48"/>
      <c r="L188" s="48"/>
      <c r="M188" s="48"/>
      <c r="N188" s="48"/>
      <c r="O188" s="48"/>
    </row>
    <row r="189" spans="1:15" ht="15.75" hidden="1" customHeight="1" x14ac:dyDescent="0.25">
      <c r="A189" s="165"/>
      <c r="B189" s="166"/>
      <c r="C189" s="166"/>
      <c r="D189" s="166"/>
      <c r="E189" s="166"/>
      <c r="F189" s="184"/>
      <c r="G189" s="18"/>
      <c r="H189" s="18"/>
      <c r="I189" s="48"/>
      <c r="J189" s="48"/>
      <c r="K189" s="48"/>
      <c r="L189" s="48"/>
      <c r="M189" s="48"/>
      <c r="N189" s="48"/>
      <c r="O189" s="48"/>
    </row>
    <row r="190" spans="1:15" ht="15.75" hidden="1" customHeight="1" x14ac:dyDescent="0.25">
      <c r="A190" s="163"/>
      <c r="B190" s="166"/>
      <c r="C190" s="166"/>
      <c r="D190" s="166"/>
      <c r="E190" s="166"/>
      <c r="F190" s="184"/>
      <c r="G190" s="18"/>
      <c r="H190" s="18"/>
      <c r="I190" s="48"/>
      <c r="J190" s="48"/>
      <c r="K190" s="48"/>
      <c r="L190" s="48"/>
      <c r="M190" s="48"/>
      <c r="N190" s="48"/>
      <c r="O190" s="48"/>
    </row>
    <row r="191" spans="1:15" ht="15.75" hidden="1" customHeight="1" x14ac:dyDescent="0.25">
      <c r="A191" s="165"/>
      <c r="B191" s="166"/>
      <c r="C191" s="166"/>
      <c r="D191" s="166"/>
      <c r="E191" s="166"/>
      <c r="F191" s="184"/>
      <c r="G191" s="18"/>
      <c r="H191" s="18"/>
      <c r="I191" s="48"/>
      <c r="J191" s="48"/>
      <c r="K191" s="48"/>
      <c r="L191" s="48"/>
      <c r="M191" s="48"/>
      <c r="N191" s="48"/>
      <c r="O191" s="48"/>
    </row>
    <row r="192" spans="1:15" ht="15.75" hidden="1" customHeight="1" x14ac:dyDescent="0.25">
      <c r="A192" s="165"/>
      <c r="B192" s="166"/>
      <c r="C192" s="166"/>
      <c r="D192" s="166"/>
      <c r="E192" s="166"/>
      <c r="F192" s="184"/>
      <c r="G192" s="18"/>
      <c r="H192" s="18"/>
      <c r="I192" s="48"/>
      <c r="J192" s="48"/>
      <c r="K192" s="48"/>
      <c r="L192" s="48"/>
      <c r="M192" s="48"/>
      <c r="N192" s="48"/>
      <c r="O192" s="48"/>
    </row>
    <row r="193" spans="1:15" ht="15.75" hidden="1" customHeight="1" x14ac:dyDescent="0.25">
      <c r="A193" s="163"/>
      <c r="B193" s="166"/>
      <c r="C193" s="166"/>
      <c r="D193" s="166"/>
      <c r="E193" s="166"/>
      <c r="F193" s="184"/>
      <c r="G193" s="18"/>
      <c r="H193" s="18"/>
      <c r="I193" s="48"/>
      <c r="J193" s="48"/>
      <c r="K193" s="48"/>
      <c r="L193" s="48"/>
      <c r="M193" s="48"/>
      <c r="N193" s="48"/>
      <c r="O193" s="48"/>
    </row>
    <row r="194" spans="1:15" ht="15.75" hidden="1" customHeight="1" x14ac:dyDescent="0.25">
      <c r="A194" s="165"/>
      <c r="B194" s="166"/>
      <c r="C194" s="166"/>
      <c r="D194" s="166"/>
      <c r="E194" s="166"/>
      <c r="F194" s="184"/>
      <c r="G194" s="18"/>
      <c r="H194" s="18"/>
      <c r="I194" s="48"/>
      <c r="J194" s="48"/>
      <c r="K194" s="48"/>
      <c r="L194" s="48"/>
      <c r="M194" s="48"/>
      <c r="N194" s="48"/>
      <c r="O194" s="48"/>
    </row>
    <row r="195" spans="1:15" ht="15.75" hidden="1" customHeight="1" x14ac:dyDescent="0.25">
      <c r="A195" s="165"/>
      <c r="B195" s="166"/>
      <c r="C195" s="166"/>
      <c r="D195" s="166"/>
      <c r="E195" s="166"/>
      <c r="F195" s="184"/>
      <c r="G195" s="18"/>
      <c r="H195" s="18"/>
      <c r="I195" s="48"/>
      <c r="J195" s="48"/>
      <c r="K195" s="48"/>
      <c r="L195" s="48"/>
      <c r="M195" s="48"/>
      <c r="N195" s="48"/>
      <c r="O195" s="48"/>
    </row>
    <row r="196" spans="1:15" ht="15.75" hidden="1" customHeight="1" x14ac:dyDescent="0.25">
      <c r="A196" s="163"/>
      <c r="B196" s="166"/>
      <c r="C196" s="166"/>
      <c r="D196" s="166"/>
      <c r="E196" s="166"/>
      <c r="F196" s="184"/>
      <c r="G196" s="18"/>
      <c r="H196" s="18"/>
      <c r="I196" s="48"/>
      <c r="J196" s="48"/>
      <c r="K196" s="48"/>
      <c r="L196" s="48"/>
      <c r="M196" s="48"/>
      <c r="N196" s="48"/>
      <c r="O196" s="48"/>
    </row>
    <row r="197" spans="1:15" ht="15.75" hidden="1" customHeight="1" x14ac:dyDescent="0.25">
      <c r="A197" s="165"/>
      <c r="B197" s="166"/>
      <c r="C197" s="166"/>
      <c r="D197" s="166"/>
      <c r="E197" s="166"/>
      <c r="F197" s="184"/>
      <c r="G197" s="18"/>
      <c r="H197" s="18"/>
      <c r="I197" s="48"/>
      <c r="J197" s="48"/>
      <c r="K197" s="48"/>
      <c r="L197" s="48"/>
      <c r="M197" s="48"/>
      <c r="N197" s="48"/>
      <c r="O197" s="48"/>
    </row>
    <row r="198" spans="1:15" ht="15.75" hidden="1" customHeight="1" x14ac:dyDescent="0.25">
      <c r="A198" s="165"/>
      <c r="B198" s="166"/>
      <c r="C198" s="166"/>
      <c r="D198" s="166"/>
      <c r="E198" s="166"/>
      <c r="F198" s="184"/>
      <c r="G198" s="18"/>
      <c r="H198" s="18"/>
      <c r="I198" s="48"/>
      <c r="J198" s="48"/>
      <c r="K198" s="48"/>
      <c r="L198" s="48"/>
      <c r="M198" s="48"/>
      <c r="N198" s="48"/>
      <c r="O198" s="48"/>
    </row>
    <row r="199" spans="1:15" ht="15.75" hidden="1" customHeight="1" x14ac:dyDescent="0.25">
      <c r="A199" s="163"/>
      <c r="B199" s="166"/>
      <c r="C199" s="166"/>
      <c r="D199" s="166"/>
      <c r="E199" s="166"/>
      <c r="F199" s="184"/>
      <c r="G199" s="18"/>
      <c r="H199" s="18"/>
      <c r="I199" s="48"/>
      <c r="J199" s="48"/>
      <c r="K199" s="48"/>
      <c r="L199" s="48"/>
      <c r="M199" s="48"/>
      <c r="N199" s="48"/>
      <c r="O199" s="48"/>
    </row>
    <row r="200" spans="1:15" ht="15.75" hidden="1" customHeight="1" x14ac:dyDescent="0.25">
      <c r="A200" s="165"/>
      <c r="B200" s="166"/>
      <c r="C200" s="166"/>
      <c r="D200" s="166"/>
      <c r="E200" s="166"/>
      <c r="F200" s="184"/>
      <c r="G200" s="18"/>
      <c r="H200" s="18"/>
      <c r="I200" s="48"/>
      <c r="J200" s="48"/>
      <c r="K200" s="48"/>
      <c r="L200" s="48"/>
      <c r="M200" s="48"/>
      <c r="N200" s="48"/>
      <c r="O200" s="48"/>
    </row>
    <row r="201" spans="1:15" ht="15.75" hidden="1" customHeight="1" x14ac:dyDescent="0.25">
      <c r="A201" s="165"/>
      <c r="B201" s="166"/>
      <c r="C201" s="166"/>
      <c r="D201" s="166"/>
      <c r="E201" s="166"/>
      <c r="F201" s="184"/>
      <c r="G201" s="18"/>
      <c r="H201" s="18"/>
      <c r="I201" s="48"/>
      <c r="J201" s="48"/>
      <c r="K201" s="48"/>
      <c r="L201" s="48"/>
      <c r="M201" s="48"/>
      <c r="N201" s="48"/>
      <c r="O201" s="48"/>
    </row>
    <row r="202" spans="1:15" ht="15.75" hidden="1" customHeight="1" x14ac:dyDescent="0.25">
      <c r="A202" s="163"/>
      <c r="B202" s="166"/>
      <c r="C202" s="166"/>
      <c r="D202" s="166"/>
      <c r="E202" s="166"/>
      <c r="F202" s="184"/>
      <c r="G202" s="18"/>
      <c r="H202" s="18"/>
      <c r="I202" s="48"/>
      <c r="J202" s="48"/>
      <c r="K202" s="48"/>
      <c r="L202" s="48"/>
      <c r="M202" s="48"/>
      <c r="N202" s="48"/>
      <c r="O202" s="48"/>
    </row>
    <row r="203" spans="1:15" ht="15.75" hidden="1" customHeight="1" x14ac:dyDescent="0.25">
      <c r="A203" s="165"/>
      <c r="B203" s="166"/>
      <c r="C203" s="166"/>
      <c r="D203" s="166"/>
      <c r="E203" s="166"/>
      <c r="F203" s="184"/>
      <c r="G203" s="18"/>
      <c r="H203" s="18"/>
      <c r="I203" s="48"/>
      <c r="J203" s="48"/>
      <c r="K203" s="48"/>
      <c r="L203" s="48"/>
      <c r="M203" s="48"/>
      <c r="N203" s="48"/>
      <c r="O203" s="48"/>
    </row>
    <row r="204" spans="1:15" ht="15.75" hidden="1" customHeight="1" x14ac:dyDescent="0.25">
      <c r="A204" s="165"/>
      <c r="B204" s="166"/>
      <c r="C204" s="166"/>
      <c r="D204" s="166"/>
      <c r="E204" s="166"/>
      <c r="F204" s="184"/>
      <c r="G204" s="18"/>
      <c r="H204" s="18"/>
      <c r="I204" s="48"/>
      <c r="J204" s="48"/>
      <c r="K204" s="48"/>
      <c r="L204" s="48"/>
      <c r="M204" s="48"/>
      <c r="N204" s="48"/>
      <c r="O204" s="48"/>
    </row>
    <row r="205" spans="1:15" ht="15.75" hidden="1" customHeight="1" x14ac:dyDescent="0.25">
      <c r="A205" s="163"/>
      <c r="B205" s="166"/>
      <c r="C205" s="166"/>
      <c r="D205" s="166"/>
      <c r="E205" s="166"/>
      <c r="F205" s="184"/>
      <c r="G205" s="18"/>
      <c r="H205" s="18"/>
      <c r="I205" s="48"/>
      <c r="J205" s="48"/>
      <c r="K205" s="48"/>
      <c r="L205" s="48"/>
      <c r="M205" s="48"/>
      <c r="N205" s="48"/>
      <c r="O205" s="48"/>
    </row>
    <row r="206" spans="1:15" ht="15.75" hidden="1" customHeight="1" x14ac:dyDescent="0.25">
      <c r="A206" s="165"/>
      <c r="B206" s="166"/>
      <c r="C206" s="166"/>
      <c r="D206" s="166"/>
      <c r="E206" s="166"/>
      <c r="F206" s="184"/>
      <c r="G206" s="18"/>
      <c r="H206" s="18"/>
      <c r="I206" s="48"/>
      <c r="J206" s="48"/>
      <c r="K206" s="48"/>
      <c r="L206" s="48"/>
      <c r="M206" s="48"/>
      <c r="N206" s="48"/>
      <c r="O206" s="48"/>
    </row>
    <row r="207" spans="1:15" ht="15.75" hidden="1" customHeight="1" x14ac:dyDescent="0.25">
      <c r="A207" s="165"/>
      <c r="B207" s="166"/>
      <c r="C207" s="166"/>
      <c r="D207" s="166"/>
      <c r="E207" s="166"/>
      <c r="F207" s="184"/>
      <c r="G207" s="18"/>
      <c r="H207" s="18"/>
      <c r="I207" s="48"/>
      <c r="J207" s="48"/>
      <c r="K207" s="48"/>
      <c r="L207" s="48"/>
      <c r="M207" s="48"/>
      <c r="N207" s="48"/>
      <c r="O207" s="48"/>
    </row>
    <row r="208" spans="1:15" ht="15.75" hidden="1" customHeight="1" x14ac:dyDescent="0.25">
      <c r="A208" s="163"/>
      <c r="B208" s="166"/>
      <c r="C208" s="166"/>
      <c r="D208" s="166"/>
      <c r="E208" s="166"/>
      <c r="F208" s="184"/>
      <c r="G208" s="18"/>
      <c r="H208" s="18"/>
      <c r="I208" s="48"/>
      <c r="J208" s="48"/>
      <c r="K208" s="48"/>
      <c r="L208" s="48"/>
      <c r="M208" s="48"/>
      <c r="N208" s="48"/>
      <c r="O208" s="48"/>
    </row>
    <row r="209" spans="1:15" ht="15.75" hidden="1" customHeight="1" x14ac:dyDescent="0.25">
      <c r="A209" s="165"/>
      <c r="B209" s="166"/>
      <c r="C209" s="166"/>
      <c r="D209" s="166"/>
      <c r="E209" s="166"/>
      <c r="F209" s="184"/>
      <c r="G209" s="18"/>
      <c r="H209" s="18"/>
      <c r="I209" s="48"/>
      <c r="J209" s="48"/>
      <c r="K209" s="48"/>
      <c r="L209" s="48"/>
      <c r="M209" s="48"/>
      <c r="N209" s="48"/>
      <c r="O209" s="48"/>
    </row>
    <row r="210" spans="1:15" ht="15.75" hidden="1" customHeight="1" x14ac:dyDescent="0.25">
      <c r="A210" s="165"/>
      <c r="B210" s="166"/>
      <c r="C210" s="166"/>
      <c r="D210" s="166"/>
      <c r="E210" s="166"/>
      <c r="F210" s="184"/>
      <c r="G210" s="18"/>
      <c r="H210" s="18"/>
      <c r="I210" s="48"/>
      <c r="J210" s="48"/>
      <c r="K210" s="48"/>
      <c r="L210" s="48"/>
      <c r="M210" s="48"/>
      <c r="N210" s="48"/>
      <c r="O210" s="48"/>
    </row>
    <row r="211" spans="1:15" ht="15.75" hidden="1" customHeight="1" x14ac:dyDescent="0.25">
      <c r="A211" s="163"/>
      <c r="B211" s="166"/>
      <c r="C211" s="166"/>
      <c r="D211" s="166"/>
      <c r="E211" s="166"/>
      <c r="F211" s="184"/>
      <c r="G211" s="18"/>
      <c r="H211" s="18"/>
      <c r="I211" s="48"/>
      <c r="J211" s="48"/>
      <c r="K211" s="48"/>
      <c r="L211" s="48"/>
      <c r="M211" s="48"/>
      <c r="N211" s="48"/>
      <c r="O211" s="48"/>
    </row>
    <row r="212" spans="1:15" ht="15.75" hidden="1" customHeight="1" x14ac:dyDescent="0.25">
      <c r="A212" s="165"/>
      <c r="B212" s="166"/>
      <c r="C212" s="166"/>
      <c r="D212" s="166"/>
      <c r="E212" s="166"/>
      <c r="F212" s="184"/>
      <c r="G212" s="18"/>
      <c r="H212" s="18"/>
      <c r="I212" s="48"/>
      <c r="J212" s="48"/>
      <c r="K212" s="48"/>
      <c r="L212" s="48"/>
      <c r="M212" s="48"/>
      <c r="N212" s="48"/>
      <c r="O212" s="48"/>
    </row>
    <row r="213" spans="1:15" ht="15.75" hidden="1" customHeight="1" x14ac:dyDescent="0.25">
      <c r="A213" s="165"/>
      <c r="B213" s="166"/>
      <c r="C213" s="166"/>
      <c r="D213" s="166"/>
      <c r="E213" s="166"/>
      <c r="F213" s="184"/>
      <c r="G213" s="18"/>
      <c r="H213" s="18"/>
      <c r="I213" s="48"/>
      <c r="J213" s="48"/>
      <c r="K213" s="48"/>
      <c r="L213" s="48"/>
      <c r="M213" s="48"/>
      <c r="N213" s="48"/>
      <c r="O213" s="48"/>
    </row>
    <row r="214" spans="1:15" ht="15.75" hidden="1" customHeight="1" x14ac:dyDescent="0.25">
      <c r="A214" s="163"/>
      <c r="B214" s="166"/>
      <c r="C214" s="166"/>
      <c r="D214" s="166"/>
      <c r="E214" s="166"/>
      <c r="F214" s="184"/>
      <c r="G214" s="18"/>
      <c r="H214" s="18"/>
      <c r="I214" s="48"/>
      <c r="J214" s="48"/>
      <c r="K214" s="48"/>
      <c r="L214" s="48"/>
      <c r="M214" s="48"/>
      <c r="N214" s="48"/>
      <c r="O214" s="48"/>
    </row>
    <row r="215" spans="1:15" ht="15.75" hidden="1" customHeight="1" x14ac:dyDescent="0.25">
      <c r="A215" s="165"/>
      <c r="B215" s="166"/>
      <c r="C215" s="166"/>
      <c r="D215" s="166"/>
      <c r="E215" s="166"/>
      <c r="F215" s="184"/>
      <c r="G215" s="18"/>
      <c r="H215" s="18"/>
      <c r="I215" s="48"/>
      <c r="J215" s="48"/>
      <c r="K215" s="48"/>
      <c r="L215" s="48"/>
      <c r="M215" s="48"/>
      <c r="N215" s="48"/>
      <c r="O215" s="48"/>
    </row>
    <row r="216" spans="1:15" ht="15.75" hidden="1" customHeight="1" x14ac:dyDescent="0.25">
      <c r="A216" s="165"/>
      <c r="B216" s="166"/>
      <c r="C216" s="166"/>
      <c r="D216" s="166"/>
      <c r="E216" s="166"/>
      <c r="F216" s="184"/>
      <c r="G216" s="18"/>
      <c r="H216" s="18"/>
      <c r="I216" s="48"/>
      <c r="J216" s="48"/>
      <c r="K216" s="48"/>
      <c r="L216" s="48"/>
      <c r="M216" s="48"/>
      <c r="N216" s="48"/>
      <c r="O216" s="48"/>
    </row>
    <row r="217" spans="1:15" ht="15.75" hidden="1" customHeight="1" x14ac:dyDescent="0.25">
      <c r="A217" s="163"/>
      <c r="B217" s="166"/>
      <c r="C217" s="166"/>
      <c r="D217" s="166"/>
      <c r="E217" s="166"/>
      <c r="F217" s="184"/>
      <c r="G217" s="18"/>
      <c r="H217" s="18"/>
      <c r="I217" s="48"/>
      <c r="J217" s="48"/>
      <c r="K217" s="48"/>
      <c r="L217" s="48"/>
      <c r="M217" s="48"/>
      <c r="N217" s="48"/>
      <c r="O217" s="48"/>
    </row>
    <row r="218" spans="1:15" ht="15.75" hidden="1" customHeight="1" x14ac:dyDescent="0.25">
      <c r="A218" s="165"/>
      <c r="B218" s="166"/>
      <c r="C218" s="166"/>
      <c r="D218" s="166"/>
      <c r="E218" s="166"/>
      <c r="F218" s="184"/>
      <c r="G218" s="18"/>
      <c r="H218" s="18"/>
      <c r="I218" s="48"/>
      <c r="J218" s="48"/>
      <c r="K218" s="48"/>
      <c r="L218" s="48"/>
      <c r="M218" s="48"/>
      <c r="N218" s="48"/>
      <c r="O218" s="48"/>
    </row>
    <row r="219" spans="1:15" ht="15.75" hidden="1" customHeight="1" x14ac:dyDescent="0.25">
      <c r="A219" s="165"/>
      <c r="B219" s="166"/>
      <c r="C219" s="166"/>
      <c r="D219" s="166"/>
      <c r="E219" s="166"/>
      <c r="F219" s="184"/>
      <c r="G219" s="18"/>
      <c r="H219" s="18"/>
      <c r="I219" s="48"/>
      <c r="J219" s="48"/>
      <c r="K219" s="48"/>
      <c r="L219" s="48"/>
      <c r="M219" s="48"/>
      <c r="N219" s="48"/>
      <c r="O219" s="48"/>
    </row>
    <row r="220" spans="1:15" ht="15.75" hidden="1" customHeight="1" x14ac:dyDescent="0.25">
      <c r="A220" s="163"/>
      <c r="B220" s="166"/>
      <c r="C220" s="166"/>
      <c r="D220" s="166"/>
      <c r="E220" s="166"/>
      <c r="F220" s="184"/>
      <c r="G220" s="18"/>
      <c r="H220" s="18"/>
      <c r="I220" s="48"/>
      <c r="J220" s="48"/>
      <c r="K220" s="48"/>
      <c r="L220" s="48"/>
      <c r="M220" s="48"/>
      <c r="N220" s="48"/>
      <c r="O220" s="48"/>
    </row>
    <row r="221" spans="1:15" ht="15.75" hidden="1" customHeight="1" x14ac:dyDescent="0.25">
      <c r="A221" s="165"/>
      <c r="B221" s="166"/>
      <c r="C221" s="166"/>
      <c r="D221" s="166"/>
      <c r="E221" s="166"/>
      <c r="F221" s="184"/>
      <c r="G221" s="18"/>
      <c r="H221" s="18"/>
      <c r="I221" s="48"/>
      <c r="J221" s="48"/>
      <c r="K221" s="48"/>
      <c r="L221" s="48"/>
      <c r="M221" s="48"/>
      <c r="N221" s="48"/>
      <c r="O221" s="48"/>
    </row>
    <row r="222" spans="1:15" ht="15.75" hidden="1" customHeight="1" x14ac:dyDescent="0.25">
      <c r="A222" s="165"/>
      <c r="B222" s="166"/>
      <c r="C222" s="166"/>
      <c r="D222" s="166"/>
      <c r="E222" s="166"/>
      <c r="F222" s="184"/>
      <c r="G222" s="18"/>
      <c r="H222" s="18"/>
      <c r="I222" s="48"/>
      <c r="J222" s="48"/>
      <c r="K222" s="48"/>
      <c r="L222" s="48"/>
      <c r="M222" s="48"/>
      <c r="N222" s="48"/>
      <c r="O222" s="48"/>
    </row>
    <row r="223" spans="1:15" ht="15.75" hidden="1" customHeight="1" x14ac:dyDescent="0.25">
      <c r="A223" s="163"/>
      <c r="B223" s="166"/>
      <c r="C223" s="166"/>
      <c r="D223" s="166"/>
      <c r="E223" s="166"/>
      <c r="F223" s="184"/>
      <c r="G223" s="18"/>
      <c r="H223" s="18"/>
      <c r="I223" s="48"/>
      <c r="J223" s="48"/>
      <c r="K223" s="48"/>
      <c r="L223" s="48"/>
      <c r="M223" s="48"/>
      <c r="N223" s="48"/>
      <c r="O223" s="48"/>
    </row>
    <row r="224" spans="1:15" ht="15.75" hidden="1" customHeight="1" x14ac:dyDescent="0.25">
      <c r="A224" s="165"/>
      <c r="B224" s="166"/>
      <c r="C224" s="166"/>
      <c r="D224" s="166"/>
      <c r="E224" s="166"/>
      <c r="F224" s="184"/>
      <c r="G224" s="18"/>
      <c r="H224" s="18"/>
      <c r="I224" s="48"/>
      <c r="J224" s="48"/>
      <c r="K224" s="48"/>
      <c r="L224" s="48"/>
      <c r="M224" s="48"/>
      <c r="N224" s="48"/>
      <c r="O224" s="48"/>
    </row>
    <row r="225" spans="1:15" ht="15.75" hidden="1" customHeight="1" x14ac:dyDescent="0.25">
      <c r="A225" s="165"/>
      <c r="B225" s="166"/>
      <c r="C225" s="166"/>
      <c r="D225" s="166"/>
      <c r="E225" s="166"/>
      <c r="F225" s="184"/>
      <c r="G225" s="18"/>
      <c r="H225" s="18"/>
      <c r="I225" s="48"/>
      <c r="J225" s="48"/>
      <c r="K225" s="48"/>
      <c r="L225" s="48"/>
      <c r="M225" s="48"/>
      <c r="N225" s="48"/>
      <c r="O225" s="48"/>
    </row>
    <row r="226" spans="1:15" ht="15.75" hidden="1" customHeight="1" x14ac:dyDescent="0.25">
      <c r="A226" s="163"/>
      <c r="B226" s="166"/>
      <c r="C226" s="166"/>
      <c r="D226" s="166"/>
      <c r="E226" s="166"/>
      <c r="F226" s="184"/>
      <c r="G226" s="18"/>
      <c r="H226" s="18"/>
      <c r="I226" s="48"/>
      <c r="J226" s="48"/>
      <c r="K226" s="48"/>
      <c r="L226" s="48"/>
      <c r="M226" s="48"/>
      <c r="N226" s="48"/>
      <c r="O226" s="48"/>
    </row>
    <row r="227" spans="1:15" ht="15.75" hidden="1" customHeight="1" x14ac:dyDescent="0.25">
      <c r="A227" s="165"/>
      <c r="B227" s="166"/>
      <c r="C227" s="166"/>
      <c r="D227" s="166"/>
      <c r="E227" s="166"/>
      <c r="F227" s="184"/>
      <c r="G227" s="18"/>
      <c r="H227" s="18"/>
      <c r="I227" s="48"/>
      <c r="J227" s="48"/>
      <c r="K227" s="48"/>
      <c r="L227" s="48"/>
      <c r="M227" s="48"/>
      <c r="N227" s="48"/>
      <c r="O227" s="48"/>
    </row>
    <row r="228" spans="1:15" ht="15.75" hidden="1" customHeight="1" x14ac:dyDescent="0.25">
      <c r="A228" s="165"/>
      <c r="B228" s="166"/>
      <c r="C228" s="166"/>
      <c r="D228" s="166"/>
      <c r="E228" s="166"/>
      <c r="F228" s="184"/>
      <c r="G228" s="18"/>
      <c r="H228" s="18"/>
      <c r="I228" s="48"/>
      <c r="J228" s="48"/>
      <c r="K228" s="48"/>
      <c r="L228" s="48"/>
      <c r="M228" s="48"/>
      <c r="N228" s="48"/>
      <c r="O228" s="48"/>
    </row>
    <row r="229" spans="1:15" ht="15.75" hidden="1" customHeight="1" x14ac:dyDescent="0.25">
      <c r="A229" s="163"/>
      <c r="B229" s="166"/>
      <c r="C229" s="166"/>
      <c r="D229" s="166"/>
      <c r="E229" s="166"/>
      <c r="F229" s="184"/>
      <c r="G229" s="18"/>
      <c r="H229" s="18"/>
      <c r="I229" s="48"/>
      <c r="J229" s="48"/>
      <c r="K229" s="48"/>
      <c r="L229" s="48"/>
      <c r="M229" s="48"/>
      <c r="N229" s="48"/>
      <c r="O229" s="48"/>
    </row>
    <row r="230" spans="1:15" ht="15.75" hidden="1" customHeight="1" x14ac:dyDescent="0.25">
      <c r="A230" s="165"/>
      <c r="B230" s="166"/>
      <c r="C230" s="166"/>
      <c r="D230" s="166"/>
      <c r="E230" s="166"/>
      <c r="F230" s="184"/>
      <c r="G230" s="18"/>
      <c r="H230" s="18"/>
      <c r="I230" s="48"/>
      <c r="J230" s="48"/>
      <c r="K230" s="48"/>
      <c r="L230" s="48"/>
      <c r="M230" s="48"/>
      <c r="N230" s="48"/>
      <c r="O230" s="48"/>
    </row>
    <row r="231" spans="1:15" ht="15.75" hidden="1" customHeight="1" x14ac:dyDescent="0.25">
      <c r="A231" s="165"/>
      <c r="B231" s="166"/>
      <c r="C231" s="166"/>
      <c r="D231" s="166"/>
      <c r="E231" s="166"/>
      <c r="F231" s="184"/>
      <c r="G231" s="18"/>
      <c r="H231" s="18"/>
      <c r="I231" s="48"/>
      <c r="J231" s="48"/>
      <c r="K231" s="48"/>
      <c r="L231" s="48"/>
      <c r="M231" s="48"/>
      <c r="N231" s="48"/>
      <c r="O231" s="48"/>
    </row>
    <row r="232" spans="1:15" ht="15.75" hidden="1" customHeight="1" x14ac:dyDescent="0.25">
      <c r="A232" s="163"/>
      <c r="B232" s="166"/>
      <c r="C232" s="166"/>
      <c r="D232" s="166"/>
      <c r="E232" s="166"/>
      <c r="F232" s="184"/>
      <c r="G232" s="18"/>
      <c r="H232" s="18"/>
      <c r="I232" s="48"/>
      <c r="J232" s="48"/>
      <c r="K232" s="48"/>
      <c r="L232" s="48"/>
      <c r="M232" s="48"/>
      <c r="N232" s="48"/>
      <c r="O232" s="48"/>
    </row>
    <row r="233" spans="1:15" ht="15.75" hidden="1" customHeight="1" x14ac:dyDescent="0.25">
      <c r="A233" s="165"/>
      <c r="B233" s="166"/>
      <c r="C233" s="166"/>
      <c r="D233" s="166"/>
      <c r="E233" s="166"/>
      <c r="F233" s="184"/>
      <c r="G233" s="18"/>
      <c r="H233" s="18"/>
      <c r="I233" s="48"/>
      <c r="J233" s="48"/>
      <c r="K233" s="48"/>
      <c r="L233" s="48"/>
      <c r="M233" s="48"/>
      <c r="N233" s="48"/>
      <c r="O233" s="48"/>
    </row>
    <row r="234" spans="1:15" ht="15.75" hidden="1" customHeight="1" x14ac:dyDescent="0.25">
      <c r="A234" s="165"/>
      <c r="B234" s="166"/>
      <c r="C234" s="166"/>
      <c r="D234" s="166"/>
      <c r="E234" s="166"/>
      <c r="F234" s="184"/>
      <c r="G234" s="18"/>
      <c r="H234" s="18"/>
      <c r="I234" s="48"/>
      <c r="J234" s="48"/>
      <c r="K234" s="48"/>
      <c r="L234" s="48"/>
      <c r="M234" s="48"/>
      <c r="N234" s="48"/>
      <c r="O234" s="48"/>
    </row>
    <row r="235" spans="1:15" ht="15.75" hidden="1" customHeight="1" x14ac:dyDescent="0.25">
      <c r="A235" s="163"/>
      <c r="B235" s="166"/>
      <c r="C235" s="166"/>
      <c r="D235" s="166"/>
      <c r="E235" s="166"/>
      <c r="F235" s="184"/>
      <c r="G235" s="18"/>
      <c r="H235" s="18"/>
      <c r="I235" s="48"/>
      <c r="J235" s="48"/>
      <c r="K235" s="48"/>
      <c r="L235" s="48"/>
      <c r="M235" s="48"/>
      <c r="N235" s="48"/>
      <c r="O235" s="48"/>
    </row>
    <row r="236" spans="1:15" ht="15.75" hidden="1" customHeight="1" x14ac:dyDescent="0.25">
      <c r="A236" s="165"/>
      <c r="B236" s="166"/>
      <c r="C236" s="166"/>
      <c r="D236" s="166"/>
      <c r="E236" s="166"/>
      <c r="F236" s="184"/>
      <c r="G236" s="18"/>
      <c r="H236" s="18"/>
      <c r="I236" s="48"/>
      <c r="J236" s="48"/>
      <c r="K236" s="48"/>
      <c r="L236" s="48"/>
      <c r="M236" s="48"/>
      <c r="N236" s="48"/>
      <c r="O236" s="48"/>
    </row>
    <row r="237" spans="1:15" ht="15.75" hidden="1" customHeight="1" x14ac:dyDescent="0.25">
      <c r="A237" s="165"/>
      <c r="B237" s="166"/>
      <c r="C237" s="166"/>
      <c r="D237" s="166"/>
      <c r="E237" s="166"/>
      <c r="F237" s="184"/>
      <c r="G237" s="18"/>
      <c r="H237" s="18"/>
      <c r="I237" s="48"/>
      <c r="J237" s="48"/>
      <c r="K237" s="48"/>
      <c r="L237" s="48"/>
      <c r="M237" s="48"/>
      <c r="N237" s="48"/>
      <c r="O237" s="48"/>
    </row>
    <row r="238" spans="1:15" ht="15.75" hidden="1" customHeight="1" x14ac:dyDescent="0.25">
      <c r="A238" s="163"/>
      <c r="B238" s="166"/>
      <c r="C238" s="166"/>
      <c r="D238" s="166"/>
      <c r="E238" s="166"/>
      <c r="F238" s="184"/>
      <c r="G238" s="18"/>
      <c r="H238" s="18"/>
      <c r="I238" s="48"/>
      <c r="J238" s="48"/>
      <c r="K238" s="48"/>
      <c r="L238" s="48"/>
      <c r="M238" s="48"/>
      <c r="N238" s="48"/>
      <c r="O238" s="48"/>
    </row>
    <row r="239" spans="1:15" ht="15.75" hidden="1" customHeight="1" x14ac:dyDescent="0.25">
      <c r="A239" s="165"/>
      <c r="B239" s="166"/>
      <c r="C239" s="166"/>
      <c r="D239" s="166"/>
      <c r="E239" s="166"/>
      <c r="F239" s="184"/>
      <c r="G239" s="18"/>
      <c r="H239" s="18"/>
      <c r="I239" s="48"/>
      <c r="J239" s="48"/>
      <c r="K239" s="48"/>
      <c r="L239" s="48"/>
      <c r="M239" s="48"/>
      <c r="N239" s="48"/>
      <c r="O239" s="48"/>
    </row>
    <row r="240" spans="1:15" ht="15.75" hidden="1" customHeight="1" x14ac:dyDescent="0.25">
      <c r="A240" s="165"/>
      <c r="B240" s="166"/>
      <c r="C240" s="166"/>
      <c r="D240" s="166"/>
      <c r="E240" s="166"/>
      <c r="F240" s="184"/>
      <c r="G240" s="18"/>
      <c r="H240" s="18"/>
      <c r="I240" s="48"/>
      <c r="J240" s="48"/>
      <c r="K240" s="48"/>
      <c r="L240" s="48"/>
      <c r="M240" s="48"/>
      <c r="N240" s="48"/>
      <c r="O240" s="48"/>
    </row>
    <row r="241" spans="1:15" ht="15.75" hidden="1" customHeight="1" x14ac:dyDescent="0.25">
      <c r="A241" s="163"/>
      <c r="B241" s="166"/>
      <c r="C241" s="166"/>
      <c r="D241" s="166"/>
      <c r="E241" s="166"/>
      <c r="F241" s="184"/>
      <c r="G241" s="18"/>
      <c r="H241" s="18"/>
      <c r="I241" s="48"/>
      <c r="J241" s="48"/>
      <c r="K241" s="48"/>
      <c r="L241" s="48"/>
      <c r="M241" s="48"/>
      <c r="N241" s="48"/>
      <c r="O241" s="48"/>
    </row>
    <row r="242" spans="1:15" ht="15.75" hidden="1" customHeight="1" x14ac:dyDescent="0.25">
      <c r="A242" s="165"/>
      <c r="B242" s="166"/>
      <c r="C242" s="166"/>
      <c r="D242" s="166"/>
      <c r="E242" s="166"/>
      <c r="F242" s="184"/>
      <c r="G242" s="18"/>
      <c r="H242" s="18"/>
      <c r="I242" s="48"/>
      <c r="J242" s="48"/>
      <c r="K242" s="48"/>
      <c r="L242" s="48"/>
      <c r="M242" s="48"/>
      <c r="N242" s="48"/>
      <c r="O242" s="48"/>
    </row>
    <row r="243" spans="1:15" ht="15.75" hidden="1" customHeight="1" x14ac:dyDescent="0.25">
      <c r="A243" s="165"/>
      <c r="B243" s="166"/>
      <c r="C243" s="166"/>
      <c r="D243" s="166"/>
      <c r="E243" s="166"/>
      <c r="F243" s="184"/>
      <c r="G243" s="18"/>
      <c r="H243" s="18"/>
      <c r="I243" s="48"/>
      <c r="J243" s="48"/>
      <c r="K243" s="48"/>
      <c r="L243" s="48"/>
      <c r="M243" s="48"/>
      <c r="N243" s="48"/>
      <c r="O243" s="48"/>
    </row>
    <row r="244" spans="1:15" ht="15.75" hidden="1" customHeight="1" x14ac:dyDescent="0.25">
      <c r="A244" s="163"/>
      <c r="B244" s="166"/>
      <c r="C244" s="166"/>
      <c r="D244" s="166"/>
      <c r="E244" s="166"/>
      <c r="F244" s="184"/>
      <c r="G244" s="18"/>
      <c r="H244" s="18"/>
      <c r="I244" s="48"/>
      <c r="J244" s="48"/>
      <c r="K244" s="48"/>
      <c r="L244" s="48"/>
      <c r="M244" s="48"/>
      <c r="N244" s="48"/>
      <c r="O244" s="48"/>
    </row>
    <row r="245" spans="1:15" ht="15.75" hidden="1" customHeight="1" x14ac:dyDescent="0.25">
      <c r="A245" s="165"/>
      <c r="B245" s="166"/>
      <c r="C245" s="166"/>
      <c r="D245" s="166"/>
      <c r="E245" s="166"/>
      <c r="F245" s="184"/>
      <c r="G245" s="18"/>
      <c r="H245" s="18"/>
      <c r="I245" s="48"/>
      <c r="J245" s="48"/>
      <c r="K245" s="48"/>
      <c r="L245" s="48"/>
      <c r="M245" s="48"/>
      <c r="N245" s="48"/>
      <c r="O245" s="48"/>
    </row>
    <row r="246" spans="1:15" ht="15.75" hidden="1" customHeight="1" x14ac:dyDescent="0.25">
      <c r="A246" s="165"/>
      <c r="B246" s="166"/>
      <c r="C246" s="166"/>
      <c r="D246" s="166"/>
      <c r="E246" s="166"/>
      <c r="F246" s="184"/>
      <c r="G246" s="18"/>
      <c r="H246" s="18"/>
      <c r="I246" s="48"/>
      <c r="J246" s="48"/>
      <c r="K246" s="48"/>
      <c r="L246" s="48"/>
      <c r="M246" s="48"/>
      <c r="N246" s="48"/>
      <c r="O246" s="48"/>
    </row>
    <row r="247" spans="1:15" ht="15.75" hidden="1" customHeight="1" x14ac:dyDescent="0.25">
      <c r="A247" s="163"/>
      <c r="B247" s="166"/>
      <c r="C247" s="166"/>
      <c r="D247" s="166"/>
      <c r="E247" s="166"/>
      <c r="F247" s="184"/>
      <c r="G247" s="18"/>
      <c r="H247" s="18"/>
      <c r="I247" s="48"/>
      <c r="J247" s="48"/>
      <c r="K247" s="48"/>
      <c r="L247" s="48"/>
      <c r="M247" s="48"/>
      <c r="N247" s="48"/>
      <c r="O247" s="48"/>
    </row>
    <row r="248" spans="1:15" ht="15.75" hidden="1" customHeight="1" x14ac:dyDescent="0.25">
      <c r="A248" s="165"/>
      <c r="B248" s="166"/>
      <c r="C248" s="166"/>
      <c r="D248" s="166"/>
      <c r="E248" s="166"/>
      <c r="F248" s="184"/>
      <c r="G248" s="18"/>
      <c r="H248" s="18"/>
      <c r="I248" s="48"/>
      <c r="J248" s="48"/>
      <c r="K248" s="48"/>
      <c r="L248" s="48"/>
      <c r="M248" s="48"/>
      <c r="N248" s="48"/>
      <c r="O248" s="48"/>
    </row>
    <row r="249" spans="1:15" ht="15.75" hidden="1" customHeight="1" x14ac:dyDescent="0.25">
      <c r="A249" s="165"/>
      <c r="B249" s="166"/>
      <c r="C249" s="166"/>
      <c r="D249" s="166"/>
      <c r="E249" s="166"/>
      <c r="F249" s="184"/>
      <c r="G249" s="18"/>
      <c r="H249" s="18"/>
      <c r="I249" s="48"/>
      <c r="J249" s="48"/>
      <c r="K249" s="48"/>
      <c r="L249" s="48"/>
      <c r="M249" s="48"/>
      <c r="N249" s="48"/>
      <c r="O249" s="48"/>
    </row>
    <row r="250" spans="1:15" ht="15.75" hidden="1" customHeight="1" x14ac:dyDescent="0.25">
      <c r="A250" s="163"/>
      <c r="B250" s="166"/>
      <c r="C250" s="166"/>
      <c r="D250" s="166"/>
      <c r="E250" s="166"/>
      <c r="F250" s="184"/>
      <c r="G250" s="18"/>
      <c r="H250" s="18"/>
      <c r="I250" s="48"/>
      <c r="J250" s="48"/>
      <c r="K250" s="48"/>
      <c r="L250" s="48"/>
      <c r="M250" s="48"/>
      <c r="N250" s="48"/>
      <c r="O250" s="48"/>
    </row>
    <row r="251" spans="1:15" ht="15.75" hidden="1" customHeight="1" x14ac:dyDescent="0.25">
      <c r="A251" s="165"/>
      <c r="B251" s="166"/>
      <c r="C251" s="166"/>
      <c r="D251" s="166"/>
      <c r="E251" s="166"/>
      <c r="F251" s="184"/>
      <c r="G251" s="18"/>
      <c r="H251" s="18"/>
      <c r="I251" s="48"/>
      <c r="J251" s="48"/>
      <c r="K251" s="48"/>
      <c r="L251" s="48"/>
      <c r="M251" s="48"/>
      <c r="N251" s="48"/>
      <c r="O251" s="48"/>
    </row>
    <row r="252" spans="1:15" ht="15.75" hidden="1" customHeight="1" x14ac:dyDescent="0.25">
      <c r="A252" s="165"/>
      <c r="B252" s="166"/>
      <c r="C252" s="166"/>
      <c r="D252" s="166"/>
      <c r="E252" s="166"/>
      <c r="F252" s="184"/>
      <c r="G252" s="18"/>
      <c r="H252" s="18"/>
      <c r="I252" s="48"/>
      <c r="J252" s="48"/>
      <c r="K252" s="48"/>
      <c r="L252" s="48"/>
      <c r="M252" s="48"/>
      <c r="N252" s="48"/>
      <c r="O252" s="48"/>
    </row>
    <row r="253" spans="1:15" ht="15.75" hidden="1" customHeight="1" x14ac:dyDescent="0.25">
      <c r="A253" s="163"/>
      <c r="B253" s="166"/>
      <c r="C253" s="166"/>
      <c r="D253" s="166"/>
      <c r="E253" s="166"/>
      <c r="F253" s="184"/>
      <c r="G253" s="18"/>
      <c r="H253" s="18"/>
      <c r="I253" s="48"/>
      <c r="J253" s="48"/>
      <c r="K253" s="48"/>
      <c r="L253" s="48"/>
      <c r="M253" s="48"/>
      <c r="N253" s="48"/>
      <c r="O253" s="48"/>
    </row>
    <row r="254" spans="1:15" ht="15.75" hidden="1" customHeight="1" x14ac:dyDescent="0.25">
      <c r="A254" s="165"/>
      <c r="B254" s="166"/>
      <c r="C254" s="166"/>
      <c r="D254" s="166"/>
      <c r="E254" s="166"/>
      <c r="F254" s="184"/>
      <c r="G254" s="18"/>
      <c r="H254" s="18"/>
      <c r="I254" s="48"/>
      <c r="J254" s="48"/>
      <c r="K254" s="48"/>
      <c r="L254" s="48"/>
      <c r="M254" s="48"/>
      <c r="N254" s="48"/>
      <c r="O254" s="48"/>
    </row>
    <row r="255" spans="1:15" ht="15.75" hidden="1" customHeight="1" x14ac:dyDescent="0.25">
      <c r="A255" s="165"/>
      <c r="B255" s="166"/>
      <c r="C255" s="166"/>
      <c r="D255" s="166"/>
      <c r="E255" s="166"/>
      <c r="F255" s="184"/>
      <c r="G255" s="18"/>
      <c r="H255" s="18"/>
      <c r="I255" s="48"/>
      <c r="J255" s="48"/>
      <c r="K255" s="48"/>
      <c r="L255" s="48"/>
      <c r="M255" s="48"/>
      <c r="N255" s="48"/>
      <c r="O255" s="48"/>
    </row>
    <row r="256" spans="1:15" ht="15.75" hidden="1" customHeight="1" x14ac:dyDescent="0.25">
      <c r="A256" s="163"/>
      <c r="B256" s="166"/>
      <c r="C256" s="166"/>
      <c r="D256" s="166"/>
      <c r="E256" s="166"/>
      <c r="F256" s="184"/>
      <c r="G256" s="18"/>
      <c r="H256" s="18"/>
      <c r="I256" s="48"/>
      <c r="J256" s="48"/>
      <c r="K256" s="48"/>
      <c r="L256" s="48"/>
      <c r="M256" s="48"/>
      <c r="N256" s="48"/>
      <c r="O256" s="48"/>
    </row>
    <row r="257" spans="1:18" ht="15.75" hidden="1" customHeight="1" x14ac:dyDescent="0.25">
      <c r="A257" s="165"/>
      <c r="B257" s="166"/>
      <c r="C257" s="166"/>
      <c r="D257" s="166"/>
      <c r="E257" s="166"/>
      <c r="F257" s="184"/>
      <c r="G257" s="18"/>
      <c r="H257" s="18"/>
      <c r="I257" s="48"/>
      <c r="J257" s="48"/>
      <c r="K257" s="48"/>
      <c r="L257" s="48"/>
      <c r="M257" s="48"/>
      <c r="N257" s="48"/>
      <c r="O257" s="48"/>
    </row>
    <row r="258" spans="1:18" ht="15.75" hidden="1" customHeight="1" x14ac:dyDescent="0.25">
      <c r="A258" s="165"/>
      <c r="B258" s="166"/>
      <c r="C258" s="166"/>
      <c r="D258" s="166"/>
      <c r="E258" s="166"/>
      <c r="F258" s="184"/>
      <c r="G258" s="18"/>
      <c r="H258" s="18"/>
      <c r="I258" s="48"/>
      <c r="J258" s="48"/>
      <c r="K258" s="48"/>
      <c r="L258" s="48"/>
      <c r="M258" s="48"/>
      <c r="N258" s="48"/>
      <c r="O258" s="48"/>
    </row>
    <row r="259" spans="1:18" ht="15.75" hidden="1" customHeight="1" x14ac:dyDescent="0.25">
      <c r="A259" s="163"/>
      <c r="B259" s="166"/>
      <c r="C259" s="166"/>
      <c r="D259" s="166"/>
      <c r="E259" s="166"/>
      <c r="F259" s="184"/>
      <c r="G259" s="18"/>
      <c r="H259" s="18"/>
      <c r="I259" s="48"/>
      <c r="J259" s="48"/>
      <c r="K259" s="48"/>
      <c r="L259" s="48"/>
      <c r="M259" s="48"/>
      <c r="N259" s="48"/>
      <c r="O259" s="48"/>
    </row>
    <row r="260" spans="1:18" ht="15.75" hidden="1" customHeight="1" x14ac:dyDescent="0.25">
      <c r="A260" s="165"/>
      <c r="B260" s="166"/>
      <c r="C260" s="166"/>
      <c r="D260" s="166"/>
      <c r="E260" s="166"/>
      <c r="F260" s="184"/>
      <c r="G260" s="18"/>
      <c r="H260" s="18"/>
      <c r="I260" s="48"/>
      <c r="J260" s="48"/>
      <c r="K260" s="48"/>
      <c r="L260" s="48"/>
      <c r="M260" s="48"/>
      <c r="N260" s="48"/>
      <c r="O260" s="48"/>
    </row>
    <row r="261" spans="1:18" ht="15.75" hidden="1" customHeight="1" x14ac:dyDescent="0.25">
      <c r="A261" s="165"/>
      <c r="B261" s="166"/>
      <c r="C261" s="166"/>
      <c r="D261" s="166"/>
      <c r="E261" s="166"/>
      <c r="F261" s="184"/>
      <c r="G261" s="18"/>
      <c r="H261" s="18"/>
      <c r="I261" s="48"/>
      <c r="J261" s="48"/>
      <c r="K261" s="48"/>
      <c r="L261" s="48"/>
      <c r="M261" s="48"/>
      <c r="N261" s="48"/>
      <c r="O261" s="48"/>
    </row>
    <row r="262" spans="1:18" ht="15.75" hidden="1" customHeight="1" x14ac:dyDescent="0.25">
      <c r="A262" s="163"/>
      <c r="B262" s="166"/>
      <c r="C262" s="166"/>
      <c r="D262" s="166"/>
      <c r="E262" s="166"/>
      <c r="F262" s="184"/>
      <c r="G262" s="18"/>
      <c r="H262" s="18"/>
      <c r="I262" s="48"/>
      <c r="J262" s="48"/>
      <c r="K262" s="48"/>
      <c r="L262" s="48"/>
      <c r="M262" s="48"/>
      <c r="N262" s="48"/>
      <c r="O262" s="48"/>
    </row>
    <row r="263" spans="1:18" ht="15.75" hidden="1" customHeight="1" x14ac:dyDescent="0.25">
      <c r="A263" s="165"/>
      <c r="B263" s="166"/>
      <c r="C263" s="166"/>
      <c r="D263" s="166"/>
      <c r="E263" s="166"/>
      <c r="F263" s="184"/>
      <c r="G263" s="18"/>
      <c r="H263" s="18"/>
      <c r="I263" s="48"/>
      <c r="J263" s="48"/>
      <c r="K263" s="48"/>
      <c r="L263" s="48"/>
      <c r="M263" s="48"/>
      <c r="N263" s="48"/>
      <c r="O263" s="48"/>
    </row>
    <row r="264" spans="1:18" ht="15.75" hidden="1" customHeight="1" x14ac:dyDescent="0.25">
      <c r="A264" s="165"/>
      <c r="B264" s="166"/>
      <c r="C264" s="166"/>
      <c r="D264" s="166"/>
      <c r="E264" s="166"/>
      <c r="F264" s="184"/>
      <c r="G264" s="18"/>
      <c r="H264" s="18"/>
      <c r="I264" s="48"/>
      <c r="J264" s="48"/>
      <c r="K264" s="48"/>
      <c r="L264" s="48"/>
      <c r="M264" s="48"/>
      <c r="N264" s="48"/>
      <c r="O264" s="48"/>
    </row>
    <row r="265" spans="1:18" ht="15.75" hidden="1" customHeight="1" x14ac:dyDescent="0.25">
      <c r="A265" s="163"/>
      <c r="B265" s="166"/>
      <c r="C265" s="166"/>
      <c r="D265" s="166"/>
      <c r="E265" s="166"/>
      <c r="F265" s="184"/>
      <c r="G265" s="18"/>
      <c r="H265" s="18"/>
      <c r="I265" s="48"/>
      <c r="J265" s="48"/>
      <c r="K265" s="48"/>
      <c r="L265" s="48"/>
      <c r="M265" s="48"/>
      <c r="N265" s="48"/>
      <c r="O265" s="48"/>
    </row>
    <row r="266" spans="1:18" ht="15.75" hidden="1" customHeight="1" x14ac:dyDescent="0.25">
      <c r="A266" s="165"/>
      <c r="B266" s="166"/>
      <c r="C266" s="166"/>
      <c r="D266" s="166"/>
      <c r="E266" s="166"/>
      <c r="F266" s="184"/>
      <c r="G266" s="18"/>
      <c r="H266" s="18"/>
      <c r="I266" s="48"/>
      <c r="J266" s="48"/>
      <c r="K266" s="48"/>
      <c r="L266" s="48"/>
      <c r="M266" s="48"/>
      <c r="N266" s="48"/>
      <c r="O266" s="48"/>
    </row>
    <row r="267" spans="1:18" ht="15.75" hidden="1" customHeight="1" x14ac:dyDescent="0.2">
      <c r="A267" s="167"/>
      <c r="B267" s="168"/>
      <c r="C267" s="168"/>
      <c r="D267" s="168"/>
      <c r="E267" s="168"/>
    </row>
    <row r="268" spans="1:18" ht="15.75" hidden="1" customHeight="1" x14ac:dyDescent="0.2">
      <c r="A268" s="167"/>
      <c r="B268" s="168"/>
      <c r="C268" s="168"/>
      <c r="D268" s="168"/>
      <c r="E268" s="168"/>
    </row>
    <row r="269" spans="1:18" ht="15.75" hidden="1" customHeight="1" thickBot="1" x14ac:dyDescent="0.25">
      <c r="A269" s="167"/>
      <c r="B269" s="168"/>
      <c r="C269" s="168"/>
      <c r="D269" s="168"/>
      <c r="E269" s="168"/>
    </row>
    <row r="270" spans="1:18" s="152" customFormat="1" ht="15.75" hidden="1" customHeight="1" x14ac:dyDescent="0.2">
      <c r="A270" s="159" t="s">
        <v>5</v>
      </c>
      <c r="B270" s="263" t="s">
        <v>27</v>
      </c>
      <c r="C270" s="264"/>
      <c r="D270" s="263" t="s">
        <v>28</v>
      </c>
      <c r="E270" s="264"/>
      <c r="F270" s="265" t="s">
        <v>35</v>
      </c>
      <c r="G270" s="267" t="s">
        <v>29</v>
      </c>
      <c r="H270" s="268"/>
      <c r="I270" s="173"/>
      <c r="J270" s="173"/>
      <c r="K270" s="174"/>
      <c r="L270" s="174"/>
      <c r="M270" s="174"/>
      <c r="N270" s="174"/>
      <c r="O270" s="174"/>
      <c r="P270" s="153"/>
      <c r="Q270" s="153"/>
      <c r="R270" s="153"/>
    </row>
    <row r="271" spans="1:18" s="152" customFormat="1" ht="15.75" hidden="1" customHeight="1" thickBot="1" x14ac:dyDescent="0.25">
      <c r="A271" s="160" t="s">
        <v>25</v>
      </c>
      <c r="B271" s="161" t="s">
        <v>0</v>
      </c>
      <c r="C271" s="162" t="s">
        <v>26</v>
      </c>
      <c r="D271" s="161" t="s">
        <v>0</v>
      </c>
      <c r="E271" s="162" t="s">
        <v>26</v>
      </c>
      <c r="F271" s="266"/>
      <c r="G271" s="161" t="s">
        <v>30</v>
      </c>
      <c r="H271" s="162" t="s">
        <v>31</v>
      </c>
      <c r="I271" s="173"/>
      <c r="J271" s="173"/>
      <c r="K271" s="174"/>
      <c r="L271" s="174"/>
      <c r="M271" s="174"/>
      <c r="N271" s="174"/>
      <c r="O271" s="174"/>
      <c r="P271" s="153"/>
      <c r="Q271" s="153"/>
      <c r="R271" s="153"/>
    </row>
    <row r="272" spans="1:18" ht="15.75" hidden="1" customHeight="1" x14ac:dyDescent="0.25">
      <c r="A272" s="163"/>
      <c r="B272" s="164"/>
      <c r="C272" s="164"/>
      <c r="D272" s="164"/>
      <c r="E272" s="164"/>
      <c r="F272" s="183"/>
      <c r="G272" s="21"/>
      <c r="H272" s="21"/>
      <c r="I272" s="48"/>
      <c r="J272" s="48"/>
      <c r="K272" s="65"/>
      <c r="L272" s="65"/>
      <c r="M272" s="65"/>
      <c r="N272" s="65"/>
      <c r="O272" s="65"/>
      <c r="P272" s="154"/>
      <c r="Q272" s="154"/>
      <c r="R272" s="154"/>
    </row>
    <row r="273" spans="1:18" ht="15.75" hidden="1" customHeight="1" x14ac:dyDescent="0.25">
      <c r="A273" s="165"/>
      <c r="B273" s="166"/>
      <c r="C273" s="166"/>
      <c r="D273" s="166"/>
      <c r="E273" s="166"/>
      <c r="F273" s="184"/>
      <c r="G273" s="18"/>
      <c r="H273" s="18"/>
      <c r="I273" s="48"/>
      <c r="J273" s="48"/>
      <c r="K273" s="65"/>
      <c r="L273" s="65"/>
      <c r="M273" s="65"/>
      <c r="N273" s="65"/>
      <c r="O273" s="65"/>
      <c r="P273" s="154"/>
      <c r="Q273" s="154"/>
      <c r="R273" s="154"/>
    </row>
    <row r="274" spans="1:18" ht="15.75" hidden="1" customHeight="1" x14ac:dyDescent="0.25">
      <c r="A274" s="165"/>
      <c r="B274" s="166"/>
      <c r="C274" s="166"/>
      <c r="D274" s="166"/>
      <c r="E274" s="166"/>
      <c r="F274" s="184"/>
      <c r="G274" s="18"/>
      <c r="H274" s="18"/>
      <c r="I274" s="48"/>
      <c r="J274" s="48"/>
      <c r="K274" s="65"/>
      <c r="L274" s="65"/>
      <c r="M274" s="65"/>
      <c r="N274" s="65"/>
      <c r="O274" s="65"/>
      <c r="P274" s="154"/>
      <c r="Q274" s="154"/>
      <c r="R274" s="154"/>
    </row>
    <row r="275" spans="1:18" ht="15.75" hidden="1" customHeight="1" x14ac:dyDescent="0.25">
      <c r="A275" s="163"/>
      <c r="B275" s="166"/>
      <c r="C275" s="166"/>
      <c r="D275" s="166"/>
      <c r="E275" s="166"/>
      <c r="F275" s="184"/>
      <c r="G275" s="18"/>
      <c r="H275" s="18"/>
      <c r="I275" s="48"/>
      <c r="J275" s="48"/>
      <c r="K275" s="65"/>
      <c r="L275" s="65"/>
      <c r="M275" s="65"/>
      <c r="N275" s="65"/>
      <c r="O275" s="65"/>
      <c r="P275" s="154"/>
      <c r="Q275" s="154"/>
      <c r="R275" s="154"/>
    </row>
    <row r="276" spans="1:18" ht="15.75" hidden="1" customHeight="1" x14ac:dyDescent="0.25">
      <c r="A276" s="165"/>
      <c r="B276" s="166"/>
      <c r="C276" s="166"/>
      <c r="D276" s="166"/>
      <c r="E276" s="166"/>
      <c r="F276" s="184"/>
      <c r="G276" s="18"/>
      <c r="H276" s="18"/>
      <c r="I276" s="48"/>
      <c r="J276" s="48"/>
      <c r="K276" s="65"/>
      <c r="L276" s="65"/>
      <c r="M276" s="65"/>
      <c r="N276" s="65"/>
      <c r="O276" s="65"/>
      <c r="P276" s="154"/>
      <c r="Q276" s="154"/>
      <c r="R276" s="154"/>
    </row>
    <row r="277" spans="1:18" ht="15.75" hidden="1" customHeight="1" x14ac:dyDescent="0.25">
      <c r="A277" s="165"/>
      <c r="B277" s="166"/>
      <c r="C277" s="166"/>
      <c r="D277" s="166"/>
      <c r="E277" s="166"/>
      <c r="F277" s="184"/>
      <c r="G277" s="18"/>
      <c r="H277" s="18"/>
      <c r="I277" s="48"/>
      <c r="J277" s="48"/>
      <c r="K277" s="65"/>
      <c r="L277" s="65"/>
      <c r="M277" s="65"/>
      <c r="N277" s="65"/>
      <c r="O277" s="65"/>
      <c r="P277" s="154"/>
      <c r="Q277" s="154"/>
      <c r="R277" s="154"/>
    </row>
    <row r="278" spans="1:18" ht="15.75" hidden="1" customHeight="1" x14ac:dyDescent="0.25">
      <c r="A278" s="163"/>
      <c r="B278" s="166"/>
      <c r="C278" s="166"/>
      <c r="D278" s="166"/>
      <c r="E278" s="166"/>
      <c r="F278" s="184"/>
      <c r="G278" s="18"/>
      <c r="H278" s="18"/>
      <c r="I278" s="48"/>
      <c r="J278" s="48"/>
      <c r="K278" s="65"/>
      <c r="L278" s="65"/>
      <c r="M278" s="65"/>
      <c r="N278" s="65"/>
      <c r="O278" s="65"/>
      <c r="P278" s="154"/>
      <c r="Q278" s="154"/>
      <c r="R278" s="154"/>
    </row>
    <row r="279" spans="1:18" ht="15.75" hidden="1" customHeight="1" x14ac:dyDescent="0.25">
      <c r="A279" s="165"/>
      <c r="B279" s="166"/>
      <c r="C279" s="166"/>
      <c r="D279" s="166"/>
      <c r="E279" s="166"/>
      <c r="F279" s="184"/>
      <c r="G279" s="18"/>
      <c r="H279" s="18"/>
      <c r="I279" s="48"/>
      <c r="J279" s="48"/>
      <c r="K279" s="65"/>
      <c r="L279" s="65"/>
      <c r="M279" s="65"/>
      <c r="N279" s="65"/>
      <c r="O279" s="65"/>
      <c r="P279" s="154"/>
      <c r="Q279" s="154"/>
      <c r="R279" s="154"/>
    </row>
    <row r="280" spans="1:18" ht="15.75" hidden="1" customHeight="1" x14ac:dyDescent="0.25">
      <c r="A280" s="165"/>
      <c r="B280" s="166"/>
      <c r="C280" s="166"/>
      <c r="D280" s="166"/>
      <c r="E280" s="166"/>
      <c r="F280" s="184"/>
      <c r="G280" s="18"/>
      <c r="H280" s="18"/>
      <c r="I280" s="48"/>
      <c r="J280" s="48"/>
      <c r="K280" s="65"/>
      <c r="L280" s="65"/>
      <c r="M280" s="65"/>
      <c r="N280" s="65"/>
      <c r="O280" s="65"/>
      <c r="P280" s="154"/>
      <c r="Q280" s="154"/>
      <c r="R280" s="154"/>
    </row>
    <row r="281" spans="1:18" ht="15.75" hidden="1" customHeight="1" x14ac:dyDescent="0.25">
      <c r="A281" s="163"/>
      <c r="B281" s="166"/>
      <c r="C281" s="166"/>
      <c r="D281" s="166"/>
      <c r="E281" s="166"/>
      <c r="F281" s="184"/>
      <c r="G281" s="18"/>
      <c r="H281" s="18"/>
      <c r="I281" s="48"/>
      <c r="J281" s="48"/>
      <c r="K281" s="65"/>
      <c r="L281" s="65"/>
      <c r="M281" s="65"/>
      <c r="N281" s="65"/>
      <c r="O281" s="65"/>
      <c r="P281" s="154"/>
      <c r="Q281" s="154"/>
      <c r="R281" s="154"/>
    </row>
    <row r="282" spans="1:18" ht="15.75" hidden="1" customHeight="1" x14ac:dyDescent="0.25">
      <c r="A282" s="165"/>
      <c r="B282" s="166"/>
      <c r="C282" s="166"/>
      <c r="D282" s="166"/>
      <c r="E282" s="166"/>
      <c r="F282" s="184"/>
      <c r="G282" s="18"/>
      <c r="H282" s="18"/>
      <c r="I282" s="48"/>
      <c r="J282" s="48"/>
      <c r="K282" s="65"/>
      <c r="L282" s="65"/>
      <c r="M282" s="65"/>
      <c r="N282" s="65"/>
      <c r="O282" s="65"/>
      <c r="P282" s="154"/>
      <c r="Q282" s="154"/>
      <c r="R282" s="154"/>
    </row>
    <row r="283" spans="1:18" ht="15.75" hidden="1" customHeight="1" x14ac:dyDescent="0.25">
      <c r="A283" s="165"/>
      <c r="B283" s="166"/>
      <c r="C283" s="166"/>
      <c r="D283" s="166"/>
      <c r="E283" s="166"/>
      <c r="F283" s="184"/>
      <c r="G283" s="18"/>
      <c r="H283" s="18"/>
      <c r="I283" s="48"/>
      <c r="J283" s="48"/>
      <c r="K283" s="48"/>
      <c r="L283" s="48"/>
      <c r="M283" s="48"/>
      <c r="N283" s="48"/>
      <c r="O283" s="48"/>
    </row>
    <row r="284" spans="1:18" ht="15.75" hidden="1" customHeight="1" x14ac:dyDescent="0.25">
      <c r="A284" s="163"/>
      <c r="B284" s="166"/>
      <c r="C284" s="166"/>
      <c r="D284" s="166"/>
      <c r="E284" s="166"/>
      <c r="F284" s="184"/>
      <c r="G284" s="18"/>
      <c r="H284" s="18"/>
      <c r="I284" s="48"/>
      <c r="J284" s="48"/>
      <c r="K284" s="48"/>
      <c r="L284" s="48"/>
      <c r="M284" s="48"/>
      <c r="N284" s="48"/>
      <c r="O284" s="48"/>
    </row>
    <row r="285" spans="1:18" ht="15.75" hidden="1" customHeight="1" x14ac:dyDescent="0.25">
      <c r="A285" s="165"/>
      <c r="B285" s="166"/>
      <c r="C285" s="166"/>
      <c r="D285" s="166"/>
      <c r="E285" s="166"/>
      <c r="F285" s="184"/>
      <c r="G285" s="18"/>
      <c r="H285" s="18"/>
      <c r="I285" s="48"/>
      <c r="J285" s="48"/>
      <c r="K285" s="48"/>
      <c r="L285" s="48"/>
      <c r="M285" s="48"/>
      <c r="N285" s="48"/>
      <c r="O285" s="48"/>
    </row>
    <row r="286" spans="1:18" ht="15.75" hidden="1" customHeight="1" x14ac:dyDescent="0.25">
      <c r="A286" s="165"/>
      <c r="B286" s="166"/>
      <c r="C286" s="166"/>
      <c r="D286" s="166"/>
      <c r="E286" s="166"/>
      <c r="F286" s="184"/>
      <c r="G286" s="18"/>
      <c r="H286" s="18"/>
      <c r="I286" s="48"/>
      <c r="J286" s="48"/>
      <c r="K286" s="48"/>
      <c r="L286" s="48"/>
      <c r="M286" s="48"/>
      <c r="N286" s="48"/>
      <c r="O286" s="48"/>
    </row>
    <row r="287" spans="1:18" ht="15.75" hidden="1" customHeight="1" x14ac:dyDescent="0.25">
      <c r="A287" s="163"/>
      <c r="B287" s="166"/>
      <c r="C287" s="166"/>
      <c r="D287" s="166"/>
      <c r="E287" s="166"/>
      <c r="F287" s="184"/>
      <c r="G287" s="18"/>
      <c r="H287" s="18"/>
      <c r="I287" s="48"/>
      <c r="J287" s="48"/>
      <c r="K287" s="48"/>
      <c r="L287" s="48"/>
      <c r="M287" s="48"/>
      <c r="N287" s="48"/>
      <c r="O287" s="48"/>
    </row>
    <row r="288" spans="1:18" ht="15.75" hidden="1" customHeight="1" x14ac:dyDescent="0.25">
      <c r="A288" s="165"/>
      <c r="B288" s="166"/>
      <c r="C288" s="166"/>
      <c r="D288" s="166"/>
      <c r="E288" s="166"/>
      <c r="F288" s="184"/>
      <c r="G288" s="18"/>
      <c r="H288" s="18"/>
      <c r="I288" s="48"/>
      <c r="J288" s="48"/>
      <c r="K288" s="48"/>
      <c r="L288" s="48"/>
      <c r="M288" s="48"/>
      <c r="N288" s="48"/>
      <c r="O288" s="48"/>
    </row>
    <row r="289" spans="1:15" ht="15.75" hidden="1" customHeight="1" x14ac:dyDescent="0.25">
      <c r="A289" s="165"/>
      <c r="B289" s="166"/>
      <c r="C289" s="166"/>
      <c r="D289" s="166"/>
      <c r="E289" s="166"/>
      <c r="F289" s="184"/>
      <c r="G289" s="18"/>
      <c r="H289" s="18"/>
      <c r="I289" s="48"/>
      <c r="J289" s="48"/>
      <c r="K289" s="48"/>
      <c r="L289" s="48"/>
      <c r="M289" s="48"/>
      <c r="N289" s="48"/>
      <c r="O289" s="48"/>
    </row>
    <row r="290" spans="1:15" ht="15.75" hidden="1" customHeight="1" x14ac:dyDescent="0.25">
      <c r="A290" s="163"/>
      <c r="B290" s="166"/>
      <c r="C290" s="166"/>
      <c r="D290" s="166"/>
      <c r="E290" s="166"/>
      <c r="F290" s="184"/>
      <c r="G290" s="18"/>
      <c r="H290" s="18"/>
      <c r="I290" s="48"/>
      <c r="J290" s="48"/>
      <c r="K290" s="48"/>
      <c r="L290" s="48"/>
      <c r="M290" s="48"/>
      <c r="N290" s="48"/>
      <c r="O290" s="48"/>
    </row>
    <row r="291" spans="1:15" ht="15.75" hidden="1" customHeight="1" x14ac:dyDescent="0.25">
      <c r="A291" s="165"/>
      <c r="B291" s="166"/>
      <c r="C291" s="166"/>
      <c r="D291" s="166"/>
      <c r="E291" s="166"/>
      <c r="F291" s="184"/>
      <c r="G291" s="18"/>
      <c r="H291" s="18"/>
      <c r="I291" s="48"/>
      <c r="J291" s="48"/>
      <c r="K291" s="48"/>
      <c r="L291" s="48"/>
      <c r="M291" s="48"/>
      <c r="N291" s="48"/>
      <c r="O291" s="48"/>
    </row>
    <row r="292" spans="1:15" ht="15.75" hidden="1" customHeight="1" x14ac:dyDescent="0.25">
      <c r="A292" s="165"/>
      <c r="B292" s="166"/>
      <c r="C292" s="166"/>
      <c r="D292" s="166"/>
      <c r="E292" s="166"/>
      <c r="F292" s="184"/>
      <c r="G292" s="18"/>
      <c r="H292" s="18"/>
      <c r="I292" s="48"/>
      <c r="J292" s="48"/>
      <c r="K292" s="48"/>
      <c r="L292" s="48"/>
      <c r="M292" s="48"/>
      <c r="N292" s="48"/>
      <c r="O292" s="48"/>
    </row>
    <row r="293" spans="1:15" ht="15.75" hidden="1" customHeight="1" x14ac:dyDescent="0.25">
      <c r="A293" s="163"/>
      <c r="B293" s="166"/>
      <c r="C293" s="166"/>
      <c r="D293" s="166"/>
      <c r="E293" s="166"/>
      <c r="F293" s="184"/>
      <c r="G293" s="18"/>
      <c r="H293" s="18"/>
      <c r="I293" s="48"/>
      <c r="J293" s="48"/>
      <c r="K293" s="48"/>
      <c r="L293" s="48"/>
      <c r="M293" s="48"/>
      <c r="N293" s="48"/>
      <c r="O293" s="48"/>
    </row>
    <row r="294" spans="1:15" ht="15.75" hidden="1" customHeight="1" x14ac:dyDescent="0.25">
      <c r="A294" s="165"/>
      <c r="B294" s="166"/>
      <c r="C294" s="166"/>
      <c r="D294" s="166"/>
      <c r="E294" s="166"/>
      <c r="F294" s="184"/>
      <c r="G294" s="18"/>
      <c r="H294" s="18"/>
      <c r="I294" s="48"/>
      <c r="J294" s="48"/>
      <c r="K294" s="48"/>
      <c r="L294" s="48"/>
      <c r="M294" s="48"/>
      <c r="N294" s="48"/>
      <c r="O294" s="48"/>
    </row>
    <row r="295" spans="1:15" ht="15.75" hidden="1" customHeight="1" x14ac:dyDescent="0.25">
      <c r="A295" s="165"/>
      <c r="B295" s="166"/>
      <c r="C295" s="166"/>
      <c r="D295" s="166"/>
      <c r="E295" s="166"/>
      <c r="F295" s="184"/>
      <c r="G295" s="18"/>
      <c r="H295" s="18"/>
      <c r="I295" s="48"/>
      <c r="J295" s="48"/>
      <c r="K295" s="48"/>
      <c r="L295" s="48"/>
      <c r="M295" s="48"/>
      <c r="N295" s="48"/>
      <c r="O295" s="48"/>
    </row>
    <row r="296" spans="1:15" ht="15.75" hidden="1" customHeight="1" x14ac:dyDescent="0.25">
      <c r="A296" s="163"/>
      <c r="B296" s="166"/>
      <c r="C296" s="166"/>
      <c r="D296" s="166"/>
      <c r="E296" s="166"/>
      <c r="F296" s="184"/>
      <c r="G296" s="18"/>
      <c r="H296" s="18"/>
      <c r="I296" s="48"/>
      <c r="J296" s="48"/>
      <c r="K296" s="48"/>
      <c r="L296" s="48"/>
      <c r="M296" s="48"/>
      <c r="N296" s="48"/>
      <c r="O296" s="48"/>
    </row>
    <row r="297" spans="1:15" ht="15.75" hidden="1" customHeight="1" x14ac:dyDescent="0.25">
      <c r="A297" s="165"/>
      <c r="B297" s="166"/>
      <c r="C297" s="166"/>
      <c r="D297" s="166"/>
      <c r="E297" s="166"/>
      <c r="F297" s="184"/>
      <c r="G297" s="18"/>
      <c r="H297" s="18"/>
      <c r="I297" s="48"/>
      <c r="J297" s="48"/>
      <c r="K297" s="48"/>
      <c r="L297" s="48"/>
      <c r="M297" s="48"/>
      <c r="N297" s="48"/>
      <c r="O297" s="48"/>
    </row>
    <row r="298" spans="1:15" ht="15.75" hidden="1" customHeight="1" x14ac:dyDescent="0.25">
      <c r="A298" s="165"/>
      <c r="B298" s="166"/>
      <c r="C298" s="166"/>
      <c r="D298" s="166"/>
      <c r="E298" s="166"/>
      <c r="F298" s="184"/>
      <c r="G298" s="18"/>
      <c r="H298" s="18"/>
      <c r="I298" s="48"/>
      <c r="J298" s="48"/>
      <c r="K298" s="48"/>
      <c r="L298" s="48"/>
      <c r="M298" s="48"/>
      <c r="N298" s="48"/>
      <c r="O298" s="48"/>
    </row>
    <row r="299" spans="1:15" ht="15.75" hidden="1" customHeight="1" x14ac:dyDescent="0.25">
      <c r="A299" s="163"/>
      <c r="B299" s="166"/>
      <c r="C299" s="166"/>
      <c r="D299" s="166"/>
      <c r="E299" s="166"/>
      <c r="F299" s="184"/>
      <c r="G299" s="18"/>
      <c r="H299" s="18"/>
      <c r="I299" s="48"/>
      <c r="J299" s="48"/>
      <c r="K299" s="48"/>
      <c r="L299" s="48"/>
      <c r="M299" s="48"/>
      <c r="N299" s="48"/>
      <c r="O299" s="48"/>
    </row>
    <row r="300" spans="1:15" ht="15.75" hidden="1" customHeight="1" x14ac:dyDescent="0.25">
      <c r="A300" s="165"/>
      <c r="B300" s="166"/>
      <c r="C300" s="166"/>
      <c r="D300" s="166"/>
      <c r="E300" s="166"/>
      <c r="F300" s="184"/>
      <c r="G300" s="18"/>
      <c r="H300" s="18"/>
      <c r="I300" s="48"/>
      <c r="J300" s="48"/>
      <c r="K300" s="48"/>
      <c r="L300" s="48"/>
      <c r="M300" s="48"/>
      <c r="N300" s="48"/>
      <c r="O300" s="48"/>
    </row>
    <row r="301" spans="1:15" ht="15.75" hidden="1" customHeight="1" x14ac:dyDescent="0.25">
      <c r="A301" s="165"/>
      <c r="B301" s="166"/>
      <c r="C301" s="166"/>
      <c r="D301" s="166"/>
      <c r="E301" s="166"/>
      <c r="F301" s="184"/>
      <c r="G301" s="18"/>
      <c r="H301" s="18"/>
      <c r="I301" s="48"/>
      <c r="J301" s="48"/>
      <c r="K301" s="48"/>
      <c r="L301" s="48"/>
      <c r="M301" s="48"/>
      <c r="N301" s="48"/>
      <c r="O301" s="48"/>
    </row>
    <row r="302" spans="1:15" ht="15.75" hidden="1" customHeight="1" x14ac:dyDescent="0.25">
      <c r="A302" s="163"/>
      <c r="B302" s="166"/>
      <c r="C302" s="166"/>
      <c r="D302" s="166"/>
      <c r="E302" s="166"/>
      <c r="F302" s="184"/>
      <c r="G302" s="18"/>
      <c r="H302" s="18"/>
      <c r="I302" s="48"/>
      <c r="J302" s="48"/>
      <c r="K302" s="48"/>
      <c r="L302" s="48"/>
      <c r="M302" s="48"/>
      <c r="N302" s="48"/>
      <c r="O302" s="48"/>
    </row>
    <row r="303" spans="1:15" ht="15.75" hidden="1" customHeight="1" x14ac:dyDescent="0.25">
      <c r="A303" s="165"/>
      <c r="B303" s="166"/>
      <c r="C303" s="166"/>
      <c r="D303" s="166"/>
      <c r="E303" s="166"/>
      <c r="F303" s="184"/>
      <c r="G303" s="18"/>
      <c r="H303" s="18"/>
      <c r="I303" s="48"/>
      <c r="J303" s="48"/>
      <c r="K303" s="48"/>
      <c r="L303" s="48"/>
      <c r="M303" s="48"/>
      <c r="N303" s="48"/>
      <c r="O303" s="48"/>
    </row>
    <row r="304" spans="1:15" ht="15.75" hidden="1" customHeight="1" x14ac:dyDescent="0.25">
      <c r="A304" s="165"/>
      <c r="B304" s="166"/>
      <c r="C304" s="166"/>
      <c r="D304" s="166"/>
      <c r="E304" s="166"/>
      <c r="F304" s="184"/>
      <c r="G304" s="18"/>
      <c r="H304" s="18"/>
      <c r="I304" s="48"/>
      <c r="J304" s="48"/>
      <c r="K304" s="48"/>
      <c r="L304" s="48"/>
      <c r="M304" s="48"/>
      <c r="N304" s="48"/>
      <c r="O304" s="48"/>
    </row>
    <row r="305" spans="1:15" ht="15.75" hidden="1" customHeight="1" x14ac:dyDescent="0.25">
      <c r="A305" s="163"/>
      <c r="B305" s="166"/>
      <c r="C305" s="166"/>
      <c r="D305" s="166"/>
      <c r="E305" s="166"/>
      <c r="F305" s="184"/>
      <c r="G305" s="18"/>
      <c r="H305" s="18"/>
      <c r="I305" s="48"/>
      <c r="J305" s="48"/>
      <c r="K305" s="48"/>
      <c r="L305" s="48"/>
      <c r="M305" s="48"/>
      <c r="N305" s="48"/>
      <c r="O305" s="48"/>
    </row>
    <row r="306" spans="1:15" ht="15.75" hidden="1" customHeight="1" x14ac:dyDescent="0.25">
      <c r="A306" s="165"/>
      <c r="B306" s="166"/>
      <c r="C306" s="166"/>
      <c r="D306" s="166"/>
      <c r="E306" s="166"/>
      <c r="F306" s="184"/>
      <c r="G306" s="18"/>
      <c r="H306" s="18"/>
      <c r="I306" s="48"/>
      <c r="J306" s="48"/>
      <c r="K306" s="48"/>
      <c r="L306" s="48"/>
      <c r="M306" s="48"/>
      <c r="N306" s="48"/>
      <c r="O306" s="48"/>
    </row>
    <row r="307" spans="1:15" ht="15.75" hidden="1" customHeight="1" x14ac:dyDescent="0.25">
      <c r="A307" s="165"/>
      <c r="B307" s="166"/>
      <c r="C307" s="166"/>
      <c r="D307" s="166"/>
      <c r="E307" s="166"/>
      <c r="F307" s="184"/>
      <c r="G307" s="18"/>
      <c r="H307" s="18"/>
      <c r="I307" s="48"/>
      <c r="J307" s="48"/>
      <c r="K307" s="48"/>
      <c r="L307" s="48"/>
      <c r="M307" s="48"/>
      <c r="N307" s="48"/>
      <c r="O307" s="48"/>
    </row>
    <row r="308" spans="1:15" ht="15.75" hidden="1" customHeight="1" x14ac:dyDescent="0.25">
      <c r="A308" s="163"/>
      <c r="B308" s="166"/>
      <c r="C308" s="166"/>
      <c r="D308" s="166"/>
      <c r="E308" s="166"/>
      <c r="F308" s="184"/>
      <c r="G308" s="18"/>
      <c r="H308" s="18"/>
      <c r="I308" s="48"/>
      <c r="J308" s="48"/>
      <c r="K308" s="48"/>
      <c r="L308" s="48"/>
      <c r="M308" s="48"/>
      <c r="N308" s="48"/>
      <c r="O308" s="48"/>
    </row>
    <row r="309" spans="1:15" ht="15.75" hidden="1" customHeight="1" x14ac:dyDescent="0.25">
      <c r="A309" s="165"/>
      <c r="B309" s="166"/>
      <c r="C309" s="166"/>
      <c r="D309" s="166"/>
      <c r="E309" s="166"/>
      <c r="F309" s="184"/>
      <c r="G309" s="18"/>
      <c r="H309" s="18"/>
      <c r="I309" s="48"/>
      <c r="J309" s="48"/>
      <c r="K309" s="48"/>
      <c r="L309" s="48"/>
      <c r="M309" s="48"/>
      <c r="N309" s="48"/>
      <c r="O309" s="48"/>
    </row>
    <row r="310" spans="1:15" ht="15.75" hidden="1" customHeight="1" x14ac:dyDescent="0.25">
      <c r="A310" s="165"/>
      <c r="B310" s="166"/>
      <c r="C310" s="166"/>
      <c r="D310" s="166"/>
      <c r="E310" s="166"/>
      <c r="F310" s="184"/>
      <c r="G310" s="18"/>
      <c r="H310" s="18"/>
      <c r="I310" s="48"/>
      <c r="J310" s="48"/>
      <c r="K310" s="48"/>
      <c r="L310" s="48"/>
      <c r="M310" s="48"/>
      <c r="N310" s="48"/>
      <c r="O310" s="48"/>
    </row>
    <row r="311" spans="1:15" ht="15.75" hidden="1" customHeight="1" x14ac:dyDescent="0.25">
      <c r="A311" s="163"/>
      <c r="B311" s="166"/>
      <c r="C311" s="166"/>
      <c r="D311" s="166"/>
      <c r="E311" s="166"/>
      <c r="F311" s="184"/>
      <c r="G311" s="18"/>
      <c r="H311" s="18"/>
      <c r="I311" s="48"/>
      <c r="J311" s="48"/>
      <c r="K311" s="48"/>
      <c r="L311" s="48"/>
      <c r="M311" s="48"/>
      <c r="N311" s="48"/>
      <c r="O311" s="48"/>
    </row>
    <row r="312" spans="1:15" ht="15.75" hidden="1" customHeight="1" x14ac:dyDescent="0.25">
      <c r="A312" s="165"/>
      <c r="B312" s="166"/>
      <c r="C312" s="166"/>
      <c r="D312" s="166"/>
      <c r="E312" s="166"/>
      <c r="F312" s="184"/>
      <c r="G312" s="18"/>
      <c r="H312" s="18"/>
      <c r="I312" s="48"/>
      <c r="J312" s="48"/>
      <c r="K312" s="48"/>
      <c r="L312" s="48"/>
      <c r="M312" s="48"/>
      <c r="N312" s="48"/>
      <c r="O312" s="48"/>
    </row>
    <row r="313" spans="1:15" ht="15.75" hidden="1" customHeight="1" x14ac:dyDescent="0.25">
      <c r="A313" s="165"/>
      <c r="B313" s="166"/>
      <c r="C313" s="166"/>
      <c r="D313" s="166"/>
      <c r="E313" s="166"/>
      <c r="F313" s="184"/>
      <c r="G313" s="18"/>
      <c r="H313" s="18"/>
      <c r="I313" s="48"/>
      <c r="J313" s="48"/>
      <c r="K313" s="48"/>
      <c r="L313" s="48"/>
      <c r="M313" s="48"/>
      <c r="N313" s="48"/>
      <c r="O313" s="48"/>
    </row>
    <row r="314" spans="1:15" ht="15.75" hidden="1" customHeight="1" x14ac:dyDescent="0.25">
      <c r="A314" s="163"/>
      <c r="B314" s="166"/>
      <c r="C314" s="166"/>
      <c r="D314" s="166"/>
      <c r="E314" s="166"/>
      <c r="F314" s="184"/>
      <c r="G314" s="18"/>
      <c r="H314" s="18"/>
      <c r="I314" s="48"/>
      <c r="J314" s="48"/>
      <c r="K314" s="48"/>
      <c r="L314" s="48"/>
      <c r="M314" s="48"/>
      <c r="N314" s="48"/>
      <c r="O314" s="48"/>
    </row>
    <row r="315" spans="1:15" ht="15.75" hidden="1" customHeight="1" x14ac:dyDescent="0.25">
      <c r="A315" s="165"/>
      <c r="B315" s="166"/>
      <c r="C315" s="166"/>
      <c r="D315" s="166"/>
      <c r="E315" s="166"/>
      <c r="F315" s="184"/>
      <c r="G315" s="18"/>
      <c r="H315" s="18"/>
      <c r="I315" s="48"/>
      <c r="J315" s="48"/>
      <c r="K315" s="48"/>
      <c r="L315" s="48"/>
      <c r="M315" s="48"/>
      <c r="N315" s="48"/>
      <c r="O315" s="48"/>
    </row>
    <row r="316" spans="1:15" ht="15.75" hidden="1" customHeight="1" x14ac:dyDescent="0.25">
      <c r="A316" s="165"/>
      <c r="B316" s="166"/>
      <c r="C316" s="166"/>
      <c r="D316" s="166"/>
      <c r="E316" s="166"/>
      <c r="F316" s="184"/>
      <c r="G316" s="18"/>
      <c r="H316" s="18"/>
      <c r="I316" s="48"/>
      <c r="J316" s="48"/>
      <c r="K316" s="48"/>
      <c r="L316" s="48"/>
      <c r="M316" s="48"/>
      <c r="N316" s="48"/>
      <c r="O316" s="48"/>
    </row>
    <row r="317" spans="1:15" ht="15.75" hidden="1" customHeight="1" x14ac:dyDescent="0.25">
      <c r="A317" s="163"/>
      <c r="B317" s="166"/>
      <c r="C317" s="166"/>
      <c r="D317" s="166"/>
      <c r="E317" s="166"/>
      <c r="F317" s="184"/>
      <c r="G317" s="18"/>
      <c r="H317" s="18"/>
      <c r="I317" s="48"/>
      <c r="J317" s="48"/>
      <c r="K317" s="48"/>
      <c r="L317" s="48"/>
      <c r="M317" s="48"/>
      <c r="N317" s="48"/>
      <c r="O317" s="48"/>
    </row>
    <row r="318" spans="1:15" ht="15.75" hidden="1" customHeight="1" x14ac:dyDescent="0.25">
      <c r="A318" s="165"/>
      <c r="B318" s="166"/>
      <c r="C318" s="166"/>
      <c r="D318" s="166"/>
      <c r="E318" s="166"/>
      <c r="F318" s="184"/>
      <c r="G318" s="18"/>
      <c r="H318" s="18"/>
      <c r="I318" s="48"/>
      <c r="J318" s="48"/>
      <c r="K318" s="48"/>
      <c r="L318" s="48"/>
      <c r="M318" s="48"/>
      <c r="N318" s="48"/>
      <c r="O318" s="48"/>
    </row>
    <row r="319" spans="1:15" ht="15.75" hidden="1" customHeight="1" x14ac:dyDescent="0.25">
      <c r="A319" s="165"/>
      <c r="B319" s="166"/>
      <c r="C319" s="166"/>
      <c r="D319" s="166"/>
      <c r="E319" s="166"/>
      <c r="F319" s="184"/>
      <c r="G319" s="18"/>
      <c r="H319" s="18"/>
      <c r="I319" s="48"/>
      <c r="J319" s="48"/>
      <c r="K319" s="48"/>
      <c r="L319" s="48"/>
      <c r="M319" s="48"/>
      <c r="N319" s="48"/>
      <c r="O319" s="48"/>
    </row>
    <row r="320" spans="1:15" ht="15.75" hidden="1" customHeight="1" x14ac:dyDescent="0.25">
      <c r="A320" s="163"/>
      <c r="B320" s="166"/>
      <c r="C320" s="166"/>
      <c r="D320" s="166"/>
      <c r="E320" s="166"/>
      <c r="F320" s="184"/>
      <c r="G320" s="18"/>
      <c r="H320" s="18"/>
      <c r="I320" s="48"/>
      <c r="J320" s="48"/>
      <c r="K320" s="48"/>
      <c r="L320" s="48"/>
      <c r="M320" s="48"/>
      <c r="N320" s="48"/>
      <c r="O320" s="48"/>
    </row>
    <row r="321" spans="1:15" ht="15.75" hidden="1" customHeight="1" x14ac:dyDescent="0.25">
      <c r="A321" s="165"/>
      <c r="B321" s="166"/>
      <c r="C321" s="166"/>
      <c r="D321" s="166"/>
      <c r="E321" s="166"/>
      <c r="F321" s="184"/>
      <c r="G321" s="18"/>
      <c r="H321" s="18"/>
      <c r="I321" s="48"/>
      <c r="J321" s="48"/>
      <c r="K321" s="48"/>
      <c r="L321" s="48"/>
      <c r="M321" s="48"/>
      <c r="N321" s="48"/>
      <c r="O321" s="48"/>
    </row>
    <row r="322" spans="1:15" ht="15.75" hidden="1" customHeight="1" x14ac:dyDescent="0.25">
      <c r="A322" s="165"/>
      <c r="B322" s="166"/>
      <c r="C322" s="166"/>
      <c r="D322" s="166"/>
      <c r="E322" s="166"/>
      <c r="F322" s="184"/>
      <c r="G322" s="18"/>
      <c r="H322" s="18"/>
      <c r="I322" s="48"/>
      <c r="J322" s="48"/>
      <c r="K322" s="48"/>
      <c r="L322" s="48"/>
      <c r="M322" s="48"/>
      <c r="N322" s="48"/>
      <c r="O322" s="48"/>
    </row>
    <row r="323" spans="1:15" ht="15.75" hidden="1" customHeight="1" x14ac:dyDescent="0.25">
      <c r="A323" s="163"/>
      <c r="B323" s="166"/>
      <c r="C323" s="166"/>
      <c r="D323" s="166"/>
      <c r="E323" s="166"/>
      <c r="F323" s="184"/>
      <c r="G323" s="18"/>
      <c r="H323" s="18"/>
      <c r="I323" s="48"/>
      <c r="J323" s="48"/>
      <c r="K323" s="48"/>
      <c r="L323" s="48"/>
      <c r="M323" s="48"/>
      <c r="N323" s="48"/>
      <c r="O323" s="48"/>
    </row>
    <row r="324" spans="1:15" ht="15.75" hidden="1" customHeight="1" x14ac:dyDescent="0.25">
      <c r="A324" s="165"/>
      <c r="B324" s="166"/>
      <c r="C324" s="166"/>
      <c r="D324" s="166"/>
      <c r="E324" s="166"/>
      <c r="F324" s="184"/>
      <c r="G324" s="18"/>
      <c r="H324" s="18"/>
      <c r="I324" s="48"/>
      <c r="J324" s="48"/>
      <c r="K324" s="48"/>
      <c r="L324" s="48"/>
      <c r="M324" s="48"/>
      <c r="N324" s="48"/>
      <c r="O324" s="48"/>
    </row>
    <row r="325" spans="1:15" ht="15.75" hidden="1" customHeight="1" x14ac:dyDescent="0.25">
      <c r="A325" s="165"/>
      <c r="B325" s="166"/>
      <c r="C325" s="166"/>
      <c r="D325" s="166"/>
      <c r="E325" s="166"/>
      <c r="F325" s="184"/>
      <c r="G325" s="18"/>
      <c r="H325" s="18"/>
      <c r="I325" s="48"/>
      <c r="J325" s="48"/>
      <c r="K325" s="48"/>
      <c r="L325" s="48"/>
      <c r="M325" s="48"/>
      <c r="N325" s="48"/>
      <c r="O325" s="48"/>
    </row>
    <row r="326" spans="1:15" ht="15.75" hidden="1" customHeight="1" x14ac:dyDescent="0.25">
      <c r="A326" s="163"/>
      <c r="B326" s="166"/>
      <c r="C326" s="166"/>
      <c r="D326" s="166"/>
      <c r="E326" s="166"/>
      <c r="F326" s="184"/>
      <c r="G326" s="18"/>
      <c r="H326" s="18"/>
      <c r="I326" s="48"/>
      <c r="J326" s="48"/>
      <c r="K326" s="48"/>
      <c r="L326" s="48"/>
      <c r="M326" s="48"/>
      <c r="N326" s="48"/>
      <c r="O326" s="48"/>
    </row>
    <row r="327" spans="1:15" ht="15.75" hidden="1" customHeight="1" x14ac:dyDescent="0.25">
      <c r="A327" s="165"/>
      <c r="B327" s="166"/>
      <c r="C327" s="166"/>
      <c r="D327" s="166"/>
      <c r="E327" s="166"/>
      <c r="F327" s="184"/>
      <c r="G327" s="18"/>
      <c r="H327" s="18"/>
      <c r="I327" s="48"/>
      <c r="J327" s="48"/>
      <c r="K327" s="48"/>
      <c r="L327" s="48"/>
      <c r="M327" s="48"/>
      <c r="N327" s="48"/>
      <c r="O327" s="48"/>
    </row>
    <row r="328" spans="1:15" ht="15.75" hidden="1" customHeight="1" x14ac:dyDescent="0.25">
      <c r="A328" s="165"/>
      <c r="B328" s="166"/>
      <c r="C328" s="166"/>
      <c r="D328" s="166"/>
      <c r="E328" s="166"/>
      <c r="F328" s="184"/>
      <c r="G328" s="18"/>
      <c r="H328" s="18"/>
      <c r="I328" s="48"/>
      <c r="J328" s="48"/>
      <c r="K328" s="48"/>
      <c r="L328" s="48"/>
      <c r="M328" s="48"/>
      <c r="N328" s="48"/>
      <c r="O328" s="48"/>
    </row>
    <row r="329" spans="1:15" ht="15.75" hidden="1" customHeight="1" x14ac:dyDescent="0.25">
      <c r="A329" s="163"/>
      <c r="B329" s="166"/>
      <c r="C329" s="166"/>
      <c r="D329" s="166"/>
      <c r="E329" s="166"/>
      <c r="F329" s="184"/>
      <c r="G329" s="18"/>
      <c r="H329" s="18"/>
      <c r="I329" s="48"/>
      <c r="J329" s="48"/>
      <c r="K329" s="48"/>
      <c r="L329" s="48"/>
      <c r="M329" s="48"/>
      <c r="N329" s="48"/>
      <c r="O329" s="48"/>
    </row>
    <row r="330" spans="1:15" ht="15.75" hidden="1" customHeight="1" x14ac:dyDescent="0.25">
      <c r="A330" s="165"/>
      <c r="B330" s="166"/>
      <c r="C330" s="166"/>
      <c r="D330" s="166"/>
      <c r="E330" s="166"/>
      <c r="F330" s="184"/>
      <c r="G330" s="18"/>
      <c r="H330" s="18"/>
      <c r="I330" s="48"/>
      <c r="J330" s="48"/>
      <c r="K330" s="48"/>
      <c r="L330" s="48"/>
      <c r="M330" s="48"/>
      <c r="N330" s="48"/>
      <c r="O330" s="48"/>
    </row>
    <row r="331" spans="1:15" ht="15.75" hidden="1" customHeight="1" x14ac:dyDescent="0.25">
      <c r="A331" s="165"/>
      <c r="B331" s="166"/>
      <c r="C331" s="166"/>
      <c r="D331" s="166"/>
      <c r="E331" s="166"/>
      <c r="F331" s="184"/>
      <c r="G331" s="18"/>
      <c r="H331" s="18"/>
      <c r="I331" s="48"/>
      <c r="J331" s="48"/>
      <c r="K331" s="48"/>
      <c r="L331" s="48"/>
      <c r="M331" s="48"/>
      <c r="N331" s="48"/>
      <c r="O331" s="48"/>
    </row>
    <row r="332" spans="1:15" ht="15.75" hidden="1" customHeight="1" x14ac:dyDescent="0.25">
      <c r="A332" s="163"/>
      <c r="B332" s="166"/>
      <c r="C332" s="166"/>
      <c r="D332" s="166"/>
      <c r="E332" s="166"/>
      <c r="F332" s="184"/>
      <c r="G332" s="18"/>
      <c r="H332" s="18"/>
      <c r="I332" s="48"/>
      <c r="J332" s="48"/>
      <c r="K332" s="48"/>
      <c r="L332" s="48"/>
      <c r="M332" s="48"/>
      <c r="N332" s="48"/>
      <c r="O332" s="48"/>
    </row>
    <row r="333" spans="1:15" ht="15.75" hidden="1" customHeight="1" x14ac:dyDescent="0.25">
      <c r="A333" s="165"/>
      <c r="B333" s="166"/>
      <c r="C333" s="166"/>
      <c r="D333" s="166"/>
      <c r="E333" s="166"/>
      <c r="F333" s="184"/>
      <c r="G333" s="18"/>
      <c r="H333" s="18"/>
      <c r="I333" s="48"/>
      <c r="J333" s="48"/>
      <c r="K333" s="48"/>
      <c r="L333" s="48"/>
      <c r="M333" s="48"/>
      <c r="N333" s="48"/>
      <c r="O333" s="48"/>
    </row>
    <row r="334" spans="1:15" ht="15.75" hidden="1" customHeight="1" x14ac:dyDescent="0.25">
      <c r="A334" s="165"/>
      <c r="B334" s="166"/>
      <c r="C334" s="166"/>
      <c r="D334" s="166"/>
      <c r="E334" s="166"/>
      <c r="F334" s="184"/>
      <c r="G334" s="18"/>
      <c r="H334" s="18"/>
      <c r="I334" s="48"/>
      <c r="J334" s="48"/>
      <c r="K334" s="48"/>
      <c r="L334" s="48"/>
      <c r="M334" s="48"/>
      <c r="N334" s="48"/>
      <c r="O334" s="48"/>
    </row>
    <row r="335" spans="1:15" ht="15.75" hidden="1" customHeight="1" x14ac:dyDescent="0.25">
      <c r="A335" s="163"/>
      <c r="B335" s="166"/>
      <c r="C335" s="166"/>
      <c r="D335" s="166"/>
      <c r="E335" s="166"/>
      <c r="F335" s="184"/>
      <c r="G335" s="18"/>
      <c r="H335" s="18"/>
      <c r="I335" s="48"/>
      <c r="J335" s="48"/>
      <c r="K335" s="48"/>
      <c r="L335" s="48"/>
      <c r="M335" s="48"/>
      <c r="N335" s="48"/>
      <c r="O335" s="48"/>
    </row>
    <row r="336" spans="1:15" ht="15.75" hidden="1" customHeight="1" x14ac:dyDescent="0.25">
      <c r="A336" s="165"/>
      <c r="B336" s="166"/>
      <c r="C336" s="166"/>
      <c r="D336" s="166"/>
      <c r="E336" s="166"/>
      <c r="F336" s="184"/>
      <c r="G336" s="18"/>
      <c r="H336" s="18"/>
      <c r="I336" s="48"/>
      <c r="J336" s="48"/>
      <c r="K336" s="48"/>
      <c r="L336" s="48"/>
      <c r="M336" s="48"/>
      <c r="N336" s="48"/>
      <c r="O336" s="48"/>
    </row>
    <row r="337" spans="1:15" ht="15.75" hidden="1" customHeight="1" x14ac:dyDescent="0.25">
      <c r="A337" s="165"/>
      <c r="B337" s="166"/>
      <c r="C337" s="166"/>
      <c r="D337" s="166"/>
      <c r="E337" s="166"/>
      <c r="F337" s="184"/>
      <c r="G337" s="18"/>
      <c r="H337" s="18"/>
      <c r="I337" s="48"/>
      <c r="J337" s="48"/>
      <c r="K337" s="48"/>
      <c r="L337" s="48"/>
      <c r="M337" s="48"/>
      <c r="N337" s="48"/>
      <c r="O337" s="48"/>
    </row>
    <row r="338" spans="1:15" ht="15.75" hidden="1" customHeight="1" x14ac:dyDescent="0.25">
      <c r="A338" s="163"/>
      <c r="B338" s="166"/>
      <c r="C338" s="166"/>
      <c r="D338" s="166"/>
      <c r="E338" s="166"/>
      <c r="F338" s="184"/>
      <c r="G338" s="18"/>
      <c r="H338" s="18"/>
      <c r="I338" s="48"/>
      <c r="J338" s="48"/>
      <c r="K338" s="48"/>
      <c r="L338" s="48"/>
      <c r="M338" s="48"/>
      <c r="N338" s="48"/>
      <c r="O338" s="48"/>
    </row>
    <row r="339" spans="1:15" ht="15.75" hidden="1" customHeight="1" x14ac:dyDescent="0.25">
      <c r="A339" s="165"/>
      <c r="B339" s="166"/>
      <c r="C339" s="166"/>
      <c r="D339" s="166"/>
      <c r="E339" s="166"/>
      <c r="F339" s="184"/>
      <c r="G339" s="18"/>
      <c r="H339" s="18"/>
      <c r="I339" s="48"/>
      <c r="J339" s="48"/>
      <c r="K339" s="48"/>
      <c r="L339" s="48"/>
      <c r="M339" s="48"/>
      <c r="N339" s="48"/>
      <c r="O339" s="48"/>
    </row>
    <row r="340" spans="1:15" ht="15.75" hidden="1" customHeight="1" x14ac:dyDescent="0.25">
      <c r="A340" s="165"/>
      <c r="B340" s="166"/>
      <c r="C340" s="166"/>
      <c r="D340" s="166"/>
      <c r="E340" s="166"/>
      <c r="F340" s="184"/>
      <c r="G340" s="18"/>
      <c r="H340" s="18"/>
      <c r="I340" s="48"/>
      <c r="J340" s="48"/>
      <c r="K340" s="48"/>
      <c r="L340" s="48"/>
      <c r="M340" s="48"/>
      <c r="N340" s="48"/>
      <c r="O340" s="48"/>
    </row>
    <row r="341" spans="1:15" ht="15.75" hidden="1" customHeight="1" x14ac:dyDescent="0.25">
      <c r="A341" s="163"/>
      <c r="B341" s="166"/>
      <c r="C341" s="166"/>
      <c r="D341" s="166"/>
      <c r="E341" s="166"/>
      <c r="F341" s="184"/>
      <c r="G341" s="18"/>
      <c r="H341" s="18"/>
      <c r="I341" s="48"/>
      <c r="J341" s="48"/>
      <c r="K341" s="48"/>
      <c r="L341" s="48"/>
      <c r="M341" s="48"/>
      <c r="N341" s="48"/>
      <c r="O341" s="48"/>
    </row>
    <row r="342" spans="1:15" ht="15.75" hidden="1" customHeight="1" x14ac:dyDescent="0.25">
      <c r="A342" s="165"/>
      <c r="B342" s="166"/>
      <c r="C342" s="166"/>
      <c r="D342" s="166"/>
      <c r="E342" s="166"/>
      <c r="F342" s="184"/>
      <c r="G342" s="18"/>
      <c r="H342" s="18"/>
      <c r="I342" s="48"/>
      <c r="J342" s="48"/>
      <c r="K342" s="48"/>
      <c r="L342" s="48"/>
      <c r="M342" s="48"/>
      <c r="N342" s="48"/>
      <c r="O342" s="48"/>
    </row>
    <row r="343" spans="1:15" ht="15.75" hidden="1" customHeight="1" x14ac:dyDescent="0.25">
      <c r="A343" s="165"/>
      <c r="B343" s="166"/>
      <c r="C343" s="166"/>
      <c r="D343" s="166"/>
      <c r="E343" s="166"/>
      <c r="F343" s="184"/>
      <c r="G343" s="18"/>
      <c r="H343" s="18"/>
      <c r="I343" s="48"/>
      <c r="J343" s="48"/>
      <c r="K343" s="48"/>
      <c r="L343" s="48"/>
      <c r="M343" s="48"/>
      <c r="N343" s="48"/>
      <c r="O343" s="48"/>
    </row>
    <row r="344" spans="1:15" ht="15.75" hidden="1" customHeight="1" x14ac:dyDescent="0.25">
      <c r="A344" s="163"/>
      <c r="B344" s="166"/>
      <c r="C344" s="166"/>
      <c r="D344" s="166"/>
      <c r="E344" s="166"/>
      <c r="F344" s="184"/>
      <c r="G344" s="18"/>
      <c r="H344" s="18"/>
      <c r="I344" s="48"/>
      <c r="J344" s="48"/>
      <c r="K344" s="48"/>
      <c r="L344" s="48"/>
      <c r="M344" s="48"/>
      <c r="N344" s="48"/>
      <c r="O344" s="48"/>
    </row>
    <row r="345" spans="1:15" ht="15.75" hidden="1" customHeight="1" x14ac:dyDescent="0.25">
      <c r="A345" s="165"/>
      <c r="B345" s="166"/>
      <c r="C345" s="166"/>
      <c r="D345" s="166"/>
      <c r="E345" s="166"/>
      <c r="F345" s="184"/>
      <c r="G345" s="18"/>
      <c r="H345" s="18"/>
      <c r="I345" s="48"/>
      <c r="J345" s="48"/>
      <c r="K345" s="48"/>
      <c r="L345" s="48"/>
      <c r="M345" s="48"/>
      <c r="N345" s="48"/>
      <c r="O345" s="48"/>
    </row>
    <row r="346" spans="1:15" ht="15.75" hidden="1" customHeight="1" x14ac:dyDescent="0.25">
      <c r="A346" s="165"/>
      <c r="B346" s="166"/>
      <c r="C346" s="166"/>
      <c r="D346" s="166"/>
      <c r="E346" s="166"/>
      <c r="F346" s="184"/>
      <c r="G346" s="18"/>
      <c r="H346" s="18"/>
      <c r="I346" s="48"/>
      <c r="J346" s="48"/>
      <c r="K346" s="48"/>
      <c r="L346" s="48"/>
      <c r="M346" s="48"/>
      <c r="N346" s="48"/>
      <c r="O346" s="48"/>
    </row>
    <row r="347" spans="1:15" ht="15.75" hidden="1" customHeight="1" x14ac:dyDescent="0.25">
      <c r="A347" s="163"/>
      <c r="B347" s="166"/>
      <c r="C347" s="166"/>
      <c r="D347" s="166"/>
      <c r="E347" s="166"/>
      <c r="F347" s="184"/>
      <c r="G347" s="18"/>
      <c r="H347" s="18"/>
      <c r="I347" s="48"/>
      <c r="J347" s="48"/>
      <c r="K347" s="48"/>
      <c r="L347" s="48"/>
      <c r="M347" s="48"/>
      <c r="N347" s="48"/>
      <c r="O347" s="48"/>
    </row>
    <row r="348" spans="1:15" ht="15.75" hidden="1" customHeight="1" x14ac:dyDescent="0.25">
      <c r="A348" s="165"/>
      <c r="B348" s="166"/>
      <c r="C348" s="166"/>
      <c r="D348" s="166"/>
      <c r="E348" s="166"/>
      <c r="F348" s="184"/>
      <c r="G348" s="18"/>
      <c r="H348" s="18"/>
      <c r="I348" s="48"/>
      <c r="J348" s="48"/>
      <c r="K348" s="48"/>
      <c r="L348" s="48"/>
      <c r="M348" s="48"/>
      <c r="N348" s="48"/>
      <c r="O348" s="48"/>
    </row>
    <row r="349" spans="1:15" ht="15.75" hidden="1" customHeight="1" x14ac:dyDescent="0.25">
      <c r="A349" s="165"/>
      <c r="B349" s="166"/>
      <c r="C349" s="166"/>
      <c r="D349" s="166"/>
      <c r="E349" s="166"/>
      <c r="F349" s="184"/>
      <c r="G349" s="18"/>
      <c r="H349" s="18"/>
      <c r="I349" s="48"/>
      <c r="J349" s="48"/>
      <c r="K349" s="48"/>
      <c r="L349" s="48"/>
      <c r="M349" s="48"/>
      <c r="N349" s="48"/>
      <c r="O349" s="48"/>
    </row>
    <row r="350" spans="1:15" ht="15.75" hidden="1" customHeight="1" x14ac:dyDescent="0.25">
      <c r="A350" s="163"/>
      <c r="B350" s="166"/>
      <c r="C350" s="166"/>
      <c r="D350" s="166"/>
      <c r="E350" s="166"/>
      <c r="F350" s="184"/>
      <c r="G350" s="18"/>
      <c r="H350" s="18"/>
      <c r="I350" s="48"/>
      <c r="J350" s="48"/>
      <c r="K350" s="48"/>
      <c r="L350" s="48"/>
      <c r="M350" s="48"/>
      <c r="N350" s="48"/>
      <c r="O350" s="48"/>
    </row>
    <row r="351" spans="1:15" ht="15.75" hidden="1" customHeight="1" x14ac:dyDescent="0.25">
      <c r="A351" s="165"/>
      <c r="B351" s="166"/>
      <c r="C351" s="166"/>
      <c r="D351" s="166"/>
      <c r="E351" s="166"/>
      <c r="F351" s="184"/>
      <c r="G351" s="18"/>
      <c r="H351" s="18"/>
      <c r="I351" s="48"/>
      <c r="J351" s="48"/>
      <c r="K351" s="48"/>
      <c r="L351" s="48"/>
      <c r="M351" s="48"/>
      <c r="N351" s="48"/>
      <c r="O351" s="48"/>
    </row>
    <row r="352" spans="1:15" ht="15.75" hidden="1" customHeight="1" x14ac:dyDescent="0.25">
      <c r="A352" s="165"/>
      <c r="B352" s="166"/>
      <c r="C352" s="166"/>
      <c r="D352" s="166"/>
      <c r="E352" s="166"/>
      <c r="F352" s="184"/>
      <c r="G352" s="18"/>
      <c r="H352" s="18"/>
      <c r="I352" s="48"/>
      <c r="J352" s="48"/>
      <c r="K352" s="48"/>
      <c r="L352" s="48"/>
      <c r="M352" s="48"/>
      <c r="N352" s="48"/>
      <c r="O352" s="48"/>
    </row>
    <row r="353" spans="1:15" ht="15.75" hidden="1" customHeight="1" x14ac:dyDescent="0.25">
      <c r="A353" s="163"/>
      <c r="B353" s="166"/>
      <c r="C353" s="166"/>
      <c r="D353" s="166"/>
      <c r="E353" s="166"/>
      <c r="F353" s="184"/>
      <c r="G353" s="18"/>
      <c r="H353" s="18"/>
      <c r="I353" s="48"/>
      <c r="J353" s="48"/>
      <c r="K353" s="48"/>
      <c r="L353" s="48"/>
      <c r="M353" s="48"/>
      <c r="N353" s="48"/>
      <c r="O353" s="48"/>
    </row>
    <row r="354" spans="1:15" ht="15.75" hidden="1" customHeight="1" x14ac:dyDescent="0.25">
      <c r="A354" s="165"/>
      <c r="B354" s="166"/>
      <c r="C354" s="166"/>
      <c r="D354" s="166"/>
      <c r="E354" s="166"/>
      <c r="F354" s="184"/>
      <c r="G354" s="18"/>
      <c r="H354" s="18"/>
      <c r="I354" s="48"/>
      <c r="J354" s="48"/>
      <c r="K354" s="48"/>
      <c r="L354" s="48"/>
      <c r="M354" s="48"/>
      <c r="N354" s="48"/>
      <c r="O354" s="48"/>
    </row>
    <row r="355" spans="1:15" ht="15.75" hidden="1" customHeight="1" x14ac:dyDescent="0.25">
      <c r="A355" s="165"/>
      <c r="B355" s="166"/>
      <c r="C355" s="166"/>
      <c r="D355" s="166"/>
      <c r="E355" s="166"/>
      <c r="F355" s="184"/>
      <c r="G355" s="18"/>
      <c r="H355" s="18"/>
      <c r="I355" s="48"/>
      <c r="J355" s="48"/>
      <c r="K355" s="48"/>
      <c r="L355" s="48"/>
      <c r="M355" s="48"/>
      <c r="N355" s="48"/>
      <c r="O355" s="48"/>
    </row>
    <row r="356" spans="1:15" ht="15.75" hidden="1" customHeight="1" x14ac:dyDescent="0.25">
      <c r="A356" s="163"/>
      <c r="B356" s="166"/>
      <c r="C356" s="166"/>
      <c r="D356" s="166"/>
      <c r="E356" s="166"/>
      <c r="F356" s="184"/>
      <c r="G356" s="18"/>
      <c r="H356" s="18"/>
      <c r="I356" s="48"/>
      <c r="J356" s="48"/>
      <c r="K356" s="48"/>
      <c r="L356" s="48"/>
      <c r="M356" s="48"/>
      <c r="N356" s="48"/>
      <c r="O356" s="48"/>
    </row>
    <row r="357" spans="1:15" ht="15.75" hidden="1" customHeight="1" x14ac:dyDescent="0.25">
      <c r="A357" s="165"/>
      <c r="B357" s="166"/>
      <c r="C357" s="166"/>
      <c r="D357" s="166"/>
      <c r="E357" s="166"/>
      <c r="F357" s="184"/>
      <c r="G357" s="18"/>
      <c r="H357" s="18"/>
      <c r="I357" s="48"/>
      <c r="J357" s="48"/>
      <c r="K357" s="48"/>
      <c r="L357" s="48"/>
      <c r="M357" s="48"/>
      <c r="N357" s="48"/>
      <c r="O357" s="48"/>
    </row>
    <row r="358" spans="1:15" ht="15.75" hidden="1" customHeight="1" x14ac:dyDescent="0.25">
      <c r="A358" s="165"/>
      <c r="B358" s="166"/>
      <c r="C358" s="166"/>
      <c r="D358" s="166"/>
      <c r="E358" s="166"/>
      <c r="F358" s="184"/>
      <c r="G358" s="18"/>
      <c r="H358" s="18"/>
      <c r="I358" s="48"/>
      <c r="J358" s="48"/>
      <c r="K358" s="48"/>
      <c r="L358" s="48"/>
      <c r="M358" s="48"/>
      <c r="N358" s="48"/>
      <c r="O358" s="48"/>
    </row>
    <row r="359" spans="1:15" ht="15.75" hidden="1" customHeight="1" x14ac:dyDescent="0.25">
      <c r="A359" s="163"/>
      <c r="B359" s="166"/>
      <c r="C359" s="166"/>
      <c r="D359" s="166"/>
      <c r="E359" s="166"/>
      <c r="F359" s="184"/>
      <c r="G359" s="18"/>
      <c r="H359" s="18"/>
      <c r="I359" s="48"/>
      <c r="J359" s="48"/>
      <c r="K359" s="48"/>
      <c r="L359" s="48"/>
      <c r="M359" s="48"/>
      <c r="N359" s="48"/>
      <c r="O359" s="48"/>
    </row>
    <row r="360" spans="1:15" ht="15.75" hidden="1" customHeight="1" x14ac:dyDescent="0.25">
      <c r="A360" s="165"/>
      <c r="B360" s="166"/>
      <c r="C360" s="166"/>
      <c r="D360" s="166"/>
      <c r="E360" s="166"/>
      <c r="F360" s="184"/>
      <c r="G360" s="18"/>
      <c r="H360" s="18"/>
      <c r="I360" s="48"/>
      <c r="J360" s="48"/>
      <c r="K360" s="48"/>
      <c r="L360" s="48"/>
      <c r="M360" s="48"/>
      <c r="N360" s="48"/>
      <c r="O360" s="48"/>
    </row>
    <row r="361" spans="1:15" ht="15.75" hidden="1" customHeight="1" x14ac:dyDescent="0.25">
      <c r="A361" s="165"/>
      <c r="B361" s="166"/>
      <c r="C361" s="166"/>
      <c r="D361" s="166"/>
      <c r="E361" s="166"/>
      <c r="F361" s="184"/>
      <c r="G361" s="18"/>
      <c r="H361" s="18"/>
      <c r="I361" s="48"/>
      <c r="J361" s="48"/>
      <c r="K361" s="48"/>
      <c r="L361" s="48"/>
      <c r="M361" s="48"/>
      <c r="N361" s="48"/>
      <c r="O361" s="48"/>
    </row>
    <row r="362" spans="1:15" ht="15.75" hidden="1" customHeight="1" x14ac:dyDescent="0.25">
      <c r="A362" s="163"/>
      <c r="B362" s="166"/>
      <c r="C362" s="166"/>
      <c r="D362" s="166"/>
      <c r="E362" s="166"/>
      <c r="F362" s="184"/>
      <c r="G362" s="18"/>
      <c r="H362" s="18"/>
      <c r="I362" s="48"/>
      <c r="J362" s="48"/>
      <c r="K362" s="48"/>
      <c r="L362" s="48"/>
      <c r="M362" s="48"/>
      <c r="N362" s="48"/>
      <c r="O362" s="48"/>
    </row>
    <row r="363" spans="1:15" ht="15.75" hidden="1" customHeight="1" x14ac:dyDescent="0.25">
      <c r="A363" s="165"/>
      <c r="B363" s="166"/>
      <c r="C363" s="166"/>
      <c r="D363" s="166"/>
      <c r="E363" s="166"/>
      <c r="F363" s="184"/>
      <c r="G363" s="18"/>
      <c r="H363" s="18"/>
      <c r="I363" s="48"/>
      <c r="J363" s="48"/>
      <c r="K363" s="48"/>
      <c r="L363" s="48"/>
      <c r="M363" s="48"/>
      <c r="N363" s="48"/>
      <c r="O363" s="48"/>
    </row>
    <row r="364" spans="1:15" ht="15.75" hidden="1" customHeight="1" x14ac:dyDescent="0.25">
      <c r="A364" s="165"/>
      <c r="B364" s="166"/>
      <c r="C364" s="166"/>
      <c r="D364" s="166"/>
      <c r="E364" s="166"/>
      <c r="F364" s="184"/>
      <c r="G364" s="18"/>
      <c r="H364" s="18"/>
      <c r="I364" s="48"/>
      <c r="J364" s="48"/>
      <c r="K364" s="48"/>
      <c r="L364" s="48"/>
      <c r="M364" s="48"/>
      <c r="N364" s="48"/>
      <c r="O364" s="48"/>
    </row>
    <row r="365" spans="1:15" ht="15.75" hidden="1" customHeight="1" x14ac:dyDescent="0.25">
      <c r="A365" s="163"/>
      <c r="B365" s="166"/>
      <c r="C365" s="166"/>
      <c r="D365" s="166"/>
      <c r="E365" s="166"/>
      <c r="F365" s="184"/>
      <c r="G365" s="18"/>
      <c r="H365" s="18"/>
      <c r="I365" s="48"/>
      <c r="J365" s="48"/>
      <c r="K365" s="48"/>
      <c r="L365" s="48"/>
      <c r="M365" s="48"/>
      <c r="N365" s="48"/>
      <c r="O365" s="48"/>
    </row>
    <row r="366" spans="1:15" ht="15.75" hidden="1" customHeight="1" x14ac:dyDescent="0.25">
      <c r="A366" s="165"/>
      <c r="B366" s="166"/>
      <c r="C366" s="166"/>
      <c r="D366" s="166"/>
      <c r="E366" s="166"/>
      <c r="F366" s="184"/>
      <c r="G366" s="18"/>
      <c r="H366" s="18"/>
      <c r="I366" s="48"/>
      <c r="J366" s="48"/>
      <c r="K366" s="48"/>
      <c r="L366" s="48"/>
      <c r="M366" s="48"/>
      <c r="N366" s="48"/>
      <c r="O366" s="48"/>
    </row>
    <row r="367" spans="1:15" ht="15.75" hidden="1" customHeight="1" x14ac:dyDescent="0.25">
      <c r="A367" s="165"/>
      <c r="B367" s="166"/>
      <c r="C367" s="166"/>
      <c r="D367" s="166"/>
      <c r="E367" s="166"/>
      <c r="F367" s="184"/>
      <c r="G367" s="18"/>
      <c r="H367" s="18"/>
      <c r="I367" s="48"/>
      <c r="J367" s="48"/>
      <c r="K367" s="48"/>
      <c r="L367" s="48"/>
      <c r="M367" s="48"/>
      <c r="N367" s="48"/>
      <c r="O367" s="48"/>
    </row>
    <row r="368" spans="1:15" ht="15.75" hidden="1" customHeight="1" x14ac:dyDescent="0.25">
      <c r="A368" s="163"/>
      <c r="B368" s="166"/>
      <c r="C368" s="166"/>
      <c r="D368" s="166"/>
      <c r="E368" s="166"/>
      <c r="F368" s="184"/>
      <c r="G368" s="18"/>
      <c r="H368" s="18"/>
      <c r="I368" s="48"/>
      <c r="J368" s="48"/>
      <c r="K368" s="48"/>
      <c r="L368" s="48"/>
      <c r="M368" s="48"/>
      <c r="N368" s="48"/>
      <c r="O368" s="48"/>
    </row>
    <row r="369" spans="1:15" ht="15.75" hidden="1" customHeight="1" x14ac:dyDescent="0.25">
      <c r="A369" s="165"/>
      <c r="B369" s="166"/>
      <c r="C369" s="166"/>
      <c r="D369" s="166"/>
      <c r="E369" s="166"/>
      <c r="F369" s="184"/>
      <c r="G369" s="18"/>
      <c r="H369" s="18"/>
      <c r="I369" s="48"/>
      <c r="J369" s="48"/>
      <c r="K369" s="48"/>
      <c r="L369" s="48"/>
      <c r="M369" s="48"/>
      <c r="N369" s="48"/>
      <c r="O369" s="48"/>
    </row>
    <row r="370" spans="1:15" ht="15.75" hidden="1" customHeight="1" x14ac:dyDescent="0.25">
      <c r="A370" s="165"/>
      <c r="B370" s="166"/>
      <c r="C370" s="166"/>
      <c r="D370" s="166"/>
      <c r="E370" s="166"/>
      <c r="F370" s="184"/>
      <c r="G370" s="18"/>
      <c r="H370" s="18"/>
      <c r="I370" s="48"/>
      <c r="J370" s="48"/>
      <c r="K370" s="48"/>
      <c r="L370" s="48"/>
      <c r="M370" s="48"/>
      <c r="N370" s="48"/>
      <c r="O370" s="48"/>
    </row>
    <row r="371" spans="1:15" ht="15.75" hidden="1" customHeight="1" x14ac:dyDescent="0.25">
      <c r="A371" s="163"/>
      <c r="B371" s="166"/>
      <c r="C371" s="166"/>
      <c r="D371" s="166"/>
      <c r="E371" s="166"/>
      <c r="F371" s="184"/>
      <c r="G371" s="18"/>
      <c r="H371" s="18"/>
      <c r="I371" s="48"/>
      <c r="J371" s="48"/>
      <c r="K371" s="48"/>
      <c r="L371" s="48"/>
      <c r="M371" s="48"/>
      <c r="N371" s="48"/>
      <c r="O371" s="48"/>
    </row>
    <row r="372" spans="1:15" ht="15.75" hidden="1" customHeight="1" x14ac:dyDescent="0.25">
      <c r="A372" s="165"/>
      <c r="B372" s="166"/>
      <c r="C372" s="166"/>
      <c r="D372" s="166"/>
      <c r="E372" s="166"/>
      <c r="F372" s="184"/>
      <c r="G372" s="18"/>
      <c r="H372" s="18"/>
      <c r="I372" s="48"/>
      <c r="J372" s="48"/>
      <c r="K372" s="48"/>
      <c r="L372" s="48"/>
      <c r="M372" s="48"/>
      <c r="N372" s="48"/>
      <c r="O372" s="48"/>
    </row>
    <row r="373" spans="1:15" ht="15.75" hidden="1" customHeight="1" x14ac:dyDescent="0.25">
      <c r="A373" s="165"/>
      <c r="B373" s="166"/>
      <c r="C373" s="166"/>
      <c r="D373" s="166"/>
      <c r="E373" s="166"/>
      <c r="F373" s="184"/>
      <c r="G373" s="18"/>
      <c r="H373" s="18"/>
      <c r="I373" s="48"/>
      <c r="J373" s="48"/>
      <c r="K373" s="48"/>
      <c r="L373" s="48"/>
      <c r="M373" s="48"/>
      <c r="N373" s="48"/>
      <c r="O373" s="48"/>
    </row>
    <row r="374" spans="1:15" ht="15.75" hidden="1" customHeight="1" x14ac:dyDescent="0.25">
      <c r="A374" s="163"/>
      <c r="B374" s="166"/>
      <c r="C374" s="166"/>
      <c r="D374" s="166"/>
      <c r="E374" s="166"/>
      <c r="F374" s="184"/>
      <c r="G374" s="18"/>
      <c r="H374" s="18"/>
      <c r="I374" s="48"/>
      <c r="J374" s="48"/>
      <c r="K374" s="48"/>
      <c r="L374" s="48"/>
      <c r="M374" s="48"/>
      <c r="N374" s="48"/>
      <c r="O374" s="48"/>
    </row>
    <row r="375" spans="1:15" ht="15.75" hidden="1" customHeight="1" x14ac:dyDescent="0.25">
      <c r="A375" s="165"/>
      <c r="B375" s="166"/>
      <c r="C375" s="166"/>
      <c r="D375" s="166"/>
      <c r="E375" s="166"/>
      <c r="F375" s="184"/>
      <c r="G375" s="18"/>
      <c r="H375" s="18"/>
      <c r="I375" s="48"/>
      <c r="J375" s="48"/>
      <c r="K375" s="48"/>
      <c r="L375" s="48"/>
      <c r="M375" s="48"/>
      <c r="N375" s="48"/>
      <c r="O375" s="48"/>
    </row>
    <row r="376" spans="1:15" ht="15.75" hidden="1" customHeight="1" x14ac:dyDescent="0.25">
      <c r="A376" s="165"/>
      <c r="B376" s="166"/>
      <c r="C376" s="166"/>
      <c r="D376" s="166"/>
      <c r="E376" s="166"/>
      <c r="F376" s="184"/>
      <c r="G376" s="18"/>
      <c r="H376" s="18"/>
      <c r="I376" s="48"/>
      <c r="J376" s="48"/>
      <c r="K376" s="48"/>
      <c r="L376" s="48"/>
      <c r="M376" s="48"/>
      <c r="N376" s="48"/>
      <c r="O376" s="48"/>
    </row>
    <row r="377" spans="1:15" ht="15.75" hidden="1" customHeight="1" x14ac:dyDescent="0.25">
      <c r="A377" s="163"/>
      <c r="B377" s="166"/>
      <c r="C377" s="166"/>
      <c r="D377" s="166"/>
      <c r="E377" s="166"/>
      <c r="F377" s="184"/>
      <c r="G377" s="18"/>
      <c r="H377" s="18"/>
      <c r="I377" s="48"/>
      <c r="J377" s="48"/>
      <c r="K377" s="48"/>
      <c r="L377" s="48"/>
      <c r="M377" s="48"/>
      <c r="N377" s="48"/>
      <c r="O377" s="48"/>
    </row>
    <row r="378" spans="1:15" ht="15.75" hidden="1" customHeight="1" x14ac:dyDescent="0.25">
      <c r="A378" s="165"/>
      <c r="B378" s="166"/>
      <c r="C378" s="166"/>
      <c r="D378" s="166"/>
      <c r="E378" s="166"/>
      <c r="F378" s="184"/>
      <c r="G378" s="18"/>
      <c r="H378" s="18"/>
      <c r="I378" s="48"/>
      <c r="J378" s="48"/>
      <c r="K378" s="48"/>
      <c r="L378" s="48"/>
      <c r="M378" s="48"/>
      <c r="N378" s="48"/>
      <c r="O378" s="48"/>
    </row>
    <row r="379" spans="1:15" ht="15.75" hidden="1" customHeight="1" x14ac:dyDescent="0.25">
      <c r="A379" s="165"/>
      <c r="B379" s="166"/>
      <c r="C379" s="166"/>
      <c r="D379" s="166"/>
      <c r="E379" s="166"/>
      <c r="F379" s="184"/>
      <c r="G379" s="18"/>
      <c r="H379" s="18"/>
      <c r="I379" s="48"/>
      <c r="J379" s="48"/>
      <c r="K379" s="48"/>
      <c r="L379" s="48"/>
      <c r="M379" s="48"/>
      <c r="N379" s="48"/>
      <c r="O379" s="48"/>
    </row>
    <row r="380" spans="1:15" ht="15.75" hidden="1" customHeight="1" x14ac:dyDescent="0.25">
      <c r="A380" s="163"/>
      <c r="B380" s="166"/>
      <c r="C380" s="166"/>
      <c r="D380" s="166"/>
      <c r="E380" s="166"/>
      <c r="F380" s="184"/>
      <c r="G380" s="18"/>
      <c r="H380" s="18"/>
      <c r="I380" s="48"/>
      <c r="J380" s="48"/>
      <c r="K380" s="48"/>
      <c r="L380" s="48"/>
      <c r="M380" s="48"/>
      <c r="N380" s="48"/>
      <c r="O380" s="48"/>
    </row>
    <row r="381" spans="1:15" ht="15.75" hidden="1" customHeight="1" x14ac:dyDescent="0.25">
      <c r="A381" s="165"/>
      <c r="B381" s="166"/>
      <c r="C381" s="166"/>
      <c r="D381" s="166"/>
      <c r="E381" s="166"/>
      <c r="F381" s="184"/>
      <c r="G381" s="18"/>
      <c r="H381" s="18"/>
      <c r="I381" s="48"/>
      <c r="J381" s="48"/>
      <c r="K381" s="48"/>
      <c r="L381" s="48"/>
      <c r="M381" s="48"/>
      <c r="N381" s="48"/>
      <c r="O381" s="48"/>
    </row>
    <row r="382" spans="1:15" ht="15.75" hidden="1" customHeight="1" x14ac:dyDescent="0.25">
      <c r="A382" s="165"/>
      <c r="B382" s="166"/>
      <c r="C382" s="166"/>
      <c r="D382" s="166"/>
      <c r="E382" s="166"/>
      <c r="F382" s="184"/>
      <c r="G382" s="18"/>
      <c r="H382" s="18"/>
      <c r="I382" s="48"/>
      <c r="J382" s="48"/>
      <c r="K382" s="48"/>
      <c r="L382" s="48"/>
      <c r="M382" s="48"/>
      <c r="N382" s="48"/>
      <c r="O382" s="48"/>
    </row>
    <row r="383" spans="1:15" ht="15.75" hidden="1" customHeight="1" x14ac:dyDescent="0.25">
      <c r="A383" s="163"/>
      <c r="B383" s="166"/>
      <c r="C383" s="166"/>
      <c r="D383" s="166"/>
      <c r="E383" s="166"/>
      <c r="F383" s="184"/>
      <c r="G383" s="18"/>
      <c r="H383" s="18"/>
      <c r="I383" s="48"/>
      <c r="J383" s="48"/>
      <c r="K383" s="48"/>
      <c r="L383" s="48"/>
      <c r="M383" s="48"/>
      <c r="N383" s="48"/>
      <c r="O383" s="48"/>
    </row>
    <row r="384" spans="1:15" ht="15.75" hidden="1" customHeight="1" x14ac:dyDescent="0.25">
      <c r="A384" s="165"/>
      <c r="B384" s="166"/>
      <c r="C384" s="166"/>
      <c r="D384" s="166"/>
      <c r="E384" s="166"/>
      <c r="F384" s="184"/>
      <c r="G384" s="18"/>
      <c r="H384" s="18"/>
      <c r="I384" s="48"/>
      <c r="J384" s="48"/>
      <c r="K384" s="48"/>
      <c r="L384" s="48"/>
      <c r="M384" s="48"/>
      <c r="N384" s="48"/>
      <c r="O384" s="48"/>
    </row>
    <row r="385" spans="1:15" ht="15.75" hidden="1" customHeight="1" x14ac:dyDescent="0.25">
      <c r="A385" s="165"/>
      <c r="B385" s="166"/>
      <c r="C385" s="166"/>
      <c r="D385" s="166"/>
      <c r="E385" s="166"/>
      <c r="F385" s="184"/>
      <c r="G385" s="18"/>
      <c r="H385" s="18"/>
      <c r="I385" s="48"/>
      <c r="J385" s="48"/>
      <c r="K385" s="48"/>
      <c r="L385" s="48"/>
      <c r="M385" s="48"/>
      <c r="N385" s="48"/>
      <c r="O385" s="48"/>
    </row>
    <row r="386" spans="1:15" ht="15.75" hidden="1" customHeight="1" x14ac:dyDescent="0.25">
      <c r="A386" s="163"/>
      <c r="B386" s="166"/>
      <c r="C386" s="166"/>
      <c r="D386" s="166"/>
      <c r="E386" s="166"/>
      <c r="F386" s="184"/>
      <c r="G386" s="18"/>
      <c r="H386" s="18"/>
      <c r="I386" s="48"/>
      <c r="J386" s="48"/>
      <c r="K386" s="48"/>
      <c r="L386" s="48"/>
      <c r="M386" s="48"/>
      <c r="N386" s="48"/>
      <c r="O386" s="48"/>
    </row>
    <row r="387" spans="1:15" ht="15.75" hidden="1" customHeight="1" x14ac:dyDescent="0.25">
      <c r="A387" s="165"/>
      <c r="B387" s="166"/>
      <c r="C387" s="166"/>
      <c r="D387" s="166"/>
      <c r="E387" s="166"/>
      <c r="F387" s="184"/>
      <c r="G387" s="18"/>
      <c r="H387" s="18"/>
      <c r="I387" s="48"/>
      <c r="J387" s="48"/>
      <c r="K387" s="48"/>
      <c r="L387" s="48"/>
      <c r="M387" s="48"/>
      <c r="N387" s="48"/>
      <c r="O387" s="48"/>
    </row>
    <row r="388" spans="1:15" ht="15.75" hidden="1" customHeight="1" x14ac:dyDescent="0.25">
      <c r="A388" s="165"/>
      <c r="B388" s="166"/>
      <c r="C388" s="166"/>
      <c r="D388" s="166"/>
      <c r="E388" s="166"/>
      <c r="F388" s="184"/>
      <c r="G388" s="18"/>
      <c r="H388" s="18"/>
      <c r="I388" s="48"/>
      <c r="J388" s="48"/>
      <c r="K388" s="48"/>
      <c r="L388" s="48"/>
      <c r="M388" s="48"/>
      <c r="N388" s="48"/>
      <c r="O388" s="48"/>
    </row>
    <row r="389" spans="1:15" ht="15.75" hidden="1" customHeight="1" x14ac:dyDescent="0.25">
      <c r="A389" s="163"/>
      <c r="B389" s="166"/>
      <c r="C389" s="166"/>
      <c r="D389" s="166"/>
      <c r="E389" s="166"/>
      <c r="F389" s="184"/>
      <c r="G389" s="18"/>
      <c r="H389" s="18"/>
      <c r="I389" s="48"/>
      <c r="J389" s="48"/>
      <c r="K389" s="48"/>
      <c r="L389" s="48"/>
      <c r="M389" s="48"/>
      <c r="N389" s="48"/>
      <c r="O389" s="48"/>
    </row>
    <row r="390" spans="1:15" ht="15.75" hidden="1" customHeight="1" x14ac:dyDescent="0.25">
      <c r="A390" s="165"/>
      <c r="B390" s="166"/>
      <c r="C390" s="166"/>
      <c r="D390" s="166"/>
      <c r="E390" s="166"/>
      <c r="F390" s="184"/>
      <c r="G390" s="18"/>
      <c r="H390" s="18"/>
      <c r="I390" s="48"/>
      <c r="J390" s="48"/>
      <c r="K390" s="48"/>
      <c r="L390" s="48"/>
      <c r="M390" s="48"/>
      <c r="N390" s="48"/>
      <c r="O390" s="48"/>
    </row>
    <row r="391" spans="1:15" ht="15.75" hidden="1" customHeight="1" x14ac:dyDescent="0.25">
      <c r="A391" s="165"/>
      <c r="B391" s="166"/>
      <c r="C391" s="166"/>
      <c r="D391" s="166"/>
      <c r="E391" s="166"/>
      <c r="F391" s="184"/>
      <c r="G391" s="18"/>
      <c r="H391" s="18"/>
      <c r="I391" s="48"/>
      <c r="J391" s="48"/>
      <c r="K391" s="48"/>
      <c r="L391" s="48"/>
      <c r="M391" s="48"/>
      <c r="N391" s="48"/>
      <c r="O391" s="48"/>
    </row>
    <row r="392" spans="1:15" ht="15.75" hidden="1" customHeight="1" x14ac:dyDescent="0.25">
      <c r="A392" s="163"/>
      <c r="B392" s="166"/>
      <c r="C392" s="166"/>
      <c r="D392" s="166"/>
      <c r="E392" s="166"/>
      <c r="F392" s="184"/>
      <c r="G392" s="18"/>
      <c r="H392" s="18"/>
      <c r="I392" s="48"/>
      <c r="J392" s="48"/>
      <c r="K392" s="48"/>
      <c r="L392" s="48"/>
      <c r="M392" s="48"/>
      <c r="N392" s="48"/>
      <c r="O392" s="48"/>
    </row>
    <row r="393" spans="1:15" ht="15.75" hidden="1" customHeight="1" x14ac:dyDescent="0.25">
      <c r="A393" s="165"/>
      <c r="B393" s="166"/>
      <c r="C393" s="166"/>
      <c r="D393" s="166"/>
      <c r="E393" s="166"/>
      <c r="F393" s="184"/>
      <c r="G393" s="18"/>
      <c r="H393" s="18"/>
      <c r="I393" s="48"/>
      <c r="J393" s="48"/>
      <c r="K393" s="48"/>
      <c r="L393" s="48"/>
      <c r="M393" s="48"/>
      <c r="N393" s="48"/>
      <c r="O393" s="48"/>
    </row>
    <row r="394" spans="1:15" ht="15.75" hidden="1" customHeight="1" x14ac:dyDescent="0.25">
      <c r="A394" s="165"/>
      <c r="B394" s="166"/>
      <c r="C394" s="166"/>
      <c r="D394" s="166"/>
      <c r="E394" s="166"/>
      <c r="F394" s="184"/>
      <c r="G394" s="18"/>
      <c r="H394" s="18"/>
      <c r="I394" s="48"/>
      <c r="J394" s="48"/>
      <c r="K394" s="48"/>
      <c r="L394" s="48"/>
      <c r="M394" s="48"/>
      <c r="N394" s="48"/>
      <c r="O394" s="48"/>
    </row>
    <row r="395" spans="1:15" ht="15.75" hidden="1" customHeight="1" x14ac:dyDescent="0.25">
      <c r="A395" s="163"/>
      <c r="B395" s="166"/>
      <c r="C395" s="166"/>
      <c r="D395" s="166"/>
      <c r="E395" s="166"/>
      <c r="F395" s="184"/>
      <c r="G395" s="18"/>
      <c r="H395" s="18"/>
      <c r="I395" s="48"/>
      <c r="J395" s="48"/>
      <c r="K395" s="48"/>
      <c r="L395" s="48"/>
      <c r="M395" s="48"/>
      <c r="N395" s="48"/>
      <c r="O395" s="48"/>
    </row>
    <row r="396" spans="1:15" ht="15.75" hidden="1" customHeight="1" x14ac:dyDescent="0.25">
      <c r="A396" s="165"/>
      <c r="B396" s="166"/>
      <c r="C396" s="166"/>
      <c r="D396" s="166"/>
      <c r="E396" s="166"/>
      <c r="F396" s="184"/>
      <c r="G396" s="18"/>
      <c r="H396" s="18"/>
      <c r="I396" s="48"/>
      <c r="J396" s="48"/>
      <c r="K396" s="48"/>
      <c r="L396" s="48"/>
      <c r="M396" s="48"/>
      <c r="N396" s="48"/>
      <c r="O396" s="48"/>
    </row>
    <row r="397" spans="1:15" ht="15.75" hidden="1" customHeight="1" x14ac:dyDescent="0.25">
      <c r="A397" s="165"/>
      <c r="B397" s="166"/>
      <c r="C397" s="166"/>
      <c r="D397" s="166"/>
      <c r="E397" s="166"/>
      <c r="F397" s="184"/>
      <c r="G397" s="18"/>
      <c r="H397" s="18"/>
      <c r="I397" s="48"/>
      <c r="J397" s="48"/>
      <c r="K397" s="48"/>
      <c r="L397" s="48"/>
      <c r="M397" s="48"/>
      <c r="N397" s="48"/>
      <c r="O397" s="48"/>
    </row>
    <row r="398" spans="1:15" ht="15.75" hidden="1" customHeight="1" x14ac:dyDescent="0.25">
      <c r="A398" s="163"/>
      <c r="B398" s="166"/>
      <c r="C398" s="166"/>
      <c r="D398" s="166"/>
      <c r="E398" s="166"/>
      <c r="F398" s="184"/>
      <c r="G398" s="18"/>
      <c r="H398" s="18"/>
      <c r="I398" s="48"/>
      <c r="J398" s="48"/>
      <c r="K398" s="48"/>
      <c r="L398" s="48"/>
      <c r="M398" s="48"/>
      <c r="N398" s="48"/>
      <c r="O398" s="48"/>
    </row>
    <row r="399" spans="1:15" ht="15.75" hidden="1" customHeight="1" x14ac:dyDescent="0.25">
      <c r="A399" s="165"/>
      <c r="B399" s="166"/>
      <c r="C399" s="166"/>
      <c r="D399" s="166"/>
      <c r="E399" s="166"/>
      <c r="F399" s="184"/>
      <c r="G399" s="18"/>
      <c r="H399" s="18"/>
      <c r="I399" s="48"/>
      <c r="J399" s="48"/>
      <c r="K399" s="48"/>
      <c r="L399" s="48"/>
      <c r="M399" s="48"/>
      <c r="N399" s="48"/>
      <c r="O399" s="48"/>
    </row>
    <row r="400" spans="1:15" ht="15.75" hidden="1" customHeight="1" x14ac:dyDescent="0.2">
      <c r="A400" s="167"/>
      <c r="B400" s="168"/>
      <c r="C400" s="168"/>
      <c r="D400" s="168"/>
      <c r="E400" s="168"/>
    </row>
    <row r="401" spans="1:18" ht="15.75" hidden="1" customHeight="1" x14ac:dyDescent="0.2">
      <c r="A401" s="167"/>
      <c r="B401" s="168"/>
      <c r="C401" s="168"/>
      <c r="D401" s="168"/>
      <c r="E401" s="168"/>
    </row>
    <row r="402" spans="1:18" ht="15.75" hidden="1" customHeight="1" thickBot="1" x14ac:dyDescent="0.25">
      <c r="A402" s="167"/>
      <c r="B402" s="168"/>
      <c r="C402" s="168"/>
      <c r="D402" s="168"/>
      <c r="E402" s="168"/>
    </row>
    <row r="403" spans="1:18" s="152" customFormat="1" ht="15.75" hidden="1" customHeight="1" x14ac:dyDescent="0.2">
      <c r="A403" s="159" t="s">
        <v>6</v>
      </c>
      <c r="B403" s="263" t="s">
        <v>27</v>
      </c>
      <c r="C403" s="264"/>
      <c r="D403" s="263" t="s">
        <v>28</v>
      </c>
      <c r="E403" s="264"/>
      <c r="F403" s="265" t="s">
        <v>35</v>
      </c>
      <c r="G403" s="267" t="s">
        <v>29</v>
      </c>
      <c r="H403" s="268"/>
      <c r="I403" s="173"/>
      <c r="J403" s="173"/>
      <c r="K403" s="174"/>
      <c r="L403" s="174"/>
      <c r="M403" s="174"/>
      <c r="N403" s="174"/>
      <c r="O403" s="174"/>
      <c r="P403" s="153"/>
      <c r="Q403" s="153"/>
      <c r="R403" s="153"/>
    </row>
    <row r="404" spans="1:18" s="152" customFormat="1" ht="15.75" hidden="1" customHeight="1" thickBot="1" x14ac:dyDescent="0.25">
      <c r="A404" s="160" t="s">
        <v>25</v>
      </c>
      <c r="B404" s="161" t="s">
        <v>0</v>
      </c>
      <c r="C404" s="162" t="s">
        <v>26</v>
      </c>
      <c r="D404" s="161" t="s">
        <v>0</v>
      </c>
      <c r="E404" s="162" t="s">
        <v>26</v>
      </c>
      <c r="F404" s="266"/>
      <c r="G404" s="161" t="s">
        <v>30</v>
      </c>
      <c r="H404" s="162" t="s">
        <v>31</v>
      </c>
      <c r="I404" s="173"/>
      <c r="J404" s="173"/>
      <c r="K404" s="174"/>
      <c r="L404" s="174"/>
      <c r="M404" s="174"/>
      <c r="N404" s="174"/>
      <c r="O404" s="174"/>
      <c r="P404" s="153"/>
      <c r="Q404" s="153"/>
      <c r="R404" s="153"/>
    </row>
    <row r="405" spans="1:18" ht="15.75" hidden="1" customHeight="1" x14ac:dyDescent="0.25">
      <c r="A405" s="163"/>
      <c r="B405" s="164"/>
      <c r="C405" s="164"/>
      <c r="D405" s="164"/>
      <c r="E405" s="164"/>
      <c r="F405" s="183"/>
      <c r="G405" s="21"/>
      <c r="H405" s="21"/>
      <c r="I405" s="48"/>
      <c r="J405" s="48"/>
      <c r="K405" s="65"/>
      <c r="L405" s="65"/>
      <c r="M405" s="65"/>
      <c r="N405" s="65"/>
      <c r="O405" s="65"/>
      <c r="P405" s="154"/>
      <c r="Q405" s="154"/>
      <c r="R405" s="154"/>
    </row>
    <row r="406" spans="1:18" ht="15.75" hidden="1" customHeight="1" x14ac:dyDescent="0.25">
      <c r="A406" s="165"/>
      <c r="B406" s="166"/>
      <c r="C406" s="166"/>
      <c r="D406" s="166"/>
      <c r="E406" s="166"/>
      <c r="F406" s="184"/>
      <c r="G406" s="18"/>
      <c r="H406" s="18"/>
      <c r="I406" s="48"/>
      <c r="J406" s="48"/>
      <c r="K406" s="65"/>
      <c r="L406" s="65"/>
      <c r="M406" s="65"/>
      <c r="N406" s="65"/>
      <c r="O406" s="65"/>
      <c r="P406" s="154"/>
      <c r="Q406" s="154"/>
      <c r="R406" s="154"/>
    </row>
    <row r="407" spans="1:18" ht="15.75" hidden="1" customHeight="1" x14ac:dyDescent="0.25">
      <c r="A407" s="165"/>
      <c r="B407" s="166"/>
      <c r="C407" s="166"/>
      <c r="D407" s="166"/>
      <c r="E407" s="166"/>
      <c r="F407" s="184"/>
      <c r="G407" s="18"/>
      <c r="H407" s="18"/>
      <c r="I407" s="48"/>
      <c r="J407" s="48"/>
      <c r="K407" s="65"/>
      <c r="L407" s="65"/>
      <c r="M407" s="65"/>
      <c r="N407" s="65"/>
      <c r="O407" s="65"/>
      <c r="P407" s="154"/>
      <c r="Q407" s="154"/>
      <c r="R407" s="154"/>
    </row>
    <row r="408" spans="1:18" ht="15.75" hidden="1" customHeight="1" x14ac:dyDescent="0.25">
      <c r="A408" s="163"/>
      <c r="B408" s="166"/>
      <c r="C408" s="166"/>
      <c r="D408" s="166"/>
      <c r="E408" s="166"/>
      <c r="F408" s="184"/>
      <c r="G408" s="18"/>
      <c r="H408" s="18"/>
      <c r="I408" s="48"/>
      <c r="J408" s="48"/>
      <c r="K408" s="65"/>
      <c r="L408" s="65"/>
      <c r="M408" s="65"/>
      <c r="N408" s="65"/>
      <c r="O408" s="65"/>
      <c r="P408" s="154"/>
      <c r="Q408" s="154"/>
      <c r="R408" s="154"/>
    </row>
    <row r="409" spans="1:18" ht="15.75" hidden="1" customHeight="1" x14ac:dyDescent="0.25">
      <c r="A409" s="165"/>
      <c r="B409" s="166"/>
      <c r="C409" s="166"/>
      <c r="D409" s="166"/>
      <c r="E409" s="166"/>
      <c r="F409" s="184"/>
      <c r="G409" s="18"/>
      <c r="H409" s="18"/>
      <c r="I409" s="48"/>
      <c r="J409" s="48"/>
      <c r="K409" s="65"/>
      <c r="L409" s="65"/>
      <c r="M409" s="65"/>
      <c r="N409" s="65"/>
      <c r="O409" s="65"/>
      <c r="P409" s="154"/>
      <c r="Q409" s="154"/>
      <c r="R409" s="154"/>
    </row>
    <row r="410" spans="1:18" ht="15.75" hidden="1" customHeight="1" x14ac:dyDescent="0.25">
      <c r="A410" s="165"/>
      <c r="B410" s="166"/>
      <c r="C410" s="166"/>
      <c r="D410" s="166"/>
      <c r="E410" s="166"/>
      <c r="F410" s="184"/>
      <c r="G410" s="18"/>
      <c r="H410" s="18"/>
      <c r="I410" s="48"/>
      <c r="J410" s="48"/>
      <c r="K410" s="65"/>
      <c r="L410" s="65"/>
      <c r="M410" s="65"/>
      <c r="N410" s="65"/>
      <c r="O410" s="65"/>
      <c r="P410" s="154"/>
      <c r="Q410" s="154"/>
      <c r="R410" s="154"/>
    </row>
    <row r="411" spans="1:18" ht="15.75" hidden="1" customHeight="1" x14ac:dyDescent="0.25">
      <c r="A411" s="163"/>
      <c r="B411" s="166"/>
      <c r="C411" s="166"/>
      <c r="D411" s="166"/>
      <c r="E411" s="166"/>
      <c r="F411" s="184"/>
      <c r="G411" s="18"/>
      <c r="H411" s="18"/>
      <c r="I411" s="48"/>
      <c r="J411" s="48"/>
      <c r="K411" s="65"/>
      <c r="L411" s="65"/>
      <c r="M411" s="65"/>
      <c r="N411" s="65"/>
      <c r="O411" s="65"/>
      <c r="P411" s="154"/>
      <c r="Q411" s="154"/>
      <c r="R411" s="154"/>
    </row>
    <row r="412" spans="1:18" ht="15.75" hidden="1" customHeight="1" x14ac:dyDescent="0.25">
      <c r="A412" s="165"/>
      <c r="B412" s="166"/>
      <c r="C412" s="166"/>
      <c r="D412" s="166"/>
      <c r="E412" s="166"/>
      <c r="F412" s="184"/>
      <c r="G412" s="18"/>
      <c r="H412" s="18"/>
      <c r="I412" s="48"/>
      <c r="J412" s="48"/>
      <c r="K412" s="65"/>
      <c r="L412" s="65"/>
      <c r="M412" s="65"/>
      <c r="N412" s="65"/>
      <c r="O412" s="65"/>
      <c r="P412" s="154"/>
      <c r="Q412" s="154"/>
      <c r="R412" s="154"/>
    </row>
    <row r="413" spans="1:18" ht="15.75" hidden="1" customHeight="1" x14ac:dyDescent="0.25">
      <c r="A413" s="165"/>
      <c r="B413" s="166"/>
      <c r="C413" s="166"/>
      <c r="D413" s="166"/>
      <c r="E413" s="166"/>
      <c r="F413" s="184"/>
      <c r="G413" s="18"/>
      <c r="H413" s="18"/>
      <c r="I413" s="48"/>
      <c r="J413" s="48"/>
      <c r="K413" s="65"/>
      <c r="L413" s="65"/>
      <c r="M413" s="65"/>
      <c r="N413" s="65"/>
      <c r="O413" s="65"/>
      <c r="P413" s="154"/>
      <c r="Q413" s="154"/>
      <c r="R413" s="154"/>
    </row>
    <row r="414" spans="1:18" ht="15.75" hidden="1" customHeight="1" x14ac:dyDescent="0.25">
      <c r="A414" s="163"/>
      <c r="B414" s="166"/>
      <c r="C414" s="166"/>
      <c r="D414" s="166"/>
      <c r="E414" s="166"/>
      <c r="F414" s="184"/>
      <c r="G414" s="18"/>
      <c r="H414" s="18"/>
      <c r="I414" s="48"/>
      <c r="J414" s="48"/>
      <c r="K414" s="65"/>
      <c r="L414" s="65"/>
      <c r="M414" s="65"/>
      <c r="N414" s="65"/>
      <c r="O414" s="65"/>
      <c r="P414" s="154"/>
      <c r="Q414" s="154"/>
      <c r="R414" s="154"/>
    </row>
    <row r="415" spans="1:18" ht="15.75" hidden="1" customHeight="1" x14ac:dyDescent="0.25">
      <c r="A415" s="165"/>
      <c r="B415" s="166"/>
      <c r="C415" s="166"/>
      <c r="D415" s="166"/>
      <c r="E415" s="166"/>
      <c r="F415" s="184"/>
      <c r="G415" s="18"/>
      <c r="H415" s="18"/>
      <c r="I415" s="48"/>
      <c r="J415" s="48"/>
      <c r="K415" s="65"/>
      <c r="L415" s="65"/>
      <c r="M415" s="65"/>
      <c r="N415" s="65"/>
      <c r="O415" s="65"/>
      <c r="P415" s="154"/>
      <c r="Q415" s="154"/>
      <c r="R415" s="154"/>
    </row>
    <row r="416" spans="1:18" ht="15.75" hidden="1" customHeight="1" x14ac:dyDescent="0.25">
      <c r="A416" s="165"/>
      <c r="B416" s="166"/>
      <c r="C416" s="166"/>
      <c r="D416" s="166"/>
      <c r="E416" s="166"/>
      <c r="F416" s="184"/>
      <c r="G416" s="18"/>
      <c r="H416" s="18"/>
      <c r="I416" s="48"/>
      <c r="J416" s="48"/>
      <c r="K416" s="48"/>
      <c r="L416" s="48"/>
      <c r="M416" s="48"/>
      <c r="N416" s="48"/>
      <c r="O416" s="48"/>
    </row>
    <row r="417" spans="1:15" ht="15.75" hidden="1" customHeight="1" x14ac:dyDescent="0.25">
      <c r="A417" s="163"/>
      <c r="B417" s="166"/>
      <c r="C417" s="166"/>
      <c r="D417" s="166"/>
      <c r="E417" s="166"/>
      <c r="F417" s="184"/>
      <c r="G417" s="18"/>
      <c r="H417" s="18"/>
      <c r="I417" s="48"/>
      <c r="J417" s="48"/>
      <c r="K417" s="48"/>
      <c r="L417" s="48"/>
      <c r="M417" s="48"/>
      <c r="N417" s="48"/>
      <c r="O417" s="48"/>
    </row>
    <row r="418" spans="1:15" ht="15.75" hidden="1" customHeight="1" x14ac:dyDescent="0.25">
      <c r="A418" s="165"/>
      <c r="B418" s="166"/>
      <c r="C418" s="166"/>
      <c r="D418" s="166"/>
      <c r="E418" s="166"/>
      <c r="F418" s="184"/>
      <c r="G418" s="18"/>
      <c r="H418" s="18"/>
      <c r="I418" s="48"/>
      <c r="J418" s="48"/>
      <c r="K418" s="48"/>
      <c r="L418" s="48"/>
      <c r="M418" s="48"/>
      <c r="N418" s="48"/>
      <c r="O418" s="48"/>
    </row>
    <row r="419" spans="1:15" ht="15.75" hidden="1" customHeight="1" x14ac:dyDescent="0.25">
      <c r="A419" s="165"/>
      <c r="B419" s="166"/>
      <c r="C419" s="166"/>
      <c r="D419" s="166"/>
      <c r="E419" s="166"/>
      <c r="F419" s="184"/>
      <c r="G419" s="18"/>
      <c r="H419" s="18"/>
      <c r="I419" s="48"/>
      <c r="J419" s="48"/>
      <c r="K419" s="48"/>
      <c r="L419" s="48"/>
      <c r="M419" s="48"/>
      <c r="N419" s="48"/>
      <c r="O419" s="48"/>
    </row>
    <row r="420" spans="1:15" ht="15.75" hidden="1" customHeight="1" x14ac:dyDescent="0.25">
      <c r="A420" s="163"/>
      <c r="B420" s="166"/>
      <c r="C420" s="166"/>
      <c r="D420" s="166"/>
      <c r="E420" s="166"/>
      <c r="F420" s="184"/>
      <c r="G420" s="18"/>
      <c r="H420" s="18"/>
      <c r="I420" s="48"/>
      <c r="J420" s="48"/>
      <c r="K420" s="48"/>
      <c r="L420" s="48"/>
      <c r="M420" s="48"/>
      <c r="N420" s="48"/>
      <c r="O420" s="48"/>
    </row>
    <row r="421" spans="1:15" ht="15.75" hidden="1" customHeight="1" x14ac:dyDescent="0.25">
      <c r="A421" s="165"/>
      <c r="B421" s="166"/>
      <c r="C421" s="166"/>
      <c r="D421" s="166"/>
      <c r="E421" s="166"/>
      <c r="F421" s="184"/>
      <c r="G421" s="18"/>
      <c r="H421" s="18"/>
      <c r="I421" s="48"/>
      <c r="J421" s="48"/>
      <c r="K421" s="48"/>
      <c r="L421" s="48"/>
      <c r="M421" s="48"/>
      <c r="N421" s="48"/>
      <c r="O421" s="48"/>
    </row>
    <row r="422" spans="1:15" ht="15.75" hidden="1" customHeight="1" x14ac:dyDescent="0.25">
      <c r="A422" s="165"/>
      <c r="B422" s="166"/>
      <c r="C422" s="166"/>
      <c r="D422" s="166"/>
      <c r="E422" s="166"/>
      <c r="F422" s="184"/>
      <c r="G422" s="18"/>
      <c r="H422" s="18"/>
      <c r="I422" s="48"/>
      <c r="J422" s="48"/>
      <c r="K422" s="48"/>
      <c r="L422" s="48"/>
      <c r="M422" s="48"/>
      <c r="N422" s="48"/>
      <c r="O422" s="48"/>
    </row>
    <row r="423" spans="1:15" ht="15.75" hidden="1" customHeight="1" x14ac:dyDescent="0.25">
      <c r="A423" s="163"/>
      <c r="B423" s="166"/>
      <c r="C423" s="166"/>
      <c r="D423" s="166"/>
      <c r="E423" s="166"/>
      <c r="F423" s="184"/>
      <c r="G423" s="18"/>
      <c r="H423" s="18"/>
      <c r="I423" s="48"/>
      <c r="J423" s="48"/>
      <c r="K423" s="48"/>
      <c r="L423" s="48"/>
      <c r="M423" s="48"/>
      <c r="N423" s="48"/>
      <c r="O423" s="48"/>
    </row>
    <row r="424" spans="1:15" ht="15.75" hidden="1" customHeight="1" x14ac:dyDescent="0.25">
      <c r="A424" s="165"/>
      <c r="B424" s="166"/>
      <c r="C424" s="166"/>
      <c r="D424" s="166"/>
      <c r="E424" s="166"/>
      <c r="F424" s="184"/>
      <c r="G424" s="18"/>
      <c r="H424" s="18"/>
      <c r="I424" s="48"/>
      <c r="J424" s="48"/>
      <c r="K424" s="48"/>
      <c r="L424" s="48"/>
      <c r="M424" s="48"/>
      <c r="N424" s="48"/>
      <c r="O424" s="48"/>
    </row>
    <row r="425" spans="1:15" ht="15.75" hidden="1" customHeight="1" x14ac:dyDescent="0.25">
      <c r="A425" s="165"/>
      <c r="B425" s="166"/>
      <c r="C425" s="166"/>
      <c r="D425" s="166"/>
      <c r="E425" s="166"/>
      <c r="F425" s="184"/>
      <c r="G425" s="18"/>
      <c r="H425" s="18"/>
      <c r="I425" s="48"/>
      <c r="J425" s="48"/>
      <c r="K425" s="48"/>
      <c r="L425" s="48"/>
      <c r="M425" s="48"/>
      <c r="N425" s="48"/>
      <c r="O425" s="48"/>
    </row>
    <row r="426" spans="1:15" ht="15.75" hidden="1" customHeight="1" x14ac:dyDescent="0.25">
      <c r="A426" s="163"/>
      <c r="B426" s="166"/>
      <c r="C426" s="166"/>
      <c r="D426" s="166"/>
      <c r="E426" s="166"/>
      <c r="F426" s="184"/>
      <c r="G426" s="18"/>
      <c r="H426" s="18"/>
      <c r="I426" s="48"/>
      <c r="J426" s="48"/>
      <c r="K426" s="48"/>
      <c r="L426" s="48"/>
      <c r="M426" s="48"/>
      <c r="N426" s="48"/>
      <c r="O426" s="48"/>
    </row>
    <row r="427" spans="1:15" ht="15.75" hidden="1" customHeight="1" x14ac:dyDescent="0.25">
      <c r="A427" s="165"/>
      <c r="B427" s="166"/>
      <c r="C427" s="166"/>
      <c r="D427" s="166"/>
      <c r="E427" s="166"/>
      <c r="F427" s="184"/>
      <c r="G427" s="18"/>
      <c r="H427" s="18"/>
      <c r="I427" s="48"/>
      <c r="J427" s="48"/>
      <c r="K427" s="48"/>
      <c r="L427" s="48"/>
      <c r="M427" s="48"/>
      <c r="N427" s="48"/>
      <c r="O427" s="48"/>
    </row>
    <row r="428" spans="1:15" ht="15.75" hidden="1" customHeight="1" x14ac:dyDescent="0.25">
      <c r="A428" s="165"/>
      <c r="B428" s="166"/>
      <c r="C428" s="166"/>
      <c r="D428" s="166"/>
      <c r="E428" s="166"/>
      <c r="F428" s="184"/>
      <c r="G428" s="18"/>
      <c r="H428" s="18"/>
      <c r="I428" s="48"/>
      <c r="J428" s="48"/>
      <c r="K428" s="48"/>
      <c r="L428" s="48"/>
      <c r="M428" s="48"/>
      <c r="N428" s="48"/>
      <c r="O428" s="48"/>
    </row>
    <row r="429" spans="1:15" ht="15.75" hidden="1" customHeight="1" x14ac:dyDescent="0.25">
      <c r="A429" s="163"/>
      <c r="B429" s="166"/>
      <c r="C429" s="166"/>
      <c r="D429" s="166"/>
      <c r="E429" s="166"/>
      <c r="F429" s="184"/>
      <c r="G429" s="18"/>
      <c r="H429" s="18"/>
      <c r="I429" s="48"/>
      <c r="J429" s="48"/>
      <c r="K429" s="48"/>
      <c r="L429" s="48"/>
      <c r="M429" s="48"/>
      <c r="N429" s="48"/>
      <c r="O429" s="48"/>
    </row>
    <row r="430" spans="1:15" ht="15.75" hidden="1" customHeight="1" x14ac:dyDescent="0.25">
      <c r="A430" s="165"/>
      <c r="B430" s="166"/>
      <c r="C430" s="166"/>
      <c r="D430" s="166"/>
      <c r="E430" s="166"/>
      <c r="F430" s="184"/>
      <c r="G430" s="18"/>
      <c r="H430" s="18"/>
      <c r="I430" s="48"/>
      <c r="J430" s="48"/>
      <c r="K430" s="48"/>
      <c r="L430" s="48"/>
      <c r="M430" s="48"/>
      <c r="N430" s="48"/>
      <c r="O430" s="48"/>
    </row>
    <row r="431" spans="1:15" ht="15.75" hidden="1" customHeight="1" x14ac:dyDescent="0.25">
      <c r="A431" s="165"/>
      <c r="B431" s="166"/>
      <c r="C431" s="166"/>
      <c r="D431" s="166"/>
      <c r="E431" s="166"/>
      <c r="F431" s="184"/>
      <c r="G431" s="18"/>
      <c r="H431" s="18"/>
      <c r="I431" s="48"/>
      <c r="J431" s="48"/>
      <c r="K431" s="48"/>
      <c r="L431" s="48"/>
      <c r="M431" s="48"/>
      <c r="N431" s="48"/>
      <c r="O431" s="48"/>
    </row>
    <row r="432" spans="1:15" ht="15.75" hidden="1" customHeight="1" x14ac:dyDescent="0.25">
      <c r="A432" s="163"/>
      <c r="B432" s="166"/>
      <c r="C432" s="166"/>
      <c r="D432" s="166"/>
      <c r="E432" s="166"/>
      <c r="F432" s="184"/>
      <c r="G432" s="18"/>
      <c r="H432" s="18"/>
      <c r="I432" s="48"/>
      <c r="J432" s="48"/>
      <c r="K432" s="48"/>
      <c r="L432" s="48"/>
      <c r="M432" s="48"/>
      <c r="N432" s="48"/>
      <c r="O432" s="48"/>
    </row>
    <row r="433" spans="1:15" ht="15.75" hidden="1" customHeight="1" x14ac:dyDescent="0.25">
      <c r="A433" s="165"/>
      <c r="B433" s="166"/>
      <c r="C433" s="166"/>
      <c r="D433" s="166"/>
      <c r="E433" s="166"/>
      <c r="F433" s="184"/>
      <c r="G433" s="18"/>
      <c r="H433" s="18"/>
      <c r="I433" s="48"/>
      <c r="J433" s="48"/>
      <c r="K433" s="48"/>
      <c r="L433" s="48"/>
      <c r="M433" s="48"/>
      <c r="N433" s="48"/>
      <c r="O433" s="48"/>
    </row>
    <row r="434" spans="1:15" ht="15.75" hidden="1" customHeight="1" x14ac:dyDescent="0.25">
      <c r="A434" s="165"/>
      <c r="B434" s="166"/>
      <c r="C434" s="166"/>
      <c r="D434" s="166"/>
      <c r="E434" s="166"/>
      <c r="F434" s="184"/>
      <c r="G434" s="18"/>
      <c r="H434" s="18"/>
      <c r="I434" s="48"/>
      <c r="J434" s="48"/>
      <c r="K434" s="48"/>
      <c r="L434" s="48"/>
      <c r="M434" s="48"/>
      <c r="N434" s="48"/>
      <c r="O434" s="48"/>
    </row>
    <row r="435" spans="1:15" ht="15.75" hidden="1" customHeight="1" x14ac:dyDescent="0.25">
      <c r="A435" s="163"/>
      <c r="B435" s="166"/>
      <c r="C435" s="166"/>
      <c r="D435" s="166"/>
      <c r="E435" s="166"/>
      <c r="F435" s="184"/>
      <c r="G435" s="18"/>
      <c r="H435" s="18"/>
      <c r="I435" s="48"/>
      <c r="J435" s="48"/>
      <c r="K435" s="48"/>
      <c r="L435" s="48"/>
      <c r="M435" s="48"/>
      <c r="N435" s="48"/>
      <c r="O435" s="48"/>
    </row>
    <row r="436" spans="1:15" ht="15.75" hidden="1" customHeight="1" x14ac:dyDescent="0.25">
      <c r="A436" s="165"/>
      <c r="B436" s="166"/>
      <c r="C436" s="166"/>
      <c r="D436" s="166"/>
      <c r="E436" s="166"/>
      <c r="F436" s="184"/>
      <c r="G436" s="18"/>
      <c r="H436" s="18"/>
      <c r="I436" s="48"/>
      <c r="J436" s="48"/>
      <c r="K436" s="48"/>
      <c r="L436" s="48"/>
      <c r="M436" s="48"/>
      <c r="N436" s="48"/>
      <c r="O436" s="48"/>
    </row>
    <row r="437" spans="1:15" ht="15.75" hidden="1" customHeight="1" x14ac:dyDescent="0.25">
      <c r="A437" s="165"/>
      <c r="B437" s="166"/>
      <c r="C437" s="166"/>
      <c r="D437" s="166"/>
      <c r="E437" s="166"/>
      <c r="F437" s="184"/>
      <c r="G437" s="18"/>
      <c r="H437" s="18"/>
      <c r="I437" s="48"/>
      <c r="J437" s="48"/>
      <c r="K437" s="48"/>
      <c r="L437" s="48"/>
      <c r="M437" s="48"/>
      <c r="N437" s="48"/>
      <c r="O437" s="48"/>
    </row>
    <row r="438" spans="1:15" ht="15.75" hidden="1" customHeight="1" x14ac:dyDescent="0.25">
      <c r="A438" s="163"/>
      <c r="B438" s="166"/>
      <c r="C438" s="166"/>
      <c r="D438" s="166"/>
      <c r="E438" s="166"/>
      <c r="F438" s="184"/>
      <c r="G438" s="18"/>
      <c r="H438" s="18"/>
      <c r="I438" s="48"/>
      <c r="J438" s="48"/>
      <c r="K438" s="48"/>
      <c r="L438" s="48"/>
      <c r="M438" s="48"/>
      <c r="N438" s="48"/>
      <c r="O438" s="48"/>
    </row>
    <row r="439" spans="1:15" ht="15.75" hidden="1" customHeight="1" x14ac:dyDescent="0.25">
      <c r="A439" s="165"/>
      <c r="B439" s="166"/>
      <c r="C439" s="166"/>
      <c r="D439" s="166"/>
      <c r="E439" s="166"/>
      <c r="F439" s="184"/>
      <c r="G439" s="18"/>
      <c r="H439" s="18"/>
      <c r="I439" s="48"/>
      <c r="J439" s="48"/>
      <c r="K439" s="48"/>
      <c r="L439" s="48"/>
      <c r="M439" s="48"/>
      <c r="N439" s="48"/>
      <c r="O439" s="48"/>
    </row>
    <row r="440" spans="1:15" ht="15.75" hidden="1" customHeight="1" x14ac:dyDescent="0.25">
      <c r="A440" s="165"/>
      <c r="B440" s="166"/>
      <c r="C440" s="166"/>
      <c r="D440" s="166"/>
      <c r="E440" s="166"/>
      <c r="F440" s="184"/>
      <c r="G440" s="18"/>
      <c r="H440" s="18"/>
      <c r="I440" s="48"/>
      <c r="J440" s="48"/>
      <c r="K440" s="48"/>
      <c r="L440" s="48"/>
      <c r="M440" s="48"/>
      <c r="N440" s="48"/>
      <c r="O440" s="48"/>
    </row>
    <row r="441" spans="1:15" ht="15.75" hidden="1" customHeight="1" x14ac:dyDescent="0.25">
      <c r="A441" s="163"/>
      <c r="B441" s="166"/>
      <c r="C441" s="166"/>
      <c r="D441" s="166"/>
      <c r="E441" s="166"/>
      <c r="F441" s="184"/>
      <c r="G441" s="18"/>
      <c r="H441" s="18"/>
      <c r="I441" s="48"/>
      <c r="J441" s="48"/>
      <c r="K441" s="48"/>
      <c r="L441" s="48"/>
      <c r="M441" s="48"/>
      <c r="N441" s="48"/>
      <c r="O441" s="48"/>
    </row>
    <row r="442" spans="1:15" ht="15.75" hidden="1" customHeight="1" x14ac:dyDescent="0.25">
      <c r="A442" s="165"/>
      <c r="B442" s="166"/>
      <c r="C442" s="166"/>
      <c r="D442" s="166"/>
      <c r="E442" s="166"/>
      <c r="F442" s="184"/>
      <c r="G442" s="18"/>
      <c r="H442" s="18"/>
      <c r="I442" s="48"/>
      <c r="J442" s="48"/>
      <c r="K442" s="48"/>
      <c r="L442" s="48"/>
      <c r="M442" s="48"/>
      <c r="N442" s="48"/>
      <c r="O442" s="48"/>
    </row>
    <row r="443" spans="1:15" ht="15.75" hidden="1" customHeight="1" x14ac:dyDescent="0.25">
      <c r="A443" s="165"/>
      <c r="B443" s="166"/>
      <c r="C443" s="166"/>
      <c r="D443" s="166"/>
      <c r="E443" s="166"/>
      <c r="F443" s="184"/>
      <c r="G443" s="18"/>
      <c r="H443" s="18"/>
      <c r="I443" s="48"/>
      <c r="J443" s="48"/>
      <c r="K443" s="48"/>
      <c r="L443" s="48"/>
      <c r="M443" s="48"/>
      <c r="N443" s="48"/>
      <c r="O443" s="48"/>
    </row>
    <row r="444" spans="1:15" ht="15.75" hidden="1" customHeight="1" x14ac:dyDescent="0.25">
      <c r="A444" s="163"/>
      <c r="B444" s="166"/>
      <c r="C444" s="166"/>
      <c r="D444" s="166"/>
      <c r="E444" s="166"/>
      <c r="F444" s="184"/>
      <c r="G444" s="18"/>
      <c r="H444" s="18"/>
      <c r="I444" s="48"/>
      <c r="J444" s="48"/>
      <c r="K444" s="48"/>
      <c r="L444" s="48"/>
      <c r="M444" s="48"/>
      <c r="N444" s="48"/>
      <c r="O444" s="48"/>
    </row>
    <row r="445" spans="1:15" ht="15.75" hidden="1" customHeight="1" x14ac:dyDescent="0.25">
      <c r="A445" s="165"/>
      <c r="B445" s="166"/>
      <c r="C445" s="166"/>
      <c r="D445" s="166"/>
      <c r="E445" s="166"/>
      <c r="F445" s="184"/>
      <c r="G445" s="18"/>
      <c r="H445" s="18"/>
      <c r="I445" s="48"/>
      <c r="J445" s="48"/>
      <c r="K445" s="48"/>
      <c r="L445" s="48"/>
      <c r="M445" s="48"/>
      <c r="N445" s="48"/>
      <c r="O445" s="48"/>
    </row>
    <row r="446" spans="1:15" ht="15.75" hidden="1" customHeight="1" x14ac:dyDescent="0.25">
      <c r="A446" s="165"/>
      <c r="B446" s="166"/>
      <c r="C446" s="166"/>
      <c r="D446" s="166"/>
      <c r="E446" s="166"/>
      <c r="F446" s="184"/>
      <c r="G446" s="18"/>
      <c r="H446" s="18"/>
      <c r="I446" s="48"/>
      <c r="J446" s="48"/>
      <c r="K446" s="48"/>
      <c r="L446" s="48"/>
      <c r="M446" s="48"/>
      <c r="N446" s="48"/>
      <c r="O446" s="48"/>
    </row>
    <row r="447" spans="1:15" ht="15.75" hidden="1" customHeight="1" x14ac:dyDescent="0.25">
      <c r="A447" s="163"/>
      <c r="B447" s="166"/>
      <c r="C447" s="166"/>
      <c r="D447" s="166"/>
      <c r="E447" s="166"/>
      <c r="F447" s="184"/>
      <c r="G447" s="18"/>
      <c r="H447" s="18"/>
      <c r="I447" s="48"/>
      <c r="J447" s="48"/>
      <c r="K447" s="48"/>
      <c r="L447" s="48"/>
      <c r="M447" s="48"/>
      <c r="N447" s="48"/>
      <c r="O447" s="48"/>
    </row>
    <row r="448" spans="1:15" ht="15.75" hidden="1" customHeight="1" x14ac:dyDescent="0.25">
      <c r="A448" s="165"/>
      <c r="B448" s="166"/>
      <c r="C448" s="166"/>
      <c r="D448" s="166"/>
      <c r="E448" s="166"/>
      <c r="F448" s="184"/>
      <c r="G448" s="18"/>
      <c r="H448" s="18"/>
      <c r="I448" s="48"/>
      <c r="J448" s="48"/>
      <c r="K448" s="48"/>
      <c r="L448" s="48"/>
      <c r="M448" s="48"/>
      <c r="N448" s="48"/>
      <c r="O448" s="48"/>
    </row>
    <row r="449" spans="1:15" ht="15.75" hidden="1" customHeight="1" x14ac:dyDescent="0.25">
      <c r="A449" s="165"/>
      <c r="B449" s="166"/>
      <c r="C449" s="166"/>
      <c r="D449" s="166"/>
      <c r="E449" s="166"/>
      <c r="F449" s="184"/>
      <c r="G449" s="18"/>
      <c r="H449" s="18"/>
      <c r="I449" s="48"/>
      <c r="J449" s="48"/>
      <c r="K449" s="48"/>
      <c r="L449" s="48"/>
      <c r="M449" s="48"/>
      <c r="N449" s="48"/>
      <c r="O449" s="48"/>
    </row>
    <row r="450" spans="1:15" ht="15.75" hidden="1" customHeight="1" x14ac:dyDescent="0.25">
      <c r="A450" s="163"/>
      <c r="B450" s="166"/>
      <c r="C450" s="166"/>
      <c r="D450" s="166"/>
      <c r="E450" s="166"/>
      <c r="F450" s="184"/>
      <c r="G450" s="18"/>
      <c r="H450" s="18"/>
      <c r="I450" s="48"/>
      <c r="J450" s="48"/>
      <c r="K450" s="48"/>
      <c r="L450" s="48"/>
      <c r="M450" s="48"/>
      <c r="N450" s="48"/>
      <c r="O450" s="48"/>
    </row>
    <row r="451" spans="1:15" ht="15.75" hidden="1" customHeight="1" x14ac:dyDescent="0.25">
      <c r="A451" s="165"/>
      <c r="B451" s="166"/>
      <c r="C451" s="166"/>
      <c r="D451" s="166"/>
      <c r="E451" s="166"/>
      <c r="F451" s="184"/>
      <c r="G451" s="18"/>
      <c r="H451" s="18"/>
      <c r="I451" s="48"/>
      <c r="J451" s="48"/>
      <c r="K451" s="48"/>
      <c r="L451" s="48"/>
      <c r="M451" s="48"/>
      <c r="N451" s="48"/>
      <c r="O451" s="48"/>
    </row>
    <row r="452" spans="1:15" ht="15.75" hidden="1" customHeight="1" x14ac:dyDescent="0.25">
      <c r="A452" s="165"/>
      <c r="B452" s="166"/>
      <c r="C452" s="166"/>
      <c r="D452" s="166"/>
      <c r="E452" s="166"/>
      <c r="F452" s="184"/>
      <c r="G452" s="18"/>
      <c r="H452" s="18"/>
      <c r="I452" s="48"/>
      <c r="J452" s="48"/>
      <c r="K452" s="48"/>
      <c r="L452" s="48"/>
      <c r="M452" s="48"/>
      <c r="N452" s="48"/>
      <c r="O452" s="48"/>
    </row>
    <row r="453" spans="1:15" ht="15.75" hidden="1" customHeight="1" x14ac:dyDescent="0.25">
      <c r="A453" s="163"/>
      <c r="B453" s="166"/>
      <c r="C453" s="166"/>
      <c r="D453" s="166"/>
      <c r="E453" s="166"/>
      <c r="F453" s="184"/>
      <c r="G453" s="18"/>
      <c r="H453" s="18"/>
      <c r="I453" s="48"/>
      <c r="J453" s="48"/>
      <c r="K453" s="48"/>
      <c r="L453" s="48"/>
      <c r="M453" s="48"/>
      <c r="N453" s="48"/>
      <c r="O453" s="48"/>
    </row>
    <row r="454" spans="1:15" ht="15.75" hidden="1" customHeight="1" x14ac:dyDescent="0.25">
      <c r="A454" s="165"/>
      <c r="B454" s="166"/>
      <c r="C454" s="166"/>
      <c r="D454" s="166"/>
      <c r="E454" s="166"/>
      <c r="F454" s="184"/>
      <c r="G454" s="18"/>
      <c r="H454" s="18"/>
      <c r="I454" s="48"/>
      <c r="J454" s="48"/>
      <c r="K454" s="48"/>
      <c r="L454" s="48"/>
      <c r="M454" s="48"/>
      <c r="N454" s="48"/>
      <c r="O454" s="48"/>
    </row>
    <row r="455" spans="1:15" ht="15.75" hidden="1" customHeight="1" x14ac:dyDescent="0.25">
      <c r="A455" s="165"/>
      <c r="B455" s="166"/>
      <c r="C455" s="166"/>
      <c r="D455" s="166"/>
      <c r="E455" s="166"/>
      <c r="F455" s="184"/>
      <c r="G455" s="18"/>
      <c r="H455" s="18"/>
      <c r="I455" s="48"/>
      <c r="J455" s="48"/>
      <c r="K455" s="48"/>
      <c r="L455" s="48"/>
      <c r="M455" s="48"/>
      <c r="N455" s="48"/>
      <c r="O455" s="48"/>
    </row>
    <row r="456" spans="1:15" ht="15.75" hidden="1" customHeight="1" x14ac:dyDescent="0.25">
      <c r="A456" s="163"/>
      <c r="B456" s="166"/>
      <c r="C456" s="166"/>
      <c r="D456" s="166"/>
      <c r="E456" s="166"/>
      <c r="F456" s="184"/>
      <c r="G456" s="18"/>
      <c r="H456" s="18"/>
      <c r="I456" s="48"/>
      <c r="J456" s="48"/>
      <c r="K456" s="48"/>
      <c r="L456" s="48"/>
      <c r="M456" s="48"/>
      <c r="N456" s="48"/>
      <c r="O456" s="48"/>
    </row>
    <row r="457" spans="1:15" ht="15.75" hidden="1" customHeight="1" x14ac:dyDescent="0.25">
      <c r="A457" s="165"/>
      <c r="B457" s="166"/>
      <c r="C457" s="166"/>
      <c r="D457" s="166"/>
      <c r="E457" s="166"/>
      <c r="F457" s="184"/>
      <c r="G457" s="18"/>
      <c r="H457" s="18"/>
      <c r="I457" s="48"/>
      <c r="J457" s="48"/>
      <c r="K457" s="48"/>
      <c r="L457" s="48"/>
      <c r="M457" s="48"/>
      <c r="N457" s="48"/>
      <c r="O457" s="48"/>
    </row>
    <row r="458" spans="1:15" ht="15.75" hidden="1" customHeight="1" x14ac:dyDescent="0.25">
      <c r="A458" s="165"/>
      <c r="B458" s="166"/>
      <c r="C458" s="166"/>
      <c r="D458" s="166"/>
      <c r="E458" s="166"/>
      <c r="F458" s="184"/>
      <c r="G458" s="18"/>
      <c r="H458" s="18"/>
      <c r="I458" s="48"/>
      <c r="J458" s="48"/>
      <c r="K458" s="48"/>
      <c r="L458" s="48"/>
      <c r="M458" s="48"/>
      <c r="N458" s="48"/>
      <c r="O458" s="48"/>
    </row>
    <row r="459" spans="1:15" ht="15.75" hidden="1" customHeight="1" x14ac:dyDescent="0.25">
      <c r="A459" s="163"/>
      <c r="B459" s="166"/>
      <c r="C459" s="166"/>
      <c r="D459" s="166"/>
      <c r="E459" s="166"/>
      <c r="F459" s="184"/>
      <c r="G459" s="18"/>
      <c r="H459" s="18"/>
      <c r="I459" s="48"/>
      <c r="J459" s="48"/>
      <c r="K459" s="48"/>
      <c r="L459" s="48"/>
      <c r="M459" s="48"/>
      <c r="N459" s="48"/>
      <c r="O459" s="48"/>
    </row>
    <row r="460" spans="1:15" ht="15.75" hidden="1" customHeight="1" x14ac:dyDescent="0.25">
      <c r="A460" s="165"/>
      <c r="B460" s="166"/>
      <c r="C460" s="166"/>
      <c r="D460" s="166"/>
      <c r="E460" s="166"/>
      <c r="F460" s="184"/>
      <c r="G460" s="18"/>
      <c r="H460" s="18"/>
      <c r="I460" s="48"/>
      <c r="J460" s="48"/>
      <c r="K460" s="48"/>
      <c r="L460" s="48"/>
      <c r="M460" s="48"/>
      <c r="N460" s="48"/>
      <c r="O460" s="48"/>
    </row>
    <row r="461" spans="1:15" ht="15.75" hidden="1" customHeight="1" x14ac:dyDescent="0.25">
      <c r="A461" s="165"/>
      <c r="B461" s="166"/>
      <c r="C461" s="166"/>
      <c r="D461" s="166"/>
      <c r="E461" s="166"/>
      <c r="F461" s="184"/>
      <c r="G461" s="18"/>
      <c r="H461" s="18"/>
      <c r="I461" s="48"/>
      <c r="J461" s="48"/>
      <c r="K461" s="48"/>
      <c r="L461" s="48"/>
      <c r="M461" s="48"/>
      <c r="N461" s="48"/>
      <c r="O461" s="48"/>
    </row>
    <row r="462" spans="1:15" ht="15.75" hidden="1" customHeight="1" x14ac:dyDescent="0.25">
      <c r="A462" s="163"/>
      <c r="B462" s="166"/>
      <c r="C462" s="166"/>
      <c r="D462" s="166"/>
      <c r="E462" s="166"/>
      <c r="F462" s="184"/>
      <c r="G462" s="18"/>
      <c r="H462" s="18"/>
      <c r="I462" s="48"/>
      <c r="J462" s="48"/>
      <c r="K462" s="48"/>
      <c r="L462" s="48"/>
      <c r="M462" s="48"/>
      <c r="N462" s="48"/>
      <c r="O462" s="48"/>
    </row>
    <row r="463" spans="1:15" ht="15.75" hidden="1" customHeight="1" x14ac:dyDescent="0.25">
      <c r="A463" s="165"/>
      <c r="B463" s="166"/>
      <c r="C463" s="166"/>
      <c r="D463" s="166"/>
      <c r="E463" s="166"/>
      <c r="F463" s="184"/>
      <c r="G463" s="18"/>
      <c r="H463" s="18"/>
      <c r="I463" s="48"/>
      <c r="J463" s="48"/>
      <c r="K463" s="48"/>
      <c r="L463" s="48"/>
      <c r="M463" s="48"/>
      <c r="N463" s="48"/>
      <c r="O463" s="48"/>
    </row>
    <row r="464" spans="1:15" ht="15.75" hidden="1" customHeight="1" x14ac:dyDescent="0.25">
      <c r="A464" s="165"/>
      <c r="B464" s="166"/>
      <c r="C464" s="166"/>
      <c r="D464" s="166"/>
      <c r="E464" s="166"/>
      <c r="F464" s="184"/>
      <c r="G464" s="18"/>
      <c r="H464" s="18"/>
      <c r="I464" s="48"/>
      <c r="J464" s="48"/>
      <c r="K464" s="48"/>
      <c r="L464" s="48"/>
      <c r="M464" s="48"/>
      <c r="N464" s="48"/>
      <c r="O464" s="48"/>
    </row>
    <row r="465" spans="1:15" ht="15.75" hidden="1" customHeight="1" x14ac:dyDescent="0.25">
      <c r="A465" s="163"/>
      <c r="B465" s="166"/>
      <c r="C465" s="166"/>
      <c r="D465" s="166"/>
      <c r="E465" s="166"/>
      <c r="F465" s="184"/>
      <c r="G465" s="18"/>
      <c r="H465" s="18"/>
      <c r="I465" s="48"/>
      <c r="J465" s="48"/>
      <c r="K465" s="48"/>
      <c r="L465" s="48"/>
      <c r="M465" s="48"/>
      <c r="N465" s="48"/>
      <c r="O465" s="48"/>
    </row>
    <row r="466" spans="1:15" ht="15.75" hidden="1" customHeight="1" x14ac:dyDescent="0.25">
      <c r="A466" s="165"/>
      <c r="B466" s="166"/>
      <c r="C466" s="166"/>
      <c r="D466" s="166"/>
      <c r="E466" s="166"/>
      <c r="F466" s="184"/>
      <c r="G466" s="18"/>
      <c r="H466" s="18"/>
      <c r="I466" s="48"/>
      <c r="J466" s="48"/>
      <c r="K466" s="48"/>
      <c r="L466" s="48"/>
      <c r="M466" s="48"/>
      <c r="N466" s="48"/>
      <c r="O466" s="48"/>
    </row>
    <row r="467" spans="1:15" ht="15.75" hidden="1" customHeight="1" x14ac:dyDescent="0.25">
      <c r="A467" s="165"/>
      <c r="B467" s="166"/>
      <c r="C467" s="166"/>
      <c r="D467" s="166"/>
      <c r="E467" s="166"/>
      <c r="F467" s="184"/>
      <c r="G467" s="18"/>
      <c r="H467" s="18"/>
      <c r="I467" s="48"/>
      <c r="J467" s="48"/>
      <c r="K467" s="48"/>
      <c r="L467" s="48"/>
      <c r="M467" s="48"/>
      <c r="N467" s="48"/>
      <c r="O467" s="48"/>
    </row>
    <row r="468" spans="1:15" ht="15.75" hidden="1" customHeight="1" x14ac:dyDescent="0.25">
      <c r="A468" s="163"/>
      <c r="B468" s="166"/>
      <c r="C468" s="166"/>
      <c r="D468" s="166"/>
      <c r="E468" s="166"/>
      <c r="F468" s="184"/>
      <c r="G468" s="18"/>
      <c r="H468" s="18"/>
      <c r="I468" s="48"/>
      <c r="J468" s="48"/>
      <c r="K468" s="48"/>
      <c r="L468" s="48"/>
      <c r="M468" s="48"/>
      <c r="N468" s="48"/>
      <c r="O468" s="48"/>
    </row>
    <row r="469" spans="1:15" ht="15.75" hidden="1" customHeight="1" x14ac:dyDescent="0.25">
      <c r="A469" s="165"/>
      <c r="B469" s="166"/>
      <c r="C469" s="166"/>
      <c r="D469" s="166"/>
      <c r="E469" s="166"/>
      <c r="F469" s="184"/>
      <c r="G469" s="18"/>
      <c r="H469" s="18"/>
      <c r="I469" s="48"/>
      <c r="J469" s="48"/>
      <c r="K469" s="48"/>
      <c r="L469" s="48"/>
      <c r="M469" s="48"/>
      <c r="N469" s="48"/>
      <c r="O469" s="48"/>
    </row>
    <row r="470" spans="1:15" ht="15.75" hidden="1" customHeight="1" x14ac:dyDescent="0.25">
      <c r="A470" s="165"/>
      <c r="B470" s="166"/>
      <c r="C470" s="166"/>
      <c r="D470" s="166"/>
      <c r="E470" s="166"/>
      <c r="F470" s="184"/>
      <c r="G470" s="18"/>
      <c r="H470" s="18"/>
      <c r="I470" s="48"/>
      <c r="J470" s="48"/>
      <c r="K470" s="48"/>
      <c r="L470" s="48"/>
      <c r="M470" s="48"/>
      <c r="N470" s="48"/>
      <c r="O470" s="48"/>
    </row>
    <row r="471" spans="1:15" ht="15.75" hidden="1" customHeight="1" x14ac:dyDescent="0.25">
      <c r="A471" s="163"/>
      <c r="B471" s="166"/>
      <c r="C471" s="166"/>
      <c r="D471" s="166"/>
      <c r="E471" s="166"/>
      <c r="F471" s="184"/>
      <c r="G471" s="18"/>
      <c r="H471" s="18"/>
      <c r="I471" s="48"/>
      <c r="J471" s="48"/>
      <c r="K471" s="48"/>
      <c r="L471" s="48"/>
      <c r="M471" s="48"/>
      <c r="N471" s="48"/>
      <c r="O471" s="48"/>
    </row>
    <row r="472" spans="1:15" ht="15.75" hidden="1" customHeight="1" x14ac:dyDescent="0.25">
      <c r="A472" s="165"/>
      <c r="B472" s="166"/>
      <c r="C472" s="166"/>
      <c r="D472" s="166"/>
      <c r="E472" s="166"/>
      <c r="F472" s="184"/>
      <c r="G472" s="18"/>
      <c r="H472" s="18"/>
      <c r="I472" s="48"/>
      <c r="J472" s="48"/>
      <c r="K472" s="48"/>
      <c r="L472" s="48"/>
      <c r="M472" s="48"/>
      <c r="N472" s="48"/>
      <c r="O472" s="48"/>
    </row>
    <row r="473" spans="1:15" ht="15.75" hidden="1" customHeight="1" x14ac:dyDescent="0.25">
      <c r="A473" s="165"/>
      <c r="B473" s="166"/>
      <c r="C473" s="166"/>
      <c r="D473" s="166"/>
      <c r="E473" s="166"/>
      <c r="F473" s="184"/>
      <c r="G473" s="18"/>
      <c r="H473" s="18"/>
      <c r="I473" s="48"/>
      <c r="J473" s="48"/>
      <c r="K473" s="48"/>
      <c r="L473" s="48"/>
      <c r="M473" s="48"/>
      <c r="N473" s="48"/>
      <c r="O473" s="48"/>
    </row>
    <row r="474" spans="1:15" ht="15.75" hidden="1" customHeight="1" x14ac:dyDescent="0.25">
      <c r="A474" s="163"/>
      <c r="B474" s="166"/>
      <c r="C474" s="166"/>
      <c r="D474" s="166"/>
      <c r="E474" s="166"/>
      <c r="F474" s="184"/>
      <c r="G474" s="18"/>
      <c r="H474" s="18"/>
      <c r="I474" s="48"/>
      <c r="J474" s="48"/>
      <c r="K474" s="48"/>
      <c r="L474" s="48"/>
      <c r="M474" s="48"/>
      <c r="N474" s="48"/>
      <c r="O474" s="48"/>
    </row>
    <row r="475" spans="1:15" ht="15.75" hidden="1" customHeight="1" x14ac:dyDescent="0.25">
      <c r="A475" s="165"/>
      <c r="B475" s="166"/>
      <c r="C475" s="166"/>
      <c r="D475" s="166"/>
      <c r="E475" s="166"/>
      <c r="F475" s="184"/>
      <c r="G475" s="18"/>
      <c r="H475" s="18"/>
      <c r="I475" s="48"/>
      <c r="J475" s="48"/>
      <c r="K475" s="48"/>
      <c r="L475" s="48"/>
      <c r="M475" s="48"/>
      <c r="N475" s="48"/>
      <c r="O475" s="48"/>
    </row>
    <row r="476" spans="1:15" ht="15.75" hidden="1" customHeight="1" x14ac:dyDescent="0.25">
      <c r="A476" s="165"/>
      <c r="B476" s="166"/>
      <c r="C476" s="166"/>
      <c r="D476" s="166"/>
      <c r="E476" s="166"/>
      <c r="F476" s="184"/>
      <c r="G476" s="18"/>
      <c r="H476" s="18"/>
      <c r="I476" s="48"/>
      <c r="J476" s="48"/>
      <c r="K476" s="48"/>
      <c r="L476" s="48"/>
      <c r="M476" s="48"/>
      <c r="N476" s="48"/>
      <c r="O476" s="48"/>
    </row>
    <row r="477" spans="1:15" ht="15.75" hidden="1" customHeight="1" x14ac:dyDescent="0.25">
      <c r="A477" s="163"/>
      <c r="B477" s="166"/>
      <c r="C477" s="166"/>
      <c r="D477" s="166"/>
      <c r="E477" s="166"/>
      <c r="F477" s="184"/>
      <c r="G477" s="18"/>
      <c r="H477" s="18"/>
      <c r="I477" s="48"/>
      <c r="J477" s="48"/>
      <c r="K477" s="48"/>
      <c r="L477" s="48"/>
      <c r="M477" s="48"/>
      <c r="N477" s="48"/>
      <c r="O477" s="48"/>
    </row>
    <row r="478" spans="1:15" ht="15.75" hidden="1" customHeight="1" x14ac:dyDescent="0.25">
      <c r="A478" s="165"/>
      <c r="B478" s="166"/>
      <c r="C478" s="166"/>
      <c r="D478" s="166"/>
      <c r="E478" s="166"/>
      <c r="F478" s="184"/>
      <c r="G478" s="18"/>
      <c r="H478" s="18"/>
      <c r="I478" s="48"/>
      <c r="J478" s="48"/>
      <c r="K478" s="48"/>
      <c r="L478" s="48"/>
      <c r="M478" s="48"/>
      <c r="N478" s="48"/>
      <c r="O478" s="48"/>
    </row>
    <row r="479" spans="1:15" ht="15.75" hidden="1" customHeight="1" x14ac:dyDescent="0.25">
      <c r="A479" s="165"/>
      <c r="B479" s="166"/>
      <c r="C479" s="166"/>
      <c r="D479" s="166"/>
      <c r="E479" s="166"/>
      <c r="F479" s="184"/>
      <c r="G479" s="18"/>
      <c r="H479" s="18"/>
      <c r="I479" s="48"/>
      <c r="J479" s="48"/>
      <c r="K479" s="48"/>
      <c r="L479" s="48"/>
      <c r="M479" s="48"/>
      <c r="N479" s="48"/>
      <c r="O479" s="48"/>
    </row>
    <row r="480" spans="1:15" ht="15.75" hidden="1" customHeight="1" x14ac:dyDescent="0.25">
      <c r="A480" s="163"/>
      <c r="B480" s="166"/>
      <c r="C480" s="166"/>
      <c r="D480" s="166"/>
      <c r="E480" s="166"/>
      <c r="F480" s="184"/>
      <c r="G480" s="18"/>
      <c r="H480" s="18"/>
      <c r="I480" s="48"/>
      <c r="J480" s="48"/>
      <c r="K480" s="48"/>
      <c r="L480" s="48"/>
      <c r="M480" s="48"/>
      <c r="N480" s="48"/>
      <c r="O480" s="48"/>
    </row>
    <row r="481" spans="1:15" ht="15.75" hidden="1" customHeight="1" x14ac:dyDescent="0.25">
      <c r="A481" s="165"/>
      <c r="B481" s="166"/>
      <c r="C481" s="166"/>
      <c r="D481" s="166"/>
      <c r="E481" s="166"/>
      <c r="F481" s="184"/>
      <c r="G481" s="18"/>
      <c r="H481" s="18"/>
      <c r="I481" s="48"/>
      <c r="J481" s="48"/>
      <c r="K481" s="48"/>
      <c r="L481" s="48"/>
      <c r="M481" s="48"/>
      <c r="N481" s="48"/>
      <c r="O481" s="48"/>
    </row>
    <row r="482" spans="1:15" ht="15.75" hidden="1" customHeight="1" x14ac:dyDescent="0.25">
      <c r="A482" s="165"/>
      <c r="B482" s="166"/>
      <c r="C482" s="166"/>
      <c r="D482" s="166"/>
      <c r="E482" s="166"/>
      <c r="F482" s="184"/>
      <c r="G482" s="18"/>
      <c r="H482" s="18"/>
      <c r="I482" s="48"/>
      <c r="J482" s="48"/>
      <c r="K482" s="48"/>
      <c r="L482" s="48"/>
      <c r="M482" s="48"/>
      <c r="N482" s="48"/>
      <c r="O482" s="48"/>
    </row>
    <row r="483" spans="1:15" ht="15.75" hidden="1" customHeight="1" x14ac:dyDescent="0.25">
      <c r="A483" s="163"/>
      <c r="B483" s="166"/>
      <c r="C483" s="166"/>
      <c r="D483" s="166"/>
      <c r="E483" s="166"/>
      <c r="F483" s="184"/>
      <c r="G483" s="18"/>
      <c r="H483" s="18"/>
      <c r="I483" s="48"/>
      <c r="J483" s="48"/>
      <c r="K483" s="48"/>
      <c r="L483" s="48"/>
      <c r="M483" s="48"/>
      <c r="N483" s="48"/>
      <c r="O483" s="48"/>
    </row>
    <row r="484" spans="1:15" ht="15.75" hidden="1" customHeight="1" x14ac:dyDescent="0.25">
      <c r="A484" s="165"/>
      <c r="B484" s="166"/>
      <c r="C484" s="166"/>
      <c r="D484" s="166"/>
      <c r="E484" s="166"/>
      <c r="F484" s="184"/>
      <c r="G484" s="18"/>
      <c r="H484" s="18"/>
      <c r="I484" s="48"/>
      <c r="J484" s="48"/>
      <c r="K484" s="48"/>
      <c r="L484" s="48"/>
      <c r="M484" s="48"/>
      <c r="N484" s="48"/>
      <c r="O484" s="48"/>
    </row>
    <row r="485" spans="1:15" ht="15.75" hidden="1" customHeight="1" x14ac:dyDescent="0.25">
      <c r="A485" s="165"/>
      <c r="B485" s="166"/>
      <c r="C485" s="166"/>
      <c r="D485" s="166"/>
      <c r="E485" s="166"/>
      <c r="F485" s="184"/>
      <c r="G485" s="18"/>
      <c r="H485" s="18"/>
      <c r="I485" s="48"/>
      <c r="J485" s="48"/>
      <c r="K485" s="48"/>
      <c r="L485" s="48"/>
      <c r="M485" s="48"/>
      <c r="N485" s="48"/>
      <c r="O485" s="48"/>
    </row>
    <row r="486" spans="1:15" ht="15.75" hidden="1" customHeight="1" x14ac:dyDescent="0.25">
      <c r="A486" s="163"/>
      <c r="B486" s="166"/>
      <c r="C486" s="166"/>
      <c r="D486" s="166"/>
      <c r="E486" s="166"/>
      <c r="F486" s="184"/>
      <c r="G486" s="18"/>
      <c r="H486" s="18"/>
      <c r="I486" s="48"/>
      <c r="J486" s="48"/>
      <c r="K486" s="48"/>
      <c r="L486" s="48"/>
      <c r="M486" s="48"/>
      <c r="N486" s="48"/>
      <c r="O486" s="48"/>
    </row>
    <row r="487" spans="1:15" ht="15.75" hidden="1" customHeight="1" x14ac:dyDescent="0.25">
      <c r="A487" s="165"/>
      <c r="B487" s="166"/>
      <c r="C487" s="166"/>
      <c r="D487" s="166"/>
      <c r="E487" s="166"/>
      <c r="F487" s="184"/>
      <c r="G487" s="18"/>
      <c r="H487" s="18"/>
      <c r="I487" s="48"/>
      <c r="J487" s="48"/>
      <c r="K487" s="48"/>
      <c r="L487" s="48"/>
      <c r="M487" s="48"/>
      <c r="N487" s="48"/>
      <c r="O487" s="48"/>
    </row>
    <row r="488" spans="1:15" ht="15.75" hidden="1" customHeight="1" x14ac:dyDescent="0.25">
      <c r="A488" s="165"/>
      <c r="B488" s="166"/>
      <c r="C488" s="166"/>
      <c r="D488" s="166"/>
      <c r="E488" s="166"/>
      <c r="F488" s="184"/>
      <c r="G488" s="18"/>
      <c r="H488" s="18"/>
      <c r="I488" s="48"/>
      <c r="J488" s="48"/>
      <c r="K488" s="48"/>
      <c r="L488" s="48"/>
      <c r="M488" s="48"/>
      <c r="N488" s="48"/>
      <c r="O488" s="48"/>
    </row>
    <row r="489" spans="1:15" ht="15.75" hidden="1" customHeight="1" x14ac:dyDescent="0.25">
      <c r="A489" s="163"/>
      <c r="B489" s="166"/>
      <c r="C489" s="166"/>
      <c r="D489" s="166"/>
      <c r="E489" s="166"/>
      <c r="F489" s="184"/>
      <c r="G489" s="18"/>
      <c r="H489" s="18"/>
      <c r="I489" s="48"/>
      <c r="J489" s="48"/>
      <c r="K489" s="48"/>
      <c r="L489" s="48"/>
      <c r="M489" s="48"/>
      <c r="N489" s="48"/>
      <c r="O489" s="48"/>
    </row>
    <row r="490" spans="1:15" ht="15.75" hidden="1" customHeight="1" x14ac:dyDescent="0.25">
      <c r="A490" s="165"/>
      <c r="B490" s="166"/>
      <c r="C490" s="166"/>
      <c r="D490" s="166"/>
      <c r="E490" s="166"/>
      <c r="F490" s="184"/>
      <c r="G490" s="18"/>
      <c r="H490" s="18"/>
      <c r="I490" s="48"/>
      <c r="J490" s="48"/>
      <c r="K490" s="48"/>
      <c r="L490" s="48"/>
      <c r="M490" s="48"/>
      <c r="N490" s="48"/>
      <c r="O490" s="48"/>
    </row>
    <row r="491" spans="1:15" ht="15.75" hidden="1" customHeight="1" x14ac:dyDescent="0.25">
      <c r="A491" s="165"/>
      <c r="B491" s="166"/>
      <c r="C491" s="166"/>
      <c r="D491" s="166"/>
      <c r="E491" s="166"/>
      <c r="F491" s="184"/>
      <c r="G491" s="18"/>
      <c r="H491" s="18"/>
      <c r="I491" s="48"/>
      <c r="J491" s="48"/>
      <c r="K491" s="48"/>
      <c r="L491" s="48"/>
      <c r="M491" s="48"/>
      <c r="N491" s="48"/>
      <c r="O491" s="48"/>
    </row>
    <row r="492" spans="1:15" ht="15.75" hidden="1" customHeight="1" x14ac:dyDescent="0.25">
      <c r="A492" s="163"/>
      <c r="B492" s="166"/>
      <c r="C492" s="166"/>
      <c r="D492" s="166"/>
      <c r="E492" s="166"/>
      <c r="F492" s="184"/>
      <c r="G492" s="18"/>
      <c r="H492" s="18"/>
      <c r="I492" s="48"/>
      <c r="J492" s="48"/>
      <c r="K492" s="48"/>
      <c r="L492" s="48"/>
      <c r="M492" s="48"/>
      <c r="N492" s="48"/>
      <c r="O492" s="48"/>
    </row>
    <row r="493" spans="1:15" ht="15.75" hidden="1" customHeight="1" x14ac:dyDescent="0.25">
      <c r="A493" s="165"/>
      <c r="B493" s="166"/>
      <c r="C493" s="166"/>
      <c r="D493" s="166"/>
      <c r="E493" s="166"/>
      <c r="F493" s="184"/>
      <c r="G493" s="18"/>
      <c r="H493" s="18"/>
      <c r="I493" s="48"/>
      <c r="J493" s="48"/>
      <c r="K493" s="48"/>
      <c r="L493" s="48"/>
      <c r="M493" s="48"/>
      <c r="N493" s="48"/>
      <c r="O493" s="48"/>
    </row>
    <row r="494" spans="1:15" ht="15.75" hidden="1" customHeight="1" x14ac:dyDescent="0.25">
      <c r="A494" s="165"/>
      <c r="B494" s="166"/>
      <c r="C494" s="166"/>
      <c r="D494" s="166"/>
      <c r="E494" s="166"/>
      <c r="F494" s="184"/>
      <c r="G494" s="18"/>
      <c r="H494" s="18"/>
      <c r="I494" s="48"/>
      <c r="J494" s="48"/>
      <c r="K494" s="48"/>
      <c r="L494" s="48"/>
      <c r="M494" s="48"/>
      <c r="N494" s="48"/>
      <c r="O494" s="48"/>
    </row>
    <row r="495" spans="1:15" ht="15.75" hidden="1" customHeight="1" x14ac:dyDescent="0.25">
      <c r="A495" s="163"/>
      <c r="B495" s="166"/>
      <c r="C495" s="166"/>
      <c r="D495" s="166"/>
      <c r="E495" s="166"/>
      <c r="F495" s="184"/>
      <c r="G495" s="18"/>
      <c r="H495" s="18"/>
      <c r="I495" s="48"/>
      <c r="J495" s="48"/>
      <c r="K495" s="48"/>
      <c r="L495" s="48"/>
      <c r="M495" s="48"/>
      <c r="N495" s="48"/>
      <c r="O495" s="48"/>
    </row>
    <row r="496" spans="1:15" ht="15.75" hidden="1" customHeight="1" x14ac:dyDescent="0.25">
      <c r="A496" s="165"/>
      <c r="B496" s="166"/>
      <c r="C496" s="166"/>
      <c r="D496" s="166"/>
      <c r="E496" s="166"/>
      <c r="F496" s="184"/>
      <c r="G496" s="18"/>
      <c r="H496" s="18"/>
      <c r="I496" s="48"/>
      <c r="J496" s="48"/>
      <c r="K496" s="48"/>
      <c r="L496" s="48"/>
      <c r="M496" s="48"/>
      <c r="N496" s="48"/>
      <c r="O496" s="48"/>
    </row>
    <row r="497" spans="1:15" ht="15.75" hidden="1" customHeight="1" x14ac:dyDescent="0.25">
      <c r="A497" s="165"/>
      <c r="B497" s="166"/>
      <c r="C497" s="166"/>
      <c r="D497" s="166"/>
      <c r="E497" s="166"/>
      <c r="F497" s="184"/>
      <c r="G497" s="18"/>
      <c r="H497" s="18"/>
      <c r="I497" s="48"/>
      <c r="J497" s="48"/>
      <c r="K497" s="48"/>
      <c r="L497" s="48"/>
      <c r="M497" s="48"/>
      <c r="N497" s="48"/>
      <c r="O497" s="48"/>
    </row>
    <row r="498" spans="1:15" ht="15.75" hidden="1" customHeight="1" x14ac:dyDescent="0.25">
      <c r="A498" s="163"/>
      <c r="B498" s="166"/>
      <c r="C498" s="166"/>
      <c r="D498" s="166"/>
      <c r="E498" s="166"/>
      <c r="F498" s="184"/>
      <c r="G498" s="18"/>
      <c r="H498" s="18"/>
      <c r="I498" s="48"/>
      <c r="J498" s="48"/>
      <c r="K498" s="48"/>
      <c r="L498" s="48"/>
      <c r="M498" s="48"/>
      <c r="N498" s="48"/>
      <c r="O498" s="48"/>
    </row>
    <row r="499" spans="1:15" ht="15.75" hidden="1" customHeight="1" x14ac:dyDescent="0.25">
      <c r="A499" s="165"/>
      <c r="B499" s="166"/>
      <c r="C499" s="166"/>
      <c r="D499" s="166"/>
      <c r="E499" s="166"/>
      <c r="F499" s="184"/>
      <c r="G499" s="18"/>
      <c r="H499" s="18"/>
      <c r="I499" s="48"/>
      <c r="J499" s="48"/>
      <c r="K499" s="48"/>
      <c r="L499" s="48"/>
      <c r="M499" s="48"/>
      <c r="N499" s="48"/>
      <c r="O499" s="48"/>
    </row>
    <row r="500" spans="1:15" ht="15.75" hidden="1" customHeight="1" x14ac:dyDescent="0.25">
      <c r="A500" s="165"/>
      <c r="B500" s="166"/>
      <c r="C500" s="166"/>
      <c r="D500" s="166"/>
      <c r="E500" s="166"/>
      <c r="F500" s="184"/>
      <c r="G500" s="18"/>
      <c r="H500" s="18"/>
      <c r="I500" s="48"/>
      <c r="J500" s="48"/>
      <c r="K500" s="48"/>
      <c r="L500" s="48"/>
      <c r="M500" s="48"/>
      <c r="N500" s="48"/>
      <c r="O500" s="48"/>
    </row>
    <row r="501" spans="1:15" ht="15.75" hidden="1" customHeight="1" x14ac:dyDescent="0.25">
      <c r="A501" s="163"/>
      <c r="B501" s="166"/>
      <c r="C501" s="166"/>
      <c r="D501" s="166"/>
      <c r="E501" s="166"/>
      <c r="F501" s="184"/>
      <c r="G501" s="18"/>
      <c r="H501" s="18"/>
      <c r="I501" s="48"/>
      <c r="J501" s="48"/>
      <c r="K501" s="48"/>
      <c r="L501" s="48"/>
      <c r="M501" s="48"/>
      <c r="N501" s="48"/>
      <c r="O501" s="48"/>
    </row>
    <row r="502" spans="1:15" ht="15.75" hidden="1" customHeight="1" x14ac:dyDescent="0.25">
      <c r="A502" s="165"/>
      <c r="B502" s="166"/>
      <c r="C502" s="166"/>
      <c r="D502" s="166"/>
      <c r="E502" s="166"/>
      <c r="F502" s="184"/>
      <c r="G502" s="18"/>
      <c r="H502" s="18"/>
      <c r="I502" s="48"/>
      <c r="J502" s="48"/>
      <c r="K502" s="48"/>
      <c r="L502" s="48"/>
      <c r="M502" s="48"/>
      <c r="N502" s="48"/>
      <c r="O502" s="48"/>
    </row>
    <row r="503" spans="1:15" ht="15.75" hidden="1" customHeight="1" x14ac:dyDescent="0.25">
      <c r="A503" s="165"/>
      <c r="B503" s="166"/>
      <c r="C503" s="166"/>
      <c r="D503" s="166"/>
      <c r="E503" s="166"/>
      <c r="F503" s="184"/>
      <c r="G503" s="18"/>
      <c r="H503" s="18"/>
      <c r="I503" s="48"/>
      <c r="J503" s="48"/>
      <c r="K503" s="48"/>
      <c r="L503" s="48"/>
      <c r="M503" s="48"/>
      <c r="N503" s="48"/>
      <c r="O503" s="48"/>
    </row>
    <row r="504" spans="1:15" ht="15.75" hidden="1" customHeight="1" x14ac:dyDescent="0.25">
      <c r="A504" s="163"/>
      <c r="B504" s="166"/>
      <c r="C504" s="166"/>
      <c r="D504" s="166"/>
      <c r="E504" s="166"/>
      <c r="F504" s="184"/>
      <c r="G504" s="18"/>
      <c r="H504" s="18"/>
      <c r="I504" s="48"/>
      <c r="J504" s="48"/>
      <c r="K504" s="48"/>
      <c r="L504" s="48"/>
      <c r="M504" s="48"/>
      <c r="N504" s="48"/>
      <c r="O504" s="48"/>
    </row>
    <row r="505" spans="1:15" ht="15.75" hidden="1" customHeight="1" x14ac:dyDescent="0.25">
      <c r="A505" s="165"/>
      <c r="B505" s="166"/>
      <c r="C505" s="166"/>
      <c r="D505" s="166"/>
      <c r="E505" s="166"/>
      <c r="F505" s="184"/>
      <c r="G505" s="18"/>
      <c r="H505" s="18"/>
      <c r="I505" s="48"/>
      <c r="J505" s="48"/>
      <c r="K505" s="48"/>
      <c r="L505" s="48"/>
      <c r="M505" s="48"/>
      <c r="N505" s="48"/>
      <c r="O505" s="48"/>
    </row>
    <row r="506" spans="1:15" ht="15.75" hidden="1" customHeight="1" x14ac:dyDescent="0.25">
      <c r="A506" s="165"/>
      <c r="B506" s="166"/>
      <c r="C506" s="166"/>
      <c r="D506" s="166"/>
      <c r="E506" s="166"/>
      <c r="F506" s="184"/>
      <c r="G506" s="18"/>
      <c r="H506" s="18"/>
      <c r="I506" s="48"/>
      <c r="J506" s="48"/>
      <c r="K506" s="48"/>
      <c r="L506" s="48"/>
      <c r="M506" s="48"/>
      <c r="N506" s="48"/>
      <c r="O506" s="48"/>
    </row>
    <row r="507" spans="1:15" ht="15.75" hidden="1" customHeight="1" x14ac:dyDescent="0.25">
      <c r="A507" s="163"/>
      <c r="B507" s="166"/>
      <c r="C507" s="166"/>
      <c r="D507" s="166"/>
      <c r="E507" s="166"/>
      <c r="F507" s="184"/>
      <c r="G507" s="18"/>
      <c r="H507" s="18"/>
      <c r="I507" s="48"/>
      <c r="J507" s="48"/>
      <c r="K507" s="48"/>
      <c r="L507" s="48"/>
      <c r="M507" s="48"/>
      <c r="N507" s="48"/>
      <c r="O507" s="48"/>
    </row>
    <row r="508" spans="1:15" ht="15.75" hidden="1" customHeight="1" x14ac:dyDescent="0.25">
      <c r="A508" s="165"/>
      <c r="B508" s="166"/>
      <c r="C508" s="166"/>
      <c r="D508" s="166"/>
      <c r="E508" s="166"/>
      <c r="F508" s="184"/>
      <c r="G508" s="18"/>
      <c r="H508" s="18"/>
      <c r="I508" s="48"/>
      <c r="J508" s="48"/>
      <c r="K508" s="48"/>
      <c r="L508" s="48"/>
      <c r="M508" s="48"/>
      <c r="N508" s="48"/>
      <c r="O508" s="48"/>
    </row>
    <row r="509" spans="1:15" ht="15.75" hidden="1" customHeight="1" x14ac:dyDescent="0.25">
      <c r="A509" s="165"/>
      <c r="B509" s="166"/>
      <c r="C509" s="166"/>
      <c r="D509" s="166"/>
      <c r="E509" s="166"/>
      <c r="F509" s="184"/>
      <c r="G509" s="18"/>
      <c r="H509" s="18"/>
      <c r="I509" s="48"/>
      <c r="J509" s="48"/>
      <c r="K509" s="48"/>
      <c r="L509" s="48"/>
      <c r="M509" s="48"/>
      <c r="N509" s="48"/>
      <c r="O509" s="48"/>
    </row>
    <row r="510" spans="1:15" ht="15.75" hidden="1" customHeight="1" x14ac:dyDescent="0.25">
      <c r="A510" s="163"/>
      <c r="B510" s="166"/>
      <c r="C510" s="166"/>
      <c r="D510" s="166"/>
      <c r="E510" s="166"/>
      <c r="F510" s="184"/>
      <c r="G510" s="18"/>
      <c r="H510" s="18"/>
      <c r="I510" s="48"/>
      <c r="J510" s="48"/>
      <c r="K510" s="48"/>
      <c r="L510" s="48"/>
      <c r="M510" s="48"/>
      <c r="N510" s="48"/>
      <c r="O510" s="48"/>
    </row>
    <row r="511" spans="1:15" ht="15.75" hidden="1" customHeight="1" x14ac:dyDescent="0.25">
      <c r="A511" s="165"/>
      <c r="B511" s="166"/>
      <c r="C511" s="166"/>
      <c r="D511" s="166"/>
      <c r="E511" s="166"/>
      <c r="F511" s="184"/>
      <c r="G511" s="18"/>
      <c r="H511" s="18"/>
      <c r="I511" s="48"/>
      <c r="J511" s="48"/>
      <c r="K511" s="48"/>
      <c r="L511" s="48"/>
      <c r="M511" s="48"/>
      <c r="N511" s="48"/>
      <c r="O511" s="48"/>
    </row>
    <row r="512" spans="1:15" ht="15.75" hidden="1" customHeight="1" x14ac:dyDescent="0.25">
      <c r="A512" s="165"/>
      <c r="B512" s="166"/>
      <c r="C512" s="166"/>
      <c r="D512" s="166"/>
      <c r="E512" s="166"/>
      <c r="F512" s="184"/>
      <c r="G512" s="18"/>
      <c r="H512" s="18"/>
      <c r="I512" s="48"/>
      <c r="J512" s="48"/>
      <c r="K512" s="48"/>
      <c r="L512" s="48"/>
      <c r="M512" s="48"/>
      <c r="N512" s="48"/>
      <c r="O512" s="48"/>
    </row>
    <row r="513" spans="1:15" ht="15.75" hidden="1" customHeight="1" x14ac:dyDescent="0.25">
      <c r="A513" s="163"/>
      <c r="B513" s="166"/>
      <c r="C513" s="166"/>
      <c r="D513" s="166"/>
      <c r="E513" s="166"/>
      <c r="F513" s="184"/>
      <c r="G513" s="18"/>
      <c r="H513" s="18"/>
      <c r="I513" s="48"/>
      <c r="J513" s="48"/>
      <c r="K513" s="48"/>
      <c r="L513" s="48"/>
      <c r="M513" s="48"/>
      <c r="N513" s="48"/>
      <c r="O513" s="48"/>
    </row>
    <row r="514" spans="1:15" ht="15.75" hidden="1" customHeight="1" x14ac:dyDescent="0.25">
      <c r="A514" s="165"/>
      <c r="B514" s="166"/>
      <c r="C514" s="166"/>
      <c r="D514" s="166"/>
      <c r="E514" s="166"/>
      <c r="F514" s="184"/>
      <c r="G514" s="18"/>
      <c r="H514" s="18"/>
      <c r="I514" s="48"/>
      <c r="J514" s="48"/>
      <c r="K514" s="48"/>
      <c r="L514" s="48"/>
      <c r="M514" s="48"/>
      <c r="N514" s="48"/>
      <c r="O514" s="48"/>
    </row>
    <row r="515" spans="1:15" ht="15.75" hidden="1" customHeight="1" x14ac:dyDescent="0.25">
      <c r="A515" s="165"/>
      <c r="B515" s="166"/>
      <c r="C515" s="166"/>
      <c r="D515" s="166"/>
      <c r="E515" s="166"/>
      <c r="F515" s="184"/>
      <c r="G515" s="18"/>
      <c r="H515" s="18"/>
      <c r="I515" s="48"/>
      <c r="J515" s="48"/>
      <c r="K515" s="48"/>
      <c r="L515" s="48"/>
      <c r="M515" s="48"/>
      <c r="N515" s="48"/>
      <c r="O515" s="48"/>
    </row>
    <row r="516" spans="1:15" ht="15.75" hidden="1" customHeight="1" x14ac:dyDescent="0.25">
      <c r="A516" s="163"/>
      <c r="B516" s="166"/>
      <c r="C516" s="166"/>
      <c r="D516" s="166"/>
      <c r="E516" s="166"/>
      <c r="F516" s="184"/>
      <c r="G516" s="18"/>
      <c r="H516" s="18"/>
      <c r="I516" s="48"/>
      <c r="J516" s="48"/>
      <c r="K516" s="48"/>
      <c r="L516" s="48"/>
      <c r="M516" s="48"/>
      <c r="N516" s="48"/>
      <c r="O516" s="48"/>
    </row>
    <row r="517" spans="1:15" ht="15.75" hidden="1" customHeight="1" x14ac:dyDescent="0.25">
      <c r="A517" s="165"/>
      <c r="B517" s="166"/>
      <c r="C517" s="166"/>
      <c r="D517" s="166"/>
      <c r="E517" s="166"/>
      <c r="F517" s="184"/>
      <c r="G517" s="18"/>
      <c r="H517" s="18"/>
      <c r="I517" s="48"/>
      <c r="J517" s="48"/>
      <c r="K517" s="48"/>
      <c r="L517" s="48"/>
      <c r="M517" s="48"/>
      <c r="N517" s="48"/>
      <c r="O517" s="48"/>
    </row>
    <row r="518" spans="1:15" ht="15.75" hidden="1" customHeight="1" x14ac:dyDescent="0.25">
      <c r="A518" s="165"/>
      <c r="B518" s="166"/>
      <c r="C518" s="166"/>
      <c r="D518" s="166"/>
      <c r="E518" s="166"/>
      <c r="F518" s="184"/>
      <c r="G518" s="18"/>
      <c r="H518" s="18"/>
      <c r="I518" s="48"/>
      <c r="J518" s="48"/>
      <c r="K518" s="48"/>
      <c r="L518" s="48"/>
      <c r="M518" s="48"/>
      <c r="N518" s="48"/>
      <c r="O518" s="48"/>
    </row>
    <row r="519" spans="1:15" ht="15.75" hidden="1" customHeight="1" x14ac:dyDescent="0.25">
      <c r="A519" s="163"/>
      <c r="B519" s="166"/>
      <c r="C519" s="166"/>
      <c r="D519" s="166"/>
      <c r="E519" s="166"/>
      <c r="F519" s="184"/>
      <c r="G519" s="18"/>
      <c r="H519" s="18"/>
      <c r="I519" s="48"/>
      <c r="J519" s="48"/>
      <c r="K519" s="48"/>
      <c r="L519" s="48"/>
      <c r="M519" s="48"/>
      <c r="N519" s="48"/>
      <c r="O519" s="48"/>
    </row>
    <row r="520" spans="1:15" ht="15.75" hidden="1" customHeight="1" x14ac:dyDescent="0.25">
      <c r="A520" s="165"/>
      <c r="B520" s="166"/>
      <c r="C520" s="166"/>
      <c r="D520" s="166"/>
      <c r="E520" s="166"/>
      <c r="F520" s="184"/>
      <c r="G520" s="18"/>
      <c r="H520" s="18"/>
      <c r="I520" s="48"/>
      <c r="J520" s="48"/>
      <c r="K520" s="48"/>
      <c r="L520" s="48"/>
      <c r="M520" s="48"/>
      <c r="N520" s="48"/>
      <c r="O520" s="48"/>
    </row>
    <row r="521" spans="1:15" ht="15.75" hidden="1" customHeight="1" x14ac:dyDescent="0.25">
      <c r="A521" s="165"/>
      <c r="B521" s="166"/>
      <c r="C521" s="166"/>
      <c r="D521" s="166"/>
      <c r="E521" s="166"/>
      <c r="F521" s="184"/>
      <c r="G521" s="18"/>
      <c r="H521" s="18"/>
      <c r="I521" s="48"/>
      <c r="J521" s="48"/>
      <c r="K521" s="48"/>
      <c r="L521" s="48"/>
      <c r="M521" s="48"/>
      <c r="N521" s="48"/>
      <c r="O521" s="48"/>
    </row>
    <row r="522" spans="1:15" ht="15.75" hidden="1" customHeight="1" x14ac:dyDescent="0.25">
      <c r="A522" s="163"/>
      <c r="B522" s="166"/>
      <c r="C522" s="166"/>
      <c r="D522" s="166"/>
      <c r="E522" s="166"/>
      <c r="F522" s="184"/>
      <c r="G522" s="18"/>
      <c r="H522" s="18"/>
      <c r="I522" s="48"/>
      <c r="J522" s="48"/>
      <c r="K522" s="48"/>
      <c r="L522" s="48"/>
      <c r="M522" s="48"/>
      <c r="N522" s="48"/>
      <c r="O522" s="48"/>
    </row>
    <row r="523" spans="1:15" ht="15.75" hidden="1" customHeight="1" x14ac:dyDescent="0.25">
      <c r="A523" s="165"/>
      <c r="B523" s="166"/>
      <c r="C523" s="166"/>
      <c r="D523" s="166"/>
      <c r="E523" s="166"/>
      <c r="F523" s="184"/>
      <c r="G523" s="18"/>
      <c r="H523" s="18"/>
      <c r="I523" s="48"/>
      <c r="J523" s="48"/>
      <c r="K523" s="48"/>
      <c r="L523" s="48"/>
      <c r="M523" s="48"/>
      <c r="N523" s="48"/>
      <c r="O523" s="48"/>
    </row>
    <row r="524" spans="1:15" ht="15.75" hidden="1" customHeight="1" x14ac:dyDescent="0.25">
      <c r="A524" s="165"/>
      <c r="B524" s="166"/>
      <c r="C524" s="166"/>
      <c r="D524" s="166"/>
      <c r="E524" s="166"/>
      <c r="F524" s="184"/>
      <c r="G524" s="18"/>
      <c r="H524" s="18"/>
      <c r="I524" s="48"/>
      <c r="J524" s="48"/>
      <c r="K524" s="48"/>
      <c r="L524" s="48"/>
      <c r="M524" s="48"/>
      <c r="N524" s="48"/>
      <c r="O524" s="48"/>
    </row>
    <row r="525" spans="1:15" ht="15.75" hidden="1" customHeight="1" x14ac:dyDescent="0.25">
      <c r="A525" s="163"/>
      <c r="B525" s="166"/>
      <c r="C525" s="166"/>
      <c r="D525" s="166"/>
      <c r="E525" s="166"/>
      <c r="F525" s="184"/>
      <c r="G525" s="18"/>
      <c r="H525" s="18"/>
      <c r="I525" s="48"/>
      <c r="J525" s="48"/>
      <c r="K525" s="48"/>
      <c r="L525" s="48"/>
      <c r="M525" s="48"/>
      <c r="N525" s="48"/>
      <c r="O525" s="48"/>
    </row>
    <row r="526" spans="1:15" ht="15.75" hidden="1" customHeight="1" x14ac:dyDescent="0.25">
      <c r="A526" s="165"/>
      <c r="B526" s="166"/>
      <c r="C526" s="166"/>
      <c r="D526" s="166"/>
      <c r="E526" s="166"/>
      <c r="F526" s="184"/>
      <c r="G526" s="18"/>
      <c r="H526" s="18"/>
      <c r="I526" s="48"/>
      <c r="J526" s="48"/>
      <c r="K526" s="48"/>
      <c r="L526" s="48"/>
      <c r="M526" s="48"/>
      <c r="N526" s="48"/>
      <c r="O526" s="48"/>
    </row>
    <row r="527" spans="1:15" ht="15.75" hidden="1" customHeight="1" x14ac:dyDescent="0.25">
      <c r="A527" s="165"/>
      <c r="B527" s="166"/>
      <c r="C527" s="166"/>
      <c r="D527" s="166"/>
      <c r="E527" s="166"/>
      <c r="F527" s="184"/>
      <c r="G527" s="18"/>
      <c r="H527" s="18"/>
      <c r="I527" s="48"/>
      <c r="J527" s="48"/>
      <c r="K527" s="48"/>
      <c r="L527" s="48"/>
      <c r="M527" s="48"/>
      <c r="N527" s="48"/>
      <c r="O527" s="48"/>
    </row>
    <row r="528" spans="1:15" ht="15.75" hidden="1" customHeight="1" x14ac:dyDescent="0.25">
      <c r="A528" s="163"/>
      <c r="B528" s="166"/>
      <c r="C528" s="166"/>
      <c r="D528" s="166"/>
      <c r="E528" s="166"/>
      <c r="F528" s="184"/>
      <c r="G528" s="18"/>
      <c r="H528" s="18"/>
      <c r="I528" s="48"/>
      <c r="J528" s="48"/>
      <c r="K528" s="48"/>
      <c r="L528" s="48"/>
      <c r="M528" s="48"/>
      <c r="N528" s="48"/>
      <c r="O528" s="48"/>
    </row>
    <row r="529" spans="1:18" ht="15.75" hidden="1" customHeight="1" x14ac:dyDescent="0.25">
      <c r="A529" s="165"/>
      <c r="B529" s="166"/>
      <c r="C529" s="166"/>
      <c r="D529" s="166"/>
      <c r="E529" s="166"/>
      <c r="F529" s="184"/>
      <c r="G529" s="18"/>
      <c r="H529" s="18"/>
      <c r="I529" s="48"/>
      <c r="J529" s="48"/>
      <c r="K529" s="48"/>
      <c r="L529" s="48"/>
      <c r="M529" s="48"/>
      <c r="N529" s="48"/>
      <c r="O529" s="48"/>
    </row>
    <row r="530" spans="1:18" ht="15.75" hidden="1" customHeight="1" x14ac:dyDescent="0.25">
      <c r="A530" s="165"/>
      <c r="B530" s="166"/>
      <c r="C530" s="166"/>
      <c r="D530" s="166"/>
      <c r="E530" s="166"/>
      <c r="F530" s="184"/>
      <c r="G530" s="18"/>
      <c r="H530" s="18"/>
      <c r="I530" s="48"/>
      <c r="J530" s="48"/>
      <c r="K530" s="48"/>
      <c r="L530" s="48"/>
      <c r="M530" s="48"/>
      <c r="N530" s="48"/>
      <c r="O530" s="48"/>
    </row>
    <row r="531" spans="1:18" ht="15.75" hidden="1" customHeight="1" x14ac:dyDescent="0.25">
      <c r="A531" s="163"/>
      <c r="B531" s="166"/>
      <c r="C531" s="166"/>
      <c r="D531" s="166"/>
      <c r="E531" s="166"/>
      <c r="F531" s="184"/>
      <c r="G531" s="18"/>
      <c r="H531" s="18"/>
      <c r="I531" s="48"/>
      <c r="J531" s="48"/>
      <c r="K531" s="48"/>
      <c r="L531" s="48"/>
      <c r="M531" s="48"/>
      <c r="N531" s="48"/>
      <c r="O531" s="48"/>
    </row>
    <row r="532" spans="1:18" ht="15.75" hidden="1" customHeight="1" x14ac:dyDescent="0.25">
      <c r="A532" s="165"/>
      <c r="B532" s="166"/>
      <c r="C532" s="166"/>
      <c r="D532" s="166"/>
      <c r="E532" s="166"/>
      <c r="F532" s="184"/>
      <c r="G532" s="18"/>
      <c r="H532" s="18"/>
      <c r="I532" s="48"/>
      <c r="J532" s="48"/>
      <c r="K532" s="48"/>
      <c r="L532" s="48"/>
      <c r="M532" s="48"/>
      <c r="N532" s="48"/>
      <c r="O532" s="48"/>
    </row>
    <row r="533" spans="1:18" ht="15.75" hidden="1" customHeight="1" x14ac:dyDescent="0.2">
      <c r="A533" s="167"/>
      <c r="B533" s="168"/>
      <c r="C533" s="168"/>
      <c r="D533" s="168"/>
      <c r="E533" s="168"/>
    </row>
    <row r="534" spans="1:18" ht="15.75" hidden="1" customHeight="1" x14ac:dyDescent="0.2">
      <c r="A534" s="167"/>
      <c r="B534" s="168"/>
      <c r="C534" s="168"/>
      <c r="D534" s="168"/>
      <c r="E534" s="168"/>
    </row>
    <row r="535" spans="1:18" ht="15.75" hidden="1" customHeight="1" thickBot="1" x14ac:dyDescent="0.25">
      <c r="A535" s="167"/>
      <c r="B535" s="168"/>
      <c r="C535" s="168"/>
      <c r="D535" s="168"/>
      <c r="E535" s="168"/>
    </row>
    <row r="536" spans="1:18" s="152" customFormat="1" ht="15.75" hidden="1" customHeight="1" x14ac:dyDescent="0.2">
      <c r="A536" s="159" t="s">
        <v>7</v>
      </c>
      <c r="B536" s="263" t="s">
        <v>27</v>
      </c>
      <c r="C536" s="264"/>
      <c r="D536" s="263" t="s">
        <v>28</v>
      </c>
      <c r="E536" s="264"/>
      <c r="F536" s="265" t="s">
        <v>35</v>
      </c>
      <c r="G536" s="267" t="s">
        <v>29</v>
      </c>
      <c r="H536" s="268"/>
      <c r="I536" s="173"/>
      <c r="J536" s="173"/>
      <c r="K536" s="174"/>
      <c r="L536" s="174"/>
      <c r="M536" s="174"/>
      <c r="N536" s="174"/>
      <c r="O536" s="174"/>
      <c r="P536" s="153"/>
      <c r="Q536" s="153"/>
      <c r="R536" s="153"/>
    </row>
    <row r="537" spans="1:18" s="152" customFormat="1" ht="15.75" hidden="1" customHeight="1" thickBot="1" x14ac:dyDescent="0.25">
      <c r="A537" s="160" t="s">
        <v>25</v>
      </c>
      <c r="B537" s="161" t="s">
        <v>0</v>
      </c>
      <c r="C537" s="162" t="s">
        <v>26</v>
      </c>
      <c r="D537" s="161" t="s">
        <v>0</v>
      </c>
      <c r="E537" s="162" t="s">
        <v>26</v>
      </c>
      <c r="F537" s="266"/>
      <c r="G537" s="161" t="s">
        <v>30</v>
      </c>
      <c r="H537" s="162" t="s">
        <v>31</v>
      </c>
      <c r="I537" s="173"/>
      <c r="J537" s="173"/>
      <c r="K537" s="174"/>
      <c r="L537" s="174"/>
      <c r="M537" s="174"/>
      <c r="N537" s="174"/>
      <c r="O537" s="174"/>
      <c r="P537" s="153"/>
      <c r="Q537" s="153"/>
      <c r="R537" s="153"/>
    </row>
    <row r="538" spans="1:18" ht="15.75" hidden="1" customHeight="1" x14ac:dyDescent="0.25">
      <c r="A538" s="163"/>
      <c r="B538" s="164"/>
      <c r="C538" s="164"/>
      <c r="D538" s="164"/>
      <c r="E538" s="164"/>
      <c r="F538" s="183"/>
      <c r="G538" s="21"/>
      <c r="H538" s="21"/>
      <c r="I538" s="48"/>
      <c r="J538" s="48"/>
      <c r="K538" s="65"/>
      <c r="L538" s="65"/>
      <c r="M538" s="65"/>
      <c r="N538" s="65"/>
      <c r="O538" s="65"/>
      <c r="P538" s="154"/>
      <c r="Q538" s="154"/>
      <c r="R538" s="154"/>
    </row>
    <row r="539" spans="1:18" ht="15.75" hidden="1" customHeight="1" x14ac:dyDescent="0.25">
      <c r="A539" s="165"/>
      <c r="B539" s="166"/>
      <c r="C539" s="166"/>
      <c r="D539" s="166"/>
      <c r="E539" s="166"/>
      <c r="F539" s="184"/>
      <c r="G539" s="18"/>
      <c r="H539" s="18"/>
      <c r="I539" s="48"/>
      <c r="J539" s="48"/>
      <c r="K539" s="65"/>
      <c r="L539" s="65"/>
      <c r="M539" s="65"/>
      <c r="N539" s="65"/>
      <c r="O539" s="65"/>
      <c r="P539" s="154"/>
      <c r="Q539" s="154"/>
      <c r="R539" s="154"/>
    </row>
    <row r="540" spans="1:18" ht="15.75" hidden="1" customHeight="1" x14ac:dyDescent="0.25">
      <c r="A540" s="165"/>
      <c r="B540" s="166"/>
      <c r="C540" s="166"/>
      <c r="D540" s="166"/>
      <c r="E540" s="166"/>
      <c r="F540" s="184"/>
      <c r="G540" s="18"/>
      <c r="H540" s="18"/>
      <c r="I540" s="48"/>
      <c r="J540" s="48"/>
      <c r="K540" s="65"/>
      <c r="L540" s="65"/>
      <c r="M540" s="65"/>
      <c r="N540" s="65"/>
      <c r="O540" s="65"/>
      <c r="P540" s="154"/>
      <c r="Q540" s="154"/>
      <c r="R540" s="154"/>
    </row>
    <row r="541" spans="1:18" ht="15.75" hidden="1" customHeight="1" x14ac:dyDescent="0.25">
      <c r="A541" s="163"/>
      <c r="B541" s="166"/>
      <c r="C541" s="166"/>
      <c r="D541" s="166"/>
      <c r="E541" s="166"/>
      <c r="F541" s="184"/>
      <c r="G541" s="18"/>
      <c r="H541" s="18"/>
      <c r="I541" s="48"/>
      <c r="J541" s="48"/>
      <c r="K541" s="65"/>
      <c r="L541" s="65"/>
      <c r="M541" s="65"/>
      <c r="N541" s="65"/>
      <c r="O541" s="65"/>
      <c r="P541" s="154"/>
      <c r="Q541" s="154"/>
      <c r="R541" s="154"/>
    </row>
    <row r="542" spans="1:18" ht="15.75" hidden="1" customHeight="1" x14ac:dyDescent="0.25">
      <c r="A542" s="165"/>
      <c r="B542" s="166"/>
      <c r="C542" s="166"/>
      <c r="D542" s="166"/>
      <c r="E542" s="166"/>
      <c r="F542" s="184"/>
      <c r="G542" s="18"/>
      <c r="H542" s="18"/>
      <c r="I542" s="48"/>
      <c r="J542" s="48"/>
      <c r="K542" s="65"/>
      <c r="L542" s="65"/>
      <c r="M542" s="65"/>
      <c r="N542" s="65"/>
      <c r="O542" s="65"/>
      <c r="P542" s="154"/>
      <c r="Q542" s="154"/>
      <c r="R542" s="154"/>
    </row>
    <row r="543" spans="1:18" ht="15.75" hidden="1" customHeight="1" x14ac:dyDescent="0.25">
      <c r="A543" s="165"/>
      <c r="B543" s="166"/>
      <c r="C543" s="166"/>
      <c r="D543" s="166"/>
      <c r="E543" s="166"/>
      <c r="F543" s="184"/>
      <c r="G543" s="18"/>
      <c r="H543" s="18"/>
      <c r="I543" s="48"/>
      <c r="J543" s="48"/>
      <c r="K543" s="65"/>
      <c r="L543" s="65"/>
      <c r="M543" s="65"/>
      <c r="N543" s="65"/>
      <c r="O543" s="65"/>
      <c r="P543" s="154"/>
      <c r="Q543" s="154"/>
      <c r="R543" s="154"/>
    </row>
    <row r="544" spans="1:18" ht="15.75" hidden="1" customHeight="1" x14ac:dyDescent="0.25">
      <c r="A544" s="163"/>
      <c r="B544" s="166"/>
      <c r="C544" s="166"/>
      <c r="D544" s="166"/>
      <c r="E544" s="166"/>
      <c r="F544" s="184"/>
      <c r="G544" s="18"/>
      <c r="H544" s="18"/>
      <c r="I544" s="48"/>
      <c r="J544" s="48"/>
      <c r="K544" s="65"/>
      <c r="L544" s="65"/>
      <c r="M544" s="65"/>
      <c r="N544" s="65"/>
      <c r="O544" s="65"/>
      <c r="P544" s="154"/>
      <c r="Q544" s="154"/>
      <c r="R544" s="154"/>
    </row>
    <row r="545" spans="1:18" ht="15.75" hidden="1" customHeight="1" x14ac:dyDescent="0.25">
      <c r="A545" s="165"/>
      <c r="B545" s="166"/>
      <c r="C545" s="166"/>
      <c r="D545" s="166"/>
      <c r="E545" s="166"/>
      <c r="F545" s="184"/>
      <c r="G545" s="18"/>
      <c r="H545" s="18"/>
      <c r="I545" s="48"/>
      <c r="J545" s="48"/>
      <c r="K545" s="65"/>
      <c r="L545" s="65"/>
      <c r="M545" s="65"/>
      <c r="N545" s="65"/>
      <c r="O545" s="65"/>
      <c r="P545" s="154"/>
      <c r="Q545" s="154"/>
      <c r="R545" s="154"/>
    </row>
    <row r="546" spans="1:18" ht="15.75" hidden="1" customHeight="1" x14ac:dyDescent="0.25">
      <c r="A546" s="165"/>
      <c r="B546" s="166"/>
      <c r="C546" s="166"/>
      <c r="D546" s="166"/>
      <c r="E546" s="166"/>
      <c r="F546" s="184"/>
      <c r="G546" s="18"/>
      <c r="H546" s="18"/>
      <c r="I546" s="48"/>
      <c r="J546" s="48"/>
      <c r="K546" s="65"/>
      <c r="L546" s="65"/>
      <c r="M546" s="65"/>
      <c r="N546" s="65"/>
      <c r="O546" s="65"/>
      <c r="P546" s="154"/>
      <c r="Q546" s="154"/>
      <c r="R546" s="154"/>
    </row>
    <row r="547" spans="1:18" ht="15.75" hidden="1" customHeight="1" x14ac:dyDescent="0.25">
      <c r="A547" s="163"/>
      <c r="B547" s="166"/>
      <c r="C547" s="166"/>
      <c r="D547" s="166"/>
      <c r="E547" s="166"/>
      <c r="F547" s="184"/>
      <c r="G547" s="18"/>
      <c r="H547" s="18"/>
      <c r="I547" s="48"/>
      <c r="J547" s="48"/>
      <c r="K547" s="65"/>
      <c r="L547" s="65"/>
      <c r="M547" s="65"/>
      <c r="N547" s="65"/>
      <c r="O547" s="65"/>
      <c r="P547" s="154"/>
      <c r="Q547" s="154"/>
      <c r="R547" s="154"/>
    </row>
    <row r="548" spans="1:18" ht="15.75" hidden="1" customHeight="1" x14ac:dyDescent="0.25">
      <c r="A548" s="165"/>
      <c r="B548" s="166"/>
      <c r="C548" s="166"/>
      <c r="D548" s="166"/>
      <c r="E548" s="166"/>
      <c r="F548" s="184"/>
      <c r="G548" s="18"/>
      <c r="H548" s="18"/>
      <c r="I548" s="48"/>
      <c r="J548" s="48"/>
      <c r="K548" s="65"/>
      <c r="L548" s="65"/>
      <c r="M548" s="65"/>
      <c r="N548" s="65"/>
      <c r="O548" s="65"/>
      <c r="P548" s="154"/>
      <c r="Q548" s="154"/>
      <c r="R548" s="154"/>
    </row>
    <row r="549" spans="1:18" ht="15.75" hidden="1" customHeight="1" x14ac:dyDescent="0.25">
      <c r="A549" s="165"/>
      <c r="B549" s="166"/>
      <c r="C549" s="166"/>
      <c r="D549" s="166"/>
      <c r="E549" s="166"/>
      <c r="F549" s="184"/>
      <c r="G549" s="18"/>
      <c r="H549" s="18"/>
      <c r="I549" s="48"/>
      <c r="J549" s="48"/>
      <c r="K549" s="48"/>
      <c r="L549" s="48"/>
      <c r="M549" s="48"/>
      <c r="N549" s="48"/>
      <c r="O549" s="48"/>
    </row>
    <row r="550" spans="1:18" ht="15.75" hidden="1" customHeight="1" x14ac:dyDescent="0.25">
      <c r="A550" s="163"/>
      <c r="B550" s="166"/>
      <c r="C550" s="166"/>
      <c r="D550" s="166"/>
      <c r="E550" s="166"/>
      <c r="F550" s="184"/>
      <c r="G550" s="18"/>
      <c r="H550" s="18"/>
      <c r="I550" s="48"/>
      <c r="J550" s="48"/>
      <c r="K550" s="48"/>
      <c r="L550" s="48"/>
      <c r="M550" s="48"/>
      <c r="N550" s="48"/>
      <c r="O550" s="48"/>
    </row>
    <row r="551" spans="1:18" ht="15.75" hidden="1" customHeight="1" x14ac:dyDescent="0.25">
      <c r="A551" s="165"/>
      <c r="B551" s="166"/>
      <c r="C551" s="166"/>
      <c r="D551" s="166"/>
      <c r="E551" s="166"/>
      <c r="F551" s="184"/>
      <c r="G551" s="18"/>
      <c r="H551" s="18"/>
      <c r="I551" s="48"/>
      <c r="J551" s="48"/>
      <c r="K551" s="48"/>
      <c r="L551" s="48"/>
      <c r="M551" s="48"/>
      <c r="N551" s="48"/>
      <c r="O551" s="48"/>
    </row>
    <row r="552" spans="1:18" ht="15.75" hidden="1" customHeight="1" x14ac:dyDescent="0.25">
      <c r="A552" s="165"/>
      <c r="B552" s="166"/>
      <c r="C552" s="166"/>
      <c r="D552" s="166"/>
      <c r="E552" s="166"/>
      <c r="F552" s="184"/>
      <c r="G552" s="18"/>
      <c r="H552" s="18"/>
      <c r="I552" s="48"/>
      <c r="J552" s="48"/>
      <c r="K552" s="48"/>
      <c r="L552" s="48"/>
      <c r="M552" s="48"/>
      <c r="N552" s="48"/>
      <c r="O552" s="48"/>
    </row>
    <row r="553" spans="1:18" ht="15.75" hidden="1" customHeight="1" x14ac:dyDescent="0.25">
      <c r="A553" s="163"/>
      <c r="B553" s="166"/>
      <c r="C553" s="166"/>
      <c r="D553" s="166"/>
      <c r="E553" s="166"/>
      <c r="F553" s="184"/>
      <c r="G553" s="18"/>
      <c r="H553" s="18"/>
      <c r="I553" s="48"/>
      <c r="J553" s="48"/>
      <c r="K553" s="48"/>
      <c r="L553" s="48"/>
      <c r="M553" s="48"/>
      <c r="N553" s="48"/>
      <c r="O553" s="48"/>
    </row>
    <row r="554" spans="1:18" ht="15.75" hidden="1" customHeight="1" x14ac:dyDescent="0.25">
      <c r="A554" s="165"/>
      <c r="B554" s="166"/>
      <c r="C554" s="166"/>
      <c r="D554" s="166"/>
      <c r="E554" s="166"/>
      <c r="F554" s="184"/>
      <c r="G554" s="18"/>
      <c r="H554" s="18"/>
      <c r="I554" s="48"/>
      <c r="J554" s="48"/>
      <c r="K554" s="48"/>
      <c r="L554" s="48"/>
      <c r="M554" s="48"/>
      <c r="N554" s="48"/>
      <c r="O554" s="48"/>
    </row>
    <row r="555" spans="1:18" ht="15.75" hidden="1" customHeight="1" x14ac:dyDescent="0.25">
      <c r="A555" s="165"/>
      <c r="B555" s="166"/>
      <c r="C555" s="166"/>
      <c r="D555" s="166"/>
      <c r="E555" s="166"/>
      <c r="F555" s="184"/>
      <c r="G555" s="18"/>
      <c r="H555" s="18"/>
      <c r="I555" s="48"/>
      <c r="J555" s="48"/>
      <c r="K555" s="48"/>
      <c r="L555" s="48"/>
      <c r="M555" s="48"/>
      <c r="N555" s="48"/>
      <c r="O555" s="48"/>
    </row>
    <row r="556" spans="1:18" ht="15.75" hidden="1" customHeight="1" x14ac:dyDescent="0.25">
      <c r="A556" s="163"/>
      <c r="B556" s="166"/>
      <c r="C556" s="166"/>
      <c r="D556" s="166"/>
      <c r="E556" s="166"/>
      <c r="F556" s="184"/>
      <c r="G556" s="18"/>
      <c r="H556" s="18"/>
      <c r="I556" s="48"/>
      <c r="J556" s="48"/>
      <c r="K556" s="48"/>
      <c r="L556" s="48"/>
      <c r="M556" s="48"/>
      <c r="N556" s="48"/>
      <c r="O556" s="48"/>
    </row>
    <row r="557" spans="1:18" ht="15.75" hidden="1" customHeight="1" x14ac:dyDescent="0.25">
      <c r="A557" s="165"/>
      <c r="B557" s="166"/>
      <c r="C557" s="166"/>
      <c r="D557" s="166"/>
      <c r="E557" s="166"/>
      <c r="F557" s="184"/>
      <c r="G557" s="18"/>
      <c r="H557" s="18"/>
      <c r="I557" s="48"/>
      <c r="J557" s="48"/>
      <c r="K557" s="48"/>
      <c r="L557" s="48"/>
      <c r="M557" s="48"/>
      <c r="N557" s="48"/>
      <c r="O557" s="48"/>
    </row>
    <row r="558" spans="1:18" ht="15.75" hidden="1" customHeight="1" x14ac:dyDescent="0.25">
      <c r="A558" s="165"/>
      <c r="B558" s="166"/>
      <c r="C558" s="166"/>
      <c r="D558" s="166"/>
      <c r="E558" s="166"/>
      <c r="F558" s="184"/>
      <c r="G558" s="18"/>
      <c r="H558" s="18"/>
      <c r="I558" s="48"/>
      <c r="J558" s="48"/>
      <c r="K558" s="48"/>
      <c r="L558" s="48"/>
      <c r="M558" s="48"/>
      <c r="N558" s="48"/>
      <c r="O558" s="48"/>
    </row>
    <row r="559" spans="1:18" ht="15.75" hidden="1" customHeight="1" x14ac:dyDescent="0.25">
      <c r="A559" s="163"/>
      <c r="B559" s="166"/>
      <c r="C559" s="166"/>
      <c r="D559" s="166"/>
      <c r="E559" s="166"/>
      <c r="F559" s="184"/>
      <c r="G559" s="18"/>
      <c r="H559" s="18"/>
      <c r="I559" s="48"/>
      <c r="J559" s="48"/>
      <c r="K559" s="48"/>
      <c r="L559" s="48"/>
      <c r="M559" s="48"/>
      <c r="N559" s="48"/>
      <c r="O559" s="48"/>
    </row>
    <row r="560" spans="1:18" ht="15.75" hidden="1" customHeight="1" x14ac:dyDescent="0.25">
      <c r="A560" s="165"/>
      <c r="B560" s="166"/>
      <c r="C560" s="166"/>
      <c r="D560" s="166"/>
      <c r="E560" s="166"/>
      <c r="F560" s="184"/>
      <c r="G560" s="18"/>
      <c r="H560" s="18"/>
      <c r="I560" s="48"/>
      <c r="J560" s="48"/>
      <c r="K560" s="48"/>
      <c r="L560" s="48"/>
      <c r="M560" s="48"/>
      <c r="N560" s="48"/>
      <c r="O560" s="48"/>
    </row>
    <row r="561" spans="1:15" ht="15.75" hidden="1" customHeight="1" x14ac:dyDescent="0.25">
      <c r="A561" s="165"/>
      <c r="B561" s="166"/>
      <c r="C561" s="166"/>
      <c r="D561" s="166"/>
      <c r="E561" s="166"/>
      <c r="F561" s="184"/>
      <c r="G561" s="18"/>
      <c r="H561" s="18"/>
      <c r="I561" s="48"/>
      <c r="J561" s="48"/>
      <c r="K561" s="48"/>
      <c r="L561" s="48"/>
      <c r="M561" s="48"/>
      <c r="N561" s="48"/>
      <c r="O561" s="48"/>
    </row>
    <row r="562" spans="1:15" ht="15.75" hidden="1" customHeight="1" x14ac:dyDescent="0.25">
      <c r="A562" s="163"/>
      <c r="B562" s="166"/>
      <c r="C562" s="166"/>
      <c r="D562" s="166"/>
      <c r="E562" s="166"/>
      <c r="F562" s="184"/>
      <c r="G562" s="18"/>
      <c r="H562" s="18"/>
      <c r="I562" s="48"/>
      <c r="J562" s="48"/>
      <c r="K562" s="48"/>
      <c r="L562" s="48"/>
      <c r="M562" s="48"/>
      <c r="N562" s="48"/>
      <c r="O562" s="48"/>
    </row>
    <row r="563" spans="1:15" ht="15.75" hidden="1" customHeight="1" x14ac:dyDescent="0.25">
      <c r="A563" s="165"/>
      <c r="B563" s="166"/>
      <c r="C563" s="166"/>
      <c r="D563" s="166"/>
      <c r="E563" s="166"/>
      <c r="F563" s="184"/>
      <c r="G563" s="18"/>
      <c r="H563" s="18"/>
      <c r="I563" s="48"/>
      <c r="J563" s="48"/>
      <c r="K563" s="48"/>
      <c r="L563" s="48"/>
      <c r="M563" s="48"/>
      <c r="N563" s="48"/>
      <c r="O563" s="48"/>
    </row>
    <row r="564" spans="1:15" ht="15.75" hidden="1" customHeight="1" x14ac:dyDescent="0.25">
      <c r="A564" s="165"/>
      <c r="B564" s="166"/>
      <c r="C564" s="166"/>
      <c r="D564" s="166"/>
      <c r="E564" s="166"/>
      <c r="F564" s="184"/>
      <c r="G564" s="18"/>
      <c r="H564" s="18"/>
      <c r="I564" s="48"/>
      <c r="J564" s="48"/>
      <c r="K564" s="48"/>
      <c r="L564" s="48"/>
      <c r="M564" s="48"/>
      <c r="N564" s="48"/>
      <c r="O564" s="48"/>
    </row>
    <row r="565" spans="1:15" ht="15.75" hidden="1" customHeight="1" x14ac:dyDescent="0.25">
      <c r="A565" s="163"/>
      <c r="B565" s="166"/>
      <c r="C565" s="166"/>
      <c r="D565" s="166"/>
      <c r="E565" s="166"/>
      <c r="F565" s="184"/>
      <c r="G565" s="18"/>
      <c r="H565" s="18"/>
      <c r="I565" s="48"/>
      <c r="J565" s="48"/>
      <c r="K565" s="48"/>
      <c r="L565" s="48"/>
      <c r="M565" s="48"/>
      <c r="N565" s="48"/>
      <c r="O565" s="48"/>
    </row>
    <row r="566" spans="1:15" ht="15.75" hidden="1" customHeight="1" x14ac:dyDescent="0.25">
      <c r="A566" s="165"/>
      <c r="B566" s="166"/>
      <c r="C566" s="166"/>
      <c r="D566" s="166"/>
      <c r="E566" s="166"/>
      <c r="F566" s="184"/>
      <c r="G566" s="18"/>
      <c r="H566" s="18"/>
      <c r="I566" s="48"/>
      <c r="J566" s="48"/>
      <c r="K566" s="48"/>
      <c r="L566" s="48"/>
      <c r="M566" s="48"/>
      <c r="N566" s="48"/>
      <c r="O566" s="48"/>
    </row>
    <row r="567" spans="1:15" ht="15.75" hidden="1" customHeight="1" x14ac:dyDescent="0.25">
      <c r="A567" s="165"/>
      <c r="B567" s="166"/>
      <c r="C567" s="166"/>
      <c r="D567" s="166"/>
      <c r="E567" s="166"/>
      <c r="F567" s="184"/>
      <c r="G567" s="18"/>
      <c r="H567" s="18"/>
      <c r="I567" s="48"/>
      <c r="J567" s="48"/>
      <c r="K567" s="48"/>
      <c r="L567" s="48"/>
      <c r="M567" s="48"/>
      <c r="N567" s="48"/>
      <c r="O567" s="48"/>
    </row>
    <row r="568" spans="1:15" ht="15.75" hidden="1" customHeight="1" x14ac:dyDescent="0.25">
      <c r="A568" s="163"/>
      <c r="B568" s="166"/>
      <c r="C568" s="166"/>
      <c r="D568" s="166"/>
      <c r="E568" s="166"/>
      <c r="F568" s="184"/>
      <c r="G568" s="18"/>
      <c r="H568" s="18"/>
      <c r="I568" s="48"/>
      <c r="J568" s="48"/>
      <c r="K568" s="48"/>
      <c r="L568" s="48"/>
      <c r="M568" s="48"/>
      <c r="N568" s="48"/>
      <c r="O568" s="48"/>
    </row>
    <row r="569" spans="1:15" ht="15.75" hidden="1" customHeight="1" x14ac:dyDescent="0.25">
      <c r="A569" s="165"/>
      <c r="B569" s="166"/>
      <c r="C569" s="166"/>
      <c r="D569" s="166"/>
      <c r="E569" s="166"/>
      <c r="F569" s="184"/>
      <c r="G569" s="18"/>
      <c r="H569" s="18"/>
      <c r="I569" s="48"/>
      <c r="J569" s="48"/>
      <c r="K569" s="48"/>
      <c r="L569" s="48"/>
      <c r="M569" s="48"/>
      <c r="N569" s="48"/>
      <c r="O569" s="48"/>
    </row>
    <row r="570" spans="1:15" ht="15.75" hidden="1" customHeight="1" x14ac:dyDescent="0.25">
      <c r="A570" s="165"/>
      <c r="B570" s="166"/>
      <c r="C570" s="166"/>
      <c r="D570" s="166"/>
      <c r="E570" s="166"/>
      <c r="F570" s="184"/>
      <c r="G570" s="18"/>
      <c r="H570" s="18"/>
      <c r="I570" s="48"/>
      <c r="J570" s="48"/>
      <c r="K570" s="48"/>
      <c r="L570" s="48"/>
      <c r="M570" s="48"/>
      <c r="N570" s="48"/>
      <c r="O570" s="48"/>
    </row>
    <row r="571" spans="1:15" ht="15.75" hidden="1" customHeight="1" x14ac:dyDescent="0.25">
      <c r="A571" s="163"/>
      <c r="B571" s="166"/>
      <c r="C571" s="166"/>
      <c r="D571" s="166"/>
      <c r="E571" s="166"/>
      <c r="F571" s="184"/>
      <c r="G571" s="18"/>
      <c r="H571" s="18"/>
      <c r="I571" s="48"/>
      <c r="J571" s="48"/>
      <c r="K571" s="48"/>
      <c r="L571" s="48"/>
      <c r="M571" s="48"/>
      <c r="N571" s="48"/>
      <c r="O571" s="48"/>
    </row>
    <row r="572" spans="1:15" ht="15.75" hidden="1" customHeight="1" x14ac:dyDescent="0.25">
      <c r="A572" s="165"/>
      <c r="B572" s="166"/>
      <c r="C572" s="166"/>
      <c r="D572" s="166"/>
      <c r="E572" s="166"/>
      <c r="F572" s="184"/>
      <c r="G572" s="18"/>
      <c r="H572" s="18"/>
      <c r="I572" s="48"/>
      <c r="J572" s="48"/>
      <c r="K572" s="48"/>
      <c r="L572" s="48"/>
      <c r="M572" s="48"/>
      <c r="N572" s="48"/>
      <c r="O572" s="48"/>
    </row>
    <row r="573" spans="1:15" ht="15.75" hidden="1" customHeight="1" x14ac:dyDescent="0.25">
      <c r="A573" s="165"/>
      <c r="B573" s="166"/>
      <c r="C573" s="166"/>
      <c r="D573" s="166"/>
      <c r="E573" s="166"/>
      <c r="F573" s="184"/>
      <c r="G573" s="18"/>
      <c r="H573" s="18"/>
      <c r="I573" s="48"/>
      <c r="J573" s="48"/>
      <c r="K573" s="48"/>
      <c r="L573" s="48"/>
      <c r="M573" s="48"/>
      <c r="N573" s="48"/>
      <c r="O573" s="48"/>
    </row>
    <row r="574" spans="1:15" ht="15.75" hidden="1" customHeight="1" x14ac:dyDescent="0.25">
      <c r="A574" s="163"/>
      <c r="B574" s="166"/>
      <c r="C574" s="166"/>
      <c r="D574" s="166"/>
      <c r="E574" s="166"/>
      <c r="F574" s="184"/>
      <c r="G574" s="18"/>
      <c r="H574" s="18"/>
      <c r="I574" s="48"/>
      <c r="J574" s="48"/>
      <c r="K574" s="48"/>
      <c r="L574" s="48"/>
      <c r="M574" s="48"/>
      <c r="N574" s="48"/>
      <c r="O574" s="48"/>
    </row>
    <row r="575" spans="1:15" ht="15.75" hidden="1" customHeight="1" x14ac:dyDescent="0.25">
      <c r="A575" s="165"/>
      <c r="B575" s="166"/>
      <c r="C575" s="166"/>
      <c r="D575" s="166"/>
      <c r="E575" s="166"/>
      <c r="F575" s="184"/>
      <c r="G575" s="18"/>
      <c r="H575" s="18"/>
      <c r="I575" s="48"/>
      <c r="J575" s="48"/>
      <c r="K575" s="48"/>
      <c r="L575" s="48"/>
      <c r="M575" s="48"/>
      <c r="N575" s="48"/>
      <c r="O575" s="48"/>
    </row>
    <row r="576" spans="1:15" ht="15.75" hidden="1" customHeight="1" x14ac:dyDescent="0.25">
      <c r="A576" s="165"/>
      <c r="B576" s="166"/>
      <c r="C576" s="166"/>
      <c r="D576" s="166"/>
      <c r="E576" s="166"/>
      <c r="F576" s="184"/>
      <c r="G576" s="18"/>
      <c r="H576" s="18"/>
      <c r="I576" s="48"/>
      <c r="J576" s="48"/>
      <c r="K576" s="48"/>
      <c r="L576" s="48"/>
      <c r="M576" s="48"/>
      <c r="N576" s="48"/>
      <c r="O576" s="48"/>
    </row>
    <row r="577" spans="1:15" ht="15.75" hidden="1" customHeight="1" x14ac:dyDescent="0.25">
      <c r="A577" s="163"/>
      <c r="B577" s="166"/>
      <c r="C577" s="166"/>
      <c r="D577" s="166"/>
      <c r="E577" s="166"/>
      <c r="F577" s="184"/>
      <c r="G577" s="18"/>
      <c r="H577" s="18"/>
      <c r="I577" s="48"/>
      <c r="J577" s="48"/>
      <c r="K577" s="48"/>
      <c r="L577" s="48"/>
      <c r="M577" s="48"/>
      <c r="N577" s="48"/>
      <c r="O577" s="48"/>
    </row>
    <row r="578" spans="1:15" ht="15.75" hidden="1" customHeight="1" x14ac:dyDescent="0.25">
      <c r="A578" s="165"/>
      <c r="B578" s="166"/>
      <c r="C578" s="166"/>
      <c r="D578" s="166"/>
      <c r="E578" s="166"/>
      <c r="F578" s="184"/>
      <c r="G578" s="18"/>
      <c r="H578" s="18"/>
      <c r="I578" s="48"/>
      <c r="J578" s="48"/>
      <c r="K578" s="48"/>
      <c r="L578" s="48"/>
      <c r="M578" s="48"/>
      <c r="N578" s="48"/>
      <c r="O578" s="48"/>
    </row>
    <row r="579" spans="1:15" ht="15.75" hidden="1" customHeight="1" x14ac:dyDescent="0.25">
      <c r="A579" s="165"/>
      <c r="B579" s="166"/>
      <c r="C579" s="166"/>
      <c r="D579" s="166"/>
      <c r="E579" s="166"/>
      <c r="F579" s="184"/>
      <c r="G579" s="18"/>
      <c r="H579" s="18"/>
      <c r="I579" s="48"/>
      <c r="J579" s="48"/>
      <c r="K579" s="48"/>
      <c r="L579" s="48"/>
      <c r="M579" s="48"/>
      <c r="N579" s="48"/>
      <c r="O579" s="48"/>
    </row>
    <row r="580" spans="1:15" ht="15.75" hidden="1" customHeight="1" x14ac:dyDescent="0.25">
      <c r="A580" s="163"/>
      <c r="B580" s="166"/>
      <c r="C580" s="166"/>
      <c r="D580" s="166"/>
      <c r="E580" s="166"/>
      <c r="F580" s="184"/>
      <c r="G580" s="18"/>
      <c r="H580" s="18"/>
      <c r="I580" s="48"/>
      <c r="J580" s="48"/>
      <c r="K580" s="48"/>
      <c r="L580" s="48"/>
      <c r="M580" s="48"/>
      <c r="N580" s="48"/>
      <c r="O580" s="48"/>
    </row>
    <row r="581" spans="1:15" ht="15.75" hidden="1" customHeight="1" x14ac:dyDescent="0.25">
      <c r="A581" s="165"/>
      <c r="B581" s="166"/>
      <c r="C581" s="166"/>
      <c r="D581" s="166"/>
      <c r="E581" s="166"/>
      <c r="F581" s="184"/>
      <c r="G581" s="18"/>
      <c r="H581" s="18"/>
      <c r="I581" s="48"/>
      <c r="J581" s="48"/>
      <c r="K581" s="48"/>
      <c r="L581" s="48"/>
      <c r="M581" s="48"/>
      <c r="N581" s="48"/>
      <c r="O581" s="48"/>
    </row>
    <row r="582" spans="1:15" ht="15.75" hidden="1" customHeight="1" x14ac:dyDescent="0.25">
      <c r="A582" s="165"/>
      <c r="B582" s="166"/>
      <c r="C582" s="166"/>
      <c r="D582" s="166"/>
      <c r="E582" s="166"/>
      <c r="F582" s="184"/>
      <c r="G582" s="18"/>
      <c r="H582" s="18"/>
      <c r="I582" s="48"/>
      <c r="J582" s="48"/>
      <c r="K582" s="48"/>
      <c r="L582" s="48"/>
      <c r="M582" s="48"/>
      <c r="N582" s="48"/>
      <c r="O582" s="48"/>
    </row>
    <row r="583" spans="1:15" ht="15.75" hidden="1" customHeight="1" x14ac:dyDescent="0.25">
      <c r="A583" s="163"/>
      <c r="B583" s="166"/>
      <c r="C583" s="166"/>
      <c r="D583" s="166"/>
      <c r="E583" s="166"/>
      <c r="F583" s="184"/>
      <c r="G583" s="18"/>
      <c r="H583" s="18"/>
      <c r="I583" s="48"/>
      <c r="J583" s="48"/>
      <c r="K583" s="48"/>
      <c r="L583" s="48"/>
      <c r="M583" s="48"/>
      <c r="N583" s="48"/>
      <c r="O583" s="48"/>
    </row>
    <row r="584" spans="1:15" ht="15.75" hidden="1" customHeight="1" x14ac:dyDescent="0.25">
      <c r="A584" s="165"/>
      <c r="B584" s="166"/>
      <c r="C584" s="166"/>
      <c r="D584" s="166"/>
      <c r="E584" s="166"/>
      <c r="F584" s="184"/>
      <c r="G584" s="18"/>
      <c r="H584" s="18"/>
      <c r="I584" s="48"/>
      <c r="J584" s="48"/>
      <c r="K584" s="48"/>
      <c r="L584" s="48"/>
      <c r="M584" s="48"/>
      <c r="N584" s="48"/>
      <c r="O584" s="48"/>
    </row>
    <row r="585" spans="1:15" ht="15.75" hidden="1" customHeight="1" x14ac:dyDescent="0.25">
      <c r="A585" s="165"/>
      <c r="B585" s="166"/>
      <c r="C585" s="166"/>
      <c r="D585" s="166"/>
      <c r="E585" s="166"/>
      <c r="F585" s="184"/>
      <c r="G585" s="18"/>
      <c r="H585" s="18"/>
      <c r="I585" s="48"/>
      <c r="J585" s="48"/>
      <c r="K585" s="48"/>
      <c r="L585" s="48"/>
      <c r="M585" s="48"/>
      <c r="N585" s="48"/>
      <c r="O585" s="48"/>
    </row>
    <row r="586" spans="1:15" ht="15.75" hidden="1" customHeight="1" x14ac:dyDescent="0.25">
      <c r="A586" s="163"/>
      <c r="B586" s="166"/>
      <c r="C586" s="166"/>
      <c r="D586" s="166"/>
      <c r="E586" s="166"/>
      <c r="F586" s="184"/>
      <c r="G586" s="18"/>
      <c r="H586" s="18"/>
      <c r="I586" s="48"/>
      <c r="J586" s="48"/>
      <c r="K586" s="48"/>
      <c r="L586" s="48"/>
      <c r="M586" s="48"/>
      <c r="N586" s="48"/>
      <c r="O586" s="48"/>
    </row>
    <row r="587" spans="1:15" ht="15.75" hidden="1" customHeight="1" x14ac:dyDescent="0.25">
      <c r="A587" s="165"/>
      <c r="B587" s="166"/>
      <c r="C587" s="166"/>
      <c r="D587" s="166"/>
      <c r="E587" s="166"/>
      <c r="F587" s="184"/>
      <c r="G587" s="18"/>
      <c r="H587" s="18"/>
      <c r="I587" s="48"/>
      <c r="J587" s="48"/>
      <c r="K587" s="48"/>
      <c r="L587" s="48"/>
      <c r="M587" s="48"/>
      <c r="N587" s="48"/>
      <c r="O587" s="48"/>
    </row>
    <row r="588" spans="1:15" ht="15.75" hidden="1" customHeight="1" x14ac:dyDescent="0.25">
      <c r="A588" s="165"/>
      <c r="B588" s="166"/>
      <c r="C588" s="166"/>
      <c r="D588" s="166"/>
      <c r="E588" s="166"/>
      <c r="F588" s="184"/>
      <c r="G588" s="18"/>
      <c r="H588" s="18"/>
      <c r="I588" s="48"/>
      <c r="J588" s="48"/>
      <c r="K588" s="48"/>
      <c r="L588" s="48"/>
      <c r="M588" s="48"/>
      <c r="N588" s="48"/>
      <c r="O588" s="48"/>
    </row>
    <row r="589" spans="1:15" ht="15.75" hidden="1" customHeight="1" x14ac:dyDescent="0.25">
      <c r="A589" s="163"/>
      <c r="B589" s="166"/>
      <c r="C589" s="166"/>
      <c r="D589" s="166"/>
      <c r="E589" s="166"/>
      <c r="F589" s="184"/>
      <c r="G589" s="18"/>
      <c r="H589" s="18"/>
      <c r="I589" s="48"/>
      <c r="J589" s="48"/>
      <c r="K589" s="48"/>
      <c r="L589" s="48"/>
      <c r="M589" s="48"/>
      <c r="N589" s="48"/>
      <c r="O589" s="48"/>
    </row>
    <row r="590" spans="1:15" ht="15.75" hidden="1" customHeight="1" x14ac:dyDescent="0.25">
      <c r="A590" s="165"/>
      <c r="B590" s="166"/>
      <c r="C590" s="166"/>
      <c r="D590" s="166"/>
      <c r="E590" s="166"/>
      <c r="F590" s="184"/>
      <c r="G590" s="18"/>
      <c r="H590" s="18"/>
      <c r="I590" s="48"/>
      <c r="J590" s="48"/>
      <c r="K590" s="48"/>
      <c r="L590" s="48"/>
      <c r="M590" s="48"/>
      <c r="N590" s="48"/>
      <c r="O590" s="48"/>
    </row>
    <row r="591" spans="1:15" ht="15.75" hidden="1" customHeight="1" x14ac:dyDescent="0.25">
      <c r="A591" s="165"/>
      <c r="B591" s="166"/>
      <c r="C591" s="166"/>
      <c r="D591" s="166"/>
      <c r="E591" s="166"/>
      <c r="F591" s="184"/>
      <c r="G591" s="18"/>
      <c r="H591" s="18"/>
      <c r="I591" s="48"/>
      <c r="J591" s="48"/>
      <c r="K591" s="48"/>
      <c r="L591" s="48"/>
      <c r="M591" s="48"/>
      <c r="N591" s="48"/>
      <c r="O591" s="48"/>
    </row>
    <row r="592" spans="1:15" ht="15.75" hidden="1" customHeight="1" x14ac:dyDescent="0.25">
      <c r="A592" s="163"/>
      <c r="B592" s="166"/>
      <c r="C592" s="166"/>
      <c r="D592" s="166"/>
      <c r="E592" s="166"/>
      <c r="F592" s="184"/>
      <c r="G592" s="18"/>
      <c r="H592" s="18"/>
      <c r="I592" s="48"/>
      <c r="J592" s="48"/>
      <c r="K592" s="48"/>
      <c r="L592" s="48"/>
      <c r="M592" s="48"/>
      <c r="N592" s="48"/>
      <c r="O592" s="48"/>
    </row>
    <row r="593" spans="1:15" ht="15.75" hidden="1" customHeight="1" x14ac:dyDescent="0.25">
      <c r="A593" s="165"/>
      <c r="B593" s="166"/>
      <c r="C593" s="166"/>
      <c r="D593" s="166"/>
      <c r="E593" s="166"/>
      <c r="F593" s="184"/>
      <c r="G593" s="18"/>
      <c r="H593" s="18"/>
      <c r="I593" s="48"/>
      <c r="J593" s="48"/>
      <c r="K593" s="48"/>
      <c r="L593" s="48"/>
      <c r="M593" s="48"/>
      <c r="N593" s="48"/>
      <c r="O593" s="48"/>
    </row>
    <row r="594" spans="1:15" ht="15.75" hidden="1" customHeight="1" x14ac:dyDescent="0.25">
      <c r="A594" s="165"/>
      <c r="B594" s="166"/>
      <c r="C594" s="166"/>
      <c r="D594" s="166"/>
      <c r="E594" s="166"/>
      <c r="F594" s="184"/>
      <c r="G594" s="18"/>
      <c r="H594" s="18"/>
      <c r="I594" s="48"/>
      <c r="J594" s="48"/>
      <c r="K594" s="48"/>
      <c r="L594" s="48"/>
      <c r="M594" s="48"/>
      <c r="N594" s="48"/>
      <c r="O594" s="48"/>
    </row>
    <row r="595" spans="1:15" ht="15.75" hidden="1" customHeight="1" x14ac:dyDescent="0.25">
      <c r="A595" s="163"/>
      <c r="B595" s="166"/>
      <c r="C595" s="166"/>
      <c r="D595" s="166"/>
      <c r="E595" s="166"/>
      <c r="F595" s="184"/>
      <c r="G595" s="18"/>
      <c r="H595" s="18"/>
      <c r="I595" s="48"/>
      <c r="J595" s="48"/>
      <c r="K595" s="48"/>
      <c r="L595" s="48"/>
      <c r="M595" s="48"/>
      <c r="N595" s="48"/>
      <c r="O595" s="48"/>
    </row>
    <row r="596" spans="1:15" ht="15.75" hidden="1" customHeight="1" x14ac:dyDescent="0.25">
      <c r="A596" s="165"/>
      <c r="B596" s="166"/>
      <c r="C596" s="166"/>
      <c r="D596" s="166"/>
      <c r="E596" s="166"/>
      <c r="F596" s="184"/>
      <c r="G596" s="18"/>
      <c r="H596" s="18"/>
      <c r="I596" s="48"/>
      <c r="J596" s="48"/>
      <c r="K596" s="48"/>
      <c r="L596" s="48"/>
      <c r="M596" s="48"/>
      <c r="N596" s="48"/>
      <c r="O596" s="48"/>
    </row>
    <row r="597" spans="1:15" ht="15.75" hidden="1" customHeight="1" x14ac:dyDescent="0.25">
      <c r="A597" s="165"/>
      <c r="B597" s="166"/>
      <c r="C597" s="166"/>
      <c r="D597" s="166"/>
      <c r="E597" s="166"/>
      <c r="F597" s="184"/>
      <c r="G597" s="18"/>
      <c r="H597" s="18"/>
      <c r="I597" s="48"/>
      <c r="J597" s="48"/>
      <c r="K597" s="48"/>
      <c r="L597" s="48"/>
      <c r="M597" s="48"/>
      <c r="N597" s="48"/>
      <c r="O597" s="48"/>
    </row>
    <row r="598" spans="1:15" ht="15.75" hidden="1" customHeight="1" x14ac:dyDescent="0.25">
      <c r="A598" s="163"/>
      <c r="B598" s="166"/>
      <c r="C598" s="166"/>
      <c r="D598" s="166"/>
      <c r="E598" s="166"/>
      <c r="F598" s="184"/>
      <c r="G598" s="18"/>
      <c r="H598" s="18"/>
      <c r="I598" s="48"/>
      <c r="J598" s="48"/>
      <c r="K598" s="48"/>
      <c r="L598" s="48"/>
      <c r="M598" s="48"/>
      <c r="N598" s="48"/>
      <c r="O598" s="48"/>
    </row>
    <row r="599" spans="1:15" ht="15.75" hidden="1" customHeight="1" x14ac:dyDescent="0.25">
      <c r="A599" s="165"/>
      <c r="B599" s="166"/>
      <c r="C599" s="166"/>
      <c r="D599" s="166"/>
      <c r="E599" s="166"/>
      <c r="F599" s="184"/>
      <c r="G599" s="18"/>
      <c r="H599" s="18"/>
      <c r="I599" s="48"/>
      <c r="J599" s="48"/>
      <c r="K599" s="48"/>
      <c r="L599" s="48"/>
      <c r="M599" s="48"/>
      <c r="N599" s="48"/>
      <c r="O599" s="48"/>
    </row>
    <row r="600" spans="1:15" ht="15.75" hidden="1" customHeight="1" x14ac:dyDescent="0.25">
      <c r="A600" s="165"/>
      <c r="B600" s="166"/>
      <c r="C600" s="166"/>
      <c r="D600" s="166"/>
      <c r="E600" s="166"/>
      <c r="F600" s="184"/>
      <c r="G600" s="18"/>
      <c r="H600" s="18"/>
      <c r="I600" s="48"/>
      <c r="J600" s="48"/>
      <c r="K600" s="48"/>
      <c r="L600" s="48"/>
      <c r="M600" s="48"/>
      <c r="N600" s="48"/>
      <c r="O600" s="48"/>
    </row>
    <row r="601" spans="1:15" ht="15.75" hidden="1" customHeight="1" x14ac:dyDescent="0.25">
      <c r="A601" s="163"/>
      <c r="B601" s="166"/>
      <c r="C601" s="166"/>
      <c r="D601" s="166"/>
      <c r="E601" s="166"/>
      <c r="F601" s="184"/>
      <c r="G601" s="18"/>
      <c r="H601" s="18"/>
      <c r="I601" s="48"/>
      <c r="J601" s="48"/>
      <c r="K601" s="48"/>
      <c r="L601" s="48"/>
      <c r="M601" s="48"/>
      <c r="N601" s="48"/>
      <c r="O601" s="48"/>
    </row>
    <row r="602" spans="1:15" ht="15.75" hidden="1" customHeight="1" x14ac:dyDescent="0.25">
      <c r="A602" s="165"/>
      <c r="B602" s="166"/>
      <c r="C602" s="166"/>
      <c r="D602" s="166"/>
      <c r="E602" s="166"/>
      <c r="F602" s="184"/>
      <c r="G602" s="18"/>
      <c r="H602" s="18"/>
      <c r="I602" s="48"/>
      <c r="J602" s="48"/>
      <c r="K602" s="48"/>
      <c r="L602" s="48"/>
      <c r="M602" s="48"/>
      <c r="N602" s="48"/>
      <c r="O602" s="48"/>
    </row>
    <row r="603" spans="1:15" ht="15.75" hidden="1" customHeight="1" x14ac:dyDescent="0.25">
      <c r="A603" s="165"/>
      <c r="B603" s="166"/>
      <c r="C603" s="166"/>
      <c r="D603" s="166"/>
      <c r="E603" s="166"/>
      <c r="F603" s="184"/>
      <c r="G603" s="18"/>
      <c r="H603" s="18"/>
      <c r="I603" s="48"/>
      <c r="J603" s="48"/>
      <c r="K603" s="48"/>
      <c r="L603" s="48"/>
      <c r="M603" s="48"/>
      <c r="N603" s="48"/>
      <c r="O603" s="48"/>
    </row>
    <row r="604" spans="1:15" ht="15.75" hidden="1" customHeight="1" x14ac:dyDescent="0.25">
      <c r="A604" s="163"/>
      <c r="B604" s="166"/>
      <c r="C604" s="166"/>
      <c r="D604" s="166"/>
      <c r="E604" s="166"/>
      <c r="F604" s="184"/>
      <c r="G604" s="18"/>
      <c r="H604" s="18"/>
      <c r="I604" s="48"/>
      <c r="J604" s="48"/>
      <c r="K604" s="48"/>
      <c r="L604" s="48"/>
      <c r="M604" s="48"/>
      <c r="N604" s="48"/>
      <c r="O604" s="48"/>
    </row>
    <row r="605" spans="1:15" ht="15.75" hidden="1" customHeight="1" x14ac:dyDescent="0.25">
      <c r="A605" s="165"/>
      <c r="B605" s="166"/>
      <c r="C605" s="166"/>
      <c r="D605" s="166"/>
      <c r="E605" s="166"/>
      <c r="F605" s="184"/>
      <c r="G605" s="18"/>
      <c r="H605" s="18"/>
      <c r="I605" s="48"/>
      <c r="J605" s="48"/>
      <c r="K605" s="48"/>
      <c r="L605" s="48"/>
      <c r="M605" s="48"/>
      <c r="N605" s="48"/>
      <c r="O605" s="48"/>
    </row>
    <row r="606" spans="1:15" ht="15.75" hidden="1" customHeight="1" x14ac:dyDescent="0.25">
      <c r="A606" s="165"/>
      <c r="B606" s="166"/>
      <c r="C606" s="166"/>
      <c r="D606" s="166"/>
      <c r="E606" s="166"/>
      <c r="F606" s="184"/>
      <c r="G606" s="18"/>
      <c r="H606" s="18"/>
      <c r="I606" s="48"/>
      <c r="J606" s="48"/>
      <c r="K606" s="48"/>
      <c r="L606" s="48"/>
      <c r="M606" s="48"/>
      <c r="N606" s="48"/>
      <c r="O606" s="48"/>
    </row>
    <row r="607" spans="1:15" ht="15.75" hidden="1" customHeight="1" x14ac:dyDescent="0.25">
      <c r="A607" s="163"/>
      <c r="B607" s="166"/>
      <c r="C607" s="166"/>
      <c r="D607" s="166"/>
      <c r="E607" s="166"/>
      <c r="F607" s="184"/>
      <c r="G607" s="18"/>
      <c r="H607" s="18"/>
      <c r="I607" s="48"/>
      <c r="J607" s="48"/>
      <c r="K607" s="48"/>
      <c r="L607" s="48"/>
      <c r="M607" s="48"/>
      <c r="N607" s="48"/>
      <c r="O607" s="48"/>
    </row>
    <row r="608" spans="1:15" ht="15.75" hidden="1" customHeight="1" x14ac:dyDescent="0.25">
      <c r="A608" s="165"/>
      <c r="B608" s="166"/>
      <c r="C608" s="166"/>
      <c r="D608" s="166"/>
      <c r="E608" s="166"/>
      <c r="F608" s="184"/>
      <c r="G608" s="18"/>
      <c r="H608" s="18"/>
      <c r="I608" s="48"/>
      <c r="J608" s="48"/>
      <c r="K608" s="48"/>
      <c r="L608" s="48"/>
      <c r="M608" s="48"/>
      <c r="N608" s="48"/>
      <c r="O608" s="48"/>
    </row>
    <row r="609" spans="1:15" ht="15.75" hidden="1" customHeight="1" x14ac:dyDescent="0.25">
      <c r="A609" s="165"/>
      <c r="B609" s="166"/>
      <c r="C609" s="166"/>
      <c r="D609" s="166"/>
      <c r="E609" s="166"/>
      <c r="F609" s="184"/>
      <c r="G609" s="18"/>
      <c r="H609" s="18"/>
      <c r="I609" s="48"/>
      <c r="J609" s="48"/>
      <c r="K609" s="48"/>
      <c r="L609" s="48"/>
      <c r="M609" s="48"/>
      <c r="N609" s="48"/>
      <c r="O609" s="48"/>
    </row>
    <row r="610" spans="1:15" ht="15.75" hidden="1" customHeight="1" x14ac:dyDescent="0.25">
      <c r="A610" s="163"/>
      <c r="B610" s="166"/>
      <c r="C610" s="166"/>
      <c r="D610" s="166"/>
      <c r="E610" s="166"/>
      <c r="F610" s="184"/>
      <c r="G610" s="18"/>
      <c r="H610" s="18"/>
      <c r="I610" s="48"/>
      <c r="J610" s="48"/>
      <c r="K610" s="48"/>
      <c r="L610" s="48"/>
      <c r="M610" s="48"/>
      <c r="N610" s="48"/>
      <c r="O610" s="48"/>
    </row>
    <row r="611" spans="1:15" ht="15.75" hidden="1" customHeight="1" x14ac:dyDescent="0.25">
      <c r="A611" s="165"/>
      <c r="B611" s="166"/>
      <c r="C611" s="166"/>
      <c r="D611" s="166"/>
      <c r="E611" s="166"/>
      <c r="F611" s="184"/>
      <c r="G611" s="18"/>
      <c r="H611" s="18"/>
      <c r="I611" s="48"/>
      <c r="J611" s="48"/>
      <c r="K611" s="48"/>
      <c r="L611" s="48"/>
      <c r="M611" s="48"/>
      <c r="N611" s="48"/>
      <c r="O611" s="48"/>
    </row>
    <row r="612" spans="1:15" ht="15.75" hidden="1" customHeight="1" x14ac:dyDescent="0.25">
      <c r="A612" s="165"/>
      <c r="B612" s="166"/>
      <c r="C612" s="166"/>
      <c r="D612" s="166"/>
      <c r="E612" s="166"/>
      <c r="F612" s="184"/>
      <c r="G612" s="18"/>
      <c r="H612" s="18"/>
      <c r="I612" s="48"/>
      <c r="J612" s="48"/>
      <c r="K612" s="48"/>
      <c r="L612" s="48"/>
      <c r="M612" s="48"/>
      <c r="N612" s="48"/>
      <c r="O612" s="48"/>
    </row>
    <row r="613" spans="1:15" ht="15.75" hidden="1" customHeight="1" x14ac:dyDescent="0.25">
      <c r="A613" s="163"/>
      <c r="B613" s="166"/>
      <c r="C613" s="166"/>
      <c r="D613" s="166"/>
      <c r="E613" s="166"/>
      <c r="F613" s="184"/>
      <c r="G613" s="18"/>
      <c r="H613" s="18"/>
      <c r="I613" s="48"/>
      <c r="J613" s="48"/>
      <c r="K613" s="48"/>
      <c r="L613" s="48"/>
      <c r="M613" s="48"/>
      <c r="N613" s="48"/>
      <c r="O613" s="48"/>
    </row>
    <row r="614" spans="1:15" ht="15.75" hidden="1" customHeight="1" x14ac:dyDescent="0.25">
      <c r="A614" s="165"/>
      <c r="B614" s="166"/>
      <c r="C614" s="166"/>
      <c r="D614" s="166"/>
      <c r="E614" s="166"/>
      <c r="F614" s="184"/>
      <c r="G614" s="18"/>
      <c r="H614" s="18"/>
      <c r="I614" s="48"/>
      <c r="J614" s="48"/>
      <c r="K614" s="48"/>
      <c r="L614" s="48"/>
      <c r="M614" s="48"/>
      <c r="N614" s="48"/>
      <c r="O614" s="48"/>
    </row>
    <row r="615" spans="1:15" ht="15.75" hidden="1" customHeight="1" x14ac:dyDescent="0.25">
      <c r="A615" s="165"/>
      <c r="B615" s="166"/>
      <c r="C615" s="166"/>
      <c r="D615" s="166"/>
      <c r="E615" s="166"/>
      <c r="F615" s="184"/>
      <c r="G615" s="18"/>
      <c r="H615" s="18"/>
      <c r="I615" s="48"/>
      <c r="J615" s="48"/>
      <c r="K615" s="48"/>
      <c r="L615" s="48"/>
      <c r="M615" s="48"/>
      <c r="N615" s="48"/>
      <c r="O615" s="48"/>
    </row>
    <row r="616" spans="1:15" ht="15.75" hidden="1" customHeight="1" x14ac:dyDescent="0.25">
      <c r="A616" s="163"/>
      <c r="B616" s="166"/>
      <c r="C616" s="166"/>
      <c r="D616" s="166"/>
      <c r="E616" s="166"/>
      <c r="F616" s="184"/>
      <c r="G616" s="18"/>
      <c r="H616" s="18"/>
      <c r="I616" s="48"/>
      <c r="J616" s="48"/>
      <c r="K616" s="48"/>
      <c r="L616" s="48"/>
      <c r="M616" s="48"/>
      <c r="N616" s="48"/>
      <c r="O616" s="48"/>
    </row>
    <row r="617" spans="1:15" ht="15.75" hidden="1" customHeight="1" x14ac:dyDescent="0.25">
      <c r="A617" s="165"/>
      <c r="B617" s="166"/>
      <c r="C617" s="166"/>
      <c r="D617" s="166"/>
      <c r="E617" s="166"/>
      <c r="F617" s="184"/>
      <c r="G617" s="18"/>
      <c r="H617" s="18"/>
      <c r="I617" s="48"/>
      <c r="J617" s="48"/>
      <c r="K617" s="48"/>
      <c r="L617" s="48"/>
      <c r="M617" s="48"/>
      <c r="N617" s="48"/>
      <c r="O617" s="48"/>
    </row>
    <row r="618" spans="1:15" ht="15.75" hidden="1" customHeight="1" x14ac:dyDescent="0.25">
      <c r="A618" s="165"/>
      <c r="B618" s="166"/>
      <c r="C618" s="166"/>
      <c r="D618" s="166"/>
      <c r="E618" s="166"/>
      <c r="F618" s="184"/>
      <c r="G618" s="18"/>
      <c r="H618" s="18"/>
      <c r="I618" s="48"/>
      <c r="J618" s="48"/>
      <c r="K618" s="48"/>
      <c r="L618" s="48"/>
      <c r="M618" s="48"/>
      <c r="N618" s="48"/>
      <c r="O618" s="48"/>
    </row>
    <row r="619" spans="1:15" ht="15.75" hidden="1" customHeight="1" x14ac:dyDescent="0.25">
      <c r="A619" s="163"/>
      <c r="B619" s="166"/>
      <c r="C619" s="166"/>
      <c r="D619" s="166"/>
      <c r="E619" s="166"/>
      <c r="F619" s="184"/>
      <c r="G619" s="18"/>
      <c r="H619" s="18"/>
      <c r="I619" s="48"/>
      <c r="J619" s="48"/>
      <c r="K619" s="48"/>
      <c r="L619" s="48"/>
      <c r="M619" s="48"/>
      <c r="N619" s="48"/>
      <c r="O619" s="48"/>
    </row>
    <row r="620" spans="1:15" ht="15.75" hidden="1" customHeight="1" x14ac:dyDescent="0.25">
      <c r="A620" s="165"/>
      <c r="B620" s="166"/>
      <c r="C620" s="166"/>
      <c r="D620" s="166"/>
      <c r="E620" s="166"/>
      <c r="F620" s="184"/>
      <c r="G620" s="18"/>
      <c r="H620" s="18"/>
      <c r="I620" s="48"/>
      <c r="J620" s="48"/>
      <c r="K620" s="48"/>
      <c r="L620" s="48"/>
      <c r="M620" s="48"/>
      <c r="N620" s="48"/>
      <c r="O620" s="48"/>
    </row>
    <row r="621" spans="1:15" ht="15.75" hidden="1" customHeight="1" x14ac:dyDescent="0.25">
      <c r="A621" s="165"/>
      <c r="B621" s="166"/>
      <c r="C621" s="166"/>
      <c r="D621" s="166"/>
      <c r="E621" s="166"/>
      <c r="F621" s="184"/>
      <c r="G621" s="18"/>
      <c r="H621" s="18"/>
      <c r="I621" s="48"/>
      <c r="J621" s="48"/>
      <c r="K621" s="48"/>
      <c r="L621" s="48"/>
      <c r="M621" s="48"/>
      <c r="N621" s="48"/>
      <c r="O621" s="48"/>
    </row>
    <row r="622" spans="1:15" ht="15.75" hidden="1" customHeight="1" x14ac:dyDescent="0.25">
      <c r="A622" s="163"/>
      <c r="B622" s="166"/>
      <c r="C622" s="166"/>
      <c r="D622" s="166"/>
      <c r="E622" s="166"/>
      <c r="F622" s="184"/>
      <c r="G622" s="18"/>
      <c r="H622" s="18"/>
      <c r="I622" s="48"/>
      <c r="J622" s="48"/>
      <c r="K622" s="48"/>
      <c r="L622" s="48"/>
      <c r="M622" s="48"/>
      <c r="N622" s="48"/>
      <c r="O622" s="48"/>
    </row>
    <row r="623" spans="1:15" ht="15.75" hidden="1" customHeight="1" x14ac:dyDescent="0.25">
      <c r="A623" s="165"/>
      <c r="B623" s="166"/>
      <c r="C623" s="166"/>
      <c r="D623" s="166"/>
      <c r="E623" s="166"/>
      <c r="F623" s="184"/>
      <c r="G623" s="18"/>
      <c r="H623" s="18"/>
      <c r="I623" s="48"/>
      <c r="J623" s="48"/>
      <c r="K623" s="48"/>
      <c r="L623" s="48"/>
      <c r="M623" s="48"/>
      <c r="N623" s="48"/>
      <c r="O623" s="48"/>
    </row>
    <row r="624" spans="1:15" ht="15.75" hidden="1" customHeight="1" x14ac:dyDescent="0.25">
      <c r="A624" s="165"/>
      <c r="B624" s="166"/>
      <c r="C624" s="166"/>
      <c r="D624" s="166"/>
      <c r="E624" s="166"/>
      <c r="F624" s="184"/>
      <c r="G624" s="18"/>
      <c r="H624" s="18"/>
      <c r="I624" s="48"/>
      <c r="J624" s="48"/>
      <c r="K624" s="48"/>
      <c r="L624" s="48"/>
      <c r="M624" s="48"/>
      <c r="N624" s="48"/>
      <c r="O624" s="48"/>
    </row>
    <row r="625" spans="1:15" ht="15.75" hidden="1" customHeight="1" x14ac:dyDescent="0.25">
      <c r="A625" s="163"/>
      <c r="B625" s="166"/>
      <c r="C625" s="166"/>
      <c r="D625" s="166"/>
      <c r="E625" s="166"/>
      <c r="F625" s="184"/>
      <c r="G625" s="18"/>
      <c r="H625" s="18"/>
      <c r="I625" s="48"/>
      <c r="J625" s="48"/>
      <c r="K625" s="48"/>
      <c r="L625" s="48"/>
      <c r="M625" s="48"/>
      <c r="N625" s="48"/>
      <c r="O625" s="48"/>
    </row>
    <row r="626" spans="1:15" ht="15.75" hidden="1" customHeight="1" x14ac:dyDescent="0.25">
      <c r="A626" s="165"/>
      <c r="B626" s="166"/>
      <c r="C626" s="166"/>
      <c r="D626" s="166"/>
      <c r="E626" s="166"/>
      <c r="F626" s="184"/>
      <c r="G626" s="18"/>
      <c r="H626" s="18"/>
      <c r="I626" s="48"/>
      <c r="J626" s="48"/>
      <c r="K626" s="48"/>
      <c r="L626" s="48"/>
      <c r="M626" s="48"/>
      <c r="N626" s="48"/>
      <c r="O626" s="48"/>
    </row>
    <row r="627" spans="1:15" ht="15.75" hidden="1" customHeight="1" x14ac:dyDescent="0.25">
      <c r="A627" s="165"/>
      <c r="B627" s="166"/>
      <c r="C627" s="166"/>
      <c r="D627" s="166"/>
      <c r="E627" s="166"/>
      <c r="F627" s="184"/>
      <c r="G627" s="18"/>
      <c r="H627" s="18"/>
      <c r="I627" s="48"/>
      <c r="J627" s="48"/>
      <c r="K627" s="48"/>
      <c r="L627" s="48"/>
      <c r="M627" s="48"/>
      <c r="N627" s="48"/>
      <c r="O627" s="48"/>
    </row>
    <row r="628" spans="1:15" ht="15.75" hidden="1" customHeight="1" x14ac:dyDescent="0.25">
      <c r="A628" s="163"/>
      <c r="B628" s="166"/>
      <c r="C628" s="166"/>
      <c r="D628" s="166"/>
      <c r="E628" s="166"/>
      <c r="F628" s="184"/>
      <c r="G628" s="18"/>
      <c r="H628" s="18"/>
      <c r="I628" s="48"/>
      <c r="J628" s="48"/>
      <c r="K628" s="48"/>
      <c r="L628" s="48"/>
      <c r="M628" s="48"/>
      <c r="N628" s="48"/>
      <c r="O628" s="48"/>
    </row>
    <row r="629" spans="1:15" ht="15.75" hidden="1" customHeight="1" x14ac:dyDescent="0.25">
      <c r="A629" s="165"/>
      <c r="B629" s="166"/>
      <c r="C629" s="166"/>
      <c r="D629" s="166"/>
      <c r="E629" s="166"/>
      <c r="F629" s="184"/>
      <c r="G629" s="18"/>
      <c r="H629" s="18"/>
      <c r="I629" s="48"/>
      <c r="J629" s="48"/>
      <c r="K629" s="48"/>
      <c r="L629" s="48"/>
      <c r="M629" s="48"/>
      <c r="N629" s="48"/>
      <c r="O629" s="48"/>
    </row>
    <row r="630" spans="1:15" ht="15.75" hidden="1" customHeight="1" x14ac:dyDescent="0.25">
      <c r="A630" s="165"/>
      <c r="B630" s="166"/>
      <c r="C630" s="166"/>
      <c r="D630" s="166"/>
      <c r="E630" s="166"/>
      <c r="F630" s="184"/>
      <c r="G630" s="18"/>
      <c r="H630" s="18"/>
      <c r="I630" s="48"/>
      <c r="J630" s="48"/>
      <c r="K630" s="48"/>
      <c r="L630" s="48"/>
      <c r="M630" s="48"/>
      <c r="N630" s="48"/>
      <c r="O630" s="48"/>
    </row>
    <row r="631" spans="1:15" ht="15.75" hidden="1" customHeight="1" x14ac:dyDescent="0.25">
      <c r="A631" s="163"/>
      <c r="B631" s="166"/>
      <c r="C631" s="166"/>
      <c r="D631" s="166"/>
      <c r="E631" s="166"/>
      <c r="F631" s="184"/>
      <c r="G631" s="18"/>
      <c r="H631" s="18"/>
      <c r="I631" s="48"/>
      <c r="J631" s="48"/>
      <c r="K631" s="48"/>
      <c r="L631" s="48"/>
      <c r="M631" s="48"/>
      <c r="N631" s="48"/>
      <c r="O631" s="48"/>
    </row>
    <row r="632" spans="1:15" ht="15.75" hidden="1" customHeight="1" x14ac:dyDescent="0.25">
      <c r="A632" s="165"/>
      <c r="B632" s="166"/>
      <c r="C632" s="166"/>
      <c r="D632" s="166"/>
      <c r="E632" s="166"/>
      <c r="F632" s="184"/>
      <c r="G632" s="18"/>
      <c r="H632" s="18"/>
      <c r="I632" s="48"/>
      <c r="J632" s="48"/>
      <c r="K632" s="48"/>
      <c r="L632" s="48"/>
      <c r="M632" s="48"/>
      <c r="N632" s="48"/>
      <c r="O632" s="48"/>
    </row>
    <row r="633" spans="1:15" ht="15.75" hidden="1" customHeight="1" x14ac:dyDescent="0.25">
      <c r="A633" s="165"/>
      <c r="B633" s="166"/>
      <c r="C633" s="166"/>
      <c r="D633" s="166"/>
      <c r="E633" s="166"/>
      <c r="F633" s="184"/>
      <c r="G633" s="18"/>
      <c r="H633" s="18"/>
      <c r="I633" s="48"/>
      <c r="J633" s="48"/>
      <c r="K633" s="48"/>
      <c r="L633" s="48"/>
      <c r="M633" s="48"/>
      <c r="N633" s="48"/>
      <c r="O633" s="48"/>
    </row>
    <row r="634" spans="1:15" ht="15.75" hidden="1" customHeight="1" x14ac:dyDescent="0.25">
      <c r="A634" s="163"/>
      <c r="B634" s="166"/>
      <c r="C634" s="166"/>
      <c r="D634" s="166"/>
      <c r="E634" s="166"/>
      <c r="F634" s="184"/>
      <c r="G634" s="18"/>
      <c r="H634" s="18"/>
      <c r="I634" s="48"/>
      <c r="J634" s="48"/>
      <c r="K634" s="48"/>
      <c r="L634" s="48"/>
      <c r="M634" s="48"/>
      <c r="N634" s="48"/>
      <c r="O634" s="48"/>
    </row>
    <row r="635" spans="1:15" ht="15.75" hidden="1" customHeight="1" x14ac:dyDescent="0.25">
      <c r="A635" s="165"/>
      <c r="B635" s="166"/>
      <c r="C635" s="166"/>
      <c r="D635" s="166"/>
      <c r="E635" s="166"/>
      <c r="F635" s="184"/>
      <c r="G635" s="18"/>
      <c r="H635" s="18"/>
      <c r="I635" s="48"/>
      <c r="J635" s="48"/>
      <c r="K635" s="48"/>
      <c r="L635" s="48"/>
      <c r="M635" s="48"/>
      <c r="N635" s="48"/>
      <c r="O635" s="48"/>
    </row>
    <row r="636" spans="1:15" ht="15.75" hidden="1" customHeight="1" x14ac:dyDescent="0.25">
      <c r="A636" s="165"/>
      <c r="B636" s="166"/>
      <c r="C636" s="166"/>
      <c r="D636" s="166"/>
      <c r="E636" s="166"/>
      <c r="F636" s="184"/>
      <c r="G636" s="18"/>
      <c r="H636" s="18"/>
      <c r="I636" s="48"/>
      <c r="J636" s="48"/>
      <c r="K636" s="48"/>
      <c r="L636" s="48"/>
      <c r="M636" s="48"/>
      <c r="N636" s="48"/>
      <c r="O636" s="48"/>
    </row>
    <row r="637" spans="1:15" ht="15.75" hidden="1" customHeight="1" x14ac:dyDescent="0.25">
      <c r="A637" s="163"/>
      <c r="B637" s="166"/>
      <c r="C637" s="166"/>
      <c r="D637" s="166"/>
      <c r="E637" s="166"/>
      <c r="F637" s="184"/>
      <c r="G637" s="18"/>
      <c r="H637" s="18"/>
      <c r="I637" s="48"/>
      <c r="J637" s="48"/>
      <c r="K637" s="48"/>
      <c r="L637" s="48"/>
      <c r="M637" s="48"/>
      <c r="N637" s="48"/>
      <c r="O637" s="48"/>
    </row>
    <row r="638" spans="1:15" ht="15.75" hidden="1" customHeight="1" x14ac:dyDescent="0.25">
      <c r="A638" s="165"/>
      <c r="B638" s="166"/>
      <c r="C638" s="166"/>
      <c r="D638" s="166"/>
      <c r="E638" s="166"/>
      <c r="F638" s="184"/>
      <c r="G638" s="18"/>
      <c r="H638" s="18"/>
      <c r="I638" s="48"/>
      <c r="J638" s="48"/>
      <c r="K638" s="48"/>
      <c r="L638" s="48"/>
      <c r="M638" s="48"/>
      <c r="N638" s="48"/>
      <c r="O638" s="48"/>
    </row>
    <row r="639" spans="1:15" ht="15.75" hidden="1" customHeight="1" x14ac:dyDescent="0.25">
      <c r="A639" s="165"/>
      <c r="B639" s="166"/>
      <c r="C639" s="166"/>
      <c r="D639" s="166"/>
      <c r="E639" s="166"/>
      <c r="F639" s="184"/>
      <c r="G639" s="18"/>
      <c r="H639" s="18"/>
      <c r="I639" s="48"/>
      <c r="J639" s="48"/>
      <c r="K639" s="48"/>
      <c r="L639" s="48"/>
      <c r="M639" s="48"/>
      <c r="N639" s="48"/>
      <c r="O639" s="48"/>
    </row>
    <row r="640" spans="1:15" ht="15.75" hidden="1" customHeight="1" x14ac:dyDescent="0.25">
      <c r="A640" s="163"/>
      <c r="B640" s="166"/>
      <c r="C640" s="166"/>
      <c r="D640" s="166"/>
      <c r="E640" s="166"/>
      <c r="F640" s="184"/>
      <c r="G640" s="18"/>
      <c r="H640" s="18"/>
      <c r="I640" s="48"/>
      <c r="J640" s="48"/>
      <c r="K640" s="48"/>
      <c r="L640" s="48"/>
      <c r="M640" s="48"/>
      <c r="N640" s="48"/>
      <c r="O640" s="48"/>
    </row>
    <row r="641" spans="1:15" ht="15.75" hidden="1" customHeight="1" x14ac:dyDescent="0.25">
      <c r="A641" s="165"/>
      <c r="B641" s="166"/>
      <c r="C641" s="166"/>
      <c r="D641" s="166"/>
      <c r="E641" s="166"/>
      <c r="F641" s="184"/>
      <c r="G641" s="18"/>
      <c r="H641" s="18"/>
      <c r="I641" s="48"/>
      <c r="J641" s="48"/>
      <c r="K641" s="48"/>
      <c r="L641" s="48"/>
      <c r="M641" s="48"/>
      <c r="N641" s="48"/>
      <c r="O641" s="48"/>
    </row>
    <row r="642" spans="1:15" ht="15.75" hidden="1" customHeight="1" x14ac:dyDescent="0.25">
      <c r="A642" s="165"/>
      <c r="B642" s="166"/>
      <c r="C642" s="166"/>
      <c r="D642" s="166"/>
      <c r="E642" s="166"/>
      <c r="F642" s="184"/>
      <c r="G642" s="18"/>
      <c r="H642" s="18"/>
      <c r="I642" s="48"/>
      <c r="J642" s="48"/>
      <c r="K642" s="48"/>
      <c r="L642" s="48"/>
      <c r="M642" s="48"/>
      <c r="N642" s="48"/>
      <c r="O642" s="48"/>
    </row>
    <row r="643" spans="1:15" ht="15.75" hidden="1" customHeight="1" x14ac:dyDescent="0.25">
      <c r="A643" s="163"/>
      <c r="B643" s="166"/>
      <c r="C643" s="166"/>
      <c r="D643" s="166"/>
      <c r="E643" s="166"/>
      <c r="F643" s="184"/>
      <c r="G643" s="18"/>
      <c r="H643" s="18"/>
      <c r="I643" s="48"/>
      <c r="J643" s="48"/>
      <c r="K643" s="48"/>
      <c r="L643" s="48"/>
      <c r="M643" s="48"/>
      <c r="N643" s="48"/>
      <c r="O643" s="48"/>
    </row>
    <row r="644" spans="1:15" ht="15.75" hidden="1" customHeight="1" x14ac:dyDescent="0.25">
      <c r="A644" s="165"/>
      <c r="B644" s="166"/>
      <c r="C644" s="166"/>
      <c r="D644" s="166"/>
      <c r="E644" s="166"/>
      <c r="F644" s="184"/>
      <c r="G644" s="18"/>
      <c r="H644" s="18"/>
      <c r="I644" s="48"/>
      <c r="J644" s="48"/>
      <c r="K644" s="48"/>
      <c r="L644" s="48"/>
      <c r="M644" s="48"/>
      <c r="N644" s="48"/>
      <c r="O644" s="48"/>
    </row>
    <row r="645" spans="1:15" ht="15.75" hidden="1" customHeight="1" x14ac:dyDescent="0.25">
      <c r="A645" s="165"/>
      <c r="B645" s="166"/>
      <c r="C645" s="166"/>
      <c r="D645" s="166"/>
      <c r="E645" s="166"/>
      <c r="F645" s="184"/>
      <c r="G645" s="18"/>
      <c r="H645" s="18"/>
      <c r="I645" s="48"/>
      <c r="J645" s="48"/>
      <c r="K645" s="48"/>
      <c r="L645" s="48"/>
      <c r="M645" s="48"/>
      <c r="N645" s="48"/>
      <c r="O645" s="48"/>
    </row>
    <row r="646" spans="1:15" ht="15.75" hidden="1" customHeight="1" x14ac:dyDescent="0.25">
      <c r="A646" s="163"/>
      <c r="B646" s="166"/>
      <c r="C646" s="166"/>
      <c r="D646" s="166"/>
      <c r="E646" s="166"/>
      <c r="F646" s="184"/>
      <c r="G646" s="18"/>
      <c r="H646" s="18"/>
      <c r="I646" s="48"/>
      <c r="J646" s="48"/>
      <c r="K646" s="48"/>
      <c r="L646" s="48"/>
      <c r="M646" s="48"/>
      <c r="N646" s="48"/>
      <c r="O646" s="48"/>
    </row>
    <row r="647" spans="1:15" ht="15.75" hidden="1" customHeight="1" x14ac:dyDescent="0.25">
      <c r="A647" s="165"/>
      <c r="B647" s="166"/>
      <c r="C647" s="166"/>
      <c r="D647" s="166"/>
      <c r="E647" s="166"/>
      <c r="F647" s="184"/>
      <c r="G647" s="18"/>
      <c r="H647" s="18"/>
      <c r="I647" s="48"/>
      <c r="J647" s="48"/>
      <c r="K647" s="48"/>
      <c r="L647" s="48"/>
      <c r="M647" s="48"/>
      <c r="N647" s="48"/>
      <c r="O647" s="48"/>
    </row>
    <row r="648" spans="1:15" ht="15.75" hidden="1" customHeight="1" x14ac:dyDescent="0.25">
      <c r="A648" s="165"/>
      <c r="B648" s="166"/>
      <c r="C648" s="166"/>
      <c r="D648" s="166"/>
      <c r="E648" s="166"/>
      <c r="F648" s="184"/>
      <c r="G648" s="18"/>
      <c r="H648" s="18"/>
      <c r="I648" s="48"/>
      <c r="J648" s="48"/>
      <c r="K648" s="48"/>
      <c r="L648" s="48"/>
      <c r="M648" s="48"/>
      <c r="N648" s="48"/>
      <c r="O648" s="48"/>
    </row>
    <row r="649" spans="1:15" ht="15.75" hidden="1" customHeight="1" x14ac:dyDescent="0.25">
      <c r="A649" s="163"/>
      <c r="B649" s="166"/>
      <c r="C649" s="166"/>
      <c r="D649" s="166"/>
      <c r="E649" s="166"/>
      <c r="F649" s="184"/>
      <c r="G649" s="18"/>
      <c r="H649" s="18"/>
      <c r="I649" s="48"/>
      <c r="J649" s="48"/>
      <c r="K649" s="48"/>
      <c r="L649" s="48"/>
      <c r="M649" s="48"/>
      <c r="N649" s="48"/>
      <c r="O649" s="48"/>
    </row>
    <row r="650" spans="1:15" ht="15.75" hidden="1" customHeight="1" x14ac:dyDescent="0.25">
      <c r="A650" s="165"/>
      <c r="B650" s="166"/>
      <c r="C650" s="166"/>
      <c r="D650" s="166"/>
      <c r="E650" s="166"/>
      <c r="F650" s="184"/>
      <c r="G650" s="18"/>
      <c r="H650" s="18"/>
      <c r="I650" s="48"/>
      <c r="J650" s="48"/>
      <c r="K650" s="48"/>
      <c r="L650" s="48"/>
      <c r="M650" s="48"/>
      <c r="N650" s="48"/>
      <c r="O650" s="48"/>
    </row>
    <row r="651" spans="1:15" ht="15.75" hidden="1" customHeight="1" x14ac:dyDescent="0.25">
      <c r="A651" s="165"/>
      <c r="B651" s="166"/>
      <c r="C651" s="166"/>
      <c r="D651" s="166"/>
      <c r="E651" s="166"/>
      <c r="F651" s="184"/>
      <c r="G651" s="18"/>
      <c r="H651" s="18"/>
      <c r="I651" s="48"/>
      <c r="J651" s="48"/>
      <c r="K651" s="48"/>
      <c r="L651" s="48"/>
      <c r="M651" s="48"/>
      <c r="N651" s="48"/>
      <c r="O651" s="48"/>
    </row>
    <row r="652" spans="1:15" ht="15.75" hidden="1" customHeight="1" x14ac:dyDescent="0.25">
      <c r="A652" s="163"/>
      <c r="B652" s="166"/>
      <c r="C652" s="166"/>
      <c r="D652" s="166"/>
      <c r="E652" s="166"/>
      <c r="F652" s="184"/>
      <c r="G652" s="18"/>
      <c r="H652" s="18"/>
      <c r="I652" s="48"/>
      <c r="J652" s="48"/>
      <c r="K652" s="48"/>
      <c r="L652" s="48"/>
      <c r="M652" s="48"/>
      <c r="N652" s="48"/>
      <c r="O652" s="48"/>
    </row>
    <row r="653" spans="1:15" ht="15.75" hidden="1" customHeight="1" x14ac:dyDescent="0.25">
      <c r="A653" s="165"/>
      <c r="B653" s="166"/>
      <c r="C653" s="166"/>
      <c r="D653" s="166"/>
      <c r="E653" s="166"/>
      <c r="F653" s="184"/>
      <c r="G653" s="18"/>
      <c r="H653" s="18"/>
      <c r="I653" s="48"/>
      <c r="J653" s="48"/>
      <c r="K653" s="48"/>
      <c r="L653" s="48"/>
      <c r="M653" s="48"/>
      <c r="N653" s="48"/>
      <c r="O653" s="48"/>
    </row>
    <row r="654" spans="1:15" ht="15.75" hidden="1" customHeight="1" x14ac:dyDescent="0.25">
      <c r="A654" s="165"/>
      <c r="B654" s="166"/>
      <c r="C654" s="166"/>
      <c r="D654" s="166"/>
      <c r="E654" s="166"/>
      <c r="F654" s="184"/>
      <c r="G654" s="18"/>
      <c r="H654" s="18"/>
      <c r="I654" s="48"/>
      <c r="J654" s="48"/>
      <c r="K654" s="48"/>
      <c r="L654" s="48"/>
      <c r="M654" s="48"/>
      <c r="N654" s="48"/>
      <c r="O654" s="48"/>
    </row>
    <row r="655" spans="1:15" ht="15.75" hidden="1" customHeight="1" x14ac:dyDescent="0.25">
      <c r="A655" s="163"/>
      <c r="B655" s="166"/>
      <c r="C655" s="166"/>
      <c r="D655" s="166"/>
      <c r="E655" s="166"/>
      <c r="F655" s="184"/>
      <c r="G655" s="18"/>
      <c r="H655" s="18"/>
      <c r="I655" s="48"/>
      <c r="J655" s="48"/>
      <c r="K655" s="48"/>
      <c r="L655" s="48"/>
      <c r="M655" s="48"/>
      <c r="N655" s="48"/>
      <c r="O655" s="48"/>
    </row>
    <row r="656" spans="1:15" ht="15.75" hidden="1" customHeight="1" x14ac:dyDescent="0.25">
      <c r="A656" s="165"/>
      <c r="B656" s="166"/>
      <c r="C656" s="166"/>
      <c r="D656" s="166"/>
      <c r="E656" s="166"/>
      <c r="F656" s="184"/>
      <c r="G656" s="18"/>
      <c r="H656" s="18"/>
      <c r="I656" s="48"/>
      <c r="J656" s="48"/>
      <c r="K656" s="48"/>
      <c r="L656" s="48"/>
      <c r="M656" s="48"/>
      <c r="N656" s="48"/>
      <c r="O656" s="48"/>
    </row>
    <row r="657" spans="1:15" ht="15.75" hidden="1" customHeight="1" x14ac:dyDescent="0.25">
      <c r="A657" s="165"/>
      <c r="B657" s="166"/>
      <c r="C657" s="166"/>
      <c r="D657" s="166"/>
      <c r="E657" s="166"/>
      <c r="F657" s="184"/>
      <c r="G657" s="18"/>
      <c r="H657" s="18"/>
      <c r="I657" s="48"/>
      <c r="J657" s="48"/>
      <c r="K657" s="48"/>
      <c r="L657" s="48"/>
      <c r="M657" s="48"/>
      <c r="N657" s="48"/>
      <c r="O657" s="48"/>
    </row>
    <row r="658" spans="1:15" ht="15.75" hidden="1" customHeight="1" x14ac:dyDescent="0.25">
      <c r="A658" s="163"/>
      <c r="B658" s="166"/>
      <c r="C658" s="166"/>
      <c r="D658" s="166"/>
      <c r="E658" s="166"/>
      <c r="F658" s="184"/>
      <c r="G658" s="18"/>
      <c r="H658" s="18"/>
      <c r="I658" s="48"/>
      <c r="J658" s="48"/>
      <c r="K658" s="48"/>
      <c r="L658" s="48"/>
      <c r="M658" s="48"/>
      <c r="N658" s="48"/>
      <c r="O658" s="48"/>
    </row>
    <row r="659" spans="1:15" ht="15.75" hidden="1" customHeight="1" x14ac:dyDescent="0.25">
      <c r="A659" s="165"/>
      <c r="B659" s="166"/>
      <c r="C659" s="166"/>
      <c r="D659" s="166"/>
      <c r="E659" s="166"/>
      <c r="F659" s="184"/>
      <c r="G659" s="18"/>
      <c r="H659" s="18"/>
      <c r="I659" s="48"/>
      <c r="J659" s="48"/>
      <c r="K659" s="48"/>
      <c r="L659" s="48"/>
      <c r="M659" s="48"/>
      <c r="N659" s="48"/>
      <c r="O659" s="48"/>
    </row>
    <row r="660" spans="1:15" ht="15.75" hidden="1" customHeight="1" x14ac:dyDescent="0.25">
      <c r="A660" s="165"/>
      <c r="B660" s="166"/>
      <c r="C660" s="166"/>
      <c r="D660" s="166"/>
      <c r="E660" s="166"/>
      <c r="F660" s="184"/>
      <c r="G660" s="18"/>
      <c r="H660" s="18"/>
      <c r="I660" s="48"/>
      <c r="J660" s="48"/>
      <c r="K660" s="48"/>
      <c r="L660" s="48"/>
      <c r="M660" s="48"/>
      <c r="N660" s="48"/>
      <c r="O660" s="48"/>
    </row>
    <row r="661" spans="1:15" ht="15.75" hidden="1" customHeight="1" x14ac:dyDescent="0.25">
      <c r="A661" s="163"/>
      <c r="B661" s="166"/>
      <c r="C661" s="166"/>
      <c r="D661" s="166"/>
      <c r="E661" s="166"/>
      <c r="F661" s="184"/>
      <c r="G661" s="18"/>
      <c r="H661" s="18"/>
      <c r="I661" s="48"/>
      <c r="J661" s="48"/>
      <c r="K661" s="48"/>
      <c r="L661" s="48"/>
      <c r="M661" s="48"/>
      <c r="N661" s="48"/>
      <c r="O661" s="48"/>
    </row>
    <row r="662" spans="1:15" ht="15.75" hidden="1" customHeight="1" x14ac:dyDescent="0.25">
      <c r="A662" s="165"/>
      <c r="B662" s="166"/>
      <c r="C662" s="166"/>
      <c r="D662" s="166"/>
      <c r="E662" s="166"/>
      <c r="F662" s="184"/>
      <c r="G662" s="18"/>
      <c r="H662" s="18"/>
      <c r="I662" s="48"/>
      <c r="J662" s="48"/>
      <c r="K662" s="48"/>
      <c r="L662" s="48"/>
      <c r="M662" s="48"/>
      <c r="N662" s="48"/>
      <c r="O662" s="48"/>
    </row>
    <row r="663" spans="1:15" ht="15.75" hidden="1" customHeight="1" x14ac:dyDescent="0.25">
      <c r="A663" s="165"/>
      <c r="B663" s="166"/>
      <c r="C663" s="166"/>
      <c r="D663" s="166"/>
      <c r="E663" s="166"/>
      <c r="F663" s="184"/>
      <c r="G663" s="18"/>
      <c r="H663" s="18"/>
      <c r="I663" s="48"/>
      <c r="J663" s="48"/>
      <c r="K663" s="48"/>
      <c r="L663" s="48"/>
      <c r="M663" s="48"/>
      <c r="N663" s="48"/>
      <c r="O663" s="48"/>
    </row>
    <row r="664" spans="1:15" ht="15.75" hidden="1" customHeight="1" x14ac:dyDescent="0.25">
      <c r="A664" s="163"/>
      <c r="B664" s="166"/>
      <c r="C664" s="166"/>
      <c r="D664" s="166"/>
      <c r="E664" s="166"/>
      <c r="F664" s="184"/>
      <c r="G664" s="18"/>
      <c r="H664" s="18"/>
      <c r="I664" s="48"/>
      <c r="J664" s="48"/>
      <c r="K664" s="48"/>
      <c r="L664" s="48"/>
      <c r="M664" s="48"/>
      <c r="N664" s="48"/>
      <c r="O664" s="48"/>
    </row>
    <row r="665" spans="1:15" ht="15.75" hidden="1" customHeight="1" x14ac:dyDescent="0.25">
      <c r="A665" s="165"/>
      <c r="B665" s="166"/>
      <c r="C665" s="166"/>
      <c r="D665" s="166"/>
      <c r="E665" s="166"/>
      <c r="F665" s="184"/>
      <c r="G665" s="18"/>
      <c r="H665" s="18"/>
      <c r="I665" s="48"/>
      <c r="J665" s="48"/>
      <c r="K665" s="48"/>
      <c r="L665" s="48"/>
      <c r="M665" s="48"/>
      <c r="N665" s="48"/>
      <c r="O665" s="48"/>
    </row>
    <row r="666" spans="1:15" ht="15.75" hidden="1" customHeight="1" x14ac:dyDescent="0.2">
      <c r="A666" s="155"/>
      <c r="B666" s="156"/>
      <c r="C666" s="156"/>
      <c r="D666" s="156"/>
      <c r="E666" s="156"/>
    </row>
    <row r="667" spans="1:15" ht="15.75" hidden="1" customHeight="1" x14ac:dyDescent="0.2">
      <c r="A667" s="155"/>
      <c r="B667" s="156"/>
      <c r="C667" s="156"/>
      <c r="D667" s="156"/>
      <c r="E667" s="156"/>
    </row>
    <row r="668" spans="1:15" ht="15.75" hidden="1" customHeight="1" x14ac:dyDescent="0.2">
      <c r="A668" s="155"/>
      <c r="B668" s="156"/>
      <c r="C668" s="156"/>
      <c r="D668" s="156"/>
      <c r="E668" s="156"/>
    </row>
    <row r="669" spans="1:15" ht="15.75" hidden="1" customHeight="1" x14ac:dyDescent="0.2"/>
    <row r="670" spans="1:15" ht="15.75" hidden="1" customHeight="1" x14ac:dyDescent="0.2"/>
    <row r="671" spans="1:15" ht="15.75" hidden="1" customHeight="1" x14ac:dyDescent="0.2"/>
    <row r="672" spans="1:15" ht="15.75" hidden="1" customHeight="1" x14ac:dyDescent="0.2"/>
    <row r="673" ht="15.75" hidden="1" customHeight="1" x14ac:dyDescent="0.2"/>
    <row r="674" ht="15.75" hidden="1" customHeight="1" x14ac:dyDescent="0.2"/>
    <row r="675" ht="15.75" hidden="1" customHeight="1" x14ac:dyDescent="0.2"/>
    <row r="676" ht="15.75" hidden="1" customHeight="1" x14ac:dyDescent="0.2"/>
    <row r="677" ht="15.75" hidden="1" customHeight="1" x14ac:dyDescent="0.2"/>
    <row r="678" ht="15.75" hidden="1" customHeight="1" x14ac:dyDescent="0.2"/>
    <row r="679" ht="15.75" hidden="1" customHeight="1" x14ac:dyDescent="0.2"/>
    <row r="680" ht="15.75" hidden="1" customHeight="1" x14ac:dyDescent="0.2"/>
    <row r="681" ht="15.75" hidden="1" customHeight="1" x14ac:dyDescent="0.2"/>
    <row r="682" ht="15.75" hidden="1" customHeight="1" x14ac:dyDescent="0.2"/>
    <row r="683" ht="15.75" hidden="1" customHeight="1" x14ac:dyDescent="0.2"/>
    <row r="684" ht="15.75" hidden="1" customHeight="1" x14ac:dyDescent="0.2"/>
  </sheetData>
  <sheetProtection sheet="1" objects="1" scenarios="1" selectLockedCells="1"/>
  <mergeCells count="21">
    <mergeCell ref="D4:E4"/>
    <mergeCell ref="D270:E270"/>
    <mergeCell ref="F270:F271"/>
    <mergeCell ref="G270:H270"/>
    <mergeCell ref="G4:H4"/>
    <mergeCell ref="G2:H2"/>
    <mergeCell ref="B536:C536"/>
    <mergeCell ref="D536:E536"/>
    <mergeCell ref="F536:F537"/>
    <mergeCell ref="G536:H536"/>
    <mergeCell ref="B403:C403"/>
    <mergeCell ref="D403:E403"/>
    <mergeCell ref="F403:F404"/>
    <mergeCell ref="G403:H403"/>
    <mergeCell ref="B270:C270"/>
    <mergeCell ref="B137:C137"/>
    <mergeCell ref="D137:E137"/>
    <mergeCell ref="G137:H137"/>
    <mergeCell ref="F4:F5"/>
    <mergeCell ref="F137:F138"/>
    <mergeCell ref="B4:C4"/>
  </mergeCells>
  <phoneticPr fontId="1" type="noConversion"/>
  <conditionalFormatting sqref="G6:H133 G139:H266 G272:H399 G405:H532 G538:H665">
    <cfRule type="cellIs" dxfId="5" priority="1" stopIfTrue="1" operator="greaterThan">
      <formula>13</formula>
    </cfRule>
  </conditionalFormatting>
  <dataValidations count="1">
    <dataValidation errorStyle="information" allowBlank="1" showInputMessage="1" showErrorMessage="1" errorTitle="Tour 1 Terminé !!!" error="Attention, en principe vous n'êtes plus au Tour 1 du tournoi !!!" promptTitle="attention" sqref="G6" xr:uid="{00000000-0002-0000-0400-000000000000}"/>
  </dataValidations>
  <printOptions horizontalCentered="1"/>
  <pageMargins left="0.19685039370078741" right="0.19685039370078741" top="0.19685039370078741" bottom="0.19685039370078741" header="0" footer="0"/>
  <pageSetup paperSize="9" scale="130" orientation="landscape" r:id="rId1"/>
  <headerFooter alignWithMargins="0"/>
  <rowBreaks count="4" manualBreakCount="4">
    <brk id="136" max="5" man="1"/>
    <brk id="166" max="7" man="1"/>
    <brk id="196" max="7" man="1"/>
    <brk id="226" max="7" man="1"/>
  </rowBreaks>
  <drawing r:id="rId2"/>
  <legacyDrawing r:id="rId3"/>
  <controls>
    <mc:AlternateContent xmlns:mc="http://schemas.openxmlformats.org/markup-compatibility/2006">
      <mc:Choice Requires="x14">
        <control shapeId="1026" r:id="rId4" name="Btn_Print">
          <controlPr autoLine="0" r:id="rId5">
            <anchor moveWithCells="1">
              <from>
                <xdr:col>3</xdr:col>
                <xdr:colOff>295275</xdr:colOff>
                <xdr:row>0</xdr:row>
                <xdr:rowOff>66675</xdr:rowOff>
              </from>
              <to>
                <xdr:col>4</xdr:col>
                <xdr:colOff>2085975</xdr:colOff>
                <xdr:row>2</xdr:row>
                <xdr:rowOff>0</xdr:rowOff>
              </to>
            </anchor>
          </controlPr>
        </control>
      </mc:Choice>
      <mc:Fallback>
        <control shapeId="1026" r:id="rId4" name="Btn_Print"/>
      </mc:Fallback>
    </mc:AlternateContent>
    <mc:AlternateContent xmlns:mc="http://schemas.openxmlformats.org/markup-compatibility/2006">
      <mc:Choice Requires="x14">
        <control shapeId="1025" r:id="rId6" name="btn_TirageMatch">
          <controlPr autoLine="0" r:id="rId7">
            <anchor moveWithCells="1">
              <from>
                <xdr:col>0</xdr:col>
                <xdr:colOff>66675</xdr:colOff>
                <xdr:row>0</xdr:row>
                <xdr:rowOff>66675</xdr:rowOff>
              </from>
              <to>
                <xdr:col>2</xdr:col>
                <xdr:colOff>933450</xdr:colOff>
                <xdr:row>2</xdr:row>
                <xdr:rowOff>9525</xdr:rowOff>
              </to>
            </anchor>
          </controlPr>
        </control>
      </mc:Choice>
      <mc:Fallback>
        <control shapeId="1025" r:id="rId6" name="btn_TirageMatch"/>
      </mc:Fallback>
    </mc:AlternateContent>
    <mc:AlternateContent xmlns:mc="http://schemas.openxmlformats.org/markup-compatibility/2006">
      <mc:Choice Requires="x14">
        <control shapeId="1028" r:id="rId8" name="Button 4">
          <controlPr defaultSize="0" print="0" autoFill="0" autoPict="0" macro="[0]!Sauvegarde">
            <anchor moveWithCells="1" sizeWithCells="1">
              <from>
                <xdr:col>2</xdr:col>
                <xdr:colOff>1200150</xdr:colOff>
                <xdr:row>0</xdr:row>
                <xdr:rowOff>57150</xdr:rowOff>
              </from>
              <to>
                <xdr:col>3</xdr:col>
                <xdr:colOff>0</xdr:colOff>
                <xdr:row>1</xdr:row>
                <xdr:rowOff>190500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3">
    <pageSetUpPr autoPageBreaks="0"/>
  </sheetPr>
  <dimension ref="A1:T257"/>
  <sheetViews>
    <sheetView showGridLines="0" showRowColHeaders="0" showOutlineSymbols="0" zoomScale="125" workbookViewId="0">
      <pane ySplit="2" topLeftCell="A3" activePane="bottomLeft" state="frozen"/>
      <selection activeCell="G6" sqref="G6"/>
      <selection pane="bottomLeft" activeCell="G1" sqref="G1"/>
    </sheetView>
  </sheetViews>
  <sheetFormatPr baseColWidth="10" defaultColWidth="0" defaultRowHeight="12.75" zeroHeight="1" x14ac:dyDescent="0.2"/>
  <cols>
    <col min="1" max="1" width="16.7109375" style="134" customWidth="1"/>
    <col min="2" max="2" width="13.7109375" style="134" customWidth="1"/>
    <col min="3" max="3" width="35.7109375" style="134" customWidth="1"/>
    <col min="4" max="5" width="13.7109375" style="134" customWidth="1"/>
    <col min="6" max="8" width="11.42578125" style="134" customWidth="1"/>
    <col min="9" max="9" width="2" style="133" customWidth="1"/>
    <col min="10" max="20" width="3" style="134" hidden="1" customWidth="1"/>
    <col min="21" max="16384" width="11.42578125" style="134" hidden="1"/>
  </cols>
  <sheetData>
    <row r="1" spans="1:8" ht="15" customHeight="1" x14ac:dyDescent="0.2">
      <c r="A1" s="188" t="s">
        <v>11</v>
      </c>
      <c r="B1" s="189" t="s">
        <v>23</v>
      </c>
      <c r="C1" s="189" t="s">
        <v>54</v>
      </c>
      <c r="D1" s="189" t="s">
        <v>2</v>
      </c>
      <c r="E1" s="190" t="s">
        <v>1</v>
      </c>
      <c r="F1" s="133"/>
      <c r="G1" s="133"/>
      <c r="H1" s="133"/>
    </row>
    <row r="2" spans="1:8" ht="15" customHeight="1" thickBot="1" x14ac:dyDescent="0.25">
      <c r="A2" s="191"/>
      <c r="B2" s="192"/>
      <c r="C2" s="192"/>
      <c r="D2" s="192"/>
      <c r="E2" s="193"/>
      <c r="F2" s="133"/>
      <c r="G2" s="133"/>
      <c r="H2" s="133"/>
    </row>
    <row r="3" spans="1:8" ht="15" customHeight="1" x14ac:dyDescent="0.2">
      <c r="A3" s="185">
        <v>1</v>
      </c>
      <c r="B3" s="186">
        <f t="shared" ref="B3:B66" si="0">IF(C3="","",IF(VLOOKUP(A3,TourCompl,9,FALSE)="","",VLOOKUP(A3,ClasTr1,6,FALSE)))</f>
        <v>1</v>
      </c>
      <c r="C3" s="186" t="str">
        <f t="shared" ref="C3:C66" si="1">IF(VLOOKUP(A3,TourCompl,9,FALSE)="","",VLOOKUP(A3,ClasTr1,7,FALSE))</f>
        <v>a1 &amp; B1 &amp; C1</v>
      </c>
      <c r="D3" s="187" t="str">
        <f t="shared" ref="D3:D66" si="2">IF(C3="","",IF(VLOOKUP(A3,TourCompl,9,FALSE)="","",VLOOKUP(A3,ClasTr1,22,FALSE) &amp; " V"))</f>
        <v>0 V</v>
      </c>
      <c r="E3" s="187">
        <f t="shared" ref="E3:E66" si="3">IF(VLOOKUP(A3,TourCompl,9,FALSE)="","",VLOOKUP(A3,ClasTr1,27,FALSE))</f>
        <v>0</v>
      </c>
      <c r="F3" s="133"/>
      <c r="G3" s="133"/>
      <c r="H3" s="133"/>
    </row>
    <row r="4" spans="1:8" ht="15" customHeight="1" x14ac:dyDescent="0.2">
      <c r="A4" s="135">
        <v>2</v>
      </c>
      <c r="B4" s="136">
        <f t="shared" si="0"/>
        <v>2</v>
      </c>
      <c r="C4" s="136" t="str">
        <f t="shared" si="1"/>
        <v>a2 &amp; B2 &amp; C2</v>
      </c>
      <c r="D4" s="137" t="str">
        <f t="shared" si="2"/>
        <v>0 V</v>
      </c>
      <c r="E4" s="137">
        <f t="shared" si="3"/>
        <v>0</v>
      </c>
      <c r="F4" s="133"/>
      <c r="G4" s="133"/>
      <c r="H4" s="133"/>
    </row>
    <row r="5" spans="1:8" ht="15" customHeight="1" x14ac:dyDescent="0.2">
      <c r="A5" s="135">
        <v>3</v>
      </c>
      <c r="B5" s="136">
        <f t="shared" si="0"/>
        <v>3</v>
      </c>
      <c r="C5" s="136" t="str">
        <f>IF(VLOOKUP(A5,TourCompl,9,FALSE)="","",VLOOKUP(A5,ClasTr1,7,FALSE))</f>
        <v>a3 &amp; B3 &amp; C3</v>
      </c>
      <c r="D5" s="137" t="str">
        <f t="shared" si="2"/>
        <v>0 V</v>
      </c>
      <c r="E5" s="137">
        <f>IF(VLOOKUP(A5,TourCompl,9,FALSE)="","",VLOOKUP(A5,ClasTr1,27,FALSE))</f>
        <v>0</v>
      </c>
      <c r="F5" s="133"/>
      <c r="G5" s="133"/>
      <c r="H5" s="133"/>
    </row>
    <row r="6" spans="1:8" ht="15" customHeight="1" x14ac:dyDescent="0.2">
      <c r="A6" s="135">
        <v>4</v>
      </c>
      <c r="B6" s="136">
        <f t="shared" si="0"/>
        <v>4</v>
      </c>
      <c r="C6" s="136" t="str">
        <f>IF(VLOOKUP(A6,TourCompl,9,FALSE)="","",VLOOKUP(A6,ClasTr1,7,FALSE))</f>
        <v>a4 &amp; B4 &amp; C4</v>
      </c>
      <c r="D6" s="137" t="str">
        <f t="shared" si="2"/>
        <v>0 V</v>
      </c>
      <c r="E6" s="137">
        <f>IF(VLOOKUP(A6,TourCompl,9,FALSE)="","",VLOOKUP(A6,ClasTr1,27,FALSE))</f>
        <v>0</v>
      </c>
      <c r="F6" s="133"/>
      <c r="G6" s="133"/>
      <c r="H6" s="133"/>
    </row>
    <row r="7" spans="1:8" ht="15" customHeight="1" x14ac:dyDescent="0.2">
      <c r="A7" s="135">
        <v>5</v>
      </c>
      <c r="B7" s="136">
        <f t="shared" si="0"/>
        <v>5</v>
      </c>
      <c r="C7" s="136" t="str">
        <f t="shared" si="1"/>
        <v>a5 &amp; B5 &amp; C5</v>
      </c>
      <c r="D7" s="137" t="str">
        <f t="shared" si="2"/>
        <v>0 V</v>
      </c>
      <c r="E7" s="137">
        <f t="shared" si="3"/>
        <v>0</v>
      </c>
      <c r="F7" s="133"/>
      <c r="G7" s="133"/>
      <c r="H7" s="133"/>
    </row>
    <row r="8" spans="1:8" ht="15" customHeight="1" x14ac:dyDescent="0.2">
      <c r="A8" s="135">
        <v>6</v>
      </c>
      <c r="B8" s="136">
        <f t="shared" si="0"/>
        <v>6</v>
      </c>
      <c r="C8" s="136" t="str">
        <f t="shared" si="1"/>
        <v>a6 &amp; B6 &amp; C6</v>
      </c>
      <c r="D8" s="137" t="str">
        <f t="shared" si="2"/>
        <v>0 V</v>
      </c>
      <c r="E8" s="137">
        <f t="shared" si="3"/>
        <v>0</v>
      </c>
      <c r="F8" s="133"/>
      <c r="G8" s="133"/>
      <c r="H8" s="133"/>
    </row>
    <row r="9" spans="1:8" ht="15" customHeight="1" x14ac:dyDescent="0.2">
      <c r="A9" s="135">
        <v>7</v>
      </c>
      <c r="B9" s="136">
        <f t="shared" si="0"/>
        <v>7</v>
      </c>
      <c r="C9" s="136" t="str">
        <f t="shared" si="1"/>
        <v>a7 &amp; B7 &amp; C7</v>
      </c>
      <c r="D9" s="137" t="str">
        <f t="shared" si="2"/>
        <v>0 V</v>
      </c>
      <c r="E9" s="137">
        <f t="shared" si="3"/>
        <v>0</v>
      </c>
      <c r="F9" s="133"/>
      <c r="G9" s="133"/>
      <c r="H9" s="133"/>
    </row>
    <row r="10" spans="1:8" ht="15" customHeight="1" x14ac:dyDescent="0.2">
      <c r="A10" s="135">
        <v>8</v>
      </c>
      <c r="B10" s="136">
        <f t="shared" si="0"/>
        <v>8</v>
      </c>
      <c r="C10" s="136" t="str">
        <f t="shared" si="1"/>
        <v>a8 &amp; B8 &amp; C8</v>
      </c>
      <c r="D10" s="137" t="str">
        <f t="shared" si="2"/>
        <v>0 V</v>
      </c>
      <c r="E10" s="137">
        <f t="shared" si="3"/>
        <v>0</v>
      </c>
      <c r="F10" s="133"/>
      <c r="G10" s="133"/>
      <c r="H10" s="133"/>
    </row>
    <row r="11" spans="1:8" ht="15" customHeight="1" x14ac:dyDescent="0.2">
      <c r="A11" s="135">
        <v>9</v>
      </c>
      <c r="B11" s="136">
        <f t="shared" si="0"/>
        <v>9</v>
      </c>
      <c r="C11" s="136" t="str">
        <f t="shared" si="1"/>
        <v>a9 &amp; B9 &amp; C9</v>
      </c>
      <c r="D11" s="137" t="str">
        <f t="shared" si="2"/>
        <v>0 V</v>
      </c>
      <c r="E11" s="137">
        <f t="shared" si="3"/>
        <v>0</v>
      </c>
      <c r="F11" s="133"/>
      <c r="G11" s="133"/>
      <c r="H11" s="133"/>
    </row>
    <row r="12" spans="1:8" ht="15" customHeight="1" x14ac:dyDescent="0.2">
      <c r="A12" s="135">
        <v>10</v>
      </c>
      <c r="B12" s="136">
        <f t="shared" si="0"/>
        <v>10</v>
      </c>
      <c r="C12" s="136" t="str">
        <f t="shared" si="1"/>
        <v>a10 &amp; B10 &amp; C10</v>
      </c>
      <c r="D12" s="137" t="str">
        <f t="shared" si="2"/>
        <v>0 V</v>
      </c>
      <c r="E12" s="137">
        <f t="shared" si="3"/>
        <v>0</v>
      </c>
      <c r="F12" s="133"/>
      <c r="G12" s="133"/>
      <c r="H12" s="133"/>
    </row>
    <row r="13" spans="1:8" ht="15" customHeight="1" x14ac:dyDescent="0.2">
      <c r="A13" s="135">
        <v>11</v>
      </c>
      <c r="B13" s="136">
        <f t="shared" si="0"/>
        <v>11</v>
      </c>
      <c r="C13" s="136" t="str">
        <f t="shared" si="1"/>
        <v>a11 &amp; B11 &amp; C11</v>
      </c>
      <c r="D13" s="137" t="str">
        <f t="shared" si="2"/>
        <v>0 V</v>
      </c>
      <c r="E13" s="137">
        <f t="shared" si="3"/>
        <v>0</v>
      </c>
      <c r="F13" s="133"/>
      <c r="G13" s="133"/>
      <c r="H13" s="133"/>
    </row>
    <row r="14" spans="1:8" ht="15" customHeight="1" x14ac:dyDescent="0.2">
      <c r="A14" s="135">
        <v>12</v>
      </c>
      <c r="B14" s="136">
        <f t="shared" si="0"/>
        <v>12</v>
      </c>
      <c r="C14" s="136" t="str">
        <f t="shared" si="1"/>
        <v>a12 &amp; B12 &amp; C12</v>
      </c>
      <c r="D14" s="137" t="str">
        <f t="shared" si="2"/>
        <v>0 V</v>
      </c>
      <c r="E14" s="137">
        <f t="shared" si="3"/>
        <v>0</v>
      </c>
      <c r="F14" s="133"/>
      <c r="G14" s="133"/>
      <c r="H14" s="133"/>
    </row>
    <row r="15" spans="1:8" ht="15" customHeight="1" x14ac:dyDescent="0.2">
      <c r="A15" s="135">
        <v>13</v>
      </c>
      <c r="B15" s="136">
        <f t="shared" si="0"/>
        <v>13</v>
      </c>
      <c r="C15" s="136" t="str">
        <f t="shared" si="1"/>
        <v>a13 &amp; B13 &amp; C13</v>
      </c>
      <c r="D15" s="137" t="str">
        <f t="shared" si="2"/>
        <v>0 V</v>
      </c>
      <c r="E15" s="137">
        <f t="shared" si="3"/>
        <v>0</v>
      </c>
      <c r="F15" s="133"/>
      <c r="G15" s="133"/>
      <c r="H15" s="133"/>
    </row>
    <row r="16" spans="1:8" ht="15" customHeight="1" x14ac:dyDescent="0.2">
      <c r="A16" s="135">
        <v>14</v>
      </c>
      <c r="B16" s="136">
        <f t="shared" si="0"/>
        <v>14</v>
      </c>
      <c r="C16" s="136" t="str">
        <f t="shared" si="1"/>
        <v>a14 &amp; B14 &amp; C14</v>
      </c>
      <c r="D16" s="137" t="str">
        <f t="shared" si="2"/>
        <v>0 V</v>
      </c>
      <c r="E16" s="137">
        <f t="shared" si="3"/>
        <v>0</v>
      </c>
      <c r="F16" s="133"/>
      <c r="G16" s="133"/>
      <c r="H16" s="133"/>
    </row>
    <row r="17" spans="1:8" ht="15" customHeight="1" x14ac:dyDescent="0.2">
      <c r="A17" s="135">
        <v>15</v>
      </c>
      <c r="B17" s="136">
        <f t="shared" si="0"/>
        <v>15</v>
      </c>
      <c r="C17" s="136" t="str">
        <f t="shared" si="1"/>
        <v>a15 &amp; B15 &amp; C15</v>
      </c>
      <c r="D17" s="137" t="str">
        <f t="shared" si="2"/>
        <v>0 V</v>
      </c>
      <c r="E17" s="137">
        <f t="shared" si="3"/>
        <v>0</v>
      </c>
      <c r="F17" s="133"/>
      <c r="G17" s="133"/>
      <c r="H17" s="133"/>
    </row>
    <row r="18" spans="1:8" ht="15" customHeight="1" x14ac:dyDescent="0.2">
      <c r="A18" s="135">
        <v>16</v>
      </c>
      <c r="B18" s="136">
        <f t="shared" si="0"/>
        <v>16</v>
      </c>
      <c r="C18" s="136" t="str">
        <f t="shared" si="1"/>
        <v>a16 &amp; B16 &amp; C16</v>
      </c>
      <c r="D18" s="137" t="str">
        <f t="shared" si="2"/>
        <v>0 V</v>
      </c>
      <c r="E18" s="137">
        <f t="shared" si="3"/>
        <v>0</v>
      </c>
      <c r="F18" s="133"/>
      <c r="G18" s="133"/>
      <c r="H18" s="133"/>
    </row>
    <row r="19" spans="1:8" ht="15" customHeight="1" x14ac:dyDescent="0.2">
      <c r="A19" s="135">
        <v>17</v>
      </c>
      <c r="B19" s="136">
        <f t="shared" si="0"/>
        <v>17</v>
      </c>
      <c r="C19" s="136" t="str">
        <f t="shared" si="1"/>
        <v>a17 &amp; B17 &amp; C17</v>
      </c>
      <c r="D19" s="137" t="str">
        <f t="shared" si="2"/>
        <v>0 V</v>
      </c>
      <c r="E19" s="137">
        <f t="shared" si="3"/>
        <v>0</v>
      </c>
      <c r="F19" s="133"/>
      <c r="G19" s="133"/>
      <c r="H19" s="133"/>
    </row>
    <row r="20" spans="1:8" ht="15" customHeight="1" x14ac:dyDescent="0.2">
      <c r="A20" s="135">
        <v>18</v>
      </c>
      <c r="B20" s="136">
        <f t="shared" si="0"/>
        <v>18</v>
      </c>
      <c r="C20" s="136" t="str">
        <f t="shared" si="1"/>
        <v>a18 &amp; B18 &amp; C18</v>
      </c>
      <c r="D20" s="137" t="str">
        <f t="shared" si="2"/>
        <v>0 V</v>
      </c>
      <c r="E20" s="137">
        <f t="shared" si="3"/>
        <v>0</v>
      </c>
      <c r="F20" s="133"/>
      <c r="G20" s="133"/>
      <c r="H20" s="133"/>
    </row>
    <row r="21" spans="1:8" ht="15" customHeight="1" x14ac:dyDescent="0.2">
      <c r="A21" s="135">
        <v>19</v>
      </c>
      <c r="B21" s="136">
        <f t="shared" si="0"/>
        <v>19</v>
      </c>
      <c r="C21" s="136" t="str">
        <f t="shared" si="1"/>
        <v>a19 &amp; B19 &amp; C19</v>
      </c>
      <c r="D21" s="137" t="str">
        <f t="shared" si="2"/>
        <v>0 V</v>
      </c>
      <c r="E21" s="137">
        <f t="shared" si="3"/>
        <v>0</v>
      </c>
      <c r="F21" s="133"/>
      <c r="G21" s="133"/>
      <c r="H21" s="133"/>
    </row>
    <row r="22" spans="1:8" ht="15" customHeight="1" x14ac:dyDescent="0.2">
      <c r="A22" s="135">
        <v>20</v>
      </c>
      <c r="B22" s="136">
        <f t="shared" si="0"/>
        <v>20</v>
      </c>
      <c r="C22" s="136" t="str">
        <f t="shared" si="1"/>
        <v>A20 &amp; B20</v>
      </c>
      <c r="D22" s="137" t="str">
        <f t="shared" si="2"/>
        <v>0 V</v>
      </c>
      <c r="E22" s="137">
        <f t="shared" si="3"/>
        <v>0</v>
      </c>
      <c r="F22" s="133"/>
      <c r="G22" s="133"/>
      <c r="H22" s="133"/>
    </row>
    <row r="23" spans="1:8" ht="15" customHeight="1" x14ac:dyDescent="0.2">
      <c r="A23" s="135">
        <v>21</v>
      </c>
      <c r="B23" s="136" t="str">
        <f t="shared" si="0"/>
        <v/>
      </c>
      <c r="C23" s="136" t="str">
        <f t="shared" si="1"/>
        <v/>
      </c>
      <c r="D23" s="137" t="str">
        <f t="shared" si="2"/>
        <v/>
      </c>
      <c r="E23" s="137" t="str">
        <f t="shared" si="3"/>
        <v/>
      </c>
      <c r="F23" s="133"/>
      <c r="G23" s="133"/>
      <c r="H23" s="133"/>
    </row>
    <row r="24" spans="1:8" ht="15" customHeight="1" x14ac:dyDescent="0.2">
      <c r="A24" s="135">
        <v>22</v>
      </c>
      <c r="B24" s="136" t="str">
        <f t="shared" si="0"/>
        <v/>
      </c>
      <c r="C24" s="136" t="str">
        <f t="shared" si="1"/>
        <v/>
      </c>
      <c r="D24" s="137" t="str">
        <f t="shared" si="2"/>
        <v/>
      </c>
      <c r="E24" s="137" t="str">
        <f t="shared" si="3"/>
        <v/>
      </c>
      <c r="F24" s="133"/>
      <c r="G24" s="133"/>
      <c r="H24" s="133"/>
    </row>
    <row r="25" spans="1:8" ht="15" customHeight="1" x14ac:dyDescent="0.2">
      <c r="A25" s="135">
        <v>23</v>
      </c>
      <c r="B25" s="136" t="str">
        <f t="shared" si="0"/>
        <v/>
      </c>
      <c r="C25" s="136" t="str">
        <f t="shared" si="1"/>
        <v/>
      </c>
      <c r="D25" s="137" t="str">
        <f t="shared" si="2"/>
        <v/>
      </c>
      <c r="E25" s="137" t="str">
        <f t="shared" si="3"/>
        <v/>
      </c>
      <c r="F25" s="133"/>
      <c r="G25" s="133"/>
      <c r="H25" s="133"/>
    </row>
    <row r="26" spans="1:8" ht="15" customHeight="1" x14ac:dyDescent="0.2">
      <c r="A26" s="135">
        <v>24</v>
      </c>
      <c r="B26" s="136" t="str">
        <f t="shared" si="0"/>
        <v/>
      </c>
      <c r="C26" s="136" t="str">
        <f t="shared" si="1"/>
        <v/>
      </c>
      <c r="D26" s="137" t="str">
        <f t="shared" si="2"/>
        <v/>
      </c>
      <c r="E26" s="137" t="str">
        <f t="shared" si="3"/>
        <v/>
      </c>
      <c r="F26" s="133"/>
      <c r="G26" s="133"/>
      <c r="H26" s="133"/>
    </row>
    <row r="27" spans="1:8" ht="15" customHeight="1" x14ac:dyDescent="0.2">
      <c r="A27" s="135">
        <v>25</v>
      </c>
      <c r="B27" s="136" t="str">
        <f t="shared" si="0"/>
        <v/>
      </c>
      <c r="C27" s="136" t="str">
        <f t="shared" si="1"/>
        <v/>
      </c>
      <c r="D27" s="137" t="str">
        <f t="shared" si="2"/>
        <v/>
      </c>
      <c r="E27" s="137" t="str">
        <f t="shared" si="3"/>
        <v/>
      </c>
      <c r="F27" s="133"/>
      <c r="G27" s="133"/>
      <c r="H27" s="133"/>
    </row>
    <row r="28" spans="1:8" ht="15" customHeight="1" x14ac:dyDescent="0.2">
      <c r="A28" s="135">
        <v>26</v>
      </c>
      <c r="B28" s="136" t="str">
        <f t="shared" si="0"/>
        <v/>
      </c>
      <c r="C28" s="136" t="str">
        <f t="shared" si="1"/>
        <v/>
      </c>
      <c r="D28" s="137" t="str">
        <f t="shared" si="2"/>
        <v/>
      </c>
      <c r="E28" s="137" t="str">
        <f t="shared" si="3"/>
        <v/>
      </c>
      <c r="F28" s="133"/>
      <c r="G28" s="133"/>
      <c r="H28" s="133"/>
    </row>
    <row r="29" spans="1:8" ht="15" customHeight="1" x14ac:dyDescent="0.2">
      <c r="A29" s="135">
        <v>27</v>
      </c>
      <c r="B29" s="136" t="str">
        <f t="shared" si="0"/>
        <v/>
      </c>
      <c r="C29" s="136" t="str">
        <f t="shared" si="1"/>
        <v/>
      </c>
      <c r="D29" s="137" t="str">
        <f t="shared" si="2"/>
        <v/>
      </c>
      <c r="E29" s="137" t="str">
        <f t="shared" si="3"/>
        <v/>
      </c>
      <c r="F29" s="133"/>
      <c r="G29" s="133"/>
      <c r="H29" s="133"/>
    </row>
    <row r="30" spans="1:8" ht="15" customHeight="1" x14ac:dyDescent="0.2">
      <c r="A30" s="135">
        <v>28</v>
      </c>
      <c r="B30" s="136" t="str">
        <f t="shared" si="0"/>
        <v/>
      </c>
      <c r="C30" s="136" t="str">
        <f t="shared" si="1"/>
        <v/>
      </c>
      <c r="D30" s="137" t="str">
        <f t="shared" si="2"/>
        <v/>
      </c>
      <c r="E30" s="137" t="str">
        <f t="shared" si="3"/>
        <v/>
      </c>
      <c r="F30" s="133"/>
      <c r="G30" s="133"/>
      <c r="H30" s="133"/>
    </row>
    <row r="31" spans="1:8" ht="15" customHeight="1" x14ac:dyDescent="0.2">
      <c r="A31" s="135">
        <v>29</v>
      </c>
      <c r="B31" s="136" t="str">
        <f t="shared" si="0"/>
        <v/>
      </c>
      <c r="C31" s="136" t="str">
        <f t="shared" si="1"/>
        <v/>
      </c>
      <c r="D31" s="137" t="str">
        <f t="shared" si="2"/>
        <v/>
      </c>
      <c r="E31" s="137" t="str">
        <f t="shared" si="3"/>
        <v/>
      </c>
      <c r="F31" s="133"/>
      <c r="G31" s="133"/>
      <c r="H31" s="133"/>
    </row>
    <row r="32" spans="1:8" ht="15" customHeight="1" x14ac:dyDescent="0.2">
      <c r="A32" s="135">
        <v>30</v>
      </c>
      <c r="B32" s="136" t="str">
        <f t="shared" si="0"/>
        <v/>
      </c>
      <c r="C32" s="136" t="str">
        <f t="shared" si="1"/>
        <v/>
      </c>
      <c r="D32" s="137" t="str">
        <f t="shared" si="2"/>
        <v/>
      </c>
      <c r="E32" s="137" t="str">
        <f t="shared" si="3"/>
        <v/>
      </c>
      <c r="F32" s="133"/>
      <c r="G32" s="133"/>
      <c r="H32" s="133"/>
    </row>
    <row r="33" spans="1:8" ht="15" customHeight="1" x14ac:dyDescent="0.2">
      <c r="A33" s="135">
        <v>31</v>
      </c>
      <c r="B33" s="136" t="str">
        <f t="shared" si="0"/>
        <v/>
      </c>
      <c r="C33" s="136" t="str">
        <f t="shared" si="1"/>
        <v/>
      </c>
      <c r="D33" s="137" t="str">
        <f t="shared" si="2"/>
        <v/>
      </c>
      <c r="E33" s="137" t="str">
        <f t="shared" si="3"/>
        <v/>
      </c>
      <c r="F33" s="133"/>
      <c r="G33" s="133"/>
      <c r="H33" s="133"/>
    </row>
    <row r="34" spans="1:8" ht="15" customHeight="1" x14ac:dyDescent="0.2">
      <c r="A34" s="135">
        <v>32</v>
      </c>
      <c r="B34" s="136" t="str">
        <f t="shared" si="0"/>
        <v/>
      </c>
      <c r="C34" s="136" t="str">
        <f t="shared" si="1"/>
        <v/>
      </c>
      <c r="D34" s="137" t="str">
        <f t="shared" si="2"/>
        <v/>
      </c>
      <c r="E34" s="137" t="str">
        <f t="shared" si="3"/>
        <v/>
      </c>
      <c r="F34" s="133"/>
      <c r="G34" s="133"/>
      <c r="H34" s="133"/>
    </row>
    <row r="35" spans="1:8" ht="15" customHeight="1" x14ac:dyDescent="0.2">
      <c r="A35" s="135">
        <v>33</v>
      </c>
      <c r="B35" s="136" t="str">
        <f t="shared" si="0"/>
        <v/>
      </c>
      <c r="C35" s="136" t="str">
        <f t="shared" si="1"/>
        <v/>
      </c>
      <c r="D35" s="137" t="str">
        <f t="shared" si="2"/>
        <v/>
      </c>
      <c r="E35" s="137" t="str">
        <f t="shared" si="3"/>
        <v/>
      </c>
      <c r="F35" s="133"/>
      <c r="G35" s="133"/>
      <c r="H35" s="133"/>
    </row>
    <row r="36" spans="1:8" ht="15" customHeight="1" x14ac:dyDescent="0.2">
      <c r="A36" s="135">
        <v>34</v>
      </c>
      <c r="B36" s="136" t="str">
        <f t="shared" si="0"/>
        <v/>
      </c>
      <c r="C36" s="136" t="str">
        <f t="shared" si="1"/>
        <v/>
      </c>
      <c r="D36" s="137" t="str">
        <f t="shared" si="2"/>
        <v/>
      </c>
      <c r="E36" s="137" t="str">
        <f t="shared" si="3"/>
        <v/>
      </c>
      <c r="F36" s="133"/>
      <c r="G36" s="133"/>
      <c r="H36" s="133"/>
    </row>
    <row r="37" spans="1:8" ht="15" customHeight="1" x14ac:dyDescent="0.2">
      <c r="A37" s="135">
        <v>35</v>
      </c>
      <c r="B37" s="136" t="str">
        <f t="shared" si="0"/>
        <v/>
      </c>
      <c r="C37" s="136" t="str">
        <f t="shared" si="1"/>
        <v/>
      </c>
      <c r="D37" s="137" t="str">
        <f t="shared" si="2"/>
        <v/>
      </c>
      <c r="E37" s="137" t="str">
        <f t="shared" si="3"/>
        <v/>
      </c>
      <c r="F37" s="133"/>
      <c r="G37" s="133"/>
      <c r="H37" s="133"/>
    </row>
    <row r="38" spans="1:8" ht="15" customHeight="1" x14ac:dyDescent="0.2">
      <c r="A38" s="135">
        <v>36</v>
      </c>
      <c r="B38" s="136" t="str">
        <f t="shared" si="0"/>
        <v/>
      </c>
      <c r="C38" s="136" t="str">
        <f t="shared" si="1"/>
        <v/>
      </c>
      <c r="D38" s="137" t="str">
        <f t="shared" si="2"/>
        <v/>
      </c>
      <c r="E38" s="137" t="str">
        <f t="shared" si="3"/>
        <v/>
      </c>
      <c r="F38" s="133"/>
      <c r="G38" s="133"/>
      <c r="H38" s="133"/>
    </row>
    <row r="39" spans="1:8" ht="15" customHeight="1" x14ac:dyDescent="0.2">
      <c r="A39" s="135">
        <v>37</v>
      </c>
      <c r="B39" s="136" t="str">
        <f t="shared" si="0"/>
        <v/>
      </c>
      <c r="C39" s="136" t="str">
        <f t="shared" si="1"/>
        <v/>
      </c>
      <c r="D39" s="137" t="str">
        <f t="shared" si="2"/>
        <v/>
      </c>
      <c r="E39" s="137" t="str">
        <f t="shared" si="3"/>
        <v/>
      </c>
      <c r="F39" s="133"/>
      <c r="G39" s="133"/>
      <c r="H39" s="133"/>
    </row>
    <row r="40" spans="1:8" ht="15" customHeight="1" x14ac:dyDescent="0.2">
      <c r="A40" s="135">
        <v>38</v>
      </c>
      <c r="B40" s="136" t="str">
        <f t="shared" si="0"/>
        <v/>
      </c>
      <c r="C40" s="136" t="str">
        <f t="shared" si="1"/>
        <v/>
      </c>
      <c r="D40" s="137" t="str">
        <f t="shared" si="2"/>
        <v/>
      </c>
      <c r="E40" s="137" t="str">
        <f t="shared" si="3"/>
        <v/>
      </c>
      <c r="F40" s="133"/>
      <c r="G40" s="133"/>
      <c r="H40" s="133"/>
    </row>
    <row r="41" spans="1:8" ht="15" customHeight="1" x14ac:dyDescent="0.2">
      <c r="A41" s="135">
        <v>39</v>
      </c>
      <c r="B41" s="136" t="str">
        <f t="shared" si="0"/>
        <v/>
      </c>
      <c r="C41" s="136" t="str">
        <f t="shared" si="1"/>
        <v/>
      </c>
      <c r="D41" s="137" t="str">
        <f t="shared" si="2"/>
        <v/>
      </c>
      <c r="E41" s="137" t="str">
        <f t="shared" si="3"/>
        <v/>
      </c>
      <c r="F41" s="133"/>
      <c r="G41" s="133"/>
      <c r="H41" s="133"/>
    </row>
    <row r="42" spans="1:8" ht="15" customHeight="1" x14ac:dyDescent="0.2">
      <c r="A42" s="135">
        <v>40</v>
      </c>
      <c r="B42" s="136" t="str">
        <f t="shared" si="0"/>
        <v/>
      </c>
      <c r="C42" s="136" t="str">
        <f t="shared" si="1"/>
        <v/>
      </c>
      <c r="D42" s="137" t="str">
        <f t="shared" si="2"/>
        <v/>
      </c>
      <c r="E42" s="137" t="str">
        <f t="shared" si="3"/>
        <v/>
      </c>
      <c r="F42" s="133"/>
      <c r="G42" s="133"/>
      <c r="H42" s="133"/>
    </row>
    <row r="43" spans="1:8" ht="15" customHeight="1" x14ac:dyDescent="0.2">
      <c r="A43" s="135">
        <v>41</v>
      </c>
      <c r="B43" s="136" t="str">
        <f t="shared" si="0"/>
        <v/>
      </c>
      <c r="C43" s="136" t="str">
        <f t="shared" si="1"/>
        <v/>
      </c>
      <c r="D43" s="137" t="str">
        <f t="shared" si="2"/>
        <v/>
      </c>
      <c r="E43" s="137" t="str">
        <f t="shared" si="3"/>
        <v/>
      </c>
      <c r="F43" s="133"/>
      <c r="G43" s="133"/>
      <c r="H43" s="133"/>
    </row>
    <row r="44" spans="1:8" ht="15" customHeight="1" x14ac:dyDescent="0.2">
      <c r="A44" s="135">
        <v>42</v>
      </c>
      <c r="B44" s="136" t="str">
        <f t="shared" si="0"/>
        <v/>
      </c>
      <c r="C44" s="136" t="str">
        <f t="shared" si="1"/>
        <v/>
      </c>
      <c r="D44" s="137" t="str">
        <f t="shared" si="2"/>
        <v/>
      </c>
      <c r="E44" s="137" t="str">
        <f t="shared" si="3"/>
        <v/>
      </c>
      <c r="F44" s="133"/>
      <c r="G44" s="133"/>
      <c r="H44" s="133"/>
    </row>
    <row r="45" spans="1:8" ht="15" customHeight="1" x14ac:dyDescent="0.2">
      <c r="A45" s="135">
        <v>43</v>
      </c>
      <c r="B45" s="136" t="str">
        <f t="shared" si="0"/>
        <v/>
      </c>
      <c r="C45" s="136" t="str">
        <f t="shared" si="1"/>
        <v/>
      </c>
      <c r="D45" s="137" t="str">
        <f t="shared" si="2"/>
        <v/>
      </c>
      <c r="E45" s="137" t="str">
        <f t="shared" si="3"/>
        <v/>
      </c>
      <c r="F45" s="133"/>
      <c r="G45" s="133"/>
      <c r="H45" s="133"/>
    </row>
    <row r="46" spans="1:8" ht="15" customHeight="1" x14ac:dyDescent="0.2">
      <c r="A46" s="135">
        <v>44</v>
      </c>
      <c r="B46" s="136" t="str">
        <f t="shared" si="0"/>
        <v/>
      </c>
      <c r="C46" s="136" t="str">
        <f t="shared" si="1"/>
        <v/>
      </c>
      <c r="D46" s="137" t="str">
        <f t="shared" si="2"/>
        <v/>
      </c>
      <c r="E46" s="137" t="str">
        <f t="shared" si="3"/>
        <v/>
      </c>
      <c r="F46" s="133"/>
      <c r="G46" s="133"/>
      <c r="H46" s="133"/>
    </row>
    <row r="47" spans="1:8" ht="15" customHeight="1" x14ac:dyDescent="0.2">
      <c r="A47" s="135">
        <v>45</v>
      </c>
      <c r="B47" s="136" t="str">
        <f t="shared" si="0"/>
        <v/>
      </c>
      <c r="C47" s="136" t="str">
        <f t="shared" si="1"/>
        <v/>
      </c>
      <c r="D47" s="137" t="str">
        <f t="shared" si="2"/>
        <v/>
      </c>
      <c r="E47" s="137" t="str">
        <f t="shared" si="3"/>
        <v/>
      </c>
      <c r="F47" s="133"/>
      <c r="G47" s="133"/>
      <c r="H47" s="133"/>
    </row>
    <row r="48" spans="1:8" ht="15" customHeight="1" x14ac:dyDescent="0.2">
      <c r="A48" s="135">
        <v>46</v>
      </c>
      <c r="B48" s="136" t="str">
        <f t="shared" si="0"/>
        <v/>
      </c>
      <c r="C48" s="136" t="str">
        <f t="shared" si="1"/>
        <v/>
      </c>
      <c r="D48" s="137" t="str">
        <f t="shared" si="2"/>
        <v/>
      </c>
      <c r="E48" s="137" t="str">
        <f t="shared" si="3"/>
        <v/>
      </c>
      <c r="F48" s="133"/>
      <c r="G48" s="133"/>
      <c r="H48" s="133"/>
    </row>
    <row r="49" spans="1:8" ht="15" customHeight="1" x14ac:dyDescent="0.2">
      <c r="A49" s="135">
        <v>47</v>
      </c>
      <c r="B49" s="136" t="str">
        <f t="shared" si="0"/>
        <v/>
      </c>
      <c r="C49" s="136" t="str">
        <f t="shared" si="1"/>
        <v/>
      </c>
      <c r="D49" s="137" t="str">
        <f t="shared" si="2"/>
        <v/>
      </c>
      <c r="E49" s="137" t="str">
        <f t="shared" si="3"/>
        <v/>
      </c>
      <c r="F49" s="133"/>
      <c r="G49" s="133"/>
      <c r="H49" s="133"/>
    </row>
    <row r="50" spans="1:8" ht="15" customHeight="1" x14ac:dyDescent="0.2">
      <c r="A50" s="135">
        <v>48</v>
      </c>
      <c r="B50" s="136" t="str">
        <f t="shared" si="0"/>
        <v/>
      </c>
      <c r="C50" s="136" t="str">
        <f t="shared" si="1"/>
        <v/>
      </c>
      <c r="D50" s="137" t="str">
        <f t="shared" si="2"/>
        <v/>
      </c>
      <c r="E50" s="137" t="str">
        <f t="shared" si="3"/>
        <v/>
      </c>
      <c r="F50" s="133"/>
      <c r="G50" s="133"/>
      <c r="H50" s="133"/>
    </row>
    <row r="51" spans="1:8" ht="15" customHeight="1" x14ac:dyDescent="0.2">
      <c r="A51" s="135">
        <v>49</v>
      </c>
      <c r="B51" s="136" t="str">
        <f t="shared" si="0"/>
        <v/>
      </c>
      <c r="C51" s="136" t="str">
        <f t="shared" si="1"/>
        <v/>
      </c>
      <c r="D51" s="137" t="str">
        <f t="shared" si="2"/>
        <v/>
      </c>
      <c r="E51" s="137" t="str">
        <f t="shared" si="3"/>
        <v/>
      </c>
      <c r="F51" s="133"/>
      <c r="G51" s="133"/>
      <c r="H51" s="133"/>
    </row>
    <row r="52" spans="1:8" ht="15" customHeight="1" x14ac:dyDescent="0.2">
      <c r="A52" s="135">
        <v>50</v>
      </c>
      <c r="B52" s="136" t="str">
        <f t="shared" si="0"/>
        <v/>
      </c>
      <c r="C52" s="136" t="str">
        <f t="shared" si="1"/>
        <v/>
      </c>
      <c r="D52" s="137" t="str">
        <f t="shared" si="2"/>
        <v/>
      </c>
      <c r="E52" s="137" t="str">
        <f t="shared" si="3"/>
        <v/>
      </c>
      <c r="F52" s="133"/>
      <c r="G52" s="133"/>
      <c r="H52" s="133"/>
    </row>
    <row r="53" spans="1:8" ht="15" customHeight="1" x14ac:dyDescent="0.2">
      <c r="A53" s="135">
        <v>51</v>
      </c>
      <c r="B53" s="136" t="str">
        <f t="shared" si="0"/>
        <v/>
      </c>
      <c r="C53" s="136" t="str">
        <f t="shared" si="1"/>
        <v/>
      </c>
      <c r="D53" s="137" t="str">
        <f t="shared" si="2"/>
        <v/>
      </c>
      <c r="E53" s="137" t="str">
        <f t="shared" si="3"/>
        <v/>
      </c>
      <c r="F53" s="133"/>
      <c r="G53" s="133"/>
      <c r="H53" s="133"/>
    </row>
    <row r="54" spans="1:8" ht="15" customHeight="1" x14ac:dyDescent="0.2">
      <c r="A54" s="135">
        <v>52</v>
      </c>
      <c r="B54" s="136" t="str">
        <f t="shared" si="0"/>
        <v/>
      </c>
      <c r="C54" s="136" t="str">
        <f t="shared" si="1"/>
        <v/>
      </c>
      <c r="D54" s="137" t="str">
        <f t="shared" si="2"/>
        <v/>
      </c>
      <c r="E54" s="137" t="str">
        <f t="shared" si="3"/>
        <v/>
      </c>
      <c r="F54" s="133"/>
      <c r="G54" s="133"/>
      <c r="H54" s="133"/>
    </row>
    <row r="55" spans="1:8" ht="15" customHeight="1" x14ac:dyDescent="0.2">
      <c r="A55" s="135">
        <v>53</v>
      </c>
      <c r="B55" s="136" t="str">
        <f t="shared" si="0"/>
        <v/>
      </c>
      <c r="C55" s="136" t="str">
        <f t="shared" si="1"/>
        <v/>
      </c>
      <c r="D55" s="137" t="str">
        <f t="shared" si="2"/>
        <v/>
      </c>
      <c r="E55" s="137" t="str">
        <f t="shared" si="3"/>
        <v/>
      </c>
      <c r="F55" s="133"/>
      <c r="G55" s="133"/>
      <c r="H55" s="133"/>
    </row>
    <row r="56" spans="1:8" ht="15" customHeight="1" x14ac:dyDescent="0.2">
      <c r="A56" s="135">
        <v>54</v>
      </c>
      <c r="B56" s="136" t="str">
        <f t="shared" si="0"/>
        <v/>
      </c>
      <c r="C56" s="136" t="str">
        <f t="shared" si="1"/>
        <v/>
      </c>
      <c r="D56" s="137" t="str">
        <f t="shared" si="2"/>
        <v/>
      </c>
      <c r="E56" s="137" t="str">
        <f t="shared" si="3"/>
        <v/>
      </c>
      <c r="F56" s="133"/>
      <c r="G56" s="133"/>
      <c r="H56" s="133"/>
    </row>
    <row r="57" spans="1:8" ht="15" customHeight="1" x14ac:dyDescent="0.2">
      <c r="A57" s="135">
        <v>55</v>
      </c>
      <c r="B57" s="136" t="str">
        <f t="shared" si="0"/>
        <v/>
      </c>
      <c r="C57" s="136" t="str">
        <f t="shared" si="1"/>
        <v/>
      </c>
      <c r="D57" s="137" t="str">
        <f t="shared" si="2"/>
        <v/>
      </c>
      <c r="E57" s="137" t="str">
        <f t="shared" si="3"/>
        <v/>
      </c>
      <c r="F57" s="133"/>
      <c r="G57" s="133"/>
      <c r="H57" s="133"/>
    </row>
    <row r="58" spans="1:8" ht="15" customHeight="1" x14ac:dyDescent="0.2">
      <c r="A58" s="135">
        <v>56</v>
      </c>
      <c r="B58" s="136" t="str">
        <f t="shared" si="0"/>
        <v/>
      </c>
      <c r="C58" s="136" t="str">
        <f t="shared" si="1"/>
        <v/>
      </c>
      <c r="D58" s="137" t="str">
        <f t="shared" si="2"/>
        <v/>
      </c>
      <c r="E58" s="137" t="str">
        <f t="shared" si="3"/>
        <v/>
      </c>
      <c r="F58" s="133"/>
      <c r="G58" s="133"/>
      <c r="H58" s="133"/>
    </row>
    <row r="59" spans="1:8" ht="15" customHeight="1" x14ac:dyDescent="0.2">
      <c r="A59" s="135">
        <v>57</v>
      </c>
      <c r="B59" s="136" t="str">
        <f t="shared" si="0"/>
        <v/>
      </c>
      <c r="C59" s="136" t="str">
        <f t="shared" si="1"/>
        <v/>
      </c>
      <c r="D59" s="137" t="str">
        <f t="shared" si="2"/>
        <v/>
      </c>
      <c r="E59" s="137" t="str">
        <f t="shared" si="3"/>
        <v/>
      </c>
      <c r="F59" s="133"/>
      <c r="G59" s="133"/>
      <c r="H59" s="133"/>
    </row>
    <row r="60" spans="1:8" ht="15" customHeight="1" x14ac:dyDescent="0.2">
      <c r="A60" s="135">
        <v>58</v>
      </c>
      <c r="B60" s="136" t="str">
        <f t="shared" si="0"/>
        <v/>
      </c>
      <c r="C60" s="136" t="str">
        <f t="shared" si="1"/>
        <v/>
      </c>
      <c r="D60" s="137" t="str">
        <f t="shared" si="2"/>
        <v/>
      </c>
      <c r="E60" s="137" t="str">
        <f t="shared" si="3"/>
        <v/>
      </c>
      <c r="F60" s="133"/>
      <c r="G60" s="133"/>
      <c r="H60" s="133"/>
    </row>
    <row r="61" spans="1:8" ht="15" customHeight="1" x14ac:dyDescent="0.2">
      <c r="A61" s="135">
        <v>59</v>
      </c>
      <c r="B61" s="136" t="str">
        <f t="shared" si="0"/>
        <v/>
      </c>
      <c r="C61" s="136" t="str">
        <f t="shared" si="1"/>
        <v/>
      </c>
      <c r="D61" s="137" t="str">
        <f t="shared" si="2"/>
        <v/>
      </c>
      <c r="E61" s="137" t="str">
        <f t="shared" si="3"/>
        <v/>
      </c>
      <c r="F61" s="133"/>
      <c r="G61" s="133"/>
      <c r="H61" s="133"/>
    </row>
    <row r="62" spans="1:8" ht="15" customHeight="1" x14ac:dyDescent="0.2">
      <c r="A62" s="135">
        <v>60</v>
      </c>
      <c r="B62" s="136" t="str">
        <f t="shared" si="0"/>
        <v/>
      </c>
      <c r="C62" s="136" t="str">
        <f t="shared" si="1"/>
        <v/>
      </c>
      <c r="D62" s="137" t="str">
        <f t="shared" si="2"/>
        <v/>
      </c>
      <c r="E62" s="137" t="str">
        <f t="shared" si="3"/>
        <v/>
      </c>
      <c r="F62" s="133"/>
      <c r="G62" s="133"/>
      <c r="H62" s="133"/>
    </row>
    <row r="63" spans="1:8" ht="15" customHeight="1" x14ac:dyDescent="0.2">
      <c r="A63" s="135">
        <v>61</v>
      </c>
      <c r="B63" s="136" t="str">
        <f t="shared" si="0"/>
        <v/>
      </c>
      <c r="C63" s="136" t="str">
        <f t="shared" si="1"/>
        <v/>
      </c>
      <c r="D63" s="137" t="str">
        <f t="shared" si="2"/>
        <v/>
      </c>
      <c r="E63" s="137" t="str">
        <f t="shared" si="3"/>
        <v/>
      </c>
      <c r="F63" s="133"/>
      <c r="G63" s="133"/>
      <c r="H63" s="133"/>
    </row>
    <row r="64" spans="1:8" ht="15" customHeight="1" x14ac:dyDescent="0.2">
      <c r="A64" s="135">
        <v>62</v>
      </c>
      <c r="B64" s="136" t="str">
        <f t="shared" si="0"/>
        <v/>
      </c>
      <c r="C64" s="136" t="str">
        <f t="shared" si="1"/>
        <v/>
      </c>
      <c r="D64" s="137" t="str">
        <f t="shared" si="2"/>
        <v/>
      </c>
      <c r="E64" s="137" t="str">
        <f t="shared" si="3"/>
        <v/>
      </c>
      <c r="F64" s="133"/>
      <c r="G64" s="133"/>
      <c r="H64" s="133"/>
    </row>
    <row r="65" spans="1:8" ht="15" customHeight="1" x14ac:dyDescent="0.2">
      <c r="A65" s="135">
        <v>63</v>
      </c>
      <c r="B65" s="136" t="str">
        <f t="shared" si="0"/>
        <v/>
      </c>
      <c r="C65" s="136" t="str">
        <f t="shared" si="1"/>
        <v/>
      </c>
      <c r="D65" s="137" t="str">
        <f t="shared" si="2"/>
        <v/>
      </c>
      <c r="E65" s="137" t="str">
        <f t="shared" si="3"/>
        <v/>
      </c>
      <c r="F65" s="133"/>
      <c r="G65" s="133"/>
      <c r="H65" s="133"/>
    </row>
    <row r="66" spans="1:8" ht="15" customHeight="1" x14ac:dyDescent="0.2">
      <c r="A66" s="135">
        <v>64</v>
      </c>
      <c r="B66" s="136" t="str">
        <f t="shared" si="0"/>
        <v/>
      </c>
      <c r="C66" s="136" t="str">
        <f t="shared" si="1"/>
        <v/>
      </c>
      <c r="D66" s="137" t="str">
        <f t="shared" si="2"/>
        <v/>
      </c>
      <c r="E66" s="137" t="str">
        <f t="shared" si="3"/>
        <v/>
      </c>
      <c r="F66" s="133"/>
      <c r="G66" s="133"/>
      <c r="H66" s="133"/>
    </row>
    <row r="67" spans="1:8" ht="15" customHeight="1" x14ac:dyDescent="0.2">
      <c r="A67" s="135">
        <v>65</v>
      </c>
      <c r="B67" s="136" t="str">
        <f t="shared" ref="B67:B130" si="4">IF(C67="","",IF(VLOOKUP(A67,TourCompl,9,FALSE)="","",VLOOKUP(A67,ClasTr1,6,FALSE)))</f>
        <v/>
      </c>
      <c r="C67" s="136" t="str">
        <f t="shared" ref="C67:C130" si="5">IF(VLOOKUP(A67,TourCompl,9,FALSE)="","",VLOOKUP(A67,ClasTr1,7,FALSE))</f>
        <v/>
      </c>
      <c r="D67" s="137" t="str">
        <f t="shared" ref="D67:D130" si="6">IF(C67="","",IF(VLOOKUP(A67,TourCompl,9,FALSE)="","",VLOOKUP(A67,ClasTr1,22,FALSE) &amp; " V"))</f>
        <v/>
      </c>
      <c r="E67" s="137" t="str">
        <f t="shared" ref="E67:E130" si="7">IF(VLOOKUP(A67,TourCompl,9,FALSE)="","",VLOOKUP(A67,ClasTr1,27,FALSE))</f>
        <v/>
      </c>
      <c r="F67" s="133"/>
      <c r="G67" s="133"/>
      <c r="H67" s="133"/>
    </row>
    <row r="68" spans="1:8" ht="15" customHeight="1" x14ac:dyDescent="0.2">
      <c r="A68" s="135">
        <v>66</v>
      </c>
      <c r="B68" s="136" t="str">
        <f t="shared" si="4"/>
        <v/>
      </c>
      <c r="C68" s="136" t="str">
        <f t="shared" si="5"/>
        <v/>
      </c>
      <c r="D68" s="137" t="str">
        <f t="shared" si="6"/>
        <v/>
      </c>
      <c r="E68" s="137" t="str">
        <f t="shared" si="7"/>
        <v/>
      </c>
      <c r="F68" s="133"/>
      <c r="G68" s="133"/>
      <c r="H68" s="133"/>
    </row>
    <row r="69" spans="1:8" ht="15" customHeight="1" x14ac:dyDescent="0.2">
      <c r="A69" s="135">
        <v>67</v>
      </c>
      <c r="B69" s="136" t="str">
        <f t="shared" si="4"/>
        <v/>
      </c>
      <c r="C69" s="136" t="str">
        <f t="shared" si="5"/>
        <v/>
      </c>
      <c r="D69" s="137" t="str">
        <f t="shared" si="6"/>
        <v/>
      </c>
      <c r="E69" s="137" t="str">
        <f t="shared" si="7"/>
        <v/>
      </c>
      <c r="F69" s="133"/>
      <c r="G69" s="133"/>
      <c r="H69" s="133"/>
    </row>
    <row r="70" spans="1:8" ht="15" customHeight="1" x14ac:dyDescent="0.2">
      <c r="A70" s="135">
        <v>68</v>
      </c>
      <c r="B70" s="136" t="str">
        <f t="shared" si="4"/>
        <v/>
      </c>
      <c r="C70" s="136" t="str">
        <f t="shared" si="5"/>
        <v/>
      </c>
      <c r="D70" s="137" t="str">
        <f t="shared" si="6"/>
        <v/>
      </c>
      <c r="E70" s="137" t="str">
        <f t="shared" si="7"/>
        <v/>
      </c>
      <c r="F70" s="133"/>
      <c r="G70" s="133"/>
      <c r="H70" s="133"/>
    </row>
    <row r="71" spans="1:8" ht="15" customHeight="1" x14ac:dyDescent="0.2">
      <c r="A71" s="135">
        <v>69</v>
      </c>
      <c r="B71" s="136" t="str">
        <f t="shared" si="4"/>
        <v/>
      </c>
      <c r="C71" s="136" t="str">
        <f t="shared" si="5"/>
        <v/>
      </c>
      <c r="D71" s="137" t="str">
        <f t="shared" si="6"/>
        <v/>
      </c>
      <c r="E71" s="137" t="str">
        <f t="shared" si="7"/>
        <v/>
      </c>
      <c r="F71" s="133"/>
      <c r="G71" s="133"/>
      <c r="H71" s="133"/>
    </row>
    <row r="72" spans="1:8" ht="15" customHeight="1" x14ac:dyDescent="0.2">
      <c r="A72" s="135">
        <v>70</v>
      </c>
      <c r="B72" s="136" t="str">
        <f t="shared" si="4"/>
        <v/>
      </c>
      <c r="C72" s="136" t="str">
        <f t="shared" si="5"/>
        <v/>
      </c>
      <c r="D72" s="137" t="str">
        <f t="shared" si="6"/>
        <v/>
      </c>
      <c r="E72" s="137" t="str">
        <f t="shared" si="7"/>
        <v/>
      </c>
      <c r="F72" s="133"/>
      <c r="G72" s="133"/>
      <c r="H72" s="133"/>
    </row>
    <row r="73" spans="1:8" ht="15" customHeight="1" x14ac:dyDescent="0.2">
      <c r="A73" s="135">
        <v>71</v>
      </c>
      <c r="B73" s="136" t="str">
        <f t="shared" si="4"/>
        <v/>
      </c>
      <c r="C73" s="136" t="str">
        <f t="shared" si="5"/>
        <v/>
      </c>
      <c r="D73" s="137" t="str">
        <f t="shared" si="6"/>
        <v/>
      </c>
      <c r="E73" s="137" t="str">
        <f t="shared" si="7"/>
        <v/>
      </c>
      <c r="F73" s="133"/>
      <c r="G73" s="133"/>
      <c r="H73" s="133"/>
    </row>
    <row r="74" spans="1:8" ht="15" customHeight="1" x14ac:dyDescent="0.2">
      <c r="A74" s="135">
        <v>72</v>
      </c>
      <c r="B74" s="136" t="str">
        <f t="shared" si="4"/>
        <v/>
      </c>
      <c r="C74" s="136" t="str">
        <f t="shared" si="5"/>
        <v/>
      </c>
      <c r="D74" s="137" t="str">
        <f t="shared" si="6"/>
        <v/>
      </c>
      <c r="E74" s="137" t="str">
        <f t="shared" si="7"/>
        <v/>
      </c>
      <c r="F74" s="133"/>
      <c r="G74" s="133"/>
      <c r="H74" s="133"/>
    </row>
    <row r="75" spans="1:8" ht="15" customHeight="1" x14ac:dyDescent="0.2">
      <c r="A75" s="135">
        <v>73</v>
      </c>
      <c r="B75" s="136" t="str">
        <f t="shared" si="4"/>
        <v/>
      </c>
      <c r="C75" s="136" t="str">
        <f t="shared" si="5"/>
        <v/>
      </c>
      <c r="D75" s="137" t="str">
        <f t="shared" si="6"/>
        <v/>
      </c>
      <c r="E75" s="137" t="str">
        <f t="shared" si="7"/>
        <v/>
      </c>
      <c r="F75" s="133"/>
      <c r="G75" s="133"/>
      <c r="H75" s="133"/>
    </row>
    <row r="76" spans="1:8" ht="15" customHeight="1" x14ac:dyDescent="0.2">
      <c r="A76" s="135">
        <v>74</v>
      </c>
      <c r="B76" s="136" t="str">
        <f t="shared" si="4"/>
        <v/>
      </c>
      <c r="C76" s="136" t="str">
        <f t="shared" si="5"/>
        <v/>
      </c>
      <c r="D76" s="137" t="str">
        <f t="shared" si="6"/>
        <v/>
      </c>
      <c r="E76" s="137" t="str">
        <f t="shared" si="7"/>
        <v/>
      </c>
      <c r="F76" s="133"/>
      <c r="G76" s="133"/>
      <c r="H76" s="133"/>
    </row>
    <row r="77" spans="1:8" ht="15" customHeight="1" x14ac:dyDescent="0.2">
      <c r="A77" s="135">
        <v>75</v>
      </c>
      <c r="B77" s="136" t="str">
        <f t="shared" si="4"/>
        <v/>
      </c>
      <c r="C77" s="136" t="str">
        <f t="shared" si="5"/>
        <v/>
      </c>
      <c r="D77" s="137" t="str">
        <f t="shared" si="6"/>
        <v/>
      </c>
      <c r="E77" s="137" t="str">
        <f t="shared" si="7"/>
        <v/>
      </c>
      <c r="F77" s="133"/>
      <c r="G77" s="133"/>
      <c r="H77" s="133"/>
    </row>
    <row r="78" spans="1:8" ht="15" customHeight="1" x14ac:dyDescent="0.2">
      <c r="A78" s="135">
        <v>76</v>
      </c>
      <c r="B78" s="136" t="str">
        <f t="shared" si="4"/>
        <v/>
      </c>
      <c r="C78" s="136" t="str">
        <f t="shared" si="5"/>
        <v/>
      </c>
      <c r="D78" s="137" t="str">
        <f t="shared" si="6"/>
        <v/>
      </c>
      <c r="E78" s="137" t="str">
        <f t="shared" si="7"/>
        <v/>
      </c>
      <c r="F78" s="133"/>
      <c r="G78" s="133"/>
      <c r="H78" s="133"/>
    </row>
    <row r="79" spans="1:8" ht="15" customHeight="1" x14ac:dyDescent="0.2">
      <c r="A79" s="135">
        <v>77</v>
      </c>
      <c r="B79" s="136" t="str">
        <f t="shared" si="4"/>
        <v/>
      </c>
      <c r="C79" s="136" t="str">
        <f t="shared" si="5"/>
        <v/>
      </c>
      <c r="D79" s="137" t="str">
        <f t="shared" si="6"/>
        <v/>
      </c>
      <c r="E79" s="137" t="str">
        <f t="shared" si="7"/>
        <v/>
      </c>
      <c r="F79" s="133"/>
      <c r="G79" s="133"/>
      <c r="H79" s="133"/>
    </row>
    <row r="80" spans="1:8" ht="15" customHeight="1" x14ac:dyDescent="0.2">
      <c r="A80" s="135">
        <v>78</v>
      </c>
      <c r="B80" s="136" t="str">
        <f t="shared" si="4"/>
        <v/>
      </c>
      <c r="C80" s="136" t="str">
        <f t="shared" si="5"/>
        <v/>
      </c>
      <c r="D80" s="137" t="str">
        <f t="shared" si="6"/>
        <v/>
      </c>
      <c r="E80" s="137" t="str">
        <f t="shared" si="7"/>
        <v/>
      </c>
      <c r="F80" s="133"/>
      <c r="G80" s="133"/>
      <c r="H80" s="133"/>
    </row>
    <row r="81" spans="1:8" ht="15" customHeight="1" x14ac:dyDescent="0.2">
      <c r="A81" s="135">
        <v>79</v>
      </c>
      <c r="B81" s="136" t="str">
        <f t="shared" si="4"/>
        <v/>
      </c>
      <c r="C81" s="136" t="str">
        <f t="shared" si="5"/>
        <v/>
      </c>
      <c r="D81" s="137" t="str">
        <f t="shared" si="6"/>
        <v/>
      </c>
      <c r="E81" s="137" t="str">
        <f t="shared" si="7"/>
        <v/>
      </c>
      <c r="F81" s="133"/>
      <c r="G81" s="133"/>
      <c r="H81" s="133"/>
    </row>
    <row r="82" spans="1:8" ht="15" customHeight="1" x14ac:dyDescent="0.2">
      <c r="A82" s="135">
        <v>80</v>
      </c>
      <c r="B82" s="136" t="str">
        <f t="shared" si="4"/>
        <v/>
      </c>
      <c r="C82" s="136" t="str">
        <f t="shared" si="5"/>
        <v/>
      </c>
      <c r="D82" s="137" t="str">
        <f t="shared" si="6"/>
        <v/>
      </c>
      <c r="E82" s="137" t="str">
        <f t="shared" si="7"/>
        <v/>
      </c>
      <c r="F82" s="133"/>
      <c r="G82" s="133"/>
      <c r="H82" s="133"/>
    </row>
    <row r="83" spans="1:8" ht="15" customHeight="1" x14ac:dyDescent="0.2">
      <c r="A83" s="135">
        <v>81</v>
      </c>
      <c r="B83" s="136" t="str">
        <f t="shared" si="4"/>
        <v/>
      </c>
      <c r="C83" s="136" t="str">
        <f t="shared" si="5"/>
        <v/>
      </c>
      <c r="D83" s="137" t="str">
        <f t="shared" si="6"/>
        <v/>
      </c>
      <c r="E83" s="137" t="str">
        <f t="shared" si="7"/>
        <v/>
      </c>
      <c r="F83" s="133"/>
      <c r="G83" s="133"/>
      <c r="H83" s="133"/>
    </row>
    <row r="84" spans="1:8" ht="15" customHeight="1" x14ac:dyDescent="0.2">
      <c r="A84" s="135">
        <v>82</v>
      </c>
      <c r="B84" s="136" t="str">
        <f t="shared" si="4"/>
        <v/>
      </c>
      <c r="C84" s="136" t="str">
        <f t="shared" si="5"/>
        <v/>
      </c>
      <c r="D84" s="137" t="str">
        <f t="shared" si="6"/>
        <v/>
      </c>
      <c r="E84" s="137" t="str">
        <f t="shared" si="7"/>
        <v/>
      </c>
      <c r="F84" s="133"/>
      <c r="G84" s="133"/>
      <c r="H84" s="133"/>
    </row>
    <row r="85" spans="1:8" ht="15" customHeight="1" x14ac:dyDescent="0.2">
      <c r="A85" s="135">
        <v>83</v>
      </c>
      <c r="B85" s="136" t="str">
        <f t="shared" si="4"/>
        <v/>
      </c>
      <c r="C85" s="136" t="str">
        <f t="shared" si="5"/>
        <v/>
      </c>
      <c r="D85" s="137" t="str">
        <f t="shared" si="6"/>
        <v/>
      </c>
      <c r="E85" s="137" t="str">
        <f t="shared" si="7"/>
        <v/>
      </c>
      <c r="F85" s="133"/>
      <c r="G85" s="133"/>
      <c r="H85" s="133"/>
    </row>
    <row r="86" spans="1:8" ht="15" customHeight="1" x14ac:dyDescent="0.2">
      <c r="A86" s="135">
        <v>84</v>
      </c>
      <c r="B86" s="136" t="str">
        <f t="shared" si="4"/>
        <v/>
      </c>
      <c r="C86" s="136" t="str">
        <f t="shared" si="5"/>
        <v/>
      </c>
      <c r="D86" s="137" t="str">
        <f t="shared" si="6"/>
        <v/>
      </c>
      <c r="E86" s="137" t="str">
        <f t="shared" si="7"/>
        <v/>
      </c>
      <c r="F86" s="133"/>
      <c r="G86" s="133"/>
      <c r="H86" s="133"/>
    </row>
    <row r="87" spans="1:8" ht="15" customHeight="1" x14ac:dyDescent="0.2">
      <c r="A87" s="135">
        <v>85</v>
      </c>
      <c r="B87" s="136" t="str">
        <f t="shared" si="4"/>
        <v/>
      </c>
      <c r="C87" s="136" t="str">
        <f t="shared" si="5"/>
        <v/>
      </c>
      <c r="D87" s="137" t="str">
        <f t="shared" si="6"/>
        <v/>
      </c>
      <c r="E87" s="137" t="str">
        <f t="shared" si="7"/>
        <v/>
      </c>
      <c r="F87" s="133"/>
      <c r="G87" s="133"/>
      <c r="H87" s="133"/>
    </row>
    <row r="88" spans="1:8" ht="15" customHeight="1" x14ac:dyDescent="0.2">
      <c r="A88" s="135">
        <v>86</v>
      </c>
      <c r="B88" s="136" t="str">
        <f t="shared" si="4"/>
        <v/>
      </c>
      <c r="C88" s="136" t="str">
        <f t="shared" si="5"/>
        <v/>
      </c>
      <c r="D88" s="137" t="str">
        <f t="shared" si="6"/>
        <v/>
      </c>
      <c r="E88" s="137" t="str">
        <f t="shared" si="7"/>
        <v/>
      </c>
      <c r="F88" s="133"/>
      <c r="G88" s="133"/>
      <c r="H88" s="133"/>
    </row>
    <row r="89" spans="1:8" ht="15" customHeight="1" x14ac:dyDescent="0.2">
      <c r="A89" s="135">
        <v>87</v>
      </c>
      <c r="B89" s="136" t="str">
        <f t="shared" si="4"/>
        <v/>
      </c>
      <c r="C89" s="136" t="str">
        <f t="shared" si="5"/>
        <v/>
      </c>
      <c r="D89" s="137" t="str">
        <f t="shared" si="6"/>
        <v/>
      </c>
      <c r="E89" s="137" t="str">
        <f t="shared" si="7"/>
        <v/>
      </c>
      <c r="F89" s="133"/>
      <c r="G89" s="133"/>
      <c r="H89" s="133"/>
    </row>
    <row r="90" spans="1:8" ht="15" customHeight="1" x14ac:dyDescent="0.2">
      <c r="A90" s="135">
        <v>88</v>
      </c>
      <c r="B90" s="136" t="str">
        <f t="shared" si="4"/>
        <v/>
      </c>
      <c r="C90" s="136" t="str">
        <f t="shared" si="5"/>
        <v/>
      </c>
      <c r="D90" s="137" t="str">
        <f t="shared" si="6"/>
        <v/>
      </c>
      <c r="E90" s="137" t="str">
        <f t="shared" si="7"/>
        <v/>
      </c>
      <c r="F90" s="133"/>
      <c r="G90" s="133"/>
      <c r="H90" s="133"/>
    </row>
    <row r="91" spans="1:8" ht="15" customHeight="1" x14ac:dyDescent="0.2">
      <c r="A91" s="135">
        <v>89</v>
      </c>
      <c r="B91" s="136" t="str">
        <f t="shared" si="4"/>
        <v/>
      </c>
      <c r="C91" s="136" t="str">
        <f t="shared" si="5"/>
        <v/>
      </c>
      <c r="D91" s="137" t="str">
        <f t="shared" si="6"/>
        <v/>
      </c>
      <c r="E91" s="137" t="str">
        <f t="shared" si="7"/>
        <v/>
      </c>
      <c r="F91" s="133"/>
      <c r="G91" s="133"/>
      <c r="H91" s="133"/>
    </row>
    <row r="92" spans="1:8" ht="15" customHeight="1" x14ac:dyDescent="0.2">
      <c r="A92" s="135">
        <v>90</v>
      </c>
      <c r="B92" s="136" t="str">
        <f t="shared" si="4"/>
        <v/>
      </c>
      <c r="C92" s="136" t="str">
        <f t="shared" si="5"/>
        <v/>
      </c>
      <c r="D92" s="137" t="str">
        <f t="shared" si="6"/>
        <v/>
      </c>
      <c r="E92" s="137" t="str">
        <f t="shared" si="7"/>
        <v/>
      </c>
      <c r="F92" s="133"/>
      <c r="G92" s="133"/>
      <c r="H92" s="133"/>
    </row>
    <row r="93" spans="1:8" ht="15" customHeight="1" x14ac:dyDescent="0.2">
      <c r="A93" s="135">
        <v>91</v>
      </c>
      <c r="B93" s="136" t="str">
        <f t="shared" si="4"/>
        <v/>
      </c>
      <c r="C93" s="136" t="str">
        <f t="shared" si="5"/>
        <v/>
      </c>
      <c r="D93" s="137" t="str">
        <f t="shared" si="6"/>
        <v/>
      </c>
      <c r="E93" s="137" t="str">
        <f t="shared" si="7"/>
        <v/>
      </c>
      <c r="F93" s="133"/>
      <c r="G93" s="133"/>
      <c r="H93" s="133"/>
    </row>
    <row r="94" spans="1:8" ht="15" customHeight="1" x14ac:dyDescent="0.2">
      <c r="A94" s="135">
        <v>92</v>
      </c>
      <c r="B94" s="136" t="str">
        <f t="shared" si="4"/>
        <v/>
      </c>
      <c r="C94" s="136" t="str">
        <f t="shared" si="5"/>
        <v/>
      </c>
      <c r="D94" s="137" t="str">
        <f t="shared" si="6"/>
        <v/>
      </c>
      <c r="E94" s="137" t="str">
        <f t="shared" si="7"/>
        <v/>
      </c>
      <c r="F94" s="133"/>
      <c r="G94" s="133"/>
      <c r="H94" s="133"/>
    </row>
    <row r="95" spans="1:8" ht="15" customHeight="1" x14ac:dyDescent="0.2">
      <c r="A95" s="135">
        <v>93</v>
      </c>
      <c r="B95" s="136" t="str">
        <f t="shared" si="4"/>
        <v/>
      </c>
      <c r="C95" s="136" t="str">
        <f t="shared" si="5"/>
        <v/>
      </c>
      <c r="D95" s="137" t="str">
        <f t="shared" si="6"/>
        <v/>
      </c>
      <c r="E95" s="137" t="str">
        <f t="shared" si="7"/>
        <v/>
      </c>
      <c r="F95" s="133"/>
      <c r="G95" s="133"/>
      <c r="H95" s="133"/>
    </row>
    <row r="96" spans="1:8" ht="15" customHeight="1" x14ac:dyDescent="0.2">
      <c r="A96" s="135">
        <v>94</v>
      </c>
      <c r="B96" s="136" t="str">
        <f t="shared" si="4"/>
        <v/>
      </c>
      <c r="C96" s="136" t="str">
        <f t="shared" si="5"/>
        <v/>
      </c>
      <c r="D96" s="137" t="str">
        <f t="shared" si="6"/>
        <v/>
      </c>
      <c r="E96" s="137" t="str">
        <f t="shared" si="7"/>
        <v/>
      </c>
      <c r="F96" s="133"/>
      <c r="G96" s="133"/>
      <c r="H96" s="133"/>
    </row>
    <row r="97" spans="1:8" ht="15" customHeight="1" x14ac:dyDescent="0.2">
      <c r="A97" s="135">
        <v>95</v>
      </c>
      <c r="B97" s="136" t="str">
        <f t="shared" si="4"/>
        <v/>
      </c>
      <c r="C97" s="136" t="str">
        <f t="shared" si="5"/>
        <v/>
      </c>
      <c r="D97" s="137" t="str">
        <f t="shared" si="6"/>
        <v/>
      </c>
      <c r="E97" s="137" t="str">
        <f t="shared" si="7"/>
        <v/>
      </c>
      <c r="F97" s="133"/>
      <c r="G97" s="133"/>
      <c r="H97" s="133"/>
    </row>
    <row r="98" spans="1:8" ht="15" customHeight="1" x14ac:dyDescent="0.2">
      <c r="A98" s="135">
        <v>96</v>
      </c>
      <c r="B98" s="136" t="str">
        <f t="shared" si="4"/>
        <v/>
      </c>
      <c r="C98" s="136" t="str">
        <f t="shared" si="5"/>
        <v/>
      </c>
      <c r="D98" s="137" t="str">
        <f t="shared" si="6"/>
        <v/>
      </c>
      <c r="E98" s="137" t="str">
        <f t="shared" si="7"/>
        <v/>
      </c>
      <c r="F98" s="133"/>
      <c r="G98" s="133"/>
      <c r="H98" s="133"/>
    </row>
    <row r="99" spans="1:8" ht="15" customHeight="1" x14ac:dyDescent="0.2">
      <c r="A99" s="135">
        <v>97</v>
      </c>
      <c r="B99" s="136" t="str">
        <f t="shared" si="4"/>
        <v/>
      </c>
      <c r="C99" s="136" t="str">
        <f t="shared" si="5"/>
        <v/>
      </c>
      <c r="D99" s="137" t="str">
        <f t="shared" si="6"/>
        <v/>
      </c>
      <c r="E99" s="137" t="str">
        <f t="shared" si="7"/>
        <v/>
      </c>
      <c r="F99" s="133"/>
      <c r="G99" s="133"/>
      <c r="H99" s="133"/>
    </row>
    <row r="100" spans="1:8" ht="15" customHeight="1" x14ac:dyDescent="0.2">
      <c r="A100" s="135">
        <v>98</v>
      </c>
      <c r="B100" s="136" t="str">
        <f t="shared" si="4"/>
        <v/>
      </c>
      <c r="C100" s="136" t="str">
        <f t="shared" si="5"/>
        <v/>
      </c>
      <c r="D100" s="137" t="str">
        <f t="shared" si="6"/>
        <v/>
      </c>
      <c r="E100" s="137" t="str">
        <f t="shared" si="7"/>
        <v/>
      </c>
      <c r="F100" s="133"/>
      <c r="G100" s="133"/>
      <c r="H100" s="133"/>
    </row>
    <row r="101" spans="1:8" ht="15" customHeight="1" x14ac:dyDescent="0.2">
      <c r="A101" s="135">
        <v>99</v>
      </c>
      <c r="B101" s="136" t="str">
        <f t="shared" si="4"/>
        <v/>
      </c>
      <c r="C101" s="136" t="str">
        <f t="shared" si="5"/>
        <v/>
      </c>
      <c r="D101" s="137" t="str">
        <f t="shared" si="6"/>
        <v/>
      </c>
      <c r="E101" s="137" t="str">
        <f t="shared" si="7"/>
        <v/>
      </c>
      <c r="F101" s="133"/>
      <c r="G101" s="133"/>
      <c r="H101" s="133"/>
    </row>
    <row r="102" spans="1:8" ht="15" customHeight="1" x14ac:dyDescent="0.2">
      <c r="A102" s="135">
        <v>100</v>
      </c>
      <c r="B102" s="136" t="str">
        <f t="shared" si="4"/>
        <v/>
      </c>
      <c r="C102" s="136" t="str">
        <f t="shared" si="5"/>
        <v/>
      </c>
      <c r="D102" s="137" t="str">
        <f t="shared" si="6"/>
        <v/>
      </c>
      <c r="E102" s="137" t="str">
        <f t="shared" si="7"/>
        <v/>
      </c>
      <c r="F102" s="133"/>
      <c r="G102" s="133"/>
      <c r="H102" s="133"/>
    </row>
    <row r="103" spans="1:8" ht="15" customHeight="1" x14ac:dyDescent="0.2">
      <c r="A103" s="135">
        <v>101</v>
      </c>
      <c r="B103" s="136" t="str">
        <f t="shared" si="4"/>
        <v/>
      </c>
      <c r="C103" s="136" t="str">
        <f t="shared" si="5"/>
        <v/>
      </c>
      <c r="D103" s="137" t="str">
        <f t="shared" si="6"/>
        <v/>
      </c>
      <c r="E103" s="137" t="str">
        <f t="shared" si="7"/>
        <v/>
      </c>
      <c r="F103" s="133"/>
      <c r="G103" s="133"/>
      <c r="H103" s="133"/>
    </row>
    <row r="104" spans="1:8" ht="15" customHeight="1" x14ac:dyDescent="0.2">
      <c r="A104" s="135">
        <v>102</v>
      </c>
      <c r="B104" s="136" t="str">
        <f t="shared" si="4"/>
        <v/>
      </c>
      <c r="C104" s="136" t="str">
        <f t="shared" si="5"/>
        <v/>
      </c>
      <c r="D104" s="137" t="str">
        <f t="shared" si="6"/>
        <v/>
      </c>
      <c r="E104" s="137" t="str">
        <f t="shared" si="7"/>
        <v/>
      </c>
      <c r="F104" s="133"/>
      <c r="G104" s="133"/>
      <c r="H104" s="133"/>
    </row>
    <row r="105" spans="1:8" ht="15" customHeight="1" x14ac:dyDescent="0.2">
      <c r="A105" s="135">
        <v>103</v>
      </c>
      <c r="B105" s="136" t="str">
        <f t="shared" si="4"/>
        <v/>
      </c>
      <c r="C105" s="136" t="str">
        <f t="shared" si="5"/>
        <v/>
      </c>
      <c r="D105" s="137" t="str">
        <f t="shared" si="6"/>
        <v/>
      </c>
      <c r="E105" s="137" t="str">
        <f t="shared" si="7"/>
        <v/>
      </c>
      <c r="F105" s="133"/>
      <c r="G105" s="133"/>
      <c r="H105" s="133"/>
    </row>
    <row r="106" spans="1:8" ht="15" customHeight="1" x14ac:dyDescent="0.2">
      <c r="A106" s="135">
        <v>104</v>
      </c>
      <c r="B106" s="136" t="str">
        <f t="shared" si="4"/>
        <v/>
      </c>
      <c r="C106" s="136" t="str">
        <f t="shared" si="5"/>
        <v/>
      </c>
      <c r="D106" s="137" t="str">
        <f t="shared" si="6"/>
        <v/>
      </c>
      <c r="E106" s="137" t="str">
        <f t="shared" si="7"/>
        <v/>
      </c>
      <c r="F106" s="133"/>
      <c r="G106" s="133"/>
      <c r="H106" s="133"/>
    </row>
    <row r="107" spans="1:8" ht="15" customHeight="1" x14ac:dyDescent="0.2">
      <c r="A107" s="135">
        <v>105</v>
      </c>
      <c r="B107" s="136" t="str">
        <f t="shared" si="4"/>
        <v/>
      </c>
      <c r="C107" s="136" t="str">
        <f t="shared" si="5"/>
        <v/>
      </c>
      <c r="D107" s="137" t="str">
        <f t="shared" si="6"/>
        <v/>
      </c>
      <c r="E107" s="137" t="str">
        <f t="shared" si="7"/>
        <v/>
      </c>
      <c r="F107" s="133"/>
      <c r="G107" s="133"/>
      <c r="H107" s="133"/>
    </row>
    <row r="108" spans="1:8" ht="15" customHeight="1" x14ac:dyDescent="0.2">
      <c r="A108" s="135">
        <v>106</v>
      </c>
      <c r="B108" s="136" t="str">
        <f t="shared" si="4"/>
        <v/>
      </c>
      <c r="C108" s="136" t="str">
        <f t="shared" si="5"/>
        <v/>
      </c>
      <c r="D108" s="137" t="str">
        <f t="shared" si="6"/>
        <v/>
      </c>
      <c r="E108" s="137" t="str">
        <f t="shared" si="7"/>
        <v/>
      </c>
      <c r="F108" s="133"/>
      <c r="G108" s="133"/>
      <c r="H108" s="133"/>
    </row>
    <row r="109" spans="1:8" ht="15" customHeight="1" x14ac:dyDescent="0.2">
      <c r="A109" s="135">
        <v>107</v>
      </c>
      <c r="B109" s="136" t="str">
        <f t="shared" si="4"/>
        <v/>
      </c>
      <c r="C109" s="136" t="str">
        <f t="shared" si="5"/>
        <v/>
      </c>
      <c r="D109" s="137" t="str">
        <f t="shared" si="6"/>
        <v/>
      </c>
      <c r="E109" s="137" t="str">
        <f t="shared" si="7"/>
        <v/>
      </c>
      <c r="F109" s="133"/>
      <c r="G109" s="133"/>
      <c r="H109" s="133"/>
    </row>
    <row r="110" spans="1:8" ht="15" customHeight="1" x14ac:dyDescent="0.2">
      <c r="A110" s="135">
        <v>108</v>
      </c>
      <c r="B110" s="136" t="str">
        <f t="shared" si="4"/>
        <v/>
      </c>
      <c r="C110" s="136" t="str">
        <f t="shared" si="5"/>
        <v/>
      </c>
      <c r="D110" s="137" t="str">
        <f t="shared" si="6"/>
        <v/>
      </c>
      <c r="E110" s="137" t="str">
        <f t="shared" si="7"/>
        <v/>
      </c>
      <c r="F110" s="133"/>
      <c r="G110" s="133"/>
      <c r="H110" s="133"/>
    </row>
    <row r="111" spans="1:8" ht="15" customHeight="1" x14ac:dyDescent="0.2">
      <c r="A111" s="135">
        <v>109</v>
      </c>
      <c r="B111" s="136" t="str">
        <f t="shared" si="4"/>
        <v/>
      </c>
      <c r="C111" s="136" t="str">
        <f t="shared" si="5"/>
        <v/>
      </c>
      <c r="D111" s="137" t="str">
        <f t="shared" si="6"/>
        <v/>
      </c>
      <c r="E111" s="137" t="str">
        <f t="shared" si="7"/>
        <v/>
      </c>
      <c r="F111" s="133"/>
      <c r="G111" s="133"/>
      <c r="H111" s="133"/>
    </row>
    <row r="112" spans="1:8" ht="15" customHeight="1" x14ac:dyDescent="0.2">
      <c r="A112" s="135">
        <v>110</v>
      </c>
      <c r="B112" s="136" t="str">
        <f t="shared" si="4"/>
        <v/>
      </c>
      <c r="C112" s="136" t="str">
        <f t="shared" si="5"/>
        <v/>
      </c>
      <c r="D112" s="137" t="str">
        <f t="shared" si="6"/>
        <v/>
      </c>
      <c r="E112" s="137" t="str">
        <f t="shared" si="7"/>
        <v/>
      </c>
      <c r="F112" s="133"/>
      <c r="G112" s="133"/>
      <c r="H112" s="133"/>
    </row>
    <row r="113" spans="1:8" ht="15" customHeight="1" x14ac:dyDescent="0.2">
      <c r="A113" s="135">
        <v>111</v>
      </c>
      <c r="B113" s="136" t="str">
        <f t="shared" si="4"/>
        <v/>
      </c>
      <c r="C113" s="136" t="str">
        <f t="shared" si="5"/>
        <v/>
      </c>
      <c r="D113" s="137" t="str">
        <f t="shared" si="6"/>
        <v/>
      </c>
      <c r="E113" s="137" t="str">
        <f t="shared" si="7"/>
        <v/>
      </c>
      <c r="F113" s="133"/>
      <c r="G113" s="133"/>
      <c r="H113" s="133"/>
    </row>
    <row r="114" spans="1:8" ht="15" customHeight="1" x14ac:dyDescent="0.2">
      <c r="A114" s="135">
        <v>112</v>
      </c>
      <c r="B114" s="136" t="str">
        <f t="shared" si="4"/>
        <v/>
      </c>
      <c r="C114" s="136" t="str">
        <f t="shared" si="5"/>
        <v/>
      </c>
      <c r="D114" s="137" t="str">
        <f t="shared" si="6"/>
        <v/>
      </c>
      <c r="E114" s="137" t="str">
        <f t="shared" si="7"/>
        <v/>
      </c>
      <c r="F114" s="133"/>
      <c r="G114" s="133"/>
      <c r="H114" s="133"/>
    </row>
    <row r="115" spans="1:8" ht="15" customHeight="1" x14ac:dyDescent="0.2">
      <c r="A115" s="135">
        <v>113</v>
      </c>
      <c r="B115" s="136" t="str">
        <f t="shared" si="4"/>
        <v/>
      </c>
      <c r="C115" s="136" t="str">
        <f t="shared" si="5"/>
        <v/>
      </c>
      <c r="D115" s="137" t="str">
        <f t="shared" si="6"/>
        <v/>
      </c>
      <c r="E115" s="137" t="str">
        <f t="shared" si="7"/>
        <v/>
      </c>
      <c r="F115" s="133"/>
      <c r="G115" s="133"/>
      <c r="H115" s="133"/>
    </row>
    <row r="116" spans="1:8" ht="15" customHeight="1" x14ac:dyDescent="0.2">
      <c r="A116" s="135">
        <v>114</v>
      </c>
      <c r="B116" s="136" t="str">
        <f t="shared" si="4"/>
        <v/>
      </c>
      <c r="C116" s="136" t="str">
        <f t="shared" si="5"/>
        <v/>
      </c>
      <c r="D116" s="137" t="str">
        <f t="shared" si="6"/>
        <v/>
      </c>
      <c r="E116" s="137" t="str">
        <f t="shared" si="7"/>
        <v/>
      </c>
      <c r="F116" s="133"/>
      <c r="G116" s="133"/>
      <c r="H116" s="133"/>
    </row>
    <row r="117" spans="1:8" ht="15" customHeight="1" x14ac:dyDescent="0.2">
      <c r="A117" s="135">
        <v>115</v>
      </c>
      <c r="B117" s="136" t="str">
        <f t="shared" si="4"/>
        <v/>
      </c>
      <c r="C117" s="136" t="str">
        <f t="shared" si="5"/>
        <v/>
      </c>
      <c r="D117" s="137" t="str">
        <f t="shared" si="6"/>
        <v/>
      </c>
      <c r="E117" s="137" t="str">
        <f t="shared" si="7"/>
        <v/>
      </c>
      <c r="F117" s="133"/>
      <c r="G117" s="133"/>
      <c r="H117" s="133"/>
    </row>
    <row r="118" spans="1:8" ht="15" customHeight="1" x14ac:dyDescent="0.2">
      <c r="A118" s="135">
        <v>116</v>
      </c>
      <c r="B118" s="136" t="str">
        <f t="shared" si="4"/>
        <v/>
      </c>
      <c r="C118" s="136" t="str">
        <f t="shared" si="5"/>
        <v/>
      </c>
      <c r="D118" s="137" t="str">
        <f t="shared" si="6"/>
        <v/>
      </c>
      <c r="E118" s="137" t="str">
        <f t="shared" si="7"/>
        <v/>
      </c>
      <c r="F118" s="133"/>
      <c r="G118" s="133"/>
      <c r="H118" s="133"/>
    </row>
    <row r="119" spans="1:8" ht="15" customHeight="1" x14ac:dyDescent="0.2">
      <c r="A119" s="135">
        <v>117</v>
      </c>
      <c r="B119" s="136" t="str">
        <f t="shared" si="4"/>
        <v/>
      </c>
      <c r="C119" s="136" t="str">
        <f t="shared" si="5"/>
        <v/>
      </c>
      <c r="D119" s="137" t="str">
        <f t="shared" si="6"/>
        <v/>
      </c>
      <c r="E119" s="137" t="str">
        <f t="shared" si="7"/>
        <v/>
      </c>
      <c r="F119" s="133"/>
      <c r="G119" s="133"/>
      <c r="H119" s="133"/>
    </row>
    <row r="120" spans="1:8" ht="15" customHeight="1" x14ac:dyDescent="0.2">
      <c r="A120" s="135">
        <v>118</v>
      </c>
      <c r="B120" s="136" t="str">
        <f t="shared" si="4"/>
        <v/>
      </c>
      <c r="C120" s="136" t="str">
        <f t="shared" si="5"/>
        <v/>
      </c>
      <c r="D120" s="137" t="str">
        <f t="shared" si="6"/>
        <v/>
      </c>
      <c r="E120" s="137" t="str">
        <f t="shared" si="7"/>
        <v/>
      </c>
      <c r="F120" s="133"/>
      <c r="G120" s="133"/>
      <c r="H120" s="133"/>
    </row>
    <row r="121" spans="1:8" ht="15" customHeight="1" x14ac:dyDescent="0.2">
      <c r="A121" s="135">
        <v>119</v>
      </c>
      <c r="B121" s="136" t="str">
        <f t="shared" si="4"/>
        <v/>
      </c>
      <c r="C121" s="136" t="str">
        <f t="shared" si="5"/>
        <v/>
      </c>
      <c r="D121" s="137" t="str">
        <f t="shared" si="6"/>
        <v/>
      </c>
      <c r="E121" s="137" t="str">
        <f t="shared" si="7"/>
        <v/>
      </c>
      <c r="F121" s="133"/>
      <c r="G121" s="133"/>
      <c r="H121" s="133"/>
    </row>
    <row r="122" spans="1:8" ht="15" customHeight="1" x14ac:dyDescent="0.2">
      <c r="A122" s="135">
        <v>120</v>
      </c>
      <c r="B122" s="136" t="str">
        <f t="shared" si="4"/>
        <v/>
      </c>
      <c r="C122" s="136" t="str">
        <f t="shared" si="5"/>
        <v/>
      </c>
      <c r="D122" s="137" t="str">
        <f t="shared" si="6"/>
        <v/>
      </c>
      <c r="E122" s="137" t="str">
        <f t="shared" si="7"/>
        <v/>
      </c>
      <c r="F122" s="133"/>
      <c r="G122" s="133"/>
      <c r="H122" s="133"/>
    </row>
    <row r="123" spans="1:8" ht="15" customHeight="1" x14ac:dyDescent="0.2">
      <c r="A123" s="135">
        <v>121</v>
      </c>
      <c r="B123" s="136" t="str">
        <f t="shared" si="4"/>
        <v/>
      </c>
      <c r="C123" s="136" t="str">
        <f t="shared" si="5"/>
        <v/>
      </c>
      <c r="D123" s="137" t="str">
        <f t="shared" si="6"/>
        <v/>
      </c>
      <c r="E123" s="137" t="str">
        <f t="shared" si="7"/>
        <v/>
      </c>
      <c r="F123" s="133"/>
      <c r="G123" s="133"/>
      <c r="H123" s="133"/>
    </row>
    <row r="124" spans="1:8" ht="15" customHeight="1" x14ac:dyDescent="0.2">
      <c r="A124" s="135">
        <v>122</v>
      </c>
      <c r="B124" s="136" t="str">
        <f t="shared" si="4"/>
        <v/>
      </c>
      <c r="C124" s="136" t="str">
        <f t="shared" si="5"/>
        <v/>
      </c>
      <c r="D124" s="137" t="str">
        <f t="shared" si="6"/>
        <v/>
      </c>
      <c r="E124" s="137" t="str">
        <f t="shared" si="7"/>
        <v/>
      </c>
      <c r="F124" s="133"/>
      <c r="G124" s="133"/>
      <c r="H124" s="133"/>
    </row>
    <row r="125" spans="1:8" ht="15" customHeight="1" x14ac:dyDescent="0.2">
      <c r="A125" s="135">
        <v>123</v>
      </c>
      <c r="B125" s="136" t="str">
        <f t="shared" si="4"/>
        <v/>
      </c>
      <c r="C125" s="136" t="str">
        <f t="shared" si="5"/>
        <v/>
      </c>
      <c r="D125" s="137" t="str">
        <f t="shared" si="6"/>
        <v/>
      </c>
      <c r="E125" s="137" t="str">
        <f t="shared" si="7"/>
        <v/>
      </c>
      <c r="F125" s="133"/>
      <c r="G125" s="133"/>
      <c r="H125" s="133"/>
    </row>
    <row r="126" spans="1:8" ht="15" customHeight="1" x14ac:dyDescent="0.2">
      <c r="A126" s="135">
        <v>124</v>
      </c>
      <c r="B126" s="136" t="str">
        <f t="shared" si="4"/>
        <v/>
      </c>
      <c r="C126" s="136" t="str">
        <f t="shared" si="5"/>
        <v/>
      </c>
      <c r="D126" s="137" t="str">
        <f t="shared" si="6"/>
        <v/>
      </c>
      <c r="E126" s="137" t="str">
        <f t="shared" si="7"/>
        <v/>
      </c>
      <c r="F126" s="133"/>
      <c r="G126" s="133"/>
      <c r="H126" s="133"/>
    </row>
    <row r="127" spans="1:8" ht="15" customHeight="1" x14ac:dyDescent="0.2">
      <c r="A127" s="135">
        <v>125</v>
      </c>
      <c r="B127" s="136" t="str">
        <f t="shared" si="4"/>
        <v/>
      </c>
      <c r="C127" s="136" t="str">
        <f t="shared" si="5"/>
        <v/>
      </c>
      <c r="D127" s="137" t="str">
        <f t="shared" si="6"/>
        <v/>
      </c>
      <c r="E127" s="137" t="str">
        <f t="shared" si="7"/>
        <v/>
      </c>
      <c r="F127" s="133"/>
      <c r="G127" s="133"/>
      <c r="H127" s="133"/>
    </row>
    <row r="128" spans="1:8" ht="15" customHeight="1" x14ac:dyDescent="0.2">
      <c r="A128" s="135">
        <v>126</v>
      </c>
      <c r="B128" s="136" t="str">
        <f t="shared" si="4"/>
        <v/>
      </c>
      <c r="C128" s="136" t="str">
        <f t="shared" si="5"/>
        <v/>
      </c>
      <c r="D128" s="137" t="str">
        <f t="shared" si="6"/>
        <v/>
      </c>
      <c r="E128" s="137" t="str">
        <f t="shared" si="7"/>
        <v/>
      </c>
      <c r="F128" s="133"/>
      <c r="G128" s="133"/>
      <c r="H128" s="133"/>
    </row>
    <row r="129" spans="1:8" ht="15" customHeight="1" x14ac:dyDescent="0.2">
      <c r="A129" s="135">
        <v>127</v>
      </c>
      <c r="B129" s="136" t="str">
        <f t="shared" si="4"/>
        <v/>
      </c>
      <c r="C129" s="136" t="str">
        <f t="shared" si="5"/>
        <v/>
      </c>
      <c r="D129" s="137" t="str">
        <f t="shared" si="6"/>
        <v/>
      </c>
      <c r="E129" s="137" t="str">
        <f t="shared" si="7"/>
        <v/>
      </c>
      <c r="F129" s="133"/>
      <c r="G129" s="133"/>
      <c r="H129" s="133"/>
    </row>
    <row r="130" spans="1:8" ht="15" customHeight="1" x14ac:dyDescent="0.2">
      <c r="A130" s="135">
        <v>128</v>
      </c>
      <c r="B130" s="136" t="str">
        <f t="shared" si="4"/>
        <v/>
      </c>
      <c r="C130" s="136" t="str">
        <f t="shared" si="5"/>
        <v/>
      </c>
      <c r="D130" s="137" t="str">
        <f t="shared" si="6"/>
        <v/>
      </c>
      <c r="E130" s="137" t="str">
        <f t="shared" si="7"/>
        <v/>
      </c>
      <c r="F130" s="133"/>
      <c r="G130" s="133"/>
      <c r="H130" s="133"/>
    </row>
    <row r="131" spans="1:8" ht="15" customHeight="1" x14ac:dyDescent="0.2">
      <c r="A131" s="135">
        <v>129</v>
      </c>
      <c r="B131" s="136" t="str">
        <f t="shared" ref="B131:B194" si="8">IF(C131="","",IF(VLOOKUP(A131,TourCompl,9,FALSE)="","",VLOOKUP(A131,ClasTr1,6,FALSE)))</f>
        <v/>
      </c>
      <c r="C131" s="136" t="str">
        <f t="shared" ref="C131:C194" si="9">IF(VLOOKUP(A131,TourCompl,9,FALSE)="","",VLOOKUP(A131,ClasTr1,7,FALSE))</f>
        <v/>
      </c>
      <c r="D131" s="137" t="str">
        <f t="shared" ref="D131:D194" si="10">IF(C131="","",IF(VLOOKUP(A131,TourCompl,9,FALSE)="","",VLOOKUP(A131,ClasTr1,22,FALSE) &amp; " V"))</f>
        <v/>
      </c>
      <c r="E131" s="137" t="str">
        <f t="shared" ref="E131:E194" si="11">IF(VLOOKUP(A131,TourCompl,9,FALSE)="","",VLOOKUP(A131,ClasTr1,27,FALSE))</f>
        <v/>
      </c>
      <c r="F131" s="133"/>
      <c r="G131" s="133"/>
      <c r="H131" s="133"/>
    </row>
    <row r="132" spans="1:8" ht="15" customHeight="1" x14ac:dyDescent="0.2">
      <c r="A132" s="135">
        <v>130</v>
      </c>
      <c r="B132" s="136" t="str">
        <f t="shared" si="8"/>
        <v/>
      </c>
      <c r="C132" s="136" t="str">
        <f t="shared" si="9"/>
        <v/>
      </c>
      <c r="D132" s="137" t="str">
        <f t="shared" si="10"/>
        <v/>
      </c>
      <c r="E132" s="137" t="str">
        <f t="shared" si="11"/>
        <v/>
      </c>
      <c r="F132" s="133"/>
      <c r="G132" s="133"/>
      <c r="H132" s="133"/>
    </row>
    <row r="133" spans="1:8" ht="15" customHeight="1" x14ac:dyDescent="0.2">
      <c r="A133" s="135">
        <v>131</v>
      </c>
      <c r="B133" s="136" t="str">
        <f t="shared" si="8"/>
        <v/>
      </c>
      <c r="C133" s="136" t="str">
        <f t="shared" si="9"/>
        <v/>
      </c>
      <c r="D133" s="137" t="str">
        <f t="shared" si="10"/>
        <v/>
      </c>
      <c r="E133" s="137" t="str">
        <f t="shared" si="11"/>
        <v/>
      </c>
      <c r="F133" s="133"/>
      <c r="G133" s="133"/>
      <c r="H133" s="133"/>
    </row>
    <row r="134" spans="1:8" ht="15" customHeight="1" x14ac:dyDescent="0.2">
      <c r="A134" s="135">
        <v>132</v>
      </c>
      <c r="B134" s="136" t="str">
        <f t="shared" si="8"/>
        <v/>
      </c>
      <c r="C134" s="136" t="str">
        <f t="shared" si="9"/>
        <v/>
      </c>
      <c r="D134" s="137" t="str">
        <f t="shared" si="10"/>
        <v/>
      </c>
      <c r="E134" s="137" t="str">
        <f t="shared" si="11"/>
        <v/>
      </c>
      <c r="F134" s="133"/>
      <c r="G134" s="133"/>
      <c r="H134" s="133"/>
    </row>
    <row r="135" spans="1:8" ht="15" customHeight="1" x14ac:dyDescent="0.2">
      <c r="A135" s="135">
        <v>133</v>
      </c>
      <c r="B135" s="136" t="str">
        <f t="shared" si="8"/>
        <v/>
      </c>
      <c r="C135" s="136" t="str">
        <f t="shared" si="9"/>
        <v/>
      </c>
      <c r="D135" s="137" t="str">
        <f t="shared" si="10"/>
        <v/>
      </c>
      <c r="E135" s="137" t="str">
        <f t="shared" si="11"/>
        <v/>
      </c>
      <c r="F135" s="133"/>
      <c r="G135" s="133"/>
      <c r="H135" s="133"/>
    </row>
    <row r="136" spans="1:8" ht="15" customHeight="1" x14ac:dyDescent="0.2">
      <c r="A136" s="135">
        <v>134</v>
      </c>
      <c r="B136" s="136" t="str">
        <f t="shared" si="8"/>
        <v/>
      </c>
      <c r="C136" s="136" t="str">
        <f t="shared" si="9"/>
        <v/>
      </c>
      <c r="D136" s="137" t="str">
        <f t="shared" si="10"/>
        <v/>
      </c>
      <c r="E136" s="137" t="str">
        <f t="shared" si="11"/>
        <v/>
      </c>
      <c r="F136" s="133"/>
      <c r="G136" s="133"/>
      <c r="H136" s="133"/>
    </row>
    <row r="137" spans="1:8" ht="15" customHeight="1" x14ac:dyDescent="0.2">
      <c r="A137" s="135">
        <v>135</v>
      </c>
      <c r="B137" s="136" t="str">
        <f t="shared" si="8"/>
        <v/>
      </c>
      <c r="C137" s="136" t="str">
        <f t="shared" si="9"/>
        <v/>
      </c>
      <c r="D137" s="137" t="str">
        <f t="shared" si="10"/>
        <v/>
      </c>
      <c r="E137" s="137" t="str">
        <f t="shared" si="11"/>
        <v/>
      </c>
      <c r="F137" s="133"/>
      <c r="G137" s="133"/>
      <c r="H137" s="133"/>
    </row>
    <row r="138" spans="1:8" ht="15" customHeight="1" x14ac:dyDescent="0.2">
      <c r="A138" s="135">
        <v>136</v>
      </c>
      <c r="B138" s="136" t="str">
        <f t="shared" si="8"/>
        <v/>
      </c>
      <c r="C138" s="136" t="str">
        <f t="shared" si="9"/>
        <v/>
      </c>
      <c r="D138" s="137" t="str">
        <f t="shared" si="10"/>
        <v/>
      </c>
      <c r="E138" s="137" t="str">
        <f t="shared" si="11"/>
        <v/>
      </c>
      <c r="F138" s="133"/>
      <c r="G138" s="133"/>
      <c r="H138" s="133"/>
    </row>
    <row r="139" spans="1:8" ht="15" customHeight="1" x14ac:dyDescent="0.2">
      <c r="A139" s="135">
        <v>137</v>
      </c>
      <c r="B139" s="136" t="str">
        <f t="shared" si="8"/>
        <v/>
      </c>
      <c r="C139" s="136" t="str">
        <f t="shared" si="9"/>
        <v/>
      </c>
      <c r="D139" s="137" t="str">
        <f t="shared" si="10"/>
        <v/>
      </c>
      <c r="E139" s="137" t="str">
        <f t="shared" si="11"/>
        <v/>
      </c>
      <c r="F139" s="133"/>
      <c r="G139" s="133"/>
      <c r="H139" s="133"/>
    </row>
    <row r="140" spans="1:8" ht="15" customHeight="1" x14ac:dyDescent="0.2">
      <c r="A140" s="135">
        <v>138</v>
      </c>
      <c r="B140" s="136" t="str">
        <f t="shared" si="8"/>
        <v/>
      </c>
      <c r="C140" s="136" t="str">
        <f t="shared" si="9"/>
        <v/>
      </c>
      <c r="D140" s="137" t="str">
        <f t="shared" si="10"/>
        <v/>
      </c>
      <c r="E140" s="137" t="str">
        <f t="shared" si="11"/>
        <v/>
      </c>
      <c r="F140" s="133"/>
      <c r="G140" s="133"/>
      <c r="H140" s="133"/>
    </row>
    <row r="141" spans="1:8" ht="15" customHeight="1" x14ac:dyDescent="0.2">
      <c r="A141" s="135">
        <v>139</v>
      </c>
      <c r="B141" s="136" t="str">
        <f t="shared" si="8"/>
        <v/>
      </c>
      <c r="C141" s="136" t="str">
        <f t="shared" si="9"/>
        <v/>
      </c>
      <c r="D141" s="137" t="str">
        <f t="shared" si="10"/>
        <v/>
      </c>
      <c r="E141" s="137" t="str">
        <f t="shared" si="11"/>
        <v/>
      </c>
      <c r="F141" s="133"/>
      <c r="G141" s="133"/>
      <c r="H141" s="133"/>
    </row>
    <row r="142" spans="1:8" ht="15" customHeight="1" x14ac:dyDescent="0.2">
      <c r="A142" s="135">
        <v>140</v>
      </c>
      <c r="B142" s="136" t="str">
        <f t="shared" si="8"/>
        <v/>
      </c>
      <c r="C142" s="136" t="str">
        <f t="shared" si="9"/>
        <v/>
      </c>
      <c r="D142" s="137" t="str">
        <f t="shared" si="10"/>
        <v/>
      </c>
      <c r="E142" s="137" t="str">
        <f t="shared" si="11"/>
        <v/>
      </c>
      <c r="F142" s="133"/>
      <c r="G142" s="133"/>
      <c r="H142" s="133"/>
    </row>
    <row r="143" spans="1:8" ht="15" customHeight="1" x14ac:dyDescent="0.2">
      <c r="A143" s="135">
        <v>141</v>
      </c>
      <c r="B143" s="136" t="str">
        <f t="shared" si="8"/>
        <v/>
      </c>
      <c r="C143" s="136" t="str">
        <f t="shared" si="9"/>
        <v/>
      </c>
      <c r="D143" s="137" t="str">
        <f t="shared" si="10"/>
        <v/>
      </c>
      <c r="E143" s="137" t="str">
        <f t="shared" si="11"/>
        <v/>
      </c>
      <c r="F143" s="133"/>
      <c r="G143" s="133"/>
      <c r="H143" s="133"/>
    </row>
    <row r="144" spans="1:8" ht="15" customHeight="1" x14ac:dyDescent="0.2">
      <c r="A144" s="135">
        <v>142</v>
      </c>
      <c r="B144" s="136" t="str">
        <f t="shared" si="8"/>
        <v/>
      </c>
      <c r="C144" s="136" t="str">
        <f t="shared" si="9"/>
        <v/>
      </c>
      <c r="D144" s="137" t="str">
        <f t="shared" si="10"/>
        <v/>
      </c>
      <c r="E144" s="137" t="str">
        <f t="shared" si="11"/>
        <v/>
      </c>
      <c r="F144" s="133"/>
      <c r="G144" s="133"/>
      <c r="H144" s="133"/>
    </row>
    <row r="145" spans="1:8" ht="15" customHeight="1" x14ac:dyDescent="0.2">
      <c r="A145" s="135">
        <v>143</v>
      </c>
      <c r="B145" s="136" t="str">
        <f t="shared" si="8"/>
        <v/>
      </c>
      <c r="C145" s="136" t="str">
        <f t="shared" si="9"/>
        <v/>
      </c>
      <c r="D145" s="137" t="str">
        <f t="shared" si="10"/>
        <v/>
      </c>
      <c r="E145" s="137" t="str">
        <f t="shared" si="11"/>
        <v/>
      </c>
      <c r="F145" s="133"/>
      <c r="G145" s="133"/>
      <c r="H145" s="133"/>
    </row>
    <row r="146" spans="1:8" ht="15" customHeight="1" x14ac:dyDescent="0.2">
      <c r="A146" s="135">
        <v>144</v>
      </c>
      <c r="B146" s="136" t="str">
        <f t="shared" si="8"/>
        <v/>
      </c>
      <c r="C146" s="136" t="str">
        <f t="shared" si="9"/>
        <v/>
      </c>
      <c r="D146" s="137" t="str">
        <f t="shared" si="10"/>
        <v/>
      </c>
      <c r="E146" s="137" t="str">
        <f t="shared" si="11"/>
        <v/>
      </c>
      <c r="F146" s="133"/>
      <c r="G146" s="133"/>
      <c r="H146" s="133"/>
    </row>
    <row r="147" spans="1:8" ht="15" customHeight="1" x14ac:dyDescent="0.2">
      <c r="A147" s="135">
        <v>145</v>
      </c>
      <c r="B147" s="136" t="str">
        <f t="shared" si="8"/>
        <v/>
      </c>
      <c r="C147" s="136" t="str">
        <f t="shared" si="9"/>
        <v/>
      </c>
      <c r="D147" s="137" t="str">
        <f t="shared" si="10"/>
        <v/>
      </c>
      <c r="E147" s="137" t="str">
        <f t="shared" si="11"/>
        <v/>
      </c>
      <c r="F147" s="133"/>
      <c r="G147" s="133"/>
      <c r="H147" s="133"/>
    </row>
    <row r="148" spans="1:8" ht="15" customHeight="1" x14ac:dyDescent="0.2">
      <c r="A148" s="135">
        <v>146</v>
      </c>
      <c r="B148" s="136" t="str">
        <f t="shared" si="8"/>
        <v/>
      </c>
      <c r="C148" s="136" t="str">
        <f t="shared" si="9"/>
        <v/>
      </c>
      <c r="D148" s="137" t="str">
        <f t="shared" si="10"/>
        <v/>
      </c>
      <c r="E148" s="137" t="str">
        <f t="shared" si="11"/>
        <v/>
      </c>
      <c r="F148" s="133"/>
      <c r="G148" s="133"/>
      <c r="H148" s="133"/>
    </row>
    <row r="149" spans="1:8" ht="15" customHeight="1" x14ac:dyDescent="0.2">
      <c r="A149" s="135">
        <v>147</v>
      </c>
      <c r="B149" s="136" t="str">
        <f t="shared" si="8"/>
        <v/>
      </c>
      <c r="C149" s="136" t="str">
        <f t="shared" si="9"/>
        <v/>
      </c>
      <c r="D149" s="137" t="str">
        <f t="shared" si="10"/>
        <v/>
      </c>
      <c r="E149" s="137" t="str">
        <f t="shared" si="11"/>
        <v/>
      </c>
      <c r="F149" s="133"/>
      <c r="G149" s="133"/>
      <c r="H149" s="133"/>
    </row>
    <row r="150" spans="1:8" ht="15" customHeight="1" x14ac:dyDescent="0.2">
      <c r="A150" s="135">
        <v>148</v>
      </c>
      <c r="B150" s="136" t="str">
        <f t="shared" si="8"/>
        <v/>
      </c>
      <c r="C150" s="136" t="str">
        <f t="shared" si="9"/>
        <v/>
      </c>
      <c r="D150" s="137" t="str">
        <f t="shared" si="10"/>
        <v/>
      </c>
      <c r="E150" s="137" t="str">
        <f t="shared" si="11"/>
        <v/>
      </c>
      <c r="F150" s="133"/>
      <c r="G150" s="133"/>
      <c r="H150" s="133"/>
    </row>
    <row r="151" spans="1:8" ht="15" customHeight="1" x14ac:dyDescent="0.2">
      <c r="A151" s="135">
        <v>149</v>
      </c>
      <c r="B151" s="136" t="str">
        <f t="shared" si="8"/>
        <v/>
      </c>
      <c r="C151" s="136" t="str">
        <f t="shared" si="9"/>
        <v/>
      </c>
      <c r="D151" s="137" t="str">
        <f t="shared" si="10"/>
        <v/>
      </c>
      <c r="E151" s="137" t="str">
        <f t="shared" si="11"/>
        <v/>
      </c>
      <c r="F151" s="133"/>
      <c r="G151" s="133"/>
      <c r="H151" s="133"/>
    </row>
    <row r="152" spans="1:8" ht="15" customHeight="1" x14ac:dyDescent="0.2">
      <c r="A152" s="135">
        <v>150</v>
      </c>
      <c r="B152" s="136" t="str">
        <f t="shared" si="8"/>
        <v/>
      </c>
      <c r="C152" s="136" t="str">
        <f t="shared" si="9"/>
        <v/>
      </c>
      <c r="D152" s="137" t="str">
        <f t="shared" si="10"/>
        <v/>
      </c>
      <c r="E152" s="137" t="str">
        <f t="shared" si="11"/>
        <v/>
      </c>
      <c r="F152" s="133"/>
      <c r="G152" s="133"/>
      <c r="H152" s="133"/>
    </row>
    <row r="153" spans="1:8" ht="15" customHeight="1" x14ac:dyDescent="0.2">
      <c r="A153" s="135">
        <v>151</v>
      </c>
      <c r="B153" s="136" t="str">
        <f t="shared" si="8"/>
        <v/>
      </c>
      <c r="C153" s="136" t="str">
        <f t="shared" si="9"/>
        <v/>
      </c>
      <c r="D153" s="137" t="str">
        <f t="shared" si="10"/>
        <v/>
      </c>
      <c r="E153" s="137" t="str">
        <f t="shared" si="11"/>
        <v/>
      </c>
      <c r="F153" s="133"/>
      <c r="G153" s="133"/>
      <c r="H153" s="133"/>
    </row>
    <row r="154" spans="1:8" ht="15" customHeight="1" x14ac:dyDescent="0.2">
      <c r="A154" s="135">
        <v>152</v>
      </c>
      <c r="B154" s="136" t="str">
        <f t="shared" si="8"/>
        <v/>
      </c>
      <c r="C154" s="136" t="str">
        <f t="shared" si="9"/>
        <v/>
      </c>
      <c r="D154" s="137" t="str">
        <f t="shared" si="10"/>
        <v/>
      </c>
      <c r="E154" s="137" t="str">
        <f t="shared" si="11"/>
        <v/>
      </c>
      <c r="F154" s="133"/>
      <c r="G154" s="133"/>
      <c r="H154" s="133"/>
    </row>
    <row r="155" spans="1:8" ht="15" customHeight="1" x14ac:dyDescent="0.2">
      <c r="A155" s="135">
        <v>153</v>
      </c>
      <c r="B155" s="136" t="str">
        <f t="shared" si="8"/>
        <v/>
      </c>
      <c r="C155" s="136" t="str">
        <f t="shared" si="9"/>
        <v/>
      </c>
      <c r="D155" s="137" t="str">
        <f t="shared" si="10"/>
        <v/>
      </c>
      <c r="E155" s="137" t="str">
        <f t="shared" si="11"/>
        <v/>
      </c>
      <c r="F155" s="133"/>
      <c r="G155" s="133"/>
      <c r="H155" s="133"/>
    </row>
    <row r="156" spans="1:8" ht="15" customHeight="1" x14ac:dyDescent="0.2">
      <c r="A156" s="135">
        <v>154</v>
      </c>
      <c r="B156" s="136" t="str">
        <f t="shared" si="8"/>
        <v/>
      </c>
      <c r="C156" s="136" t="str">
        <f t="shared" si="9"/>
        <v/>
      </c>
      <c r="D156" s="137" t="str">
        <f t="shared" si="10"/>
        <v/>
      </c>
      <c r="E156" s="137" t="str">
        <f t="shared" si="11"/>
        <v/>
      </c>
      <c r="F156" s="133"/>
      <c r="G156" s="133"/>
      <c r="H156" s="133"/>
    </row>
    <row r="157" spans="1:8" ht="15" customHeight="1" x14ac:dyDescent="0.2">
      <c r="A157" s="135">
        <v>155</v>
      </c>
      <c r="B157" s="136" t="str">
        <f t="shared" si="8"/>
        <v/>
      </c>
      <c r="C157" s="136" t="str">
        <f t="shared" si="9"/>
        <v/>
      </c>
      <c r="D157" s="137" t="str">
        <f t="shared" si="10"/>
        <v/>
      </c>
      <c r="E157" s="137" t="str">
        <f t="shared" si="11"/>
        <v/>
      </c>
      <c r="F157" s="133"/>
      <c r="G157" s="133"/>
      <c r="H157" s="133"/>
    </row>
    <row r="158" spans="1:8" ht="15" customHeight="1" x14ac:dyDescent="0.2">
      <c r="A158" s="135">
        <v>156</v>
      </c>
      <c r="B158" s="136" t="str">
        <f t="shared" si="8"/>
        <v/>
      </c>
      <c r="C158" s="136" t="str">
        <f t="shared" si="9"/>
        <v/>
      </c>
      <c r="D158" s="137" t="str">
        <f t="shared" si="10"/>
        <v/>
      </c>
      <c r="E158" s="137" t="str">
        <f t="shared" si="11"/>
        <v/>
      </c>
      <c r="F158" s="133"/>
      <c r="G158" s="133"/>
      <c r="H158" s="133"/>
    </row>
    <row r="159" spans="1:8" ht="15" customHeight="1" x14ac:dyDescent="0.2">
      <c r="A159" s="135">
        <v>157</v>
      </c>
      <c r="B159" s="136" t="str">
        <f t="shared" si="8"/>
        <v/>
      </c>
      <c r="C159" s="136" t="str">
        <f t="shared" si="9"/>
        <v/>
      </c>
      <c r="D159" s="137" t="str">
        <f t="shared" si="10"/>
        <v/>
      </c>
      <c r="E159" s="137" t="str">
        <f t="shared" si="11"/>
        <v/>
      </c>
      <c r="F159" s="133"/>
      <c r="G159" s="133"/>
      <c r="H159" s="133"/>
    </row>
    <row r="160" spans="1:8" ht="15" customHeight="1" x14ac:dyDescent="0.2">
      <c r="A160" s="135">
        <v>158</v>
      </c>
      <c r="B160" s="136" t="str">
        <f t="shared" si="8"/>
        <v/>
      </c>
      <c r="C160" s="136" t="str">
        <f t="shared" si="9"/>
        <v/>
      </c>
      <c r="D160" s="137" t="str">
        <f t="shared" si="10"/>
        <v/>
      </c>
      <c r="E160" s="137" t="str">
        <f t="shared" si="11"/>
        <v/>
      </c>
      <c r="F160" s="133"/>
      <c r="G160" s="133"/>
      <c r="H160" s="133"/>
    </row>
    <row r="161" spans="1:8" ht="15" customHeight="1" x14ac:dyDescent="0.2">
      <c r="A161" s="135">
        <v>159</v>
      </c>
      <c r="B161" s="136" t="str">
        <f t="shared" si="8"/>
        <v/>
      </c>
      <c r="C161" s="136" t="str">
        <f t="shared" si="9"/>
        <v/>
      </c>
      <c r="D161" s="137" t="str">
        <f t="shared" si="10"/>
        <v/>
      </c>
      <c r="E161" s="137" t="str">
        <f t="shared" si="11"/>
        <v/>
      </c>
      <c r="F161" s="133"/>
      <c r="G161" s="133"/>
      <c r="H161" s="133"/>
    </row>
    <row r="162" spans="1:8" ht="15" customHeight="1" x14ac:dyDescent="0.2">
      <c r="A162" s="135">
        <v>160</v>
      </c>
      <c r="B162" s="136" t="str">
        <f t="shared" si="8"/>
        <v/>
      </c>
      <c r="C162" s="136" t="str">
        <f t="shared" si="9"/>
        <v/>
      </c>
      <c r="D162" s="137" t="str">
        <f t="shared" si="10"/>
        <v/>
      </c>
      <c r="E162" s="137" t="str">
        <f t="shared" si="11"/>
        <v/>
      </c>
      <c r="F162" s="133"/>
      <c r="G162" s="133"/>
      <c r="H162" s="133"/>
    </row>
    <row r="163" spans="1:8" ht="15" customHeight="1" x14ac:dyDescent="0.2">
      <c r="A163" s="135">
        <v>161</v>
      </c>
      <c r="B163" s="136" t="str">
        <f t="shared" si="8"/>
        <v/>
      </c>
      <c r="C163" s="136" t="str">
        <f t="shared" si="9"/>
        <v/>
      </c>
      <c r="D163" s="137" t="str">
        <f t="shared" si="10"/>
        <v/>
      </c>
      <c r="E163" s="137" t="str">
        <f t="shared" si="11"/>
        <v/>
      </c>
      <c r="F163" s="133"/>
      <c r="G163" s="133"/>
      <c r="H163" s="133"/>
    </row>
    <row r="164" spans="1:8" ht="15" customHeight="1" x14ac:dyDescent="0.2">
      <c r="A164" s="135">
        <v>162</v>
      </c>
      <c r="B164" s="136" t="str">
        <f t="shared" si="8"/>
        <v/>
      </c>
      <c r="C164" s="136" t="str">
        <f t="shared" si="9"/>
        <v/>
      </c>
      <c r="D164" s="137" t="str">
        <f t="shared" si="10"/>
        <v/>
      </c>
      <c r="E164" s="137" t="str">
        <f t="shared" si="11"/>
        <v/>
      </c>
      <c r="F164" s="133"/>
      <c r="G164" s="133"/>
      <c r="H164" s="133"/>
    </row>
    <row r="165" spans="1:8" ht="15" customHeight="1" x14ac:dyDescent="0.2">
      <c r="A165" s="135">
        <v>163</v>
      </c>
      <c r="B165" s="136" t="str">
        <f t="shared" si="8"/>
        <v/>
      </c>
      <c r="C165" s="136" t="str">
        <f t="shared" si="9"/>
        <v/>
      </c>
      <c r="D165" s="137" t="str">
        <f t="shared" si="10"/>
        <v/>
      </c>
      <c r="E165" s="137" t="str">
        <f t="shared" si="11"/>
        <v/>
      </c>
      <c r="F165" s="133"/>
      <c r="G165" s="133"/>
      <c r="H165" s="133"/>
    </row>
    <row r="166" spans="1:8" ht="15" customHeight="1" x14ac:dyDescent="0.2">
      <c r="A166" s="135">
        <v>164</v>
      </c>
      <c r="B166" s="136" t="str">
        <f t="shared" si="8"/>
        <v/>
      </c>
      <c r="C166" s="136" t="str">
        <f t="shared" si="9"/>
        <v/>
      </c>
      <c r="D166" s="137" t="str">
        <f t="shared" si="10"/>
        <v/>
      </c>
      <c r="E166" s="137" t="str">
        <f t="shared" si="11"/>
        <v/>
      </c>
      <c r="F166" s="133"/>
      <c r="G166" s="133"/>
      <c r="H166" s="133"/>
    </row>
    <row r="167" spans="1:8" ht="15" customHeight="1" x14ac:dyDescent="0.2">
      <c r="A167" s="135">
        <v>165</v>
      </c>
      <c r="B167" s="136" t="str">
        <f t="shared" si="8"/>
        <v/>
      </c>
      <c r="C167" s="136" t="str">
        <f t="shared" si="9"/>
        <v/>
      </c>
      <c r="D167" s="137" t="str">
        <f t="shared" si="10"/>
        <v/>
      </c>
      <c r="E167" s="137" t="str">
        <f t="shared" si="11"/>
        <v/>
      </c>
      <c r="F167" s="133"/>
      <c r="G167" s="133"/>
      <c r="H167" s="133"/>
    </row>
    <row r="168" spans="1:8" ht="15" customHeight="1" x14ac:dyDescent="0.2">
      <c r="A168" s="135">
        <v>166</v>
      </c>
      <c r="B168" s="136" t="str">
        <f t="shared" si="8"/>
        <v/>
      </c>
      <c r="C168" s="136" t="str">
        <f t="shared" si="9"/>
        <v/>
      </c>
      <c r="D168" s="137" t="str">
        <f t="shared" si="10"/>
        <v/>
      </c>
      <c r="E168" s="137" t="str">
        <f t="shared" si="11"/>
        <v/>
      </c>
      <c r="F168" s="133"/>
      <c r="G168" s="133"/>
      <c r="H168" s="133"/>
    </row>
    <row r="169" spans="1:8" ht="15" customHeight="1" x14ac:dyDescent="0.2">
      <c r="A169" s="135">
        <v>167</v>
      </c>
      <c r="B169" s="136" t="str">
        <f t="shared" si="8"/>
        <v/>
      </c>
      <c r="C169" s="136" t="str">
        <f t="shared" si="9"/>
        <v/>
      </c>
      <c r="D169" s="137" t="str">
        <f t="shared" si="10"/>
        <v/>
      </c>
      <c r="E169" s="137" t="str">
        <f t="shared" si="11"/>
        <v/>
      </c>
      <c r="F169" s="133"/>
      <c r="G169" s="133"/>
      <c r="H169" s="133"/>
    </row>
    <row r="170" spans="1:8" ht="15" customHeight="1" x14ac:dyDescent="0.2">
      <c r="A170" s="135">
        <v>168</v>
      </c>
      <c r="B170" s="136" t="str">
        <f t="shared" si="8"/>
        <v/>
      </c>
      <c r="C170" s="136" t="str">
        <f t="shared" si="9"/>
        <v/>
      </c>
      <c r="D170" s="137" t="str">
        <f t="shared" si="10"/>
        <v/>
      </c>
      <c r="E170" s="137" t="str">
        <f t="shared" si="11"/>
        <v/>
      </c>
      <c r="F170" s="133"/>
      <c r="G170" s="133"/>
      <c r="H170" s="133"/>
    </row>
    <row r="171" spans="1:8" ht="15" customHeight="1" x14ac:dyDescent="0.2">
      <c r="A171" s="135">
        <v>169</v>
      </c>
      <c r="B171" s="136" t="str">
        <f t="shared" si="8"/>
        <v/>
      </c>
      <c r="C171" s="136" t="str">
        <f t="shared" si="9"/>
        <v/>
      </c>
      <c r="D171" s="137" t="str">
        <f t="shared" si="10"/>
        <v/>
      </c>
      <c r="E171" s="137" t="str">
        <f t="shared" si="11"/>
        <v/>
      </c>
      <c r="F171" s="133"/>
      <c r="G171" s="133"/>
      <c r="H171" s="133"/>
    </row>
    <row r="172" spans="1:8" ht="15" customHeight="1" x14ac:dyDescent="0.2">
      <c r="A172" s="135">
        <v>170</v>
      </c>
      <c r="B172" s="136" t="str">
        <f t="shared" si="8"/>
        <v/>
      </c>
      <c r="C172" s="136" t="str">
        <f t="shared" si="9"/>
        <v/>
      </c>
      <c r="D172" s="137" t="str">
        <f t="shared" si="10"/>
        <v/>
      </c>
      <c r="E172" s="137" t="str">
        <f t="shared" si="11"/>
        <v/>
      </c>
      <c r="F172" s="133"/>
      <c r="G172" s="133"/>
      <c r="H172" s="133"/>
    </row>
    <row r="173" spans="1:8" ht="15" customHeight="1" x14ac:dyDescent="0.2">
      <c r="A173" s="135">
        <v>171</v>
      </c>
      <c r="B173" s="136" t="str">
        <f t="shared" si="8"/>
        <v/>
      </c>
      <c r="C173" s="136" t="str">
        <f t="shared" si="9"/>
        <v/>
      </c>
      <c r="D173" s="137" t="str">
        <f t="shared" si="10"/>
        <v/>
      </c>
      <c r="E173" s="137" t="str">
        <f t="shared" si="11"/>
        <v/>
      </c>
      <c r="F173" s="133"/>
      <c r="G173" s="133"/>
      <c r="H173" s="133"/>
    </row>
    <row r="174" spans="1:8" ht="15" customHeight="1" x14ac:dyDescent="0.2">
      <c r="A174" s="135">
        <v>172</v>
      </c>
      <c r="B174" s="136" t="str">
        <f t="shared" si="8"/>
        <v/>
      </c>
      <c r="C174" s="136" t="str">
        <f t="shared" si="9"/>
        <v/>
      </c>
      <c r="D174" s="137" t="str">
        <f t="shared" si="10"/>
        <v/>
      </c>
      <c r="E174" s="137" t="str">
        <f t="shared" si="11"/>
        <v/>
      </c>
      <c r="F174" s="133"/>
      <c r="G174" s="133"/>
      <c r="H174" s="133"/>
    </row>
    <row r="175" spans="1:8" ht="15" customHeight="1" x14ac:dyDescent="0.2">
      <c r="A175" s="135">
        <v>173</v>
      </c>
      <c r="B175" s="136" t="str">
        <f t="shared" si="8"/>
        <v/>
      </c>
      <c r="C175" s="136" t="str">
        <f t="shared" si="9"/>
        <v/>
      </c>
      <c r="D175" s="137" t="str">
        <f t="shared" si="10"/>
        <v/>
      </c>
      <c r="E175" s="137" t="str">
        <f t="shared" si="11"/>
        <v/>
      </c>
      <c r="F175" s="133"/>
      <c r="G175" s="133"/>
      <c r="H175" s="133"/>
    </row>
    <row r="176" spans="1:8" ht="15" customHeight="1" x14ac:dyDescent="0.2">
      <c r="A176" s="135">
        <v>174</v>
      </c>
      <c r="B176" s="136" t="str">
        <f t="shared" si="8"/>
        <v/>
      </c>
      <c r="C176" s="136" t="str">
        <f t="shared" si="9"/>
        <v/>
      </c>
      <c r="D176" s="137" t="str">
        <f t="shared" si="10"/>
        <v/>
      </c>
      <c r="E176" s="137" t="str">
        <f t="shared" si="11"/>
        <v/>
      </c>
      <c r="F176" s="133"/>
      <c r="G176" s="133"/>
      <c r="H176" s="133"/>
    </row>
    <row r="177" spans="1:8" ht="15" customHeight="1" x14ac:dyDescent="0.2">
      <c r="A177" s="135">
        <v>175</v>
      </c>
      <c r="B177" s="136" t="str">
        <f t="shared" si="8"/>
        <v/>
      </c>
      <c r="C177" s="136" t="str">
        <f t="shared" si="9"/>
        <v/>
      </c>
      <c r="D177" s="137" t="str">
        <f t="shared" si="10"/>
        <v/>
      </c>
      <c r="E177" s="137" t="str">
        <f t="shared" si="11"/>
        <v/>
      </c>
      <c r="F177" s="133"/>
      <c r="G177" s="133"/>
      <c r="H177" s="133"/>
    </row>
    <row r="178" spans="1:8" ht="15" customHeight="1" x14ac:dyDescent="0.2">
      <c r="A178" s="135">
        <v>176</v>
      </c>
      <c r="B178" s="136" t="str">
        <f t="shared" si="8"/>
        <v/>
      </c>
      <c r="C178" s="136" t="str">
        <f t="shared" si="9"/>
        <v/>
      </c>
      <c r="D178" s="137" t="str">
        <f t="shared" si="10"/>
        <v/>
      </c>
      <c r="E178" s="137" t="str">
        <f t="shared" si="11"/>
        <v/>
      </c>
      <c r="F178" s="133"/>
      <c r="G178" s="133"/>
      <c r="H178" s="133"/>
    </row>
    <row r="179" spans="1:8" ht="15" customHeight="1" x14ac:dyDescent="0.2">
      <c r="A179" s="135">
        <v>177</v>
      </c>
      <c r="B179" s="136" t="str">
        <f t="shared" si="8"/>
        <v/>
      </c>
      <c r="C179" s="136" t="str">
        <f t="shared" si="9"/>
        <v/>
      </c>
      <c r="D179" s="137" t="str">
        <f t="shared" si="10"/>
        <v/>
      </c>
      <c r="E179" s="137" t="str">
        <f t="shared" si="11"/>
        <v/>
      </c>
      <c r="F179" s="133"/>
      <c r="G179" s="133"/>
      <c r="H179" s="133"/>
    </row>
    <row r="180" spans="1:8" ht="15" customHeight="1" x14ac:dyDescent="0.2">
      <c r="A180" s="135">
        <v>178</v>
      </c>
      <c r="B180" s="136" t="str">
        <f t="shared" si="8"/>
        <v/>
      </c>
      <c r="C180" s="136" t="str">
        <f t="shared" si="9"/>
        <v/>
      </c>
      <c r="D180" s="137" t="str">
        <f t="shared" si="10"/>
        <v/>
      </c>
      <c r="E180" s="137" t="str">
        <f t="shared" si="11"/>
        <v/>
      </c>
      <c r="F180" s="133"/>
      <c r="G180" s="133"/>
      <c r="H180" s="133"/>
    </row>
    <row r="181" spans="1:8" ht="15" customHeight="1" x14ac:dyDescent="0.2">
      <c r="A181" s="135">
        <v>179</v>
      </c>
      <c r="B181" s="136" t="str">
        <f t="shared" si="8"/>
        <v/>
      </c>
      <c r="C181" s="136" t="str">
        <f t="shared" si="9"/>
        <v/>
      </c>
      <c r="D181" s="137" t="str">
        <f t="shared" si="10"/>
        <v/>
      </c>
      <c r="E181" s="137" t="str">
        <f t="shared" si="11"/>
        <v/>
      </c>
      <c r="F181" s="133"/>
      <c r="G181" s="133"/>
      <c r="H181" s="133"/>
    </row>
    <row r="182" spans="1:8" ht="15" customHeight="1" x14ac:dyDescent="0.2">
      <c r="A182" s="135">
        <v>180</v>
      </c>
      <c r="B182" s="136" t="str">
        <f t="shared" si="8"/>
        <v/>
      </c>
      <c r="C182" s="136" t="str">
        <f t="shared" si="9"/>
        <v/>
      </c>
      <c r="D182" s="137" t="str">
        <f t="shared" si="10"/>
        <v/>
      </c>
      <c r="E182" s="137" t="str">
        <f t="shared" si="11"/>
        <v/>
      </c>
      <c r="F182" s="133"/>
      <c r="G182" s="133"/>
      <c r="H182" s="133"/>
    </row>
    <row r="183" spans="1:8" ht="15" customHeight="1" x14ac:dyDescent="0.2">
      <c r="A183" s="135">
        <v>181</v>
      </c>
      <c r="B183" s="136" t="str">
        <f t="shared" si="8"/>
        <v/>
      </c>
      <c r="C183" s="136" t="str">
        <f t="shared" si="9"/>
        <v/>
      </c>
      <c r="D183" s="137" t="str">
        <f t="shared" si="10"/>
        <v/>
      </c>
      <c r="E183" s="137" t="str">
        <f t="shared" si="11"/>
        <v/>
      </c>
      <c r="F183" s="133"/>
      <c r="G183" s="133"/>
      <c r="H183" s="133"/>
    </row>
    <row r="184" spans="1:8" ht="15" customHeight="1" x14ac:dyDescent="0.2">
      <c r="A184" s="135">
        <v>182</v>
      </c>
      <c r="B184" s="136" t="str">
        <f t="shared" si="8"/>
        <v/>
      </c>
      <c r="C184" s="136" t="str">
        <f t="shared" si="9"/>
        <v/>
      </c>
      <c r="D184" s="137" t="str">
        <f t="shared" si="10"/>
        <v/>
      </c>
      <c r="E184" s="137" t="str">
        <f t="shared" si="11"/>
        <v/>
      </c>
      <c r="F184" s="133"/>
      <c r="G184" s="133"/>
      <c r="H184" s="133"/>
    </row>
    <row r="185" spans="1:8" ht="15" customHeight="1" x14ac:dyDescent="0.2">
      <c r="A185" s="135">
        <v>183</v>
      </c>
      <c r="B185" s="136" t="str">
        <f t="shared" si="8"/>
        <v/>
      </c>
      <c r="C185" s="136" t="str">
        <f t="shared" si="9"/>
        <v/>
      </c>
      <c r="D185" s="137" t="str">
        <f t="shared" si="10"/>
        <v/>
      </c>
      <c r="E185" s="137" t="str">
        <f t="shared" si="11"/>
        <v/>
      </c>
      <c r="F185" s="133"/>
      <c r="G185" s="133"/>
      <c r="H185" s="133"/>
    </row>
    <row r="186" spans="1:8" ht="15" customHeight="1" x14ac:dyDescent="0.2">
      <c r="A186" s="135">
        <v>184</v>
      </c>
      <c r="B186" s="136" t="str">
        <f t="shared" si="8"/>
        <v/>
      </c>
      <c r="C186" s="136" t="str">
        <f t="shared" si="9"/>
        <v/>
      </c>
      <c r="D186" s="137" t="str">
        <f t="shared" si="10"/>
        <v/>
      </c>
      <c r="E186" s="137" t="str">
        <f t="shared" si="11"/>
        <v/>
      </c>
      <c r="F186" s="133"/>
      <c r="G186" s="133"/>
      <c r="H186" s="133"/>
    </row>
    <row r="187" spans="1:8" ht="15" customHeight="1" x14ac:dyDescent="0.2">
      <c r="A187" s="135">
        <v>185</v>
      </c>
      <c r="B187" s="136" t="str">
        <f t="shared" si="8"/>
        <v/>
      </c>
      <c r="C187" s="136" t="str">
        <f t="shared" si="9"/>
        <v/>
      </c>
      <c r="D187" s="137" t="str">
        <f t="shared" si="10"/>
        <v/>
      </c>
      <c r="E187" s="137" t="str">
        <f t="shared" si="11"/>
        <v/>
      </c>
      <c r="F187" s="133"/>
      <c r="G187" s="133"/>
      <c r="H187" s="133"/>
    </row>
    <row r="188" spans="1:8" ht="15" customHeight="1" x14ac:dyDescent="0.2">
      <c r="A188" s="135">
        <v>186</v>
      </c>
      <c r="B188" s="136" t="str">
        <f t="shared" si="8"/>
        <v/>
      </c>
      <c r="C188" s="136" t="str">
        <f t="shared" si="9"/>
        <v/>
      </c>
      <c r="D188" s="137" t="str">
        <f t="shared" si="10"/>
        <v/>
      </c>
      <c r="E188" s="137" t="str">
        <f t="shared" si="11"/>
        <v/>
      </c>
      <c r="F188" s="133"/>
      <c r="G188" s="133"/>
      <c r="H188" s="133"/>
    </row>
    <row r="189" spans="1:8" ht="15" customHeight="1" x14ac:dyDescent="0.2">
      <c r="A189" s="135">
        <v>187</v>
      </c>
      <c r="B189" s="136" t="str">
        <f t="shared" si="8"/>
        <v/>
      </c>
      <c r="C189" s="136" t="str">
        <f t="shared" si="9"/>
        <v/>
      </c>
      <c r="D189" s="137" t="str">
        <f t="shared" si="10"/>
        <v/>
      </c>
      <c r="E189" s="137" t="str">
        <f t="shared" si="11"/>
        <v/>
      </c>
      <c r="F189" s="133"/>
      <c r="G189" s="133"/>
      <c r="H189" s="133"/>
    </row>
    <row r="190" spans="1:8" ht="15" customHeight="1" x14ac:dyDescent="0.2">
      <c r="A190" s="135">
        <v>188</v>
      </c>
      <c r="B190" s="136" t="str">
        <f t="shared" si="8"/>
        <v/>
      </c>
      <c r="C190" s="136" t="str">
        <f t="shared" si="9"/>
        <v/>
      </c>
      <c r="D190" s="137" t="str">
        <f t="shared" si="10"/>
        <v/>
      </c>
      <c r="E190" s="137" t="str">
        <f t="shared" si="11"/>
        <v/>
      </c>
      <c r="F190" s="133"/>
      <c r="G190" s="133"/>
      <c r="H190" s="133"/>
    </row>
    <row r="191" spans="1:8" ht="15" customHeight="1" x14ac:dyDescent="0.2">
      <c r="A191" s="135">
        <v>189</v>
      </c>
      <c r="B191" s="136" t="str">
        <f t="shared" si="8"/>
        <v/>
      </c>
      <c r="C191" s="136" t="str">
        <f t="shared" si="9"/>
        <v/>
      </c>
      <c r="D191" s="137" t="str">
        <f t="shared" si="10"/>
        <v/>
      </c>
      <c r="E191" s="137" t="str">
        <f t="shared" si="11"/>
        <v/>
      </c>
      <c r="F191" s="133"/>
      <c r="G191" s="133"/>
      <c r="H191" s="133"/>
    </row>
    <row r="192" spans="1:8" ht="15" customHeight="1" x14ac:dyDescent="0.2">
      <c r="A192" s="135">
        <v>190</v>
      </c>
      <c r="B192" s="136" t="str">
        <f t="shared" si="8"/>
        <v/>
      </c>
      <c r="C192" s="136" t="str">
        <f t="shared" si="9"/>
        <v/>
      </c>
      <c r="D192" s="137" t="str">
        <f t="shared" si="10"/>
        <v/>
      </c>
      <c r="E192" s="137" t="str">
        <f t="shared" si="11"/>
        <v/>
      </c>
      <c r="F192" s="133"/>
      <c r="G192" s="133"/>
      <c r="H192" s="133"/>
    </row>
    <row r="193" spans="1:8" ht="15" customHeight="1" x14ac:dyDescent="0.2">
      <c r="A193" s="135">
        <v>191</v>
      </c>
      <c r="B193" s="136" t="str">
        <f t="shared" si="8"/>
        <v/>
      </c>
      <c r="C193" s="136" t="str">
        <f t="shared" si="9"/>
        <v/>
      </c>
      <c r="D193" s="137" t="str">
        <f t="shared" si="10"/>
        <v/>
      </c>
      <c r="E193" s="137" t="str">
        <f t="shared" si="11"/>
        <v/>
      </c>
      <c r="F193" s="133"/>
      <c r="G193" s="133"/>
      <c r="H193" s="133"/>
    </row>
    <row r="194" spans="1:8" ht="15" customHeight="1" x14ac:dyDescent="0.2">
      <c r="A194" s="135">
        <v>192</v>
      </c>
      <c r="B194" s="136" t="str">
        <f t="shared" si="8"/>
        <v/>
      </c>
      <c r="C194" s="136" t="str">
        <f t="shared" si="9"/>
        <v/>
      </c>
      <c r="D194" s="137" t="str">
        <f t="shared" si="10"/>
        <v/>
      </c>
      <c r="E194" s="137" t="str">
        <f t="shared" si="11"/>
        <v/>
      </c>
      <c r="F194" s="133"/>
      <c r="G194" s="133"/>
      <c r="H194" s="133"/>
    </row>
    <row r="195" spans="1:8" ht="15" customHeight="1" x14ac:dyDescent="0.2">
      <c r="A195" s="135">
        <v>193</v>
      </c>
      <c r="B195" s="136" t="str">
        <f t="shared" ref="B195:B257" si="12">IF(C195="","",IF(VLOOKUP(A195,TourCompl,9,FALSE)="","",VLOOKUP(A195,ClasTr1,6,FALSE)))</f>
        <v/>
      </c>
      <c r="C195" s="136" t="str">
        <f t="shared" ref="C195:C257" si="13">IF(VLOOKUP(A195,TourCompl,9,FALSE)="","",VLOOKUP(A195,ClasTr1,7,FALSE))</f>
        <v/>
      </c>
      <c r="D195" s="137" t="str">
        <f t="shared" ref="D195:D257" si="14">IF(C195="","",IF(VLOOKUP(A195,TourCompl,9,FALSE)="","",VLOOKUP(A195,ClasTr1,22,FALSE) &amp; " V"))</f>
        <v/>
      </c>
      <c r="E195" s="137" t="str">
        <f t="shared" ref="E195:E257" si="15">IF(VLOOKUP(A195,TourCompl,9,FALSE)="","",VLOOKUP(A195,ClasTr1,27,FALSE))</f>
        <v/>
      </c>
      <c r="F195" s="133"/>
      <c r="G195" s="133"/>
      <c r="H195" s="133"/>
    </row>
    <row r="196" spans="1:8" ht="15" customHeight="1" x14ac:dyDescent="0.2">
      <c r="A196" s="135">
        <v>194</v>
      </c>
      <c r="B196" s="136" t="str">
        <f t="shared" si="12"/>
        <v/>
      </c>
      <c r="C196" s="136" t="str">
        <f t="shared" si="13"/>
        <v/>
      </c>
      <c r="D196" s="137" t="str">
        <f t="shared" si="14"/>
        <v/>
      </c>
      <c r="E196" s="137" t="str">
        <f t="shared" si="15"/>
        <v/>
      </c>
      <c r="F196" s="133"/>
      <c r="G196" s="133"/>
      <c r="H196" s="133"/>
    </row>
    <row r="197" spans="1:8" ht="15" customHeight="1" x14ac:dyDescent="0.2">
      <c r="A197" s="135">
        <v>195</v>
      </c>
      <c r="B197" s="136" t="str">
        <f t="shared" si="12"/>
        <v/>
      </c>
      <c r="C197" s="136" t="str">
        <f t="shared" si="13"/>
        <v/>
      </c>
      <c r="D197" s="137" t="str">
        <f t="shared" si="14"/>
        <v/>
      </c>
      <c r="E197" s="137" t="str">
        <f t="shared" si="15"/>
        <v/>
      </c>
      <c r="F197" s="133"/>
      <c r="G197" s="133"/>
      <c r="H197" s="133"/>
    </row>
    <row r="198" spans="1:8" ht="15" customHeight="1" x14ac:dyDescent="0.2">
      <c r="A198" s="135">
        <v>196</v>
      </c>
      <c r="B198" s="136" t="str">
        <f t="shared" si="12"/>
        <v/>
      </c>
      <c r="C198" s="136" t="str">
        <f t="shared" si="13"/>
        <v/>
      </c>
      <c r="D198" s="137" t="str">
        <f t="shared" si="14"/>
        <v/>
      </c>
      <c r="E198" s="137" t="str">
        <f t="shared" si="15"/>
        <v/>
      </c>
      <c r="F198" s="133"/>
      <c r="G198" s="133"/>
      <c r="H198" s="133"/>
    </row>
    <row r="199" spans="1:8" ht="15" customHeight="1" x14ac:dyDescent="0.2">
      <c r="A199" s="135">
        <v>197</v>
      </c>
      <c r="B199" s="136" t="str">
        <f t="shared" si="12"/>
        <v/>
      </c>
      <c r="C199" s="136" t="str">
        <f t="shared" si="13"/>
        <v/>
      </c>
      <c r="D199" s="137" t="str">
        <f t="shared" si="14"/>
        <v/>
      </c>
      <c r="E199" s="137" t="str">
        <f t="shared" si="15"/>
        <v/>
      </c>
      <c r="F199" s="133"/>
      <c r="G199" s="133"/>
      <c r="H199" s="133"/>
    </row>
    <row r="200" spans="1:8" ht="15" customHeight="1" x14ac:dyDescent="0.2">
      <c r="A200" s="135">
        <v>198</v>
      </c>
      <c r="B200" s="136" t="str">
        <f t="shared" si="12"/>
        <v/>
      </c>
      <c r="C200" s="136" t="str">
        <f t="shared" si="13"/>
        <v/>
      </c>
      <c r="D200" s="137" t="str">
        <f t="shared" si="14"/>
        <v/>
      </c>
      <c r="E200" s="137" t="str">
        <f t="shared" si="15"/>
        <v/>
      </c>
      <c r="F200" s="133"/>
      <c r="G200" s="133"/>
      <c r="H200" s="133"/>
    </row>
    <row r="201" spans="1:8" ht="15" customHeight="1" x14ac:dyDescent="0.2">
      <c r="A201" s="135">
        <v>199</v>
      </c>
      <c r="B201" s="136" t="str">
        <f t="shared" si="12"/>
        <v/>
      </c>
      <c r="C201" s="136" t="str">
        <f t="shared" si="13"/>
        <v/>
      </c>
      <c r="D201" s="137" t="str">
        <f t="shared" si="14"/>
        <v/>
      </c>
      <c r="E201" s="137" t="str">
        <f t="shared" si="15"/>
        <v/>
      </c>
      <c r="F201" s="133"/>
      <c r="G201" s="133"/>
      <c r="H201" s="133"/>
    </row>
    <row r="202" spans="1:8" ht="15" customHeight="1" x14ac:dyDescent="0.2">
      <c r="A202" s="135">
        <v>200</v>
      </c>
      <c r="B202" s="136" t="str">
        <f t="shared" si="12"/>
        <v/>
      </c>
      <c r="C202" s="136" t="str">
        <f t="shared" si="13"/>
        <v/>
      </c>
      <c r="D202" s="137" t="str">
        <f t="shared" si="14"/>
        <v/>
      </c>
      <c r="E202" s="137" t="str">
        <f t="shared" si="15"/>
        <v/>
      </c>
      <c r="F202" s="133"/>
      <c r="G202" s="133"/>
      <c r="H202" s="133"/>
    </row>
    <row r="203" spans="1:8" ht="15" customHeight="1" x14ac:dyDescent="0.2">
      <c r="A203" s="135">
        <v>201</v>
      </c>
      <c r="B203" s="136" t="str">
        <f t="shared" si="12"/>
        <v/>
      </c>
      <c r="C203" s="136" t="str">
        <f t="shared" si="13"/>
        <v/>
      </c>
      <c r="D203" s="137" t="str">
        <f t="shared" si="14"/>
        <v/>
      </c>
      <c r="E203" s="137" t="str">
        <f t="shared" si="15"/>
        <v/>
      </c>
      <c r="F203" s="133"/>
      <c r="G203" s="133"/>
      <c r="H203" s="133"/>
    </row>
    <row r="204" spans="1:8" ht="15" customHeight="1" x14ac:dyDescent="0.2">
      <c r="A204" s="135">
        <v>202</v>
      </c>
      <c r="B204" s="136" t="str">
        <f t="shared" si="12"/>
        <v/>
      </c>
      <c r="C204" s="136" t="str">
        <f t="shared" si="13"/>
        <v/>
      </c>
      <c r="D204" s="137" t="str">
        <f t="shared" si="14"/>
        <v/>
      </c>
      <c r="E204" s="137" t="str">
        <f t="shared" si="15"/>
        <v/>
      </c>
      <c r="F204" s="133"/>
      <c r="G204" s="133"/>
      <c r="H204" s="133"/>
    </row>
    <row r="205" spans="1:8" ht="15" customHeight="1" x14ac:dyDescent="0.2">
      <c r="A205" s="135">
        <v>203</v>
      </c>
      <c r="B205" s="136" t="str">
        <f t="shared" si="12"/>
        <v/>
      </c>
      <c r="C205" s="136" t="str">
        <f t="shared" si="13"/>
        <v/>
      </c>
      <c r="D205" s="137" t="str">
        <f t="shared" si="14"/>
        <v/>
      </c>
      <c r="E205" s="137" t="str">
        <f t="shared" si="15"/>
        <v/>
      </c>
      <c r="F205" s="133"/>
      <c r="G205" s="133"/>
      <c r="H205" s="133"/>
    </row>
    <row r="206" spans="1:8" ht="15" customHeight="1" x14ac:dyDescent="0.2">
      <c r="A206" s="135">
        <v>204</v>
      </c>
      <c r="B206" s="136" t="str">
        <f t="shared" si="12"/>
        <v/>
      </c>
      <c r="C206" s="136" t="str">
        <f t="shared" si="13"/>
        <v/>
      </c>
      <c r="D206" s="137" t="str">
        <f t="shared" si="14"/>
        <v/>
      </c>
      <c r="E206" s="137" t="str">
        <f t="shared" si="15"/>
        <v/>
      </c>
      <c r="F206" s="133"/>
      <c r="G206" s="133"/>
      <c r="H206" s="133"/>
    </row>
    <row r="207" spans="1:8" ht="15" customHeight="1" x14ac:dyDescent="0.2">
      <c r="A207" s="135">
        <v>205</v>
      </c>
      <c r="B207" s="136" t="str">
        <f t="shared" si="12"/>
        <v/>
      </c>
      <c r="C207" s="136" t="str">
        <f t="shared" si="13"/>
        <v/>
      </c>
      <c r="D207" s="137" t="str">
        <f t="shared" si="14"/>
        <v/>
      </c>
      <c r="E207" s="137" t="str">
        <f t="shared" si="15"/>
        <v/>
      </c>
      <c r="F207" s="133"/>
      <c r="G207" s="133"/>
      <c r="H207" s="133"/>
    </row>
    <row r="208" spans="1:8" ht="15" customHeight="1" x14ac:dyDescent="0.2">
      <c r="A208" s="135">
        <v>206</v>
      </c>
      <c r="B208" s="136" t="str">
        <f t="shared" si="12"/>
        <v/>
      </c>
      <c r="C208" s="136" t="str">
        <f t="shared" si="13"/>
        <v/>
      </c>
      <c r="D208" s="137" t="str">
        <f t="shared" si="14"/>
        <v/>
      </c>
      <c r="E208" s="137" t="str">
        <f t="shared" si="15"/>
        <v/>
      </c>
      <c r="F208" s="133"/>
      <c r="G208" s="133"/>
      <c r="H208" s="133"/>
    </row>
    <row r="209" spans="1:8" ht="15" customHeight="1" x14ac:dyDescent="0.2">
      <c r="A209" s="135">
        <v>207</v>
      </c>
      <c r="B209" s="136" t="str">
        <f t="shared" si="12"/>
        <v/>
      </c>
      <c r="C209" s="136" t="str">
        <f t="shared" si="13"/>
        <v/>
      </c>
      <c r="D209" s="137" t="str">
        <f t="shared" si="14"/>
        <v/>
      </c>
      <c r="E209" s="137" t="str">
        <f t="shared" si="15"/>
        <v/>
      </c>
      <c r="F209" s="133"/>
      <c r="G209" s="133"/>
      <c r="H209" s="133"/>
    </row>
    <row r="210" spans="1:8" ht="15" customHeight="1" x14ac:dyDescent="0.2">
      <c r="A210" s="135">
        <v>208</v>
      </c>
      <c r="B210" s="136" t="str">
        <f t="shared" si="12"/>
        <v/>
      </c>
      <c r="C210" s="136" t="str">
        <f t="shared" si="13"/>
        <v/>
      </c>
      <c r="D210" s="137" t="str">
        <f t="shared" si="14"/>
        <v/>
      </c>
      <c r="E210" s="137" t="str">
        <f t="shared" si="15"/>
        <v/>
      </c>
      <c r="F210" s="133"/>
      <c r="G210" s="133"/>
      <c r="H210" s="133"/>
    </row>
    <row r="211" spans="1:8" ht="15" customHeight="1" x14ac:dyDescent="0.2">
      <c r="A211" s="135">
        <v>209</v>
      </c>
      <c r="B211" s="136" t="str">
        <f t="shared" si="12"/>
        <v/>
      </c>
      <c r="C211" s="136" t="str">
        <f t="shared" si="13"/>
        <v/>
      </c>
      <c r="D211" s="137" t="str">
        <f t="shared" si="14"/>
        <v/>
      </c>
      <c r="E211" s="137" t="str">
        <f t="shared" si="15"/>
        <v/>
      </c>
      <c r="F211" s="133"/>
      <c r="G211" s="133"/>
      <c r="H211" s="133"/>
    </row>
    <row r="212" spans="1:8" ht="15" customHeight="1" x14ac:dyDescent="0.2">
      <c r="A212" s="135">
        <v>210</v>
      </c>
      <c r="B212" s="136" t="str">
        <f t="shared" si="12"/>
        <v/>
      </c>
      <c r="C212" s="136" t="str">
        <f t="shared" si="13"/>
        <v/>
      </c>
      <c r="D212" s="137" t="str">
        <f t="shared" si="14"/>
        <v/>
      </c>
      <c r="E212" s="137" t="str">
        <f t="shared" si="15"/>
        <v/>
      </c>
      <c r="F212" s="133"/>
      <c r="G212" s="133"/>
      <c r="H212" s="133"/>
    </row>
    <row r="213" spans="1:8" ht="15" customHeight="1" x14ac:dyDescent="0.2">
      <c r="A213" s="135">
        <v>211</v>
      </c>
      <c r="B213" s="136" t="str">
        <f t="shared" si="12"/>
        <v/>
      </c>
      <c r="C213" s="136" t="str">
        <f t="shared" si="13"/>
        <v/>
      </c>
      <c r="D213" s="137" t="str">
        <f t="shared" si="14"/>
        <v/>
      </c>
      <c r="E213" s="137" t="str">
        <f t="shared" si="15"/>
        <v/>
      </c>
      <c r="F213" s="133"/>
      <c r="G213" s="133"/>
      <c r="H213" s="133"/>
    </row>
    <row r="214" spans="1:8" ht="15" customHeight="1" x14ac:dyDescent="0.2">
      <c r="A214" s="135">
        <v>212</v>
      </c>
      <c r="B214" s="136" t="str">
        <f t="shared" si="12"/>
        <v/>
      </c>
      <c r="C214" s="136" t="str">
        <f t="shared" si="13"/>
        <v/>
      </c>
      <c r="D214" s="137" t="str">
        <f t="shared" si="14"/>
        <v/>
      </c>
      <c r="E214" s="137" t="str">
        <f t="shared" si="15"/>
        <v/>
      </c>
      <c r="F214" s="133"/>
      <c r="G214" s="133"/>
      <c r="H214" s="133"/>
    </row>
    <row r="215" spans="1:8" ht="15" customHeight="1" x14ac:dyDescent="0.2">
      <c r="A215" s="135">
        <v>213</v>
      </c>
      <c r="B215" s="136" t="str">
        <f t="shared" si="12"/>
        <v/>
      </c>
      <c r="C215" s="136" t="str">
        <f t="shared" si="13"/>
        <v/>
      </c>
      <c r="D215" s="137" t="str">
        <f t="shared" si="14"/>
        <v/>
      </c>
      <c r="E215" s="137" t="str">
        <f t="shared" si="15"/>
        <v/>
      </c>
      <c r="F215" s="133"/>
      <c r="G215" s="133"/>
      <c r="H215" s="133"/>
    </row>
    <row r="216" spans="1:8" ht="15" customHeight="1" x14ac:dyDescent="0.2">
      <c r="A216" s="135">
        <v>214</v>
      </c>
      <c r="B216" s="136" t="str">
        <f t="shared" si="12"/>
        <v/>
      </c>
      <c r="C216" s="136" t="str">
        <f t="shared" si="13"/>
        <v/>
      </c>
      <c r="D216" s="137" t="str">
        <f t="shared" si="14"/>
        <v/>
      </c>
      <c r="E216" s="137" t="str">
        <f t="shared" si="15"/>
        <v/>
      </c>
      <c r="F216" s="133"/>
      <c r="G216" s="133"/>
      <c r="H216" s="133"/>
    </row>
    <row r="217" spans="1:8" ht="15" customHeight="1" x14ac:dyDescent="0.2">
      <c r="A217" s="135">
        <v>215</v>
      </c>
      <c r="B217" s="136" t="str">
        <f t="shared" si="12"/>
        <v/>
      </c>
      <c r="C217" s="136" t="str">
        <f t="shared" si="13"/>
        <v/>
      </c>
      <c r="D217" s="137" t="str">
        <f t="shared" si="14"/>
        <v/>
      </c>
      <c r="E217" s="137" t="str">
        <f t="shared" si="15"/>
        <v/>
      </c>
      <c r="F217" s="133"/>
      <c r="G217" s="133"/>
      <c r="H217" s="133"/>
    </row>
    <row r="218" spans="1:8" ht="15" customHeight="1" x14ac:dyDescent="0.2">
      <c r="A218" s="135">
        <v>216</v>
      </c>
      <c r="B218" s="136" t="str">
        <f t="shared" si="12"/>
        <v/>
      </c>
      <c r="C218" s="136" t="str">
        <f t="shared" si="13"/>
        <v/>
      </c>
      <c r="D218" s="137" t="str">
        <f t="shared" si="14"/>
        <v/>
      </c>
      <c r="E218" s="137" t="str">
        <f t="shared" si="15"/>
        <v/>
      </c>
      <c r="F218" s="133"/>
      <c r="G218" s="133"/>
      <c r="H218" s="133"/>
    </row>
    <row r="219" spans="1:8" ht="15" customHeight="1" x14ac:dyDescent="0.2">
      <c r="A219" s="135">
        <v>217</v>
      </c>
      <c r="B219" s="136" t="str">
        <f t="shared" si="12"/>
        <v/>
      </c>
      <c r="C219" s="136" t="str">
        <f t="shared" si="13"/>
        <v/>
      </c>
      <c r="D219" s="137" t="str">
        <f t="shared" si="14"/>
        <v/>
      </c>
      <c r="E219" s="137" t="str">
        <f t="shared" si="15"/>
        <v/>
      </c>
      <c r="F219" s="133"/>
      <c r="G219" s="133"/>
      <c r="H219" s="133"/>
    </row>
    <row r="220" spans="1:8" ht="15" customHeight="1" x14ac:dyDescent="0.2">
      <c r="A220" s="135">
        <v>218</v>
      </c>
      <c r="B220" s="136" t="str">
        <f t="shared" si="12"/>
        <v/>
      </c>
      <c r="C220" s="136" t="str">
        <f t="shared" si="13"/>
        <v/>
      </c>
      <c r="D220" s="137" t="str">
        <f t="shared" si="14"/>
        <v/>
      </c>
      <c r="E220" s="137" t="str">
        <f t="shared" si="15"/>
        <v/>
      </c>
      <c r="F220" s="133"/>
      <c r="G220" s="133"/>
      <c r="H220" s="133"/>
    </row>
    <row r="221" spans="1:8" ht="15" customHeight="1" x14ac:dyDescent="0.2">
      <c r="A221" s="135">
        <v>219</v>
      </c>
      <c r="B221" s="136" t="str">
        <f t="shared" si="12"/>
        <v/>
      </c>
      <c r="C221" s="136" t="str">
        <f t="shared" si="13"/>
        <v/>
      </c>
      <c r="D221" s="137" t="str">
        <f t="shared" si="14"/>
        <v/>
      </c>
      <c r="E221" s="137" t="str">
        <f t="shared" si="15"/>
        <v/>
      </c>
      <c r="F221" s="133"/>
      <c r="G221" s="133"/>
      <c r="H221" s="133"/>
    </row>
    <row r="222" spans="1:8" ht="15" customHeight="1" x14ac:dyDescent="0.2">
      <c r="A222" s="135">
        <v>220</v>
      </c>
      <c r="B222" s="136" t="str">
        <f t="shared" si="12"/>
        <v/>
      </c>
      <c r="C222" s="136" t="str">
        <f t="shared" si="13"/>
        <v/>
      </c>
      <c r="D222" s="137" t="str">
        <f t="shared" si="14"/>
        <v/>
      </c>
      <c r="E222" s="137" t="str">
        <f t="shared" si="15"/>
        <v/>
      </c>
      <c r="F222" s="133"/>
      <c r="G222" s="133"/>
      <c r="H222" s="133"/>
    </row>
    <row r="223" spans="1:8" ht="15" customHeight="1" x14ac:dyDescent="0.2">
      <c r="A223" s="135">
        <v>221</v>
      </c>
      <c r="B223" s="136" t="str">
        <f t="shared" si="12"/>
        <v/>
      </c>
      <c r="C223" s="136" t="str">
        <f t="shared" si="13"/>
        <v/>
      </c>
      <c r="D223" s="137" t="str">
        <f t="shared" si="14"/>
        <v/>
      </c>
      <c r="E223" s="137" t="str">
        <f t="shared" si="15"/>
        <v/>
      </c>
      <c r="F223" s="133"/>
      <c r="G223" s="133"/>
      <c r="H223" s="133"/>
    </row>
    <row r="224" spans="1:8" ht="15" customHeight="1" x14ac:dyDescent="0.2">
      <c r="A224" s="135">
        <v>222</v>
      </c>
      <c r="B224" s="136" t="str">
        <f t="shared" si="12"/>
        <v/>
      </c>
      <c r="C224" s="136" t="str">
        <f t="shared" si="13"/>
        <v/>
      </c>
      <c r="D224" s="137" t="str">
        <f t="shared" si="14"/>
        <v/>
      </c>
      <c r="E224" s="137" t="str">
        <f t="shared" si="15"/>
        <v/>
      </c>
      <c r="F224" s="133"/>
      <c r="G224" s="133"/>
      <c r="H224" s="133"/>
    </row>
    <row r="225" spans="1:8" ht="15" customHeight="1" x14ac:dyDescent="0.2">
      <c r="A225" s="135">
        <v>223</v>
      </c>
      <c r="B225" s="136" t="str">
        <f t="shared" si="12"/>
        <v/>
      </c>
      <c r="C225" s="136" t="str">
        <f t="shared" si="13"/>
        <v/>
      </c>
      <c r="D225" s="137" t="str">
        <f t="shared" si="14"/>
        <v/>
      </c>
      <c r="E225" s="137" t="str">
        <f t="shared" si="15"/>
        <v/>
      </c>
      <c r="F225" s="133"/>
      <c r="G225" s="133"/>
      <c r="H225" s="133"/>
    </row>
    <row r="226" spans="1:8" ht="15" customHeight="1" x14ac:dyDescent="0.2">
      <c r="A226" s="135">
        <v>224</v>
      </c>
      <c r="B226" s="136" t="str">
        <f t="shared" si="12"/>
        <v/>
      </c>
      <c r="C226" s="136" t="str">
        <f t="shared" si="13"/>
        <v/>
      </c>
      <c r="D226" s="137" t="str">
        <f t="shared" si="14"/>
        <v/>
      </c>
      <c r="E226" s="137" t="str">
        <f t="shared" si="15"/>
        <v/>
      </c>
      <c r="F226" s="133"/>
      <c r="G226" s="133"/>
      <c r="H226" s="133"/>
    </row>
    <row r="227" spans="1:8" ht="15" customHeight="1" x14ac:dyDescent="0.2">
      <c r="A227" s="135">
        <v>225</v>
      </c>
      <c r="B227" s="136" t="str">
        <f t="shared" si="12"/>
        <v/>
      </c>
      <c r="C227" s="136" t="str">
        <f t="shared" si="13"/>
        <v/>
      </c>
      <c r="D227" s="137" t="str">
        <f t="shared" si="14"/>
        <v/>
      </c>
      <c r="E227" s="137" t="str">
        <f t="shared" si="15"/>
        <v/>
      </c>
      <c r="F227" s="133"/>
      <c r="G227" s="133"/>
      <c r="H227" s="133"/>
    </row>
    <row r="228" spans="1:8" ht="15" customHeight="1" x14ac:dyDescent="0.2">
      <c r="A228" s="135">
        <v>226</v>
      </c>
      <c r="B228" s="136" t="str">
        <f t="shared" si="12"/>
        <v/>
      </c>
      <c r="C228" s="136" t="str">
        <f t="shared" si="13"/>
        <v/>
      </c>
      <c r="D228" s="137" t="str">
        <f t="shared" si="14"/>
        <v/>
      </c>
      <c r="E228" s="137" t="str">
        <f t="shared" si="15"/>
        <v/>
      </c>
      <c r="F228" s="133"/>
      <c r="G228" s="133"/>
      <c r="H228" s="133"/>
    </row>
    <row r="229" spans="1:8" ht="15" customHeight="1" x14ac:dyDescent="0.2">
      <c r="A229" s="135">
        <v>227</v>
      </c>
      <c r="B229" s="136" t="str">
        <f t="shared" si="12"/>
        <v/>
      </c>
      <c r="C229" s="136" t="str">
        <f t="shared" si="13"/>
        <v/>
      </c>
      <c r="D229" s="137" t="str">
        <f t="shared" si="14"/>
        <v/>
      </c>
      <c r="E229" s="137" t="str">
        <f t="shared" si="15"/>
        <v/>
      </c>
      <c r="F229" s="133"/>
      <c r="G229" s="133"/>
      <c r="H229" s="133"/>
    </row>
    <row r="230" spans="1:8" ht="15" customHeight="1" x14ac:dyDescent="0.2">
      <c r="A230" s="135">
        <v>228</v>
      </c>
      <c r="B230" s="136" t="str">
        <f t="shared" si="12"/>
        <v/>
      </c>
      <c r="C230" s="136" t="str">
        <f t="shared" si="13"/>
        <v/>
      </c>
      <c r="D230" s="137" t="str">
        <f t="shared" si="14"/>
        <v/>
      </c>
      <c r="E230" s="137" t="str">
        <f t="shared" si="15"/>
        <v/>
      </c>
      <c r="F230" s="133"/>
      <c r="G230" s="133"/>
      <c r="H230" s="133"/>
    </row>
    <row r="231" spans="1:8" ht="15" customHeight="1" x14ac:dyDescent="0.2">
      <c r="A231" s="135">
        <v>229</v>
      </c>
      <c r="B231" s="136" t="str">
        <f t="shared" si="12"/>
        <v/>
      </c>
      <c r="C231" s="136" t="str">
        <f t="shared" si="13"/>
        <v/>
      </c>
      <c r="D231" s="137" t="str">
        <f t="shared" si="14"/>
        <v/>
      </c>
      <c r="E231" s="137" t="str">
        <f t="shared" si="15"/>
        <v/>
      </c>
      <c r="F231" s="133"/>
      <c r="G231" s="133"/>
      <c r="H231" s="133"/>
    </row>
    <row r="232" spans="1:8" ht="15" customHeight="1" x14ac:dyDescent="0.2">
      <c r="A232" s="135">
        <v>230</v>
      </c>
      <c r="B232" s="136" t="str">
        <f t="shared" si="12"/>
        <v/>
      </c>
      <c r="C232" s="136" t="str">
        <f t="shared" si="13"/>
        <v/>
      </c>
      <c r="D232" s="137" t="str">
        <f t="shared" si="14"/>
        <v/>
      </c>
      <c r="E232" s="137" t="str">
        <f t="shared" si="15"/>
        <v/>
      </c>
      <c r="F232" s="133"/>
      <c r="G232" s="133"/>
      <c r="H232" s="133"/>
    </row>
    <row r="233" spans="1:8" ht="15" customHeight="1" x14ac:dyDescent="0.2">
      <c r="A233" s="135">
        <v>231</v>
      </c>
      <c r="B233" s="136" t="str">
        <f t="shared" si="12"/>
        <v/>
      </c>
      <c r="C233" s="136" t="str">
        <f t="shared" si="13"/>
        <v/>
      </c>
      <c r="D233" s="137" t="str">
        <f t="shared" si="14"/>
        <v/>
      </c>
      <c r="E233" s="137" t="str">
        <f t="shared" si="15"/>
        <v/>
      </c>
      <c r="F233" s="133"/>
      <c r="G233" s="133"/>
      <c r="H233" s="133"/>
    </row>
    <row r="234" spans="1:8" ht="15" customHeight="1" x14ac:dyDescent="0.2">
      <c r="A234" s="135">
        <v>232</v>
      </c>
      <c r="B234" s="136" t="str">
        <f t="shared" si="12"/>
        <v/>
      </c>
      <c r="C234" s="136" t="str">
        <f t="shared" si="13"/>
        <v/>
      </c>
      <c r="D234" s="137" t="str">
        <f t="shared" si="14"/>
        <v/>
      </c>
      <c r="E234" s="137" t="str">
        <f t="shared" si="15"/>
        <v/>
      </c>
      <c r="F234" s="133"/>
      <c r="G234" s="133"/>
      <c r="H234" s="133"/>
    </row>
    <row r="235" spans="1:8" ht="15" customHeight="1" x14ac:dyDescent="0.2">
      <c r="A235" s="135">
        <v>233</v>
      </c>
      <c r="B235" s="136" t="str">
        <f t="shared" si="12"/>
        <v/>
      </c>
      <c r="C235" s="136" t="str">
        <f t="shared" si="13"/>
        <v/>
      </c>
      <c r="D235" s="137" t="str">
        <f t="shared" si="14"/>
        <v/>
      </c>
      <c r="E235" s="137" t="str">
        <f t="shared" si="15"/>
        <v/>
      </c>
      <c r="F235" s="133"/>
      <c r="G235" s="133"/>
      <c r="H235" s="133"/>
    </row>
    <row r="236" spans="1:8" ht="15" customHeight="1" x14ac:dyDescent="0.2">
      <c r="A236" s="135">
        <v>234</v>
      </c>
      <c r="B236" s="136" t="str">
        <f t="shared" si="12"/>
        <v/>
      </c>
      <c r="C236" s="136" t="str">
        <f t="shared" si="13"/>
        <v/>
      </c>
      <c r="D236" s="137" t="str">
        <f t="shared" si="14"/>
        <v/>
      </c>
      <c r="E236" s="137" t="str">
        <f t="shared" si="15"/>
        <v/>
      </c>
      <c r="F236" s="133"/>
      <c r="G236" s="133"/>
      <c r="H236" s="133"/>
    </row>
    <row r="237" spans="1:8" ht="15" customHeight="1" x14ac:dyDescent="0.2">
      <c r="A237" s="135">
        <v>235</v>
      </c>
      <c r="B237" s="136" t="str">
        <f t="shared" si="12"/>
        <v/>
      </c>
      <c r="C237" s="136" t="str">
        <f t="shared" si="13"/>
        <v/>
      </c>
      <c r="D237" s="137" t="str">
        <f t="shared" si="14"/>
        <v/>
      </c>
      <c r="E237" s="137" t="str">
        <f t="shared" si="15"/>
        <v/>
      </c>
      <c r="F237" s="133"/>
      <c r="G237" s="133"/>
      <c r="H237" s="133"/>
    </row>
    <row r="238" spans="1:8" ht="15" customHeight="1" x14ac:dyDescent="0.2">
      <c r="A238" s="135">
        <v>236</v>
      </c>
      <c r="B238" s="136" t="str">
        <f t="shared" si="12"/>
        <v/>
      </c>
      <c r="C238" s="136" t="str">
        <f t="shared" si="13"/>
        <v/>
      </c>
      <c r="D238" s="137" t="str">
        <f t="shared" si="14"/>
        <v/>
      </c>
      <c r="E238" s="137" t="str">
        <f t="shared" si="15"/>
        <v/>
      </c>
      <c r="F238" s="133"/>
      <c r="G238" s="133"/>
      <c r="H238" s="133"/>
    </row>
    <row r="239" spans="1:8" ht="15" customHeight="1" x14ac:dyDescent="0.2">
      <c r="A239" s="135">
        <v>237</v>
      </c>
      <c r="B239" s="136" t="str">
        <f t="shared" si="12"/>
        <v/>
      </c>
      <c r="C239" s="136" t="str">
        <f t="shared" si="13"/>
        <v/>
      </c>
      <c r="D239" s="137" t="str">
        <f t="shared" si="14"/>
        <v/>
      </c>
      <c r="E239" s="137" t="str">
        <f t="shared" si="15"/>
        <v/>
      </c>
      <c r="F239" s="133"/>
      <c r="G239" s="133"/>
      <c r="H239" s="133"/>
    </row>
    <row r="240" spans="1:8" ht="15" customHeight="1" x14ac:dyDescent="0.2">
      <c r="A240" s="135">
        <v>238</v>
      </c>
      <c r="B240" s="136" t="str">
        <f t="shared" si="12"/>
        <v/>
      </c>
      <c r="C240" s="136" t="str">
        <f t="shared" si="13"/>
        <v/>
      </c>
      <c r="D240" s="137" t="str">
        <f t="shared" si="14"/>
        <v/>
      </c>
      <c r="E240" s="137" t="str">
        <f t="shared" si="15"/>
        <v/>
      </c>
      <c r="F240" s="133"/>
      <c r="G240" s="133"/>
      <c r="H240" s="133"/>
    </row>
    <row r="241" spans="1:8" ht="15" customHeight="1" x14ac:dyDescent="0.2">
      <c r="A241" s="135">
        <v>239</v>
      </c>
      <c r="B241" s="136" t="str">
        <f t="shared" si="12"/>
        <v/>
      </c>
      <c r="C241" s="136" t="str">
        <f t="shared" si="13"/>
        <v/>
      </c>
      <c r="D241" s="137" t="str">
        <f t="shared" si="14"/>
        <v/>
      </c>
      <c r="E241" s="137" t="str">
        <f t="shared" si="15"/>
        <v/>
      </c>
      <c r="F241" s="133"/>
      <c r="G241" s="133"/>
      <c r="H241" s="133"/>
    </row>
    <row r="242" spans="1:8" ht="15" customHeight="1" x14ac:dyDescent="0.2">
      <c r="A242" s="135">
        <v>240</v>
      </c>
      <c r="B242" s="136" t="str">
        <f t="shared" si="12"/>
        <v/>
      </c>
      <c r="C242" s="136" t="str">
        <f t="shared" si="13"/>
        <v/>
      </c>
      <c r="D242" s="137" t="str">
        <f t="shared" si="14"/>
        <v/>
      </c>
      <c r="E242" s="137" t="str">
        <f t="shared" si="15"/>
        <v/>
      </c>
      <c r="F242" s="133"/>
      <c r="G242" s="133"/>
      <c r="H242" s="133"/>
    </row>
    <row r="243" spans="1:8" ht="15" customHeight="1" x14ac:dyDescent="0.2">
      <c r="A243" s="135">
        <v>241</v>
      </c>
      <c r="B243" s="136" t="str">
        <f t="shared" si="12"/>
        <v/>
      </c>
      <c r="C243" s="136" t="str">
        <f t="shared" si="13"/>
        <v/>
      </c>
      <c r="D243" s="137" t="str">
        <f t="shared" si="14"/>
        <v/>
      </c>
      <c r="E243" s="137" t="str">
        <f t="shared" si="15"/>
        <v/>
      </c>
      <c r="F243" s="133"/>
      <c r="G243" s="133"/>
      <c r="H243" s="133"/>
    </row>
    <row r="244" spans="1:8" ht="15" customHeight="1" x14ac:dyDescent="0.2">
      <c r="A244" s="135">
        <v>242</v>
      </c>
      <c r="B244" s="136" t="str">
        <f t="shared" si="12"/>
        <v/>
      </c>
      <c r="C244" s="136" t="str">
        <f t="shared" si="13"/>
        <v/>
      </c>
      <c r="D244" s="137" t="str">
        <f t="shared" si="14"/>
        <v/>
      </c>
      <c r="E244" s="137" t="str">
        <f t="shared" si="15"/>
        <v/>
      </c>
      <c r="F244" s="133"/>
      <c r="G244" s="133"/>
      <c r="H244" s="133"/>
    </row>
    <row r="245" spans="1:8" ht="15" customHeight="1" x14ac:dyDescent="0.2">
      <c r="A245" s="135">
        <v>243</v>
      </c>
      <c r="B245" s="136" t="str">
        <f t="shared" si="12"/>
        <v/>
      </c>
      <c r="C245" s="136" t="str">
        <f t="shared" si="13"/>
        <v/>
      </c>
      <c r="D245" s="137" t="str">
        <f t="shared" si="14"/>
        <v/>
      </c>
      <c r="E245" s="137" t="str">
        <f t="shared" si="15"/>
        <v/>
      </c>
      <c r="F245" s="133"/>
      <c r="G245" s="133"/>
      <c r="H245" s="133"/>
    </row>
    <row r="246" spans="1:8" ht="15" customHeight="1" x14ac:dyDescent="0.2">
      <c r="A246" s="135">
        <v>244</v>
      </c>
      <c r="B246" s="136" t="str">
        <f t="shared" si="12"/>
        <v/>
      </c>
      <c r="C246" s="136" t="str">
        <f t="shared" si="13"/>
        <v/>
      </c>
      <c r="D246" s="137" t="str">
        <f t="shared" si="14"/>
        <v/>
      </c>
      <c r="E246" s="137" t="str">
        <f t="shared" si="15"/>
        <v/>
      </c>
      <c r="F246" s="133"/>
      <c r="G246" s="133"/>
      <c r="H246" s="133"/>
    </row>
    <row r="247" spans="1:8" ht="15" customHeight="1" x14ac:dyDescent="0.2">
      <c r="A247" s="135">
        <v>245</v>
      </c>
      <c r="B247" s="136" t="str">
        <f t="shared" si="12"/>
        <v/>
      </c>
      <c r="C247" s="136" t="str">
        <f t="shared" si="13"/>
        <v/>
      </c>
      <c r="D247" s="137" t="str">
        <f t="shared" si="14"/>
        <v/>
      </c>
      <c r="E247" s="137" t="str">
        <f t="shared" si="15"/>
        <v/>
      </c>
      <c r="F247" s="133"/>
      <c r="G247" s="133"/>
      <c r="H247" s="133"/>
    </row>
    <row r="248" spans="1:8" ht="15" customHeight="1" x14ac:dyDescent="0.2">
      <c r="A248" s="135">
        <v>246</v>
      </c>
      <c r="B248" s="136" t="str">
        <f t="shared" si="12"/>
        <v/>
      </c>
      <c r="C248" s="136" t="str">
        <f t="shared" si="13"/>
        <v/>
      </c>
      <c r="D248" s="137" t="str">
        <f t="shared" si="14"/>
        <v/>
      </c>
      <c r="E248" s="137" t="str">
        <f t="shared" si="15"/>
        <v/>
      </c>
      <c r="F248" s="133"/>
      <c r="G248" s="133"/>
      <c r="H248" s="133"/>
    </row>
    <row r="249" spans="1:8" ht="15" customHeight="1" x14ac:dyDescent="0.2">
      <c r="A249" s="135">
        <v>247</v>
      </c>
      <c r="B249" s="136" t="str">
        <f t="shared" si="12"/>
        <v/>
      </c>
      <c r="C249" s="136" t="str">
        <f t="shared" si="13"/>
        <v/>
      </c>
      <c r="D249" s="137" t="str">
        <f t="shared" si="14"/>
        <v/>
      </c>
      <c r="E249" s="137" t="str">
        <f t="shared" si="15"/>
        <v/>
      </c>
      <c r="F249" s="133"/>
      <c r="G249" s="133"/>
      <c r="H249" s="133"/>
    </row>
    <row r="250" spans="1:8" ht="15" customHeight="1" x14ac:dyDescent="0.2">
      <c r="A250" s="135">
        <v>248</v>
      </c>
      <c r="B250" s="136" t="str">
        <f t="shared" si="12"/>
        <v/>
      </c>
      <c r="C250" s="136" t="str">
        <f t="shared" si="13"/>
        <v/>
      </c>
      <c r="D250" s="137" t="str">
        <f t="shared" si="14"/>
        <v/>
      </c>
      <c r="E250" s="137" t="str">
        <f t="shared" si="15"/>
        <v/>
      </c>
      <c r="F250" s="133"/>
      <c r="G250" s="133"/>
      <c r="H250" s="133"/>
    </row>
    <row r="251" spans="1:8" ht="15" customHeight="1" x14ac:dyDescent="0.2">
      <c r="A251" s="135">
        <v>249</v>
      </c>
      <c r="B251" s="136" t="str">
        <f t="shared" si="12"/>
        <v/>
      </c>
      <c r="C251" s="136" t="str">
        <f t="shared" si="13"/>
        <v/>
      </c>
      <c r="D251" s="137" t="str">
        <f t="shared" si="14"/>
        <v/>
      </c>
      <c r="E251" s="137" t="str">
        <f t="shared" si="15"/>
        <v/>
      </c>
      <c r="F251" s="133"/>
      <c r="G251" s="133"/>
      <c r="H251" s="133"/>
    </row>
    <row r="252" spans="1:8" ht="15" customHeight="1" x14ac:dyDescent="0.2">
      <c r="A252" s="135">
        <v>250</v>
      </c>
      <c r="B252" s="136" t="str">
        <f t="shared" si="12"/>
        <v/>
      </c>
      <c r="C252" s="136" t="str">
        <f t="shared" si="13"/>
        <v/>
      </c>
      <c r="D252" s="137" t="str">
        <f t="shared" si="14"/>
        <v/>
      </c>
      <c r="E252" s="137" t="str">
        <f t="shared" si="15"/>
        <v/>
      </c>
      <c r="F252" s="133"/>
      <c r="G252" s="133"/>
      <c r="H252" s="133"/>
    </row>
    <row r="253" spans="1:8" ht="15" customHeight="1" x14ac:dyDescent="0.2">
      <c r="A253" s="135">
        <v>251</v>
      </c>
      <c r="B253" s="136" t="str">
        <f t="shared" si="12"/>
        <v/>
      </c>
      <c r="C253" s="136" t="str">
        <f t="shared" si="13"/>
        <v/>
      </c>
      <c r="D253" s="137" t="str">
        <f t="shared" si="14"/>
        <v/>
      </c>
      <c r="E253" s="137" t="str">
        <f t="shared" si="15"/>
        <v/>
      </c>
      <c r="F253" s="133"/>
      <c r="G253" s="133"/>
      <c r="H253" s="133"/>
    </row>
    <row r="254" spans="1:8" ht="15" customHeight="1" x14ac:dyDescent="0.2">
      <c r="A254" s="135">
        <v>252</v>
      </c>
      <c r="B254" s="136" t="str">
        <f t="shared" si="12"/>
        <v/>
      </c>
      <c r="C254" s="136" t="str">
        <f t="shared" si="13"/>
        <v/>
      </c>
      <c r="D254" s="137" t="str">
        <f t="shared" si="14"/>
        <v/>
      </c>
      <c r="E254" s="137" t="str">
        <f t="shared" si="15"/>
        <v/>
      </c>
      <c r="F254" s="133"/>
      <c r="G254" s="133"/>
      <c r="H254" s="133"/>
    </row>
    <row r="255" spans="1:8" ht="15" customHeight="1" x14ac:dyDescent="0.2">
      <c r="A255" s="135">
        <v>253</v>
      </c>
      <c r="B255" s="136" t="str">
        <f t="shared" si="12"/>
        <v/>
      </c>
      <c r="C255" s="136" t="str">
        <f t="shared" si="13"/>
        <v/>
      </c>
      <c r="D255" s="137" t="str">
        <f t="shared" si="14"/>
        <v/>
      </c>
      <c r="E255" s="137" t="str">
        <f t="shared" si="15"/>
        <v/>
      </c>
      <c r="F255" s="133"/>
      <c r="G255" s="133"/>
      <c r="H255" s="133"/>
    </row>
    <row r="256" spans="1:8" ht="15" customHeight="1" x14ac:dyDescent="0.2">
      <c r="A256" s="135">
        <v>254</v>
      </c>
      <c r="B256" s="136" t="str">
        <f t="shared" si="12"/>
        <v/>
      </c>
      <c r="C256" s="136" t="str">
        <f t="shared" si="13"/>
        <v/>
      </c>
      <c r="D256" s="137" t="str">
        <f t="shared" si="14"/>
        <v/>
      </c>
      <c r="E256" s="137" t="str">
        <f t="shared" si="15"/>
        <v/>
      </c>
      <c r="F256" s="133"/>
      <c r="G256" s="133"/>
      <c r="H256" s="133"/>
    </row>
    <row r="257" spans="1:8" ht="15" customHeight="1" x14ac:dyDescent="0.2">
      <c r="A257" s="135">
        <v>255</v>
      </c>
      <c r="B257" s="136" t="str">
        <f t="shared" si="12"/>
        <v/>
      </c>
      <c r="C257" s="136" t="str">
        <f t="shared" si="13"/>
        <v/>
      </c>
      <c r="D257" s="137" t="str">
        <f t="shared" si="14"/>
        <v/>
      </c>
      <c r="E257" s="137" t="str">
        <f t="shared" si="15"/>
        <v/>
      </c>
      <c r="F257" s="133"/>
      <c r="G257" s="133"/>
      <c r="H257" s="133"/>
    </row>
  </sheetData>
  <sheetProtection sheet="1" objects="1" scenarios="1" selectLockedCells="1"/>
  <phoneticPr fontId="1" type="noConversion"/>
  <conditionalFormatting sqref="A3:A257">
    <cfRule type="expression" dxfId="4" priority="1" stopIfTrue="1">
      <formula>C3=""</formula>
    </cfRule>
  </conditionalFormatting>
  <printOptions horizontalCentered="1"/>
  <pageMargins left="0.39370078740157483" right="0.39370078740157483" top="0.39370078740157483" bottom="0" header="0.15748031496062992" footer="0"/>
  <pageSetup paperSize="9" orientation="portrait" horizontalDpi="300" verticalDpi="300" r:id="rId1"/>
  <headerFooter alignWithMargins="0">
    <oddHeader>&amp;C&amp;12&amp;EClassement après 1er Tour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4"/>
  <dimension ref="A1:I257"/>
  <sheetViews>
    <sheetView showGridLines="0" showRowColHeaders="0" showOutlineSymbols="0" zoomScale="125" workbookViewId="0">
      <pane ySplit="2" topLeftCell="A3" activePane="bottomLeft" state="frozen"/>
      <selection activeCell="C3" sqref="C3"/>
      <selection pane="bottomLeft" activeCell="G1" sqref="G1"/>
    </sheetView>
  </sheetViews>
  <sheetFormatPr baseColWidth="10" defaultColWidth="0" defaultRowHeight="12.75" zeroHeight="1" x14ac:dyDescent="0.2"/>
  <cols>
    <col min="1" max="1" width="16.7109375" style="134" customWidth="1"/>
    <col min="2" max="2" width="13.7109375" style="134" customWidth="1"/>
    <col min="3" max="3" width="35.7109375" style="134" customWidth="1"/>
    <col min="4" max="5" width="13.7109375" style="134" customWidth="1"/>
    <col min="6" max="8" width="11.42578125" style="134" customWidth="1"/>
    <col min="9" max="9" width="2" style="133" customWidth="1"/>
    <col min="10" max="16384" width="11.42578125" style="134" hidden="1"/>
  </cols>
  <sheetData>
    <row r="1" spans="1:9" s="148" customFormat="1" ht="15" customHeight="1" x14ac:dyDescent="0.2">
      <c r="A1" s="188" t="s">
        <v>11</v>
      </c>
      <c r="B1" s="189" t="s">
        <v>23</v>
      </c>
      <c r="C1" s="189" t="s">
        <v>54</v>
      </c>
      <c r="D1" s="189" t="s">
        <v>2</v>
      </c>
      <c r="E1" s="190" t="s">
        <v>1</v>
      </c>
      <c r="F1" s="147"/>
      <c r="G1" s="147"/>
      <c r="H1" s="147"/>
      <c r="I1" s="147"/>
    </row>
    <row r="2" spans="1:9" ht="15" customHeight="1" thickBot="1" x14ac:dyDescent="0.25">
      <c r="A2" s="197"/>
      <c r="B2" s="198"/>
      <c r="C2" s="198"/>
      <c r="D2" s="198"/>
      <c r="E2" s="199"/>
      <c r="F2" s="133"/>
      <c r="G2" s="133"/>
      <c r="H2" s="133"/>
    </row>
    <row r="3" spans="1:9" ht="15" customHeight="1" x14ac:dyDescent="0.25">
      <c r="A3" s="194">
        <v>1</v>
      </c>
      <c r="B3" s="195">
        <f t="shared" ref="B3:B66" si="0">IF(C3="","",IF(VLOOKUP(A3,TourCompl,11,FALSE)="","",VLOOKUP(A3,ClasTr2,5,FALSE)))</f>
        <v>1</v>
      </c>
      <c r="C3" s="195" t="str">
        <f t="shared" ref="C3:C66" si="1">IF(VLOOKUP(A3,TourCompl,11,FALSE)="","",VLOOKUP(A3,ClasTr2,6,FALSE))</f>
        <v>a1 &amp; B1 &amp; C1</v>
      </c>
      <c r="D3" s="196" t="str">
        <f t="shared" ref="D3:D66" si="2">IF(C3="","",IF(VLOOKUP(A3,TourCompl,11,FALSE)="","",VLOOKUP(A3,ClasTr2,22,FALSE) &amp; " V"))</f>
        <v>0 V</v>
      </c>
      <c r="E3" s="196">
        <f t="shared" ref="E3:E66" si="3">IF(VLOOKUP(A3,TourCompl,11,FALSE)="","",VLOOKUP(A3,ClasTr2,27,FALSE))</f>
        <v>0</v>
      </c>
      <c r="F3" s="133"/>
      <c r="G3" s="133"/>
      <c r="H3" s="133"/>
    </row>
    <row r="4" spans="1:9" ht="15" customHeight="1" x14ac:dyDescent="0.25">
      <c r="A4" s="149">
        <v>2</v>
      </c>
      <c r="B4" s="150">
        <f t="shared" si="0"/>
        <v>2</v>
      </c>
      <c r="C4" s="150" t="str">
        <f t="shared" si="1"/>
        <v>a2 &amp; B2 &amp; C2</v>
      </c>
      <c r="D4" s="151" t="str">
        <f t="shared" si="2"/>
        <v>0 V</v>
      </c>
      <c r="E4" s="151">
        <f t="shared" si="3"/>
        <v>0</v>
      </c>
      <c r="F4" s="133"/>
      <c r="G4" s="133"/>
      <c r="H4" s="133"/>
    </row>
    <row r="5" spans="1:9" ht="15" customHeight="1" x14ac:dyDescent="0.25">
      <c r="A5" s="149">
        <v>3</v>
      </c>
      <c r="B5" s="150">
        <f t="shared" si="0"/>
        <v>3</v>
      </c>
      <c r="C5" s="150" t="str">
        <f t="shared" si="1"/>
        <v>a3 &amp; B3 &amp; C3</v>
      </c>
      <c r="D5" s="151" t="str">
        <f t="shared" si="2"/>
        <v>0 V</v>
      </c>
      <c r="E5" s="151">
        <f t="shared" si="3"/>
        <v>0</v>
      </c>
      <c r="F5" s="133"/>
      <c r="G5" s="133"/>
      <c r="H5" s="133"/>
    </row>
    <row r="6" spans="1:9" ht="15" customHeight="1" x14ac:dyDescent="0.25">
      <c r="A6" s="149">
        <v>4</v>
      </c>
      <c r="B6" s="150">
        <f t="shared" si="0"/>
        <v>4</v>
      </c>
      <c r="C6" s="150" t="str">
        <f t="shared" si="1"/>
        <v>a4 &amp; B4 &amp; C4</v>
      </c>
      <c r="D6" s="151" t="str">
        <f t="shared" si="2"/>
        <v>0 V</v>
      </c>
      <c r="E6" s="151">
        <f t="shared" si="3"/>
        <v>0</v>
      </c>
      <c r="F6" s="133"/>
      <c r="G6" s="133"/>
      <c r="H6" s="133"/>
    </row>
    <row r="7" spans="1:9" ht="15" customHeight="1" x14ac:dyDescent="0.25">
      <c r="A7" s="149">
        <v>5</v>
      </c>
      <c r="B7" s="150">
        <f t="shared" si="0"/>
        <v>5</v>
      </c>
      <c r="C7" s="150" t="str">
        <f t="shared" si="1"/>
        <v>a5 &amp; B5 &amp; C5</v>
      </c>
      <c r="D7" s="151" t="str">
        <f t="shared" si="2"/>
        <v>0 V</v>
      </c>
      <c r="E7" s="151">
        <f t="shared" si="3"/>
        <v>0</v>
      </c>
      <c r="F7" s="133"/>
      <c r="G7" s="133"/>
      <c r="H7" s="133"/>
    </row>
    <row r="8" spans="1:9" ht="15" customHeight="1" x14ac:dyDescent="0.25">
      <c r="A8" s="149">
        <v>6</v>
      </c>
      <c r="B8" s="150">
        <f t="shared" si="0"/>
        <v>6</v>
      </c>
      <c r="C8" s="150" t="str">
        <f t="shared" si="1"/>
        <v>a6 &amp; B6 &amp; C6</v>
      </c>
      <c r="D8" s="151" t="str">
        <f t="shared" si="2"/>
        <v>0 V</v>
      </c>
      <c r="E8" s="151">
        <f t="shared" si="3"/>
        <v>0</v>
      </c>
      <c r="F8" s="133"/>
      <c r="G8" s="133"/>
      <c r="H8" s="133"/>
    </row>
    <row r="9" spans="1:9" ht="15" customHeight="1" x14ac:dyDescent="0.25">
      <c r="A9" s="149">
        <v>7</v>
      </c>
      <c r="B9" s="150">
        <f t="shared" si="0"/>
        <v>7</v>
      </c>
      <c r="C9" s="150" t="str">
        <f t="shared" si="1"/>
        <v>a7 &amp; B7 &amp; C7</v>
      </c>
      <c r="D9" s="151" t="str">
        <f t="shared" si="2"/>
        <v>0 V</v>
      </c>
      <c r="E9" s="151">
        <f t="shared" si="3"/>
        <v>0</v>
      </c>
      <c r="F9" s="133"/>
      <c r="G9" s="133"/>
      <c r="H9" s="133"/>
    </row>
    <row r="10" spans="1:9" ht="15" customHeight="1" x14ac:dyDescent="0.25">
      <c r="A10" s="149">
        <v>8</v>
      </c>
      <c r="B10" s="150">
        <f t="shared" si="0"/>
        <v>8</v>
      </c>
      <c r="C10" s="150" t="str">
        <f t="shared" si="1"/>
        <v>a8 &amp; B8 &amp; C8</v>
      </c>
      <c r="D10" s="151" t="str">
        <f t="shared" si="2"/>
        <v>0 V</v>
      </c>
      <c r="E10" s="151">
        <f t="shared" si="3"/>
        <v>0</v>
      </c>
      <c r="F10" s="133"/>
      <c r="G10" s="133"/>
      <c r="H10" s="133"/>
    </row>
    <row r="11" spans="1:9" ht="15" customHeight="1" x14ac:dyDescent="0.25">
      <c r="A11" s="149">
        <v>9</v>
      </c>
      <c r="B11" s="150">
        <f t="shared" si="0"/>
        <v>9</v>
      </c>
      <c r="C11" s="150" t="str">
        <f t="shared" si="1"/>
        <v>a9 &amp; B9 &amp; C9</v>
      </c>
      <c r="D11" s="151" t="str">
        <f t="shared" si="2"/>
        <v>0 V</v>
      </c>
      <c r="E11" s="151">
        <f t="shared" si="3"/>
        <v>0</v>
      </c>
      <c r="F11" s="133"/>
      <c r="G11" s="133"/>
      <c r="H11" s="133"/>
    </row>
    <row r="12" spans="1:9" ht="15" customHeight="1" x14ac:dyDescent="0.25">
      <c r="A12" s="149">
        <v>10</v>
      </c>
      <c r="B12" s="150">
        <f t="shared" si="0"/>
        <v>10</v>
      </c>
      <c r="C12" s="150" t="str">
        <f t="shared" si="1"/>
        <v>a10 &amp; B10 &amp; C10</v>
      </c>
      <c r="D12" s="151" t="str">
        <f t="shared" si="2"/>
        <v>0 V</v>
      </c>
      <c r="E12" s="151">
        <f t="shared" si="3"/>
        <v>0</v>
      </c>
      <c r="F12" s="133"/>
      <c r="G12" s="133"/>
      <c r="H12" s="133"/>
    </row>
    <row r="13" spans="1:9" ht="15" customHeight="1" x14ac:dyDescent="0.25">
      <c r="A13" s="149">
        <v>11</v>
      </c>
      <c r="B13" s="150">
        <f t="shared" si="0"/>
        <v>11</v>
      </c>
      <c r="C13" s="150" t="str">
        <f t="shared" si="1"/>
        <v>a11 &amp; B11 &amp; C11</v>
      </c>
      <c r="D13" s="151" t="str">
        <f t="shared" si="2"/>
        <v>0 V</v>
      </c>
      <c r="E13" s="151">
        <f t="shared" si="3"/>
        <v>0</v>
      </c>
      <c r="F13" s="133"/>
      <c r="G13" s="133"/>
      <c r="H13" s="133"/>
    </row>
    <row r="14" spans="1:9" ht="15" customHeight="1" x14ac:dyDescent="0.25">
      <c r="A14" s="149">
        <v>12</v>
      </c>
      <c r="B14" s="150">
        <f t="shared" si="0"/>
        <v>12</v>
      </c>
      <c r="C14" s="150" t="str">
        <f t="shared" si="1"/>
        <v>a12 &amp; B12 &amp; C12</v>
      </c>
      <c r="D14" s="151" t="str">
        <f t="shared" si="2"/>
        <v>0 V</v>
      </c>
      <c r="E14" s="151">
        <f t="shared" si="3"/>
        <v>0</v>
      </c>
      <c r="F14" s="133"/>
      <c r="G14" s="133"/>
      <c r="H14" s="133"/>
    </row>
    <row r="15" spans="1:9" ht="15" customHeight="1" x14ac:dyDescent="0.25">
      <c r="A15" s="149">
        <v>13</v>
      </c>
      <c r="B15" s="150">
        <f t="shared" si="0"/>
        <v>13</v>
      </c>
      <c r="C15" s="150" t="str">
        <f t="shared" si="1"/>
        <v>a13 &amp; B13 &amp; C13</v>
      </c>
      <c r="D15" s="151" t="str">
        <f t="shared" si="2"/>
        <v>0 V</v>
      </c>
      <c r="E15" s="151">
        <f t="shared" si="3"/>
        <v>0</v>
      </c>
      <c r="F15" s="133"/>
      <c r="G15" s="133"/>
      <c r="H15" s="133"/>
    </row>
    <row r="16" spans="1:9" ht="15" customHeight="1" x14ac:dyDescent="0.25">
      <c r="A16" s="149">
        <v>14</v>
      </c>
      <c r="B16" s="150">
        <f t="shared" si="0"/>
        <v>14</v>
      </c>
      <c r="C16" s="150" t="str">
        <f t="shared" si="1"/>
        <v>a14 &amp; B14 &amp; C14</v>
      </c>
      <c r="D16" s="151" t="str">
        <f t="shared" si="2"/>
        <v>0 V</v>
      </c>
      <c r="E16" s="151">
        <f t="shared" si="3"/>
        <v>0</v>
      </c>
      <c r="F16" s="133"/>
      <c r="G16" s="133"/>
      <c r="H16" s="133"/>
    </row>
    <row r="17" spans="1:8" ht="15" customHeight="1" x14ac:dyDescent="0.25">
      <c r="A17" s="149">
        <v>15</v>
      </c>
      <c r="B17" s="150">
        <f t="shared" si="0"/>
        <v>15</v>
      </c>
      <c r="C17" s="150" t="str">
        <f t="shared" si="1"/>
        <v>a15 &amp; B15 &amp; C15</v>
      </c>
      <c r="D17" s="151" t="str">
        <f t="shared" si="2"/>
        <v>0 V</v>
      </c>
      <c r="E17" s="151">
        <f t="shared" si="3"/>
        <v>0</v>
      </c>
      <c r="F17" s="133"/>
      <c r="G17" s="133"/>
      <c r="H17" s="133"/>
    </row>
    <row r="18" spans="1:8" ht="15" customHeight="1" x14ac:dyDescent="0.25">
      <c r="A18" s="149">
        <v>16</v>
      </c>
      <c r="B18" s="150">
        <f t="shared" si="0"/>
        <v>16</v>
      </c>
      <c r="C18" s="150" t="str">
        <f t="shared" si="1"/>
        <v>a16 &amp; B16 &amp; C16</v>
      </c>
      <c r="D18" s="151" t="str">
        <f t="shared" si="2"/>
        <v>0 V</v>
      </c>
      <c r="E18" s="151">
        <f t="shared" si="3"/>
        <v>0</v>
      </c>
      <c r="F18" s="133"/>
      <c r="G18" s="133"/>
      <c r="H18" s="133"/>
    </row>
    <row r="19" spans="1:8" ht="15" customHeight="1" x14ac:dyDescent="0.25">
      <c r="A19" s="149">
        <v>17</v>
      </c>
      <c r="B19" s="150">
        <f t="shared" si="0"/>
        <v>17</v>
      </c>
      <c r="C19" s="150" t="str">
        <f t="shared" si="1"/>
        <v>a17 &amp; B17 &amp; C17</v>
      </c>
      <c r="D19" s="151" t="str">
        <f t="shared" si="2"/>
        <v>0 V</v>
      </c>
      <c r="E19" s="151">
        <f t="shared" si="3"/>
        <v>0</v>
      </c>
      <c r="F19" s="133"/>
      <c r="G19" s="133"/>
      <c r="H19" s="133"/>
    </row>
    <row r="20" spans="1:8" ht="15" customHeight="1" x14ac:dyDescent="0.25">
      <c r="A20" s="149">
        <v>18</v>
      </c>
      <c r="B20" s="150">
        <f t="shared" si="0"/>
        <v>18</v>
      </c>
      <c r="C20" s="150" t="str">
        <f t="shared" si="1"/>
        <v>a18 &amp; B18 &amp; C18</v>
      </c>
      <c r="D20" s="151" t="str">
        <f t="shared" si="2"/>
        <v>0 V</v>
      </c>
      <c r="E20" s="151">
        <f t="shared" si="3"/>
        <v>0</v>
      </c>
      <c r="F20" s="133"/>
      <c r="G20" s="133"/>
      <c r="H20" s="133"/>
    </row>
    <row r="21" spans="1:8" ht="15" customHeight="1" x14ac:dyDescent="0.25">
      <c r="A21" s="149">
        <v>19</v>
      </c>
      <c r="B21" s="150">
        <f t="shared" si="0"/>
        <v>19</v>
      </c>
      <c r="C21" s="150" t="str">
        <f t="shared" si="1"/>
        <v>a19 &amp; B19 &amp; C19</v>
      </c>
      <c r="D21" s="151" t="str">
        <f t="shared" si="2"/>
        <v>0 V</v>
      </c>
      <c r="E21" s="151">
        <f t="shared" si="3"/>
        <v>0</v>
      </c>
      <c r="F21" s="133"/>
      <c r="G21" s="133"/>
      <c r="H21" s="133"/>
    </row>
    <row r="22" spans="1:8" ht="15" customHeight="1" x14ac:dyDescent="0.25">
      <c r="A22" s="149">
        <v>20</v>
      </c>
      <c r="B22" s="150">
        <f t="shared" si="0"/>
        <v>20</v>
      </c>
      <c r="C22" s="150" t="str">
        <f t="shared" si="1"/>
        <v>A20 &amp; B20</v>
      </c>
      <c r="D22" s="151" t="str">
        <f t="shared" si="2"/>
        <v>0 V</v>
      </c>
      <c r="E22" s="151">
        <f t="shared" si="3"/>
        <v>0</v>
      </c>
      <c r="F22" s="133"/>
      <c r="G22" s="133"/>
      <c r="H22" s="133"/>
    </row>
    <row r="23" spans="1:8" ht="15" customHeight="1" x14ac:dyDescent="0.25">
      <c r="A23" s="149">
        <v>21</v>
      </c>
      <c r="B23" s="150" t="str">
        <f t="shared" si="0"/>
        <v/>
      </c>
      <c r="C23" s="150" t="str">
        <f t="shared" si="1"/>
        <v/>
      </c>
      <c r="D23" s="151" t="str">
        <f t="shared" si="2"/>
        <v/>
      </c>
      <c r="E23" s="151" t="str">
        <f t="shared" si="3"/>
        <v/>
      </c>
      <c r="F23" s="133"/>
      <c r="G23" s="133"/>
      <c r="H23" s="133"/>
    </row>
    <row r="24" spans="1:8" ht="15" customHeight="1" x14ac:dyDescent="0.25">
      <c r="A24" s="149">
        <v>22</v>
      </c>
      <c r="B24" s="150" t="str">
        <f t="shared" si="0"/>
        <v/>
      </c>
      <c r="C24" s="150" t="str">
        <f t="shared" si="1"/>
        <v/>
      </c>
      <c r="D24" s="151" t="str">
        <f t="shared" si="2"/>
        <v/>
      </c>
      <c r="E24" s="151" t="str">
        <f t="shared" si="3"/>
        <v/>
      </c>
      <c r="F24" s="133"/>
      <c r="G24" s="133"/>
      <c r="H24" s="133"/>
    </row>
    <row r="25" spans="1:8" ht="15" customHeight="1" x14ac:dyDescent="0.25">
      <c r="A25" s="149">
        <v>23</v>
      </c>
      <c r="B25" s="150" t="str">
        <f t="shared" si="0"/>
        <v/>
      </c>
      <c r="C25" s="150" t="str">
        <f t="shared" si="1"/>
        <v/>
      </c>
      <c r="D25" s="151" t="str">
        <f t="shared" si="2"/>
        <v/>
      </c>
      <c r="E25" s="151" t="str">
        <f t="shared" si="3"/>
        <v/>
      </c>
      <c r="F25" s="133"/>
      <c r="G25" s="133"/>
      <c r="H25" s="133"/>
    </row>
    <row r="26" spans="1:8" ht="15" customHeight="1" x14ac:dyDescent="0.25">
      <c r="A26" s="149">
        <v>24</v>
      </c>
      <c r="B26" s="150" t="str">
        <f t="shared" si="0"/>
        <v/>
      </c>
      <c r="C26" s="150" t="str">
        <f t="shared" si="1"/>
        <v/>
      </c>
      <c r="D26" s="151" t="str">
        <f t="shared" si="2"/>
        <v/>
      </c>
      <c r="E26" s="151" t="str">
        <f t="shared" si="3"/>
        <v/>
      </c>
      <c r="F26" s="133"/>
      <c r="G26" s="133"/>
      <c r="H26" s="133"/>
    </row>
    <row r="27" spans="1:8" ht="15" customHeight="1" x14ac:dyDescent="0.25">
      <c r="A27" s="149">
        <v>25</v>
      </c>
      <c r="B27" s="150" t="str">
        <f t="shared" si="0"/>
        <v/>
      </c>
      <c r="C27" s="150" t="str">
        <f t="shared" si="1"/>
        <v/>
      </c>
      <c r="D27" s="151" t="str">
        <f t="shared" si="2"/>
        <v/>
      </c>
      <c r="E27" s="151" t="str">
        <f t="shared" si="3"/>
        <v/>
      </c>
      <c r="F27" s="133"/>
      <c r="G27" s="133"/>
      <c r="H27" s="133"/>
    </row>
    <row r="28" spans="1:8" ht="15" customHeight="1" x14ac:dyDescent="0.25">
      <c r="A28" s="149">
        <v>26</v>
      </c>
      <c r="B28" s="150" t="str">
        <f t="shared" si="0"/>
        <v/>
      </c>
      <c r="C28" s="150" t="str">
        <f t="shared" si="1"/>
        <v/>
      </c>
      <c r="D28" s="151" t="str">
        <f t="shared" si="2"/>
        <v/>
      </c>
      <c r="E28" s="151" t="str">
        <f t="shared" si="3"/>
        <v/>
      </c>
      <c r="F28" s="133"/>
      <c r="G28" s="133"/>
      <c r="H28" s="133"/>
    </row>
    <row r="29" spans="1:8" ht="15" customHeight="1" x14ac:dyDescent="0.25">
      <c r="A29" s="149">
        <v>27</v>
      </c>
      <c r="B29" s="150" t="str">
        <f t="shared" si="0"/>
        <v/>
      </c>
      <c r="C29" s="150" t="str">
        <f t="shared" si="1"/>
        <v/>
      </c>
      <c r="D29" s="151" t="str">
        <f t="shared" si="2"/>
        <v/>
      </c>
      <c r="E29" s="151" t="str">
        <f t="shared" si="3"/>
        <v/>
      </c>
      <c r="F29" s="133"/>
      <c r="G29" s="133"/>
      <c r="H29" s="133"/>
    </row>
    <row r="30" spans="1:8" ht="15" customHeight="1" x14ac:dyDescent="0.25">
      <c r="A30" s="149">
        <v>28</v>
      </c>
      <c r="B30" s="150" t="str">
        <f t="shared" si="0"/>
        <v/>
      </c>
      <c r="C30" s="150" t="str">
        <f t="shared" si="1"/>
        <v/>
      </c>
      <c r="D30" s="151" t="str">
        <f t="shared" si="2"/>
        <v/>
      </c>
      <c r="E30" s="151" t="str">
        <f t="shared" si="3"/>
        <v/>
      </c>
      <c r="F30" s="133"/>
      <c r="G30" s="133"/>
      <c r="H30" s="133"/>
    </row>
    <row r="31" spans="1:8" ht="15" customHeight="1" x14ac:dyDescent="0.25">
      <c r="A31" s="149">
        <v>29</v>
      </c>
      <c r="B31" s="150" t="str">
        <f t="shared" si="0"/>
        <v/>
      </c>
      <c r="C31" s="150" t="str">
        <f t="shared" si="1"/>
        <v/>
      </c>
      <c r="D31" s="151" t="str">
        <f t="shared" si="2"/>
        <v/>
      </c>
      <c r="E31" s="151" t="str">
        <f t="shared" si="3"/>
        <v/>
      </c>
      <c r="F31" s="133"/>
      <c r="G31" s="133"/>
      <c r="H31" s="133"/>
    </row>
    <row r="32" spans="1:8" ht="15" customHeight="1" x14ac:dyDescent="0.25">
      <c r="A32" s="149">
        <v>30</v>
      </c>
      <c r="B32" s="150" t="str">
        <f t="shared" si="0"/>
        <v/>
      </c>
      <c r="C32" s="150" t="str">
        <f t="shared" si="1"/>
        <v/>
      </c>
      <c r="D32" s="151" t="str">
        <f t="shared" si="2"/>
        <v/>
      </c>
      <c r="E32" s="151" t="str">
        <f t="shared" si="3"/>
        <v/>
      </c>
      <c r="F32" s="133"/>
      <c r="G32" s="133"/>
      <c r="H32" s="133"/>
    </row>
    <row r="33" spans="1:8" ht="15" customHeight="1" x14ac:dyDescent="0.25">
      <c r="A33" s="149">
        <v>31</v>
      </c>
      <c r="B33" s="150" t="str">
        <f t="shared" si="0"/>
        <v/>
      </c>
      <c r="C33" s="150" t="str">
        <f t="shared" si="1"/>
        <v/>
      </c>
      <c r="D33" s="151" t="str">
        <f t="shared" si="2"/>
        <v/>
      </c>
      <c r="E33" s="151" t="str">
        <f t="shared" si="3"/>
        <v/>
      </c>
      <c r="F33" s="133"/>
      <c r="G33" s="133"/>
      <c r="H33" s="133"/>
    </row>
    <row r="34" spans="1:8" ht="15" customHeight="1" x14ac:dyDescent="0.25">
      <c r="A34" s="149">
        <v>32</v>
      </c>
      <c r="B34" s="150" t="str">
        <f t="shared" si="0"/>
        <v/>
      </c>
      <c r="C34" s="150" t="str">
        <f t="shared" si="1"/>
        <v/>
      </c>
      <c r="D34" s="151" t="str">
        <f t="shared" si="2"/>
        <v/>
      </c>
      <c r="E34" s="151" t="str">
        <f t="shared" si="3"/>
        <v/>
      </c>
      <c r="F34" s="133"/>
      <c r="G34" s="133"/>
      <c r="H34" s="133"/>
    </row>
    <row r="35" spans="1:8" ht="15" customHeight="1" x14ac:dyDescent="0.25">
      <c r="A35" s="149">
        <v>33</v>
      </c>
      <c r="B35" s="150" t="str">
        <f t="shared" si="0"/>
        <v/>
      </c>
      <c r="C35" s="150" t="str">
        <f t="shared" si="1"/>
        <v/>
      </c>
      <c r="D35" s="151" t="str">
        <f t="shared" si="2"/>
        <v/>
      </c>
      <c r="E35" s="151" t="str">
        <f t="shared" si="3"/>
        <v/>
      </c>
      <c r="F35" s="133"/>
      <c r="G35" s="133"/>
      <c r="H35" s="133"/>
    </row>
    <row r="36" spans="1:8" ht="15" customHeight="1" x14ac:dyDescent="0.25">
      <c r="A36" s="149">
        <v>34</v>
      </c>
      <c r="B36" s="150" t="str">
        <f t="shared" si="0"/>
        <v/>
      </c>
      <c r="C36" s="150" t="str">
        <f t="shared" si="1"/>
        <v/>
      </c>
      <c r="D36" s="151" t="str">
        <f t="shared" si="2"/>
        <v/>
      </c>
      <c r="E36" s="151" t="str">
        <f t="shared" si="3"/>
        <v/>
      </c>
      <c r="F36" s="133"/>
      <c r="G36" s="133"/>
      <c r="H36" s="133"/>
    </row>
    <row r="37" spans="1:8" ht="15" customHeight="1" x14ac:dyDescent="0.25">
      <c r="A37" s="149">
        <v>35</v>
      </c>
      <c r="B37" s="150" t="str">
        <f t="shared" si="0"/>
        <v/>
      </c>
      <c r="C37" s="150" t="str">
        <f t="shared" si="1"/>
        <v/>
      </c>
      <c r="D37" s="151" t="str">
        <f t="shared" si="2"/>
        <v/>
      </c>
      <c r="E37" s="151" t="str">
        <f t="shared" si="3"/>
        <v/>
      </c>
      <c r="F37" s="133"/>
      <c r="G37" s="133"/>
      <c r="H37" s="133"/>
    </row>
    <row r="38" spans="1:8" ht="15" customHeight="1" x14ac:dyDescent="0.25">
      <c r="A38" s="149">
        <v>36</v>
      </c>
      <c r="B38" s="150" t="str">
        <f t="shared" si="0"/>
        <v/>
      </c>
      <c r="C38" s="150" t="str">
        <f t="shared" si="1"/>
        <v/>
      </c>
      <c r="D38" s="151" t="str">
        <f t="shared" si="2"/>
        <v/>
      </c>
      <c r="E38" s="151" t="str">
        <f t="shared" si="3"/>
        <v/>
      </c>
      <c r="F38" s="133"/>
      <c r="G38" s="133"/>
      <c r="H38" s="133"/>
    </row>
    <row r="39" spans="1:8" ht="15" customHeight="1" x14ac:dyDescent="0.25">
      <c r="A39" s="149">
        <v>37</v>
      </c>
      <c r="B39" s="150" t="str">
        <f t="shared" si="0"/>
        <v/>
      </c>
      <c r="C39" s="150" t="str">
        <f t="shared" si="1"/>
        <v/>
      </c>
      <c r="D39" s="151" t="str">
        <f t="shared" si="2"/>
        <v/>
      </c>
      <c r="E39" s="151" t="str">
        <f t="shared" si="3"/>
        <v/>
      </c>
      <c r="F39" s="133"/>
      <c r="G39" s="133"/>
      <c r="H39" s="133"/>
    </row>
    <row r="40" spans="1:8" ht="15" customHeight="1" x14ac:dyDescent="0.25">
      <c r="A40" s="149">
        <v>38</v>
      </c>
      <c r="B40" s="150" t="str">
        <f t="shared" si="0"/>
        <v/>
      </c>
      <c r="C40" s="150" t="str">
        <f t="shared" si="1"/>
        <v/>
      </c>
      <c r="D40" s="151" t="str">
        <f t="shared" si="2"/>
        <v/>
      </c>
      <c r="E40" s="151" t="str">
        <f t="shared" si="3"/>
        <v/>
      </c>
      <c r="F40" s="133"/>
      <c r="G40" s="133"/>
      <c r="H40" s="133"/>
    </row>
    <row r="41" spans="1:8" ht="15" customHeight="1" x14ac:dyDescent="0.25">
      <c r="A41" s="149">
        <v>39</v>
      </c>
      <c r="B41" s="150" t="str">
        <f t="shared" si="0"/>
        <v/>
      </c>
      <c r="C41" s="150" t="str">
        <f t="shared" si="1"/>
        <v/>
      </c>
      <c r="D41" s="151" t="str">
        <f t="shared" si="2"/>
        <v/>
      </c>
      <c r="E41" s="151" t="str">
        <f t="shared" si="3"/>
        <v/>
      </c>
      <c r="F41" s="133"/>
      <c r="G41" s="133"/>
      <c r="H41" s="133"/>
    </row>
    <row r="42" spans="1:8" ht="15" customHeight="1" x14ac:dyDescent="0.25">
      <c r="A42" s="149">
        <v>40</v>
      </c>
      <c r="B42" s="150" t="str">
        <f t="shared" si="0"/>
        <v/>
      </c>
      <c r="C42" s="150" t="str">
        <f t="shared" si="1"/>
        <v/>
      </c>
      <c r="D42" s="151" t="str">
        <f t="shared" si="2"/>
        <v/>
      </c>
      <c r="E42" s="151" t="str">
        <f t="shared" si="3"/>
        <v/>
      </c>
      <c r="F42" s="133"/>
      <c r="G42" s="133"/>
      <c r="H42" s="133"/>
    </row>
    <row r="43" spans="1:8" ht="15" customHeight="1" x14ac:dyDescent="0.25">
      <c r="A43" s="149">
        <v>41</v>
      </c>
      <c r="B43" s="150" t="str">
        <f t="shared" si="0"/>
        <v/>
      </c>
      <c r="C43" s="150" t="str">
        <f t="shared" si="1"/>
        <v/>
      </c>
      <c r="D43" s="151" t="str">
        <f t="shared" si="2"/>
        <v/>
      </c>
      <c r="E43" s="151" t="str">
        <f t="shared" si="3"/>
        <v/>
      </c>
      <c r="F43" s="133"/>
      <c r="G43" s="133"/>
      <c r="H43" s="133"/>
    </row>
    <row r="44" spans="1:8" ht="15" customHeight="1" x14ac:dyDescent="0.25">
      <c r="A44" s="149">
        <v>42</v>
      </c>
      <c r="B44" s="150" t="str">
        <f t="shared" si="0"/>
        <v/>
      </c>
      <c r="C44" s="150" t="str">
        <f t="shared" si="1"/>
        <v/>
      </c>
      <c r="D44" s="151" t="str">
        <f t="shared" si="2"/>
        <v/>
      </c>
      <c r="E44" s="151" t="str">
        <f t="shared" si="3"/>
        <v/>
      </c>
      <c r="F44" s="133"/>
      <c r="G44" s="133"/>
      <c r="H44" s="133"/>
    </row>
    <row r="45" spans="1:8" ht="15" customHeight="1" x14ac:dyDescent="0.25">
      <c r="A45" s="149">
        <v>43</v>
      </c>
      <c r="B45" s="150" t="str">
        <f t="shared" si="0"/>
        <v/>
      </c>
      <c r="C45" s="150" t="str">
        <f t="shared" si="1"/>
        <v/>
      </c>
      <c r="D45" s="151" t="str">
        <f t="shared" si="2"/>
        <v/>
      </c>
      <c r="E45" s="151" t="str">
        <f t="shared" si="3"/>
        <v/>
      </c>
      <c r="F45" s="133"/>
      <c r="G45" s="133"/>
      <c r="H45" s="133"/>
    </row>
    <row r="46" spans="1:8" ht="15" customHeight="1" x14ac:dyDescent="0.25">
      <c r="A46" s="149">
        <v>44</v>
      </c>
      <c r="B46" s="150" t="str">
        <f t="shared" si="0"/>
        <v/>
      </c>
      <c r="C46" s="150" t="str">
        <f t="shared" si="1"/>
        <v/>
      </c>
      <c r="D46" s="151" t="str">
        <f t="shared" si="2"/>
        <v/>
      </c>
      <c r="E46" s="151" t="str">
        <f t="shared" si="3"/>
        <v/>
      </c>
      <c r="F46" s="133"/>
      <c r="G46" s="133"/>
      <c r="H46" s="133"/>
    </row>
    <row r="47" spans="1:8" ht="15" customHeight="1" x14ac:dyDescent="0.25">
      <c r="A47" s="149">
        <v>45</v>
      </c>
      <c r="B47" s="150" t="str">
        <f t="shared" si="0"/>
        <v/>
      </c>
      <c r="C47" s="150" t="str">
        <f t="shared" si="1"/>
        <v/>
      </c>
      <c r="D47" s="151" t="str">
        <f t="shared" si="2"/>
        <v/>
      </c>
      <c r="E47" s="151" t="str">
        <f t="shared" si="3"/>
        <v/>
      </c>
      <c r="F47" s="133"/>
      <c r="G47" s="133"/>
      <c r="H47" s="133"/>
    </row>
    <row r="48" spans="1:8" ht="15" customHeight="1" x14ac:dyDescent="0.25">
      <c r="A48" s="149">
        <v>46</v>
      </c>
      <c r="B48" s="150" t="str">
        <f t="shared" si="0"/>
        <v/>
      </c>
      <c r="C48" s="150" t="str">
        <f t="shared" si="1"/>
        <v/>
      </c>
      <c r="D48" s="151" t="str">
        <f t="shared" si="2"/>
        <v/>
      </c>
      <c r="E48" s="151" t="str">
        <f t="shared" si="3"/>
        <v/>
      </c>
      <c r="F48" s="133"/>
      <c r="G48" s="133"/>
      <c r="H48" s="133"/>
    </row>
    <row r="49" spans="1:8" ht="15" customHeight="1" x14ac:dyDescent="0.25">
      <c r="A49" s="149">
        <v>47</v>
      </c>
      <c r="B49" s="150" t="str">
        <f t="shared" si="0"/>
        <v/>
      </c>
      <c r="C49" s="150" t="str">
        <f t="shared" si="1"/>
        <v/>
      </c>
      <c r="D49" s="151" t="str">
        <f t="shared" si="2"/>
        <v/>
      </c>
      <c r="E49" s="151" t="str">
        <f t="shared" si="3"/>
        <v/>
      </c>
      <c r="F49" s="133"/>
      <c r="G49" s="133"/>
      <c r="H49" s="133"/>
    </row>
    <row r="50" spans="1:8" ht="15" customHeight="1" x14ac:dyDescent="0.25">
      <c r="A50" s="149">
        <v>48</v>
      </c>
      <c r="B50" s="150" t="str">
        <f t="shared" si="0"/>
        <v/>
      </c>
      <c r="C50" s="150" t="str">
        <f t="shared" si="1"/>
        <v/>
      </c>
      <c r="D50" s="151" t="str">
        <f t="shared" si="2"/>
        <v/>
      </c>
      <c r="E50" s="151" t="str">
        <f t="shared" si="3"/>
        <v/>
      </c>
      <c r="F50" s="133"/>
      <c r="G50" s="133"/>
      <c r="H50" s="133"/>
    </row>
    <row r="51" spans="1:8" ht="15" customHeight="1" x14ac:dyDescent="0.25">
      <c r="A51" s="149">
        <v>49</v>
      </c>
      <c r="B51" s="150" t="str">
        <f t="shared" si="0"/>
        <v/>
      </c>
      <c r="C51" s="150" t="str">
        <f t="shared" si="1"/>
        <v/>
      </c>
      <c r="D51" s="151" t="str">
        <f t="shared" si="2"/>
        <v/>
      </c>
      <c r="E51" s="151" t="str">
        <f t="shared" si="3"/>
        <v/>
      </c>
      <c r="F51" s="133"/>
      <c r="G51" s="133"/>
      <c r="H51" s="133"/>
    </row>
    <row r="52" spans="1:8" ht="15" customHeight="1" x14ac:dyDescent="0.25">
      <c r="A52" s="149">
        <v>50</v>
      </c>
      <c r="B52" s="150" t="str">
        <f t="shared" si="0"/>
        <v/>
      </c>
      <c r="C52" s="150" t="str">
        <f t="shared" si="1"/>
        <v/>
      </c>
      <c r="D52" s="151" t="str">
        <f t="shared" si="2"/>
        <v/>
      </c>
      <c r="E52" s="151" t="str">
        <f t="shared" si="3"/>
        <v/>
      </c>
      <c r="F52" s="133"/>
      <c r="G52" s="133"/>
      <c r="H52" s="133"/>
    </row>
    <row r="53" spans="1:8" ht="15" customHeight="1" x14ac:dyDescent="0.25">
      <c r="A53" s="149">
        <v>51</v>
      </c>
      <c r="B53" s="150" t="str">
        <f t="shared" si="0"/>
        <v/>
      </c>
      <c r="C53" s="150" t="str">
        <f t="shared" si="1"/>
        <v/>
      </c>
      <c r="D53" s="151" t="str">
        <f t="shared" si="2"/>
        <v/>
      </c>
      <c r="E53" s="151" t="str">
        <f t="shared" si="3"/>
        <v/>
      </c>
      <c r="F53" s="133"/>
      <c r="G53" s="133"/>
      <c r="H53" s="133"/>
    </row>
    <row r="54" spans="1:8" ht="15" customHeight="1" x14ac:dyDescent="0.25">
      <c r="A54" s="149">
        <v>52</v>
      </c>
      <c r="B54" s="150" t="str">
        <f t="shared" si="0"/>
        <v/>
      </c>
      <c r="C54" s="150" t="str">
        <f t="shared" si="1"/>
        <v/>
      </c>
      <c r="D54" s="151" t="str">
        <f t="shared" si="2"/>
        <v/>
      </c>
      <c r="E54" s="151" t="str">
        <f t="shared" si="3"/>
        <v/>
      </c>
      <c r="F54" s="133"/>
      <c r="G54" s="133"/>
      <c r="H54" s="133"/>
    </row>
    <row r="55" spans="1:8" ht="15" customHeight="1" x14ac:dyDescent="0.25">
      <c r="A55" s="149">
        <v>53</v>
      </c>
      <c r="B55" s="150" t="str">
        <f t="shared" si="0"/>
        <v/>
      </c>
      <c r="C55" s="150" t="str">
        <f t="shared" si="1"/>
        <v/>
      </c>
      <c r="D55" s="151" t="str">
        <f t="shared" si="2"/>
        <v/>
      </c>
      <c r="E55" s="151" t="str">
        <f t="shared" si="3"/>
        <v/>
      </c>
      <c r="F55" s="133"/>
      <c r="G55" s="133"/>
      <c r="H55" s="133"/>
    </row>
    <row r="56" spans="1:8" ht="15" customHeight="1" x14ac:dyDescent="0.25">
      <c r="A56" s="149">
        <v>54</v>
      </c>
      <c r="B56" s="150" t="str">
        <f t="shared" si="0"/>
        <v/>
      </c>
      <c r="C56" s="150" t="str">
        <f t="shared" si="1"/>
        <v/>
      </c>
      <c r="D56" s="151" t="str">
        <f t="shared" si="2"/>
        <v/>
      </c>
      <c r="E56" s="151" t="str">
        <f t="shared" si="3"/>
        <v/>
      </c>
      <c r="F56" s="133"/>
      <c r="G56" s="133"/>
      <c r="H56" s="133"/>
    </row>
    <row r="57" spans="1:8" ht="15" customHeight="1" x14ac:dyDescent="0.25">
      <c r="A57" s="149">
        <v>55</v>
      </c>
      <c r="B57" s="150" t="str">
        <f t="shared" si="0"/>
        <v/>
      </c>
      <c r="C57" s="150" t="str">
        <f t="shared" si="1"/>
        <v/>
      </c>
      <c r="D57" s="151" t="str">
        <f t="shared" si="2"/>
        <v/>
      </c>
      <c r="E57" s="151" t="str">
        <f t="shared" si="3"/>
        <v/>
      </c>
      <c r="F57" s="133"/>
      <c r="G57" s="133"/>
      <c r="H57" s="133"/>
    </row>
    <row r="58" spans="1:8" ht="15" customHeight="1" x14ac:dyDescent="0.25">
      <c r="A58" s="149">
        <v>56</v>
      </c>
      <c r="B58" s="150" t="str">
        <f t="shared" si="0"/>
        <v/>
      </c>
      <c r="C58" s="150" t="str">
        <f t="shared" si="1"/>
        <v/>
      </c>
      <c r="D58" s="151" t="str">
        <f t="shared" si="2"/>
        <v/>
      </c>
      <c r="E58" s="151" t="str">
        <f t="shared" si="3"/>
        <v/>
      </c>
      <c r="F58" s="133"/>
      <c r="G58" s="133"/>
      <c r="H58" s="133"/>
    </row>
    <row r="59" spans="1:8" ht="15" customHeight="1" x14ac:dyDescent="0.25">
      <c r="A59" s="149">
        <v>57</v>
      </c>
      <c r="B59" s="150" t="str">
        <f t="shared" si="0"/>
        <v/>
      </c>
      <c r="C59" s="150" t="str">
        <f t="shared" si="1"/>
        <v/>
      </c>
      <c r="D59" s="151" t="str">
        <f t="shared" si="2"/>
        <v/>
      </c>
      <c r="E59" s="151" t="str">
        <f t="shared" si="3"/>
        <v/>
      </c>
      <c r="F59" s="133"/>
      <c r="G59" s="133"/>
      <c r="H59" s="133"/>
    </row>
    <row r="60" spans="1:8" ht="15" customHeight="1" x14ac:dyDescent="0.25">
      <c r="A60" s="149">
        <v>58</v>
      </c>
      <c r="B60" s="150" t="str">
        <f t="shared" si="0"/>
        <v/>
      </c>
      <c r="C60" s="150" t="str">
        <f t="shared" si="1"/>
        <v/>
      </c>
      <c r="D60" s="151" t="str">
        <f t="shared" si="2"/>
        <v/>
      </c>
      <c r="E60" s="151" t="str">
        <f t="shared" si="3"/>
        <v/>
      </c>
      <c r="F60" s="133"/>
      <c r="G60" s="133"/>
      <c r="H60" s="133"/>
    </row>
    <row r="61" spans="1:8" ht="15" customHeight="1" x14ac:dyDescent="0.25">
      <c r="A61" s="149">
        <v>59</v>
      </c>
      <c r="B61" s="150" t="str">
        <f t="shared" si="0"/>
        <v/>
      </c>
      <c r="C61" s="150" t="str">
        <f t="shared" si="1"/>
        <v/>
      </c>
      <c r="D61" s="151" t="str">
        <f t="shared" si="2"/>
        <v/>
      </c>
      <c r="E61" s="151" t="str">
        <f t="shared" si="3"/>
        <v/>
      </c>
      <c r="F61" s="133"/>
      <c r="G61" s="133"/>
      <c r="H61" s="133"/>
    </row>
    <row r="62" spans="1:8" ht="15" customHeight="1" x14ac:dyDescent="0.25">
      <c r="A62" s="149">
        <v>60</v>
      </c>
      <c r="B62" s="150" t="str">
        <f t="shared" si="0"/>
        <v/>
      </c>
      <c r="C62" s="150" t="str">
        <f t="shared" si="1"/>
        <v/>
      </c>
      <c r="D62" s="151" t="str">
        <f t="shared" si="2"/>
        <v/>
      </c>
      <c r="E62" s="151" t="str">
        <f t="shared" si="3"/>
        <v/>
      </c>
      <c r="F62" s="133"/>
      <c r="G62" s="133"/>
      <c r="H62" s="133"/>
    </row>
    <row r="63" spans="1:8" ht="15" customHeight="1" x14ac:dyDescent="0.25">
      <c r="A63" s="149">
        <v>61</v>
      </c>
      <c r="B63" s="150" t="str">
        <f t="shared" si="0"/>
        <v/>
      </c>
      <c r="C63" s="150" t="str">
        <f t="shared" si="1"/>
        <v/>
      </c>
      <c r="D63" s="151" t="str">
        <f t="shared" si="2"/>
        <v/>
      </c>
      <c r="E63" s="151" t="str">
        <f t="shared" si="3"/>
        <v/>
      </c>
      <c r="F63" s="133"/>
      <c r="G63" s="133"/>
      <c r="H63" s="133"/>
    </row>
    <row r="64" spans="1:8" ht="15" customHeight="1" x14ac:dyDescent="0.25">
      <c r="A64" s="149">
        <v>62</v>
      </c>
      <c r="B64" s="150" t="str">
        <f t="shared" si="0"/>
        <v/>
      </c>
      <c r="C64" s="150" t="str">
        <f t="shared" si="1"/>
        <v/>
      </c>
      <c r="D64" s="151" t="str">
        <f t="shared" si="2"/>
        <v/>
      </c>
      <c r="E64" s="151" t="str">
        <f t="shared" si="3"/>
        <v/>
      </c>
      <c r="F64" s="133"/>
      <c r="G64" s="133"/>
      <c r="H64" s="133"/>
    </row>
    <row r="65" spans="1:8" ht="15" customHeight="1" x14ac:dyDescent="0.25">
      <c r="A65" s="149">
        <v>63</v>
      </c>
      <c r="B65" s="150" t="str">
        <f t="shared" si="0"/>
        <v/>
      </c>
      <c r="C65" s="150" t="str">
        <f t="shared" si="1"/>
        <v/>
      </c>
      <c r="D65" s="151" t="str">
        <f t="shared" si="2"/>
        <v/>
      </c>
      <c r="E65" s="151" t="str">
        <f t="shared" si="3"/>
        <v/>
      </c>
      <c r="F65" s="133"/>
      <c r="G65" s="133"/>
      <c r="H65" s="133"/>
    </row>
    <row r="66" spans="1:8" ht="15" customHeight="1" x14ac:dyDescent="0.25">
      <c r="A66" s="149">
        <v>64</v>
      </c>
      <c r="B66" s="150" t="str">
        <f t="shared" si="0"/>
        <v/>
      </c>
      <c r="C66" s="150" t="str">
        <f t="shared" si="1"/>
        <v/>
      </c>
      <c r="D66" s="151" t="str">
        <f t="shared" si="2"/>
        <v/>
      </c>
      <c r="E66" s="151" t="str">
        <f t="shared" si="3"/>
        <v/>
      </c>
      <c r="F66" s="133"/>
      <c r="G66" s="133"/>
      <c r="H66" s="133"/>
    </row>
    <row r="67" spans="1:8" ht="15" customHeight="1" x14ac:dyDescent="0.25">
      <c r="A67" s="149">
        <v>65</v>
      </c>
      <c r="B67" s="150" t="str">
        <f t="shared" ref="B67:B130" si="4">IF(C67="","",IF(VLOOKUP(A67,TourCompl,11,FALSE)="","",VLOOKUP(A67,ClasTr2,5,FALSE)))</f>
        <v/>
      </c>
      <c r="C67" s="150" t="str">
        <f t="shared" ref="C67:C130" si="5">IF(VLOOKUP(A67,TourCompl,11,FALSE)="","",VLOOKUP(A67,ClasTr2,6,FALSE))</f>
        <v/>
      </c>
      <c r="D67" s="151" t="str">
        <f t="shared" ref="D67:D130" si="6">IF(C67="","",IF(VLOOKUP(A67,TourCompl,11,FALSE)="","",VLOOKUP(A67,ClasTr2,22,FALSE) &amp; " V"))</f>
        <v/>
      </c>
      <c r="E67" s="151" t="str">
        <f t="shared" ref="E67:E130" si="7">IF(VLOOKUP(A67,TourCompl,11,FALSE)="","",VLOOKUP(A67,ClasTr2,27,FALSE))</f>
        <v/>
      </c>
      <c r="F67" s="133"/>
      <c r="G67" s="133"/>
      <c r="H67" s="133"/>
    </row>
    <row r="68" spans="1:8" ht="15" customHeight="1" x14ac:dyDescent="0.25">
      <c r="A68" s="149">
        <v>66</v>
      </c>
      <c r="B68" s="150" t="str">
        <f t="shared" si="4"/>
        <v/>
      </c>
      <c r="C68" s="150" t="str">
        <f t="shared" si="5"/>
        <v/>
      </c>
      <c r="D68" s="151" t="str">
        <f t="shared" si="6"/>
        <v/>
      </c>
      <c r="E68" s="151" t="str">
        <f t="shared" si="7"/>
        <v/>
      </c>
      <c r="F68" s="133"/>
      <c r="G68" s="133"/>
      <c r="H68" s="133"/>
    </row>
    <row r="69" spans="1:8" ht="15" customHeight="1" x14ac:dyDescent="0.25">
      <c r="A69" s="149">
        <v>67</v>
      </c>
      <c r="B69" s="150" t="str">
        <f t="shared" si="4"/>
        <v/>
      </c>
      <c r="C69" s="150" t="str">
        <f t="shared" si="5"/>
        <v/>
      </c>
      <c r="D69" s="151" t="str">
        <f t="shared" si="6"/>
        <v/>
      </c>
      <c r="E69" s="151" t="str">
        <f t="shared" si="7"/>
        <v/>
      </c>
      <c r="F69" s="133"/>
      <c r="G69" s="133"/>
      <c r="H69" s="133"/>
    </row>
    <row r="70" spans="1:8" ht="15" customHeight="1" x14ac:dyDescent="0.25">
      <c r="A70" s="149">
        <v>68</v>
      </c>
      <c r="B70" s="150" t="str">
        <f t="shared" si="4"/>
        <v/>
      </c>
      <c r="C70" s="150" t="str">
        <f t="shared" si="5"/>
        <v/>
      </c>
      <c r="D70" s="151" t="str">
        <f t="shared" si="6"/>
        <v/>
      </c>
      <c r="E70" s="151" t="str">
        <f t="shared" si="7"/>
        <v/>
      </c>
      <c r="F70" s="133"/>
      <c r="G70" s="133"/>
      <c r="H70" s="133"/>
    </row>
    <row r="71" spans="1:8" ht="15" customHeight="1" x14ac:dyDescent="0.25">
      <c r="A71" s="149">
        <v>69</v>
      </c>
      <c r="B71" s="150" t="str">
        <f t="shared" si="4"/>
        <v/>
      </c>
      <c r="C71" s="150" t="str">
        <f t="shared" si="5"/>
        <v/>
      </c>
      <c r="D71" s="151" t="str">
        <f t="shared" si="6"/>
        <v/>
      </c>
      <c r="E71" s="151" t="str">
        <f t="shared" si="7"/>
        <v/>
      </c>
      <c r="F71" s="133"/>
      <c r="G71" s="133"/>
      <c r="H71" s="133"/>
    </row>
    <row r="72" spans="1:8" ht="15" customHeight="1" x14ac:dyDescent="0.25">
      <c r="A72" s="149">
        <v>70</v>
      </c>
      <c r="B72" s="150" t="str">
        <f t="shared" si="4"/>
        <v/>
      </c>
      <c r="C72" s="150" t="str">
        <f t="shared" si="5"/>
        <v/>
      </c>
      <c r="D72" s="151" t="str">
        <f t="shared" si="6"/>
        <v/>
      </c>
      <c r="E72" s="151" t="str">
        <f t="shared" si="7"/>
        <v/>
      </c>
      <c r="F72" s="133"/>
      <c r="G72" s="133"/>
      <c r="H72" s="133"/>
    </row>
    <row r="73" spans="1:8" ht="15" customHeight="1" x14ac:dyDescent="0.25">
      <c r="A73" s="149">
        <v>71</v>
      </c>
      <c r="B73" s="150" t="str">
        <f t="shared" si="4"/>
        <v/>
      </c>
      <c r="C73" s="150" t="str">
        <f t="shared" si="5"/>
        <v/>
      </c>
      <c r="D73" s="151" t="str">
        <f t="shared" si="6"/>
        <v/>
      </c>
      <c r="E73" s="151" t="str">
        <f t="shared" si="7"/>
        <v/>
      </c>
      <c r="F73" s="133"/>
      <c r="G73" s="133"/>
      <c r="H73" s="133"/>
    </row>
    <row r="74" spans="1:8" ht="15" customHeight="1" x14ac:dyDescent="0.25">
      <c r="A74" s="149">
        <v>72</v>
      </c>
      <c r="B74" s="150" t="str">
        <f t="shared" si="4"/>
        <v/>
      </c>
      <c r="C74" s="150" t="str">
        <f t="shared" si="5"/>
        <v/>
      </c>
      <c r="D74" s="151" t="str">
        <f t="shared" si="6"/>
        <v/>
      </c>
      <c r="E74" s="151" t="str">
        <f t="shared" si="7"/>
        <v/>
      </c>
      <c r="F74" s="133"/>
      <c r="G74" s="133"/>
      <c r="H74" s="133"/>
    </row>
    <row r="75" spans="1:8" ht="15" customHeight="1" x14ac:dyDescent="0.25">
      <c r="A75" s="149">
        <v>73</v>
      </c>
      <c r="B75" s="150" t="str">
        <f t="shared" si="4"/>
        <v/>
      </c>
      <c r="C75" s="150" t="str">
        <f t="shared" si="5"/>
        <v/>
      </c>
      <c r="D75" s="151" t="str">
        <f t="shared" si="6"/>
        <v/>
      </c>
      <c r="E75" s="151" t="str">
        <f t="shared" si="7"/>
        <v/>
      </c>
      <c r="F75" s="133"/>
      <c r="G75" s="133"/>
      <c r="H75" s="133"/>
    </row>
    <row r="76" spans="1:8" ht="15" customHeight="1" x14ac:dyDescent="0.25">
      <c r="A76" s="149">
        <v>74</v>
      </c>
      <c r="B76" s="150" t="str">
        <f t="shared" si="4"/>
        <v/>
      </c>
      <c r="C76" s="150" t="str">
        <f t="shared" si="5"/>
        <v/>
      </c>
      <c r="D76" s="151" t="str">
        <f t="shared" si="6"/>
        <v/>
      </c>
      <c r="E76" s="151" t="str">
        <f t="shared" si="7"/>
        <v/>
      </c>
      <c r="F76" s="133"/>
      <c r="G76" s="133"/>
      <c r="H76" s="133"/>
    </row>
    <row r="77" spans="1:8" ht="15" customHeight="1" x14ac:dyDescent="0.25">
      <c r="A77" s="149">
        <v>75</v>
      </c>
      <c r="B77" s="150" t="str">
        <f t="shared" si="4"/>
        <v/>
      </c>
      <c r="C77" s="150" t="str">
        <f t="shared" si="5"/>
        <v/>
      </c>
      <c r="D77" s="151" t="str">
        <f t="shared" si="6"/>
        <v/>
      </c>
      <c r="E77" s="151" t="str">
        <f t="shared" si="7"/>
        <v/>
      </c>
      <c r="F77" s="133"/>
      <c r="G77" s="133"/>
      <c r="H77" s="133"/>
    </row>
    <row r="78" spans="1:8" ht="15" customHeight="1" x14ac:dyDescent="0.25">
      <c r="A78" s="149">
        <v>76</v>
      </c>
      <c r="B78" s="150" t="str">
        <f t="shared" si="4"/>
        <v/>
      </c>
      <c r="C78" s="150" t="str">
        <f t="shared" si="5"/>
        <v/>
      </c>
      <c r="D78" s="151" t="str">
        <f t="shared" si="6"/>
        <v/>
      </c>
      <c r="E78" s="151" t="str">
        <f t="shared" si="7"/>
        <v/>
      </c>
      <c r="F78" s="133"/>
      <c r="G78" s="133"/>
      <c r="H78" s="133"/>
    </row>
    <row r="79" spans="1:8" ht="15" customHeight="1" x14ac:dyDescent="0.25">
      <c r="A79" s="149">
        <v>77</v>
      </c>
      <c r="B79" s="150" t="str">
        <f t="shared" si="4"/>
        <v/>
      </c>
      <c r="C79" s="150" t="str">
        <f t="shared" si="5"/>
        <v/>
      </c>
      <c r="D79" s="151" t="str">
        <f t="shared" si="6"/>
        <v/>
      </c>
      <c r="E79" s="151" t="str">
        <f t="shared" si="7"/>
        <v/>
      </c>
      <c r="F79" s="133"/>
      <c r="G79" s="133"/>
      <c r="H79" s="133"/>
    </row>
    <row r="80" spans="1:8" ht="15" customHeight="1" x14ac:dyDescent="0.25">
      <c r="A80" s="149">
        <v>78</v>
      </c>
      <c r="B80" s="150" t="str">
        <f t="shared" si="4"/>
        <v/>
      </c>
      <c r="C80" s="150" t="str">
        <f t="shared" si="5"/>
        <v/>
      </c>
      <c r="D80" s="151" t="str">
        <f t="shared" si="6"/>
        <v/>
      </c>
      <c r="E80" s="151" t="str">
        <f t="shared" si="7"/>
        <v/>
      </c>
      <c r="F80" s="133"/>
      <c r="G80" s="133"/>
      <c r="H80" s="133"/>
    </row>
    <row r="81" spans="1:8" ht="15" customHeight="1" x14ac:dyDescent="0.25">
      <c r="A81" s="149">
        <v>79</v>
      </c>
      <c r="B81" s="150" t="str">
        <f t="shared" si="4"/>
        <v/>
      </c>
      <c r="C81" s="150" t="str">
        <f t="shared" si="5"/>
        <v/>
      </c>
      <c r="D81" s="151" t="str">
        <f t="shared" si="6"/>
        <v/>
      </c>
      <c r="E81" s="151" t="str">
        <f t="shared" si="7"/>
        <v/>
      </c>
      <c r="F81" s="133"/>
      <c r="G81" s="133"/>
      <c r="H81" s="133"/>
    </row>
    <row r="82" spans="1:8" ht="15" customHeight="1" x14ac:dyDescent="0.25">
      <c r="A82" s="149">
        <v>80</v>
      </c>
      <c r="B82" s="150" t="str">
        <f t="shared" si="4"/>
        <v/>
      </c>
      <c r="C82" s="150" t="str">
        <f t="shared" si="5"/>
        <v/>
      </c>
      <c r="D82" s="151" t="str">
        <f t="shared" si="6"/>
        <v/>
      </c>
      <c r="E82" s="151" t="str">
        <f t="shared" si="7"/>
        <v/>
      </c>
      <c r="F82" s="133"/>
      <c r="G82" s="133"/>
      <c r="H82" s="133"/>
    </row>
    <row r="83" spans="1:8" ht="15" customHeight="1" x14ac:dyDescent="0.25">
      <c r="A83" s="149">
        <v>81</v>
      </c>
      <c r="B83" s="150" t="str">
        <f t="shared" si="4"/>
        <v/>
      </c>
      <c r="C83" s="150" t="str">
        <f t="shared" si="5"/>
        <v/>
      </c>
      <c r="D83" s="151" t="str">
        <f t="shared" si="6"/>
        <v/>
      </c>
      <c r="E83" s="151" t="str">
        <f t="shared" si="7"/>
        <v/>
      </c>
      <c r="F83" s="133"/>
      <c r="G83" s="133"/>
      <c r="H83" s="133"/>
    </row>
    <row r="84" spans="1:8" ht="15" customHeight="1" x14ac:dyDescent="0.25">
      <c r="A84" s="149">
        <v>82</v>
      </c>
      <c r="B84" s="150" t="str">
        <f t="shared" si="4"/>
        <v/>
      </c>
      <c r="C84" s="150" t="str">
        <f t="shared" si="5"/>
        <v/>
      </c>
      <c r="D84" s="151" t="str">
        <f t="shared" si="6"/>
        <v/>
      </c>
      <c r="E84" s="151" t="str">
        <f t="shared" si="7"/>
        <v/>
      </c>
      <c r="F84" s="133"/>
      <c r="G84" s="133"/>
      <c r="H84" s="133"/>
    </row>
    <row r="85" spans="1:8" ht="15" customHeight="1" x14ac:dyDescent="0.25">
      <c r="A85" s="149">
        <v>83</v>
      </c>
      <c r="B85" s="150" t="str">
        <f t="shared" si="4"/>
        <v/>
      </c>
      <c r="C85" s="150" t="str">
        <f t="shared" si="5"/>
        <v/>
      </c>
      <c r="D85" s="151" t="str">
        <f t="shared" si="6"/>
        <v/>
      </c>
      <c r="E85" s="151" t="str">
        <f t="shared" si="7"/>
        <v/>
      </c>
      <c r="F85" s="133"/>
      <c r="G85" s="133"/>
      <c r="H85" s="133"/>
    </row>
    <row r="86" spans="1:8" ht="15" customHeight="1" x14ac:dyDescent="0.25">
      <c r="A86" s="149">
        <v>84</v>
      </c>
      <c r="B86" s="150" t="str">
        <f t="shared" si="4"/>
        <v/>
      </c>
      <c r="C86" s="150" t="str">
        <f t="shared" si="5"/>
        <v/>
      </c>
      <c r="D86" s="151" t="str">
        <f t="shared" si="6"/>
        <v/>
      </c>
      <c r="E86" s="151" t="str">
        <f t="shared" si="7"/>
        <v/>
      </c>
      <c r="F86" s="133"/>
      <c r="G86" s="133"/>
      <c r="H86" s="133"/>
    </row>
    <row r="87" spans="1:8" ht="15" customHeight="1" x14ac:dyDescent="0.25">
      <c r="A87" s="149">
        <v>85</v>
      </c>
      <c r="B87" s="150" t="str">
        <f t="shared" si="4"/>
        <v/>
      </c>
      <c r="C87" s="150" t="str">
        <f t="shared" si="5"/>
        <v/>
      </c>
      <c r="D87" s="151" t="str">
        <f t="shared" si="6"/>
        <v/>
      </c>
      <c r="E87" s="151" t="str">
        <f t="shared" si="7"/>
        <v/>
      </c>
      <c r="F87" s="133"/>
      <c r="G87" s="133"/>
      <c r="H87" s="133"/>
    </row>
    <row r="88" spans="1:8" ht="15" customHeight="1" x14ac:dyDescent="0.25">
      <c r="A88" s="149">
        <v>86</v>
      </c>
      <c r="B88" s="150" t="str">
        <f t="shared" si="4"/>
        <v/>
      </c>
      <c r="C88" s="150" t="str">
        <f t="shared" si="5"/>
        <v/>
      </c>
      <c r="D88" s="151" t="str">
        <f t="shared" si="6"/>
        <v/>
      </c>
      <c r="E88" s="151" t="str">
        <f t="shared" si="7"/>
        <v/>
      </c>
      <c r="F88" s="133"/>
      <c r="G88" s="133"/>
      <c r="H88" s="133"/>
    </row>
    <row r="89" spans="1:8" ht="15" customHeight="1" x14ac:dyDescent="0.25">
      <c r="A89" s="149">
        <v>87</v>
      </c>
      <c r="B89" s="150" t="str">
        <f t="shared" si="4"/>
        <v/>
      </c>
      <c r="C89" s="150" t="str">
        <f t="shared" si="5"/>
        <v/>
      </c>
      <c r="D89" s="151" t="str">
        <f t="shared" si="6"/>
        <v/>
      </c>
      <c r="E89" s="151" t="str">
        <f t="shared" si="7"/>
        <v/>
      </c>
      <c r="F89" s="133"/>
      <c r="G89" s="133"/>
      <c r="H89" s="133"/>
    </row>
    <row r="90" spans="1:8" ht="15" customHeight="1" x14ac:dyDescent="0.25">
      <c r="A90" s="149">
        <v>88</v>
      </c>
      <c r="B90" s="150" t="str">
        <f t="shared" si="4"/>
        <v/>
      </c>
      <c r="C90" s="150" t="str">
        <f t="shared" si="5"/>
        <v/>
      </c>
      <c r="D90" s="151" t="str">
        <f t="shared" si="6"/>
        <v/>
      </c>
      <c r="E90" s="151" t="str">
        <f t="shared" si="7"/>
        <v/>
      </c>
      <c r="F90" s="133"/>
      <c r="G90" s="133"/>
      <c r="H90" s="133"/>
    </row>
    <row r="91" spans="1:8" ht="15" customHeight="1" x14ac:dyDescent="0.25">
      <c r="A91" s="149">
        <v>89</v>
      </c>
      <c r="B91" s="150" t="str">
        <f t="shared" si="4"/>
        <v/>
      </c>
      <c r="C91" s="150" t="str">
        <f t="shared" si="5"/>
        <v/>
      </c>
      <c r="D91" s="151" t="str">
        <f t="shared" si="6"/>
        <v/>
      </c>
      <c r="E91" s="151" t="str">
        <f t="shared" si="7"/>
        <v/>
      </c>
      <c r="F91" s="133"/>
      <c r="G91" s="133"/>
      <c r="H91" s="133"/>
    </row>
    <row r="92" spans="1:8" ht="15" customHeight="1" x14ac:dyDescent="0.25">
      <c r="A92" s="149">
        <v>90</v>
      </c>
      <c r="B92" s="150" t="str">
        <f t="shared" si="4"/>
        <v/>
      </c>
      <c r="C92" s="150" t="str">
        <f t="shared" si="5"/>
        <v/>
      </c>
      <c r="D92" s="151" t="str">
        <f t="shared" si="6"/>
        <v/>
      </c>
      <c r="E92" s="151" t="str">
        <f t="shared" si="7"/>
        <v/>
      </c>
      <c r="F92" s="133"/>
      <c r="G92" s="133"/>
      <c r="H92" s="133"/>
    </row>
    <row r="93" spans="1:8" ht="15" customHeight="1" x14ac:dyDescent="0.25">
      <c r="A93" s="149">
        <v>91</v>
      </c>
      <c r="B93" s="150" t="str">
        <f t="shared" si="4"/>
        <v/>
      </c>
      <c r="C93" s="150" t="str">
        <f t="shared" si="5"/>
        <v/>
      </c>
      <c r="D93" s="151" t="str">
        <f t="shared" si="6"/>
        <v/>
      </c>
      <c r="E93" s="151" t="str">
        <f t="shared" si="7"/>
        <v/>
      </c>
      <c r="F93" s="133"/>
      <c r="G93" s="133"/>
      <c r="H93" s="133"/>
    </row>
    <row r="94" spans="1:8" ht="15" customHeight="1" x14ac:dyDescent="0.25">
      <c r="A94" s="149">
        <v>92</v>
      </c>
      <c r="B94" s="150" t="str">
        <f t="shared" si="4"/>
        <v/>
      </c>
      <c r="C94" s="150" t="str">
        <f t="shared" si="5"/>
        <v/>
      </c>
      <c r="D94" s="151" t="str">
        <f t="shared" si="6"/>
        <v/>
      </c>
      <c r="E94" s="151" t="str">
        <f t="shared" si="7"/>
        <v/>
      </c>
      <c r="F94" s="133"/>
      <c r="G94" s="133"/>
      <c r="H94" s="133"/>
    </row>
    <row r="95" spans="1:8" ht="15" customHeight="1" x14ac:dyDescent="0.25">
      <c r="A95" s="149">
        <v>93</v>
      </c>
      <c r="B95" s="150" t="str">
        <f t="shared" si="4"/>
        <v/>
      </c>
      <c r="C95" s="150" t="str">
        <f t="shared" si="5"/>
        <v/>
      </c>
      <c r="D95" s="151" t="str">
        <f t="shared" si="6"/>
        <v/>
      </c>
      <c r="E95" s="151" t="str">
        <f t="shared" si="7"/>
        <v/>
      </c>
      <c r="F95" s="133"/>
      <c r="G95" s="133"/>
      <c r="H95" s="133"/>
    </row>
    <row r="96" spans="1:8" ht="15" customHeight="1" x14ac:dyDescent="0.25">
      <c r="A96" s="149">
        <v>94</v>
      </c>
      <c r="B96" s="150" t="str">
        <f t="shared" si="4"/>
        <v/>
      </c>
      <c r="C96" s="150" t="str">
        <f t="shared" si="5"/>
        <v/>
      </c>
      <c r="D96" s="151" t="str">
        <f t="shared" si="6"/>
        <v/>
      </c>
      <c r="E96" s="151" t="str">
        <f t="shared" si="7"/>
        <v/>
      </c>
      <c r="F96" s="133"/>
      <c r="G96" s="133"/>
      <c r="H96" s="133"/>
    </row>
    <row r="97" spans="1:8" ht="15" customHeight="1" x14ac:dyDescent="0.25">
      <c r="A97" s="149">
        <v>95</v>
      </c>
      <c r="B97" s="150" t="str">
        <f t="shared" si="4"/>
        <v/>
      </c>
      <c r="C97" s="150" t="str">
        <f t="shared" si="5"/>
        <v/>
      </c>
      <c r="D97" s="151" t="str">
        <f t="shared" si="6"/>
        <v/>
      </c>
      <c r="E97" s="151" t="str">
        <f t="shared" si="7"/>
        <v/>
      </c>
      <c r="F97" s="133"/>
      <c r="G97" s="133"/>
      <c r="H97" s="133"/>
    </row>
    <row r="98" spans="1:8" ht="15" customHeight="1" x14ac:dyDescent="0.25">
      <c r="A98" s="149">
        <v>96</v>
      </c>
      <c r="B98" s="150" t="str">
        <f t="shared" si="4"/>
        <v/>
      </c>
      <c r="C98" s="150" t="str">
        <f t="shared" si="5"/>
        <v/>
      </c>
      <c r="D98" s="151" t="str">
        <f t="shared" si="6"/>
        <v/>
      </c>
      <c r="E98" s="151" t="str">
        <f t="shared" si="7"/>
        <v/>
      </c>
      <c r="F98" s="133"/>
      <c r="G98" s="133"/>
      <c r="H98" s="133"/>
    </row>
    <row r="99" spans="1:8" ht="15" customHeight="1" x14ac:dyDescent="0.25">
      <c r="A99" s="149">
        <v>97</v>
      </c>
      <c r="B99" s="150" t="str">
        <f t="shared" si="4"/>
        <v/>
      </c>
      <c r="C99" s="150" t="str">
        <f t="shared" si="5"/>
        <v/>
      </c>
      <c r="D99" s="151" t="str">
        <f t="shared" si="6"/>
        <v/>
      </c>
      <c r="E99" s="151" t="str">
        <f t="shared" si="7"/>
        <v/>
      </c>
      <c r="F99" s="133"/>
      <c r="G99" s="133"/>
      <c r="H99" s="133"/>
    </row>
    <row r="100" spans="1:8" ht="15" customHeight="1" x14ac:dyDescent="0.25">
      <c r="A100" s="149">
        <v>98</v>
      </c>
      <c r="B100" s="150" t="str">
        <f t="shared" si="4"/>
        <v/>
      </c>
      <c r="C100" s="150" t="str">
        <f t="shared" si="5"/>
        <v/>
      </c>
      <c r="D100" s="151" t="str">
        <f t="shared" si="6"/>
        <v/>
      </c>
      <c r="E100" s="151" t="str">
        <f t="shared" si="7"/>
        <v/>
      </c>
      <c r="F100" s="133"/>
      <c r="G100" s="133"/>
      <c r="H100" s="133"/>
    </row>
    <row r="101" spans="1:8" ht="15" customHeight="1" x14ac:dyDescent="0.25">
      <c r="A101" s="149">
        <v>99</v>
      </c>
      <c r="B101" s="150" t="str">
        <f t="shared" si="4"/>
        <v/>
      </c>
      <c r="C101" s="150" t="str">
        <f t="shared" si="5"/>
        <v/>
      </c>
      <c r="D101" s="151" t="str">
        <f t="shared" si="6"/>
        <v/>
      </c>
      <c r="E101" s="151" t="str">
        <f t="shared" si="7"/>
        <v/>
      </c>
      <c r="F101" s="133"/>
      <c r="G101" s="133"/>
      <c r="H101" s="133"/>
    </row>
    <row r="102" spans="1:8" ht="15" customHeight="1" x14ac:dyDescent="0.25">
      <c r="A102" s="149">
        <v>100</v>
      </c>
      <c r="B102" s="150" t="str">
        <f t="shared" si="4"/>
        <v/>
      </c>
      <c r="C102" s="150" t="str">
        <f t="shared" si="5"/>
        <v/>
      </c>
      <c r="D102" s="151" t="str">
        <f t="shared" si="6"/>
        <v/>
      </c>
      <c r="E102" s="151" t="str">
        <f t="shared" si="7"/>
        <v/>
      </c>
      <c r="F102" s="133"/>
      <c r="G102" s="133"/>
      <c r="H102" s="133"/>
    </row>
    <row r="103" spans="1:8" ht="15" customHeight="1" x14ac:dyDescent="0.25">
      <c r="A103" s="149">
        <v>101</v>
      </c>
      <c r="B103" s="150" t="str">
        <f t="shared" si="4"/>
        <v/>
      </c>
      <c r="C103" s="150" t="str">
        <f t="shared" si="5"/>
        <v/>
      </c>
      <c r="D103" s="151" t="str">
        <f t="shared" si="6"/>
        <v/>
      </c>
      <c r="E103" s="151" t="str">
        <f t="shared" si="7"/>
        <v/>
      </c>
      <c r="F103" s="133"/>
      <c r="G103" s="133"/>
      <c r="H103" s="133"/>
    </row>
    <row r="104" spans="1:8" ht="15" customHeight="1" x14ac:dyDescent="0.25">
      <c r="A104" s="149">
        <v>102</v>
      </c>
      <c r="B104" s="150" t="str">
        <f t="shared" si="4"/>
        <v/>
      </c>
      <c r="C104" s="150" t="str">
        <f t="shared" si="5"/>
        <v/>
      </c>
      <c r="D104" s="151" t="str">
        <f t="shared" si="6"/>
        <v/>
      </c>
      <c r="E104" s="151" t="str">
        <f t="shared" si="7"/>
        <v/>
      </c>
      <c r="F104" s="133"/>
      <c r="G104" s="133"/>
      <c r="H104" s="133"/>
    </row>
    <row r="105" spans="1:8" ht="15" customHeight="1" x14ac:dyDescent="0.25">
      <c r="A105" s="149">
        <v>103</v>
      </c>
      <c r="B105" s="150" t="str">
        <f t="shared" si="4"/>
        <v/>
      </c>
      <c r="C105" s="150" t="str">
        <f t="shared" si="5"/>
        <v/>
      </c>
      <c r="D105" s="151" t="str">
        <f t="shared" si="6"/>
        <v/>
      </c>
      <c r="E105" s="151" t="str">
        <f t="shared" si="7"/>
        <v/>
      </c>
      <c r="F105" s="133"/>
      <c r="G105" s="133"/>
      <c r="H105" s="133"/>
    </row>
    <row r="106" spans="1:8" ht="15" customHeight="1" x14ac:dyDescent="0.25">
      <c r="A106" s="149">
        <v>104</v>
      </c>
      <c r="B106" s="150" t="str">
        <f t="shared" si="4"/>
        <v/>
      </c>
      <c r="C106" s="150" t="str">
        <f t="shared" si="5"/>
        <v/>
      </c>
      <c r="D106" s="151" t="str">
        <f t="shared" si="6"/>
        <v/>
      </c>
      <c r="E106" s="151" t="str">
        <f t="shared" si="7"/>
        <v/>
      </c>
      <c r="F106" s="133"/>
      <c r="G106" s="133"/>
      <c r="H106" s="133"/>
    </row>
    <row r="107" spans="1:8" ht="15" customHeight="1" x14ac:dyDescent="0.25">
      <c r="A107" s="149">
        <v>105</v>
      </c>
      <c r="B107" s="150" t="str">
        <f t="shared" si="4"/>
        <v/>
      </c>
      <c r="C107" s="150" t="str">
        <f t="shared" si="5"/>
        <v/>
      </c>
      <c r="D107" s="151" t="str">
        <f t="shared" si="6"/>
        <v/>
      </c>
      <c r="E107" s="151" t="str">
        <f t="shared" si="7"/>
        <v/>
      </c>
      <c r="F107" s="133"/>
      <c r="G107" s="133"/>
      <c r="H107" s="133"/>
    </row>
    <row r="108" spans="1:8" ht="15" customHeight="1" x14ac:dyDescent="0.25">
      <c r="A108" s="149">
        <v>106</v>
      </c>
      <c r="B108" s="150" t="str">
        <f t="shared" si="4"/>
        <v/>
      </c>
      <c r="C108" s="150" t="str">
        <f t="shared" si="5"/>
        <v/>
      </c>
      <c r="D108" s="151" t="str">
        <f t="shared" si="6"/>
        <v/>
      </c>
      <c r="E108" s="151" t="str">
        <f t="shared" si="7"/>
        <v/>
      </c>
      <c r="F108" s="133"/>
      <c r="G108" s="133"/>
      <c r="H108" s="133"/>
    </row>
    <row r="109" spans="1:8" ht="15" customHeight="1" x14ac:dyDescent="0.25">
      <c r="A109" s="149">
        <v>107</v>
      </c>
      <c r="B109" s="150" t="str">
        <f t="shared" si="4"/>
        <v/>
      </c>
      <c r="C109" s="150" t="str">
        <f t="shared" si="5"/>
        <v/>
      </c>
      <c r="D109" s="151" t="str">
        <f t="shared" si="6"/>
        <v/>
      </c>
      <c r="E109" s="151" t="str">
        <f t="shared" si="7"/>
        <v/>
      </c>
      <c r="F109" s="133"/>
      <c r="G109" s="133"/>
      <c r="H109" s="133"/>
    </row>
    <row r="110" spans="1:8" ht="15" customHeight="1" x14ac:dyDescent="0.25">
      <c r="A110" s="149">
        <v>108</v>
      </c>
      <c r="B110" s="150" t="str">
        <f t="shared" si="4"/>
        <v/>
      </c>
      <c r="C110" s="150" t="str">
        <f t="shared" si="5"/>
        <v/>
      </c>
      <c r="D110" s="151" t="str">
        <f t="shared" si="6"/>
        <v/>
      </c>
      <c r="E110" s="151" t="str">
        <f t="shared" si="7"/>
        <v/>
      </c>
      <c r="F110" s="133"/>
      <c r="G110" s="133"/>
      <c r="H110" s="133"/>
    </row>
    <row r="111" spans="1:8" ht="15" customHeight="1" x14ac:dyDescent="0.25">
      <c r="A111" s="149">
        <v>109</v>
      </c>
      <c r="B111" s="150" t="str">
        <f t="shared" si="4"/>
        <v/>
      </c>
      <c r="C111" s="150" t="str">
        <f t="shared" si="5"/>
        <v/>
      </c>
      <c r="D111" s="151" t="str">
        <f t="shared" si="6"/>
        <v/>
      </c>
      <c r="E111" s="151" t="str">
        <f t="shared" si="7"/>
        <v/>
      </c>
      <c r="F111" s="133"/>
      <c r="G111" s="133"/>
      <c r="H111" s="133"/>
    </row>
    <row r="112" spans="1:8" ht="15" customHeight="1" x14ac:dyDescent="0.25">
      <c r="A112" s="149">
        <v>110</v>
      </c>
      <c r="B112" s="150" t="str">
        <f t="shared" si="4"/>
        <v/>
      </c>
      <c r="C112" s="150" t="str">
        <f t="shared" si="5"/>
        <v/>
      </c>
      <c r="D112" s="151" t="str">
        <f t="shared" si="6"/>
        <v/>
      </c>
      <c r="E112" s="151" t="str">
        <f t="shared" si="7"/>
        <v/>
      </c>
      <c r="F112" s="133"/>
      <c r="G112" s="133"/>
      <c r="H112" s="133"/>
    </row>
    <row r="113" spans="1:8" ht="15" customHeight="1" x14ac:dyDescent="0.25">
      <c r="A113" s="149">
        <v>111</v>
      </c>
      <c r="B113" s="150" t="str">
        <f t="shared" si="4"/>
        <v/>
      </c>
      <c r="C113" s="150" t="str">
        <f t="shared" si="5"/>
        <v/>
      </c>
      <c r="D113" s="151" t="str">
        <f t="shared" si="6"/>
        <v/>
      </c>
      <c r="E113" s="151" t="str">
        <f t="shared" si="7"/>
        <v/>
      </c>
      <c r="F113" s="133"/>
      <c r="G113" s="133"/>
      <c r="H113" s="133"/>
    </row>
    <row r="114" spans="1:8" ht="15" customHeight="1" x14ac:dyDescent="0.25">
      <c r="A114" s="149">
        <v>112</v>
      </c>
      <c r="B114" s="150" t="str">
        <f t="shared" si="4"/>
        <v/>
      </c>
      <c r="C114" s="150" t="str">
        <f t="shared" si="5"/>
        <v/>
      </c>
      <c r="D114" s="151" t="str">
        <f t="shared" si="6"/>
        <v/>
      </c>
      <c r="E114" s="151" t="str">
        <f t="shared" si="7"/>
        <v/>
      </c>
      <c r="F114" s="133"/>
      <c r="G114" s="133"/>
      <c r="H114" s="133"/>
    </row>
    <row r="115" spans="1:8" ht="15" customHeight="1" x14ac:dyDescent="0.25">
      <c r="A115" s="149">
        <v>113</v>
      </c>
      <c r="B115" s="150" t="str">
        <f t="shared" si="4"/>
        <v/>
      </c>
      <c r="C115" s="150" t="str">
        <f t="shared" si="5"/>
        <v/>
      </c>
      <c r="D115" s="151" t="str">
        <f t="shared" si="6"/>
        <v/>
      </c>
      <c r="E115" s="151" t="str">
        <f t="shared" si="7"/>
        <v/>
      </c>
      <c r="F115" s="133"/>
      <c r="G115" s="133"/>
      <c r="H115" s="133"/>
    </row>
    <row r="116" spans="1:8" ht="15" customHeight="1" x14ac:dyDescent="0.25">
      <c r="A116" s="149">
        <v>114</v>
      </c>
      <c r="B116" s="150" t="str">
        <f t="shared" si="4"/>
        <v/>
      </c>
      <c r="C116" s="150" t="str">
        <f t="shared" si="5"/>
        <v/>
      </c>
      <c r="D116" s="151" t="str">
        <f t="shared" si="6"/>
        <v/>
      </c>
      <c r="E116" s="151" t="str">
        <f t="shared" si="7"/>
        <v/>
      </c>
      <c r="F116" s="133"/>
      <c r="G116" s="133"/>
      <c r="H116" s="133"/>
    </row>
    <row r="117" spans="1:8" ht="15" customHeight="1" x14ac:dyDescent="0.25">
      <c r="A117" s="149">
        <v>115</v>
      </c>
      <c r="B117" s="150" t="str">
        <f t="shared" si="4"/>
        <v/>
      </c>
      <c r="C117" s="150" t="str">
        <f t="shared" si="5"/>
        <v/>
      </c>
      <c r="D117" s="151" t="str">
        <f t="shared" si="6"/>
        <v/>
      </c>
      <c r="E117" s="151" t="str">
        <f t="shared" si="7"/>
        <v/>
      </c>
      <c r="F117" s="133"/>
      <c r="G117" s="133"/>
      <c r="H117" s="133"/>
    </row>
    <row r="118" spans="1:8" ht="15" customHeight="1" x14ac:dyDescent="0.25">
      <c r="A118" s="149">
        <v>116</v>
      </c>
      <c r="B118" s="150" t="str">
        <f t="shared" si="4"/>
        <v/>
      </c>
      <c r="C118" s="150" t="str">
        <f t="shared" si="5"/>
        <v/>
      </c>
      <c r="D118" s="151" t="str">
        <f t="shared" si="6"/>
        <v/>
      </c>
      <c r="E118" s="151" t="str">
        <f t="shared" si="7"/>
        <v/>
      </c>
      <c r="F118" s="133"/>
      <c r="G118" s="133"/>
      <c r="H118" s="133"/>
    </row>
    <row r="119" spans="1:8" ht="15" customHeight="1" x14ac:dyDescent="0.25">
      <c r="A119" s="149">
        <v>117</v>
      </c>
      <c r="B119" s="150" t="str">
        <f t="shared" si="4"/>
        <v/>
      </c>
      <c r="C119" s="150" t="str">
        <f t="shared" si="5"/>
        <v/>
      </c>
      <c r="D119" s="151" t="str">
        <f t="shared" si="6"/>
        <v/>
      </c>
      <c r="E119" s="151" t="str">
        <f t="shared" si="7"/>
        <v/>
      </c>
      <c r="F119" s="133"/>
      <c r="G119" s="133"/>
      <c r="H119" s="133"/>
    </row>
    <row r="120" spans="1:8" ht="15" customHeight="1" x14ac:dyDescent="0.25">
      <c r="A120" s="149">
        <v>118</v>
      </c>
      <c r="B120" s="150" t="str">
        <f t="shared" si="4"/>
        <v/>
      </c>
      <c r="C120" s="150" t="str">
        <f t="shared" si="5"/>
        <v/>
      </c>
      <c r="D120" s="151" t="str">
        <f t="shared" si="6"/>
        <v/>
      </c>
      <c r="E120" s="151" t="str">
        <f t="shared" si="7"/>
        <v/>
      </c>
      <c r="F120" s="133"/>
      <c r="G120" s="133"/>
      <c r="H120" s="133"/>
    </row>
    <row r="121" spans="1:8" ht="15" customHeight="1" x14ac:dyDescent="0.25">
      <c r="A121" s="149">
        <v>119</v>
      </c>
      <c r="B121" s="150" t="str">
        <f t="shared" si="4"/>
        <v/>
      </c>
      <c r="C121" s="150" t="str">
        <f t="shared" si="5"/>
        <v/>
      </c>
      <c r="D121" s="151" t="str">
        <f t="shared" si="6"/>
        <v/>
      </c>
      <c r="E121" s="151" t="str">
        <f t="shared" si="7"/>
        <v/>
      </c>
      <c r="F121" s="133"/>
      <c r="G121" s="133"/>
      <c r="H121" s="133"/>
    </row>
    <row r="122" spans="1:8" ht="15" customHeight="1" x14ac:dyDescent="0.25">
      <c r="A122" s="149">
        <v>120</v>
      </c>
      <c r="B122" s="150" t="str">
        <f t="shared" si="4"/>
        <v/>
      </c>
      <c r="C122" s="150" t="str">
        <f t="shared" si="5"/>
        <v/>
      </c>
      <c r="D122" s="151" t="str">
        <f t="shared" si="6"/>
        <v/>
      </c>
      <c r="E122" s="151" t="str">
        <f t="shared" si="7"/>
        <v/>
      </c>
      <c r="F122" s="133"/>
      <c r="G122" s="133"/>
      <c r="H122" s="133"/>
    </row>
    <row r="123" spans="1:8" ht="15" customHeight="1" x14ac:dyDescent="0.25">
      <c r="A123" s="149">
        <v>121</v>
      </c>
      <c r="B123" s="150" t="str">
        <f t="shared" si="4"/>
        <v/>
      </c>
      <c r="C123" s="150" t="str">
        <f t="shared" si="5"/>
        <v/>
      </c>
      <c r="D123" s="151" t="str">
        <f t="shared" si="6"/>
        <v/>
      </c>
      <c r="E123" s="151" t="str">
        <f t="shared" si="7"/>
        <v/>
      </c>
      <c r="F123" s="133"/>
      <c r="G123" s="133"/>
      <c r="H123" s="133"/>
    </row>
    <row r="124" spans="1:8" ht="15" customHeight="1" x14ac:dyDescent="0.25">
      <c r="A124" s="149">
        <v>122</v>
      </c>
      <c r="B124" s="150" t="str">
        <f t="shared" si="4"/>
        <v/>
      </c>
      <c r="C124" s="150" t="str">
        <f t="shared" si="5"/>
        <v/>
      </c>
      <c r="D124" s="151" t="str">
        <f t="shared" si="6"/>
        <v/>
      </c>
      <c r="E124" s="151" t="str">
        <f t="shared" si="7"/>
        <v/>
      </c>
      <c r="F124" s="133"/>
      <c r="G124" s="133"/>
      <c r="H124" s="133"/>
    </row>
    <row r="125" spans="1:8" ht="15" customHeight="1" x14ac:dyDescent="0.25">
      <c r="A125" s="149">
        <v>123</v>
      </c>
      <c r="B125" s="150" t="str">
        <f t="shared" si="4"/>
        <v/>
      </c>
      <c r="C125" s="150" t="str">
        <f t="shared" si="5"/>
        <v/>
      </c>
      <c r="D125" s="151" t="str">
        <f t="shared" si="6"/>
        <v/>
      </c>
      <c r="E125" s="151" t="str">
        <f t="shared" si="7"/>
        <v/>
      </c>
      <c r="F125" s="133"/>
      <c r="G125" s="133"/>
      <c r="H125" s="133"/>
    </row>
    <row r="126" spans="1:8" ht="15" customHeight="1" x14ac:dyDescent="0.25">
      <c r="A126" s="149">
        <v>124</v>
      </c>
      <c r="B126" s="150" t="str">
        <f t="shared" si="4"/>
        <v/>
      </c>
      <c r="C126" s="150" t="str">
        <f t="shared" si="5"/>
        <v/>
      </c>
      <c r="D126" s="151" t="str">
        <f t="shared" si="6"/>
        <v/>
      </c>
      <c r="E126" s="151" t="str">
        <f t="shared" si="7"/>
        <v/>
      </c>
      <c r="F126" s="133"/>
      <c r="G126" s="133"/>
      <c r="H126" s="133"/>
    </row>
    <row r="127" spans="1:8" ht="15" customHeight="1" x14ac:dyDescent="0.25">
      <c r="A127" s="149">
        <v>125</v>
      </c>
      <c r="B127" s="150" t="str">
        <f t="shared" si="4"/>
        <v/>
      </c>
      <c r="C127" s="150" t="str">
        <f t="shared" si="5"/>
        <v/>
      </c>
      <c r="D127" s="151" t="str">
        <f t="shared" si="6"/>
        <v/>
      </c>
      <c r="E127" s="151" t="str">
        <f t="shared" si="7"/>
        <v/>
      </c>
      <c r="F127" s="133"/>
      <c r="G127" s="133"/>
      <c r="H127" s="133"/>
    </row>
    <row r="128" spans="1:8" ht="15" customHeight="1" x14ac:dyDescent="0.25">
      <c r="A128" s="149">
        <v>126</v>
      </c>
      <c r="B128" s="150" t="str">
        <f t="shared" si="4"/>
        <v/>
      </c>
      <c r="C128" s="150" t="str">
        <f t="shared" si="5"/>
        <v/>
      </c>
      <c r="D128" s="151" t="str">
        <f t="shared" si="6"/>
        <v/>
      </c>
      <c r="E128" s="151" t="str">
        <f t="shared" si="7"/>
        <v/>
      </c>
      <c r="F128" s="133"/>
      <c r="G128" s="133"/>
      <c r="H128" s="133"/>
    </row>
    <row r="129" spans="1:8" ht="15" customHeight="1" x14ac:dyDescent="0.25">
      <c r="A129" s="149">
        <v>127</v>
      </c>
      <c r="B129" s="150" t="str">
        <f t="shared" si="4"/>
        <v/>
      </c>
      <c r="C129" s="150" t="str">
        <f t="shared" si="5"/>
        <v/>
      </c>
      <c r="D129" s="151" t="str">
        <f t="shared" si="6"/>
        <v/>
      </c>
      <c r="E129" s="151" t="str">
        <f t="shared" si="7"/>
        <v/>
      </c>
      <c r="F129" s="133"/>
      <c r="G129" s="133"/>
      <c r="H129" s="133"/>
    </row>
    <row r="130" spans="1:8" ht="15" customHeight="1" x14ac:dyDescent="0.25">
      <c r="A130" s="149">
        <v>128</v>
      </c>
      <c r="B130" s="150" t="str">
        <f t="shared" si="4"/>
        <v/>
      </c>
      <c r="C130" s="150" t="str">
        <f t="shared" si="5"/>
        <v/>
      </c>
      <c r="D130" s="151" t="str">
        <f t="shared" si="6"/>
        <v/>
      </c>
      <c r="E130" s="151" t="str">
        <f t="shared" si="7"/>
        <v/>
      </c>
      <c r="F130" s="133"/>
      <c r="G130" s="133"/>
      <c r="H130" s="133"/>
    </row>
    <row r="131" spans="1:8" ht="15" customHeight="1" x14ac:dyDescent="0.25">
      <c r="A131" s="149">
        <v>129</v>
      </c>
      <c r="B131" s="150" t="str">
        <f t="shared" ref="B131:B194" si="8">IF(C131="","",IF(VLOOKUP(A131,TourCompl,11,FALSE)="","",VLOOKUP(A131,ClasTr2,5,FALSE)))</f>
        <v/>
      </c>
      <c r="C131" s="150" t="str">
        <f t="shared" ref="C131:C194" si="9">IF(VLOOKUP(A131,TourCompl,11,FALSE)="","",VLOOKUP(A131,ClasTr2,6,FALSE))</f>
        <v/>
      </c>
      <c r="D131" s="151" t="str">
        <f t="shared" ref="D131:D194" si="10">IF(C131="","",IF(VLOOKUP(A131,TourCompl,11,FALSE)="","",VLOOKUP(A131,ClasTr2,22,FALSE) &amp; " V"))</f>
        <v/>
      </c>
      <c r="E131" s="151" t="str">
        <f t="shared" ref="E131:E194" si="11">IF(VLOOKUP(A131,TourCompl,11,FALSE)="","",VLOOKUP(A131,ClasTr2,27,FALSE))</f>
        <v/>
      </c>
      <c r="F131" s="133"/>
      <c r="G131" s="133"/>
      <c r="H131" s="133"/>
    </row>
    <row r="132" spans="1:8" ht="15" customHeight="1" x14ac:dyDescent="0.25">
      <c r="A132" s="149">
        <v>130</v>
      </c>
      <c r="B132" s="150" t="str">
        <f t="shared" si="8"/>
        <v/>
      </c>
      <c r="C132" s="150" t="str">
        <f t="shared" si="9"/>
        <v/>
      </c>
      <c r="D132" s="151" t="str">
        <f t="shared" si="10"/>
        <v/>
      </c>
      <c r="E132" s="151" t="str">
        <f t="shared" si="11"/>
        <v/>
      </c>
      <c r="F132" s="133"/>
      <c r="G132" s="133"/>
      <c r="H132" s="133"/>
    </row>
    <row r="133" spans="1:8" ht="15" customHeight="1" x14ac:dyDescent="0.25">
      <c r="A133" s="149">
        <v>131</v>
      </c>
      <c r="B133" s="150" t="str">
        <f t="shared" si="8"/>
        <v/>
      </c>
      <c r="C133" s="150" t="str">
        <f t="shared" si="9"/>
        <v/>
      </c>
      <c r="D133" s="151" t="str">
        <f t="shared" si="10"/>
        <v/>
      </c>
      <c r="E133" s="151" t="str">
        <f t="shared" si="11"/>
        <v/>
      </c>
      <c r="F133" s="133"/>
      <c r="G133" s="133"/>
      <c r="H133" s="133"/>
    </row>
    <row r="134" spans="1:8" ht="15" customHeight="1" x14ac:dyDescent="0.25">
      <c r="A134" s="149">
        <v>132</v>
      </c>
      <c r="B134" s="150" t="str">
        <f t="shared" si="8"/>
        <v/>
      </c>
      <c r="C134" s="150" t="str">
        <f t="shared" si="9"/>
        <v/>
      </c>
      <c r="D134" s="151" t="str">
        <f t="shared" si="10"/>
        <v/>
      </c>
      <c r="E134" s="151" t="str">
        <f t="shared" si="11"/>
        <v/>
      </c>
      <c r="F134" s="133"/>
      <c r="G134" s="133"/>
      <c r="H134" s="133"/>
    </row>
    <row r="135" spans="1:8" ht="15" customHeight="1" x14ac:dyDescent="0.25">
      <c r="A135" s="149">
        <v>133</v>
      </c>
      <c r="B135" s="150" t="str">
        <f t="shared" si="8"/>
        <v/>
      </c>
      <c r="C135" s="150" t="str">
        <f t="shared" si="9"/>
        <v/>
      </c>
      <c r="D135" s="151" t="str">
        <f t="shared" si="10"/>
        <v/>
      </c>
      <c r="E135" s="151" t="str">
        <f t="shared" si="11"/>
        <v/>
      </c>
      <c r="F135" s="133"/>
      <c r="G135" s="133"/>
      <c r="H135" s="133"/>
    </row>
    <row r="136" spans="1:8" ht="15" customHeight="1" x14ac:dyDescent="0.25">
      <c r="A136" s="149">
        <v>134</v>
      </c>
      <c r="B136" s="150" t="str">
        <f t="shared" si="8"/>
        <v/>
      </c>
      <c r="C136" s="150" t="str">
        <f t="shared" si="9"/>
        <v/>
      </c>
      <c r="D136" s="151" t="str">
        <f t="shared" si="10"/>
        <v/>
      </c>
      <c r="E136" s="151" t="str">
        <f t="shared" si="11"/>
        <v/>
      </c>
      <c r="F136" s="133"/>
      <c r="G136" s="133"/>
      <c r="H136" s="133"/>
    </row>
    <row r="137" spans="1:8" ht="15" customHeight="1" x14ac:dyDescent="0.25">
      <c r="A137" s="149">
        <v>135</v>
      </c>
      <c r="B137" s="150" t="str">
        <f t="shared" si="8"/>
        <v/>
      </c>
      <c r="C137" s="150" t="str">
        <f t="shared" si="9"/>
        <v/>
      </c>
      <c r="D137" s="151" t="str">
        <f t="shared" si="10"/>
        <v/>
      </c>
      <c r="E137" s="151" t="str">
        <f t="shared" si="11"/>
        <v/>
      </c>
      <c r="F137" s="133"/>
      <c r="G137" s="133"/>
      <c r="H137" s="133"/>
    </row>
    <row r="138" spans="1:8" ht="15" customHeight="1" x14ac:dyDescent="0.25">
      <c r="A138" s="149">
        <v>136</v>
      </c>
      <c r="B138" s="150" t="str">
        <f t="shared" si="8"/>
        <v/>
      </c>
      <c r="C138" s="150" t="str">
        <f t="shared" si="9"/>
        <v/>
      </c>
      <c r="D138" s="151" t="str">
        <f t="shared" si="10"/>
        <v/>
      </c>
      <c r="E138" s="151" t="str">
        <f t="shared" si="11"/>
        <v/>
      </c>
      <c r="F138" s="133"/>
      <c r="G138" s="133"/>
      <c r="H138" s="133"/>
    </row>
    <row r="139" spans="1:8" ht="15" customHeight="1" x14ac:dyDescent="0.25">
      <c r="A139" s="149">
        <v>137</v>
      </c>
      <c r="B139" s="150" t="str">
        <f t="shared" si="8"/>
        <v/>
      </c>
      <c r="C139" s="150" t="str">
        <f t="shared" si="9"/>
        <v/>
      </c>
      <c r="D139" s="151" t="str">
        <f t="shared" si="10"/>
        <v/>
      </c>
      <c r="E139" s="151" t="str">
        <f t="shared" si="11"/>
        <v/>
      </c>
      <c r="F139" s="133"/>
      <c r="G139" s="133"/>
      <c r="H139" s="133"/>
    </row>
    <row r="140" spans="1:8" ht="15" customHeight="1" x14ac:dyDescent="0.25">
      <c r="A140" s="149">
        <v>138</v>
      </c>
      <c r="B140" s="150" t="str">
        <f t="shared" si="8"/>
        <v/>
      </c>
      <c r="C140" s="150" t="str">
        <f t="shared" si="9"/>
        <v/>
      </c>
      <c r="D140" s="151" t="str">
        <f t="shared" si="10"/>
        <v/>
      </c>
      <c r="E140" s="151" t="str">
        <f t="shared" si="11"/>
        <v/>
      </c>
      <c r="F140" s="133"/>
      <c r="G140" s="133"/>
      <c r="H140" s="133"/>
    </row>
    <row r="141" spans="1:8" ht="15" customHeight="1" x14ac:dyDescent="0.25">
      <c r="A141" s="149">
        <v>139</v>
      </c>
      <c r="B141" s="150" t="str">
        <f t="shared" si="8"/>
        <v/>
      </c>
      <c r="C141" s="150" t="str">
        <f t="shared" si="9"/>
        <v/>
      </c>
      <c r="D141" s="151" t="str">
        <f t="shared" si="10"/>
        <v/>
      </c>
      <c r="E141" s="151" t="str">
        <f t="shared" si="11"/>
        <v/>
      </c>
      <c r="F141" s="133"/>
      <c r="G141" s="133"/>
      <c r="H141" s="133"/>
    </row>
    <row r="142" spans="1:8" ht="15" customHeight="1" x14ac:dyDescent="0.25">
      <c r="A142" s="149">
        <v>140</v>
      </c>
      <c r="B142" s="150" t="str">
        <f t="shared" si="8"/>
        <v/>
      </c>
      <c r="C142" s="150" t="str">
        <f t="shared" si="9"/>
        <v/>
      </c>
      <c r="D142" s="151" t="str">
        <f t="shared" si="10"/>
        <v/>
      </c>
      <c r="E142" s="151" t="str">
        <f t="shared" si="11"/>
        <v/>
      </c>
      <c r="F142" s="133"/>
      <c r="G142" s="133"/>
      <c r="H142" s="133"/>
    </row>
    <row r="143" spans="1:8" ht="15" customHeight="1" x14ac:dyDescent="0.25">
      <c r="A143" s="149">
        <v>141</v>
      </c>
      <c r="B143" s="150" t="str">
        <f t="shared" si="8"/>
        <v/>
      </c>
      <c r="C143" s="150" t="str">
        <f t="shared" si="9"/>
        <v/>
      </c>
      <c r="D143" s="151" t="str">
        <f t="shared" si="10"/>
        <v/>
      </c>
      <c r="E143" s="151" t="str">
        <f t="shared" si="11"/>
        <v/>
      </c>
      <c r="F143" s="133"/>
      <c r="G143" s="133"/>
      <c r="H143" s="133"/>
    </row>
    <row r="144" spans="1:8" ht="15" customHeight="1" x14ac:dyDescent="0.25">
      <c r="A144" s="149">
        <v>142</v>
      </c>
      <c r="B144" s="150" t="str">
        <f t="shared" si="8"/>
        <v/>
      </c>
      <c r="C144" s="150" t="str">
        <f t="shared" si="9"/>
        <v/>
      </c>
      <c r="D144" s="151" t="str">
        <f t="shared" si="10"/>
        <v/>
      </c>
      <c r="E144" s="151" t="str">
        <f t="shared" si="11"/>
        <v/>
      </c>
      <c r="F144" s="133"/>
      <c r="G144" s="133"/>
      <c r="H144" s="133"/>
    </row>
    <row r="145" spans="1:8" ht="15" customHeight="1" x14ac:dyDescent="0.25">
      <c r="A145" s="149">
        <v>143</v>
      </c>
      <c r="B145" s="150" t="str">
        <f t="shared" si="8"/>
        <v/>
      </c>
      <c r="C145" s="150" t="str">
        <f t="shared" si="9"/>
        <v/>
      </c>
      <c r="D145" s="151" t="str">
        <f t="shared" si="10"/>
        <v/>
      </c>
      <c r="E145" s="151" t="str">
        <f t="shared" si="11"/>
        <v/>
      </c>
      <c r="F145" s="133"/>
      <c r="G145" s="133"/>
      <c r="H145" s="133"/>
    </row>
    <row r="146" spans="1:8" ht="15" customHeight="1" x14ac:dyDescent="0.25">
      <c r="A146" s="149">
        <v>144</v>
      </c>
      <c r="B146" s="150" t="str">
        <f t="shared" si="8"/>
        <v/>
      </c>
      <c r="C146" s="150" t="str">
        <f t="shared" si="9"/>
        <v/>
      </c>
      <c r="D146" s="151" t="str">
        <f t="shared" si="10"/>
        <v/>
      </c>
      <c r="E146" s="151" t="str">
        <f t="shared" si="11"/>
        <v/>
      </c>
      <c r="F146" s="133"/>
      <c r="G146" s="133"/>
      <c r="H146" s="133"/>
    </row>
    <row r="147" spans="1:8" ht="15" customHeight="1" x14ac:dyDescent="0.25">
      <c r="A147" s="149">
        <v>145</v>
      </c>
      <c r="B147" s="150" t="str">
        <f t="shared" si="8"/>
        <v/>
      </c>
      <c r="C147" s="150" t="str">
        <f t="shared" si="9"/>
        <v/>
      </c>
      <c r="D147" s="151" t="str">
        <f t="shared" si="10"/>
        <v/>
      </c>
      <c r="E147" s="151" t="str">
        <f t="shared" si="11"/>
        <v/>
      </c>
      <c r="F147" s="133"/>
      <c r="G147" s="133"/>
      <c r="H147" s="133"/>
    </row>
    <row r="148" spans="1:8" ht="15" customHeight="1" x14ac:dyDescent="0.25">
      <c r="A148" s="149">
        <v>146</v>
      </c>
      <c r="B148" s="150" t="str">
        <f t="shared" si="8"/>
        <v/>
      </c>
      <c r="C148" s="150" t="str">
        <f t="shared" si="9"/>
        <v/>
      </c>
      <c r="D148" s="151" t="str">
        <f t="shared" si="10"/>
        <v/>
      </c>
      <c r="E148" s="151" t="str">
        <f t="shared" si="11"/>
        <v/>
      </c>
      <c r="F148" s="133"/>
      <c r="G148" s="133"/>
      <c r="H148" s="133"/>
    </row>
    <row r="149" spans="1:8" ht="15" customHeight="1" x14ac:dyDescent="0.25">
      <c r="A149" s="149">
        <v>147</v>
      </c>
      <c r="B149" s="150" t="str">
        <f t="shared" si="8"/>
        <v/>
      </c>
      <c r="C149" s="150" t="str">
        <f t="shared" si="9"/>
        <v/>
      </c>
      <c r="D149" s="151" t="str">
        <f t="shared" si="10"/>
        <v/>
      </c>
      <c r="E149" s="151" t="str">
        <f t="shared" si="11"/>
        <v/>
      </c>
      <c r="F149" s="133"/>
      <c r="G149" s="133"/>
      <c r="H149" s="133"/>
    </row>
    <row r="150" spans="1:8" ht="15" customHeight="1" x14ac:dyDescent="0.25">
      <c r="A150" s="149">
        <v>148</v>
      </c>
      <c r="B150" s="150" t="str">
        <f t="shared" si="8"/>
        <v/>
      </c>
      <c r="C150" s="150" t="str">
        <f t="shared" si="9"/>
        <v/>
      </c>
      <c r="D150" s="151" t="str">
        <f t="shared" si="10"/>
        <v/>
      </c>
      <c r="E150" s="151" t="str">
        <f t="shared" si="11"/>
        <v/>
      </c>
      <c r="F150" s="133"/>
      <c r="G150" s="133"/>
      <c r="H150" s="133"/>
    </row>
    <row r="151" spans="1:8" ht="15" customHeight="1" x14ac:dyDescent="0.25">
      <c r="A151" s="149">
        <v>149</v>
      </c>
      <c r="B151" s="150" t="str">
        <f t="shared" si="8"/>
        <v/>
      </c>
      <c r="C151" s="150" t="str">
        <f t="shared" si="9"/>
        <v/>
      </c>
      <c r="D151" s="151" t="str">
        <f t="shared" si="10"/>
        <v/>
      </c>
      <c r="E151" s="151" t="str">
        <f t="shared" si="11"/>
        <v/>
      </c>
      <c r="F151" s="133"/>
      <c r="G151" s="133"/>
      <c r="H151" s="133"/>
    </row>
    <row r="152" spans="1:8" ht="15" customHeight="1" x14ac:dyDescent="0.25">
      <c r="A152" s="149">
        <v>150</v>
      </c>
      <c r="B152" s="150" t="str">
        <f t="shared" si="8"/>
        <v/>
      </c>
      <c r="C152" s="150" t="str">
        <f t="shared" si="9"/>
        <v/>
      </c>
      <c r="D152" s="151" t="str">
        <f t="shared" si="10"/>
        <v/>
      </c>
      <c r="E152" s="151" t="str">
        <f t="shared" si="11"/>
        <v/>
      </c>
      <c r="F152" s="133"/>
      <c r="G152" s="133"/>
      <c r="H152" s="133"/>
    </row>
    <row r="153" spans="1:8" ht="15" customHeight="1" x14ac:dyDescent="0.25">
      <c r="A153" s="149">
        <v>151</v>
      </c>
      <c r="B153" s="150" t="str">
        <f t="shared" si="8"/>
        <v/>
      </c>
      <c r="C153" s="150" t="str">
        <f t="shared" si="9"/>
        <v/>
      </c>
      <c r="D153" s="151" t="str">
        <f t="shared" si="10"/>
        <v/>
      </c>
      <c r="E153" s="151" t="str">
        <f t="shared" si="11"/>
        <v/>
      </c>
      <c r="F153" s="133"/>
      <c r="G153" s="133"/>
      <c r="H153" s="133"/>
    </row>
    <row r="154" spans="1:8" ht="15" customHeight="1" x14ac:dyDescent="0.25">
      <c r="A154" s="149">
        <v>152</v>
      </c>
      <c r="B154" s="150" t="str">
        <f t="shared" si="8"/>
        <v/>
      </c>
      <c r="C154" s="150" t="str">
        <f t="shared" si="9"/>
        <v/>
      </c>
      <c r="D154" s="151" t="str">
        <f t="shared" si="10"/>
        <v/>
      </c>
      <c r="E154" s="151" t="str">
        <f t="shared" si="11"/>
        <v/>
      </c>
      <c r="F154" s="133"/>
      <c r="G154" s="133"/>
      <c r="H154" s="133"/>
    </row>
    <row r="155" spans="1:8" ht="15" customHeight="1" x14ac:dyDescent="0.25">
      <c r="A155" s="149">
        <v>153</v>
      </c>
      <c r="B155" s="150" t="str">
        <f t="shared" si="8"/>
        <v/>
      </c>
      <c r="C155" s="150" t="str">
        <f t="shared" si="9"/>
        <v/>
      </c>
      <c r="D155" s="151" t="str">
        <f t="shared" si="10"/>
        <v/>
      </c>
      <c r="E155" s="151" t="str">
        <f t="shared" si="11"/>
        <v/>
      </c>
      <c r="F155" s="133"/>
      <c r="G155" s="133"/>
      <c r="H155" s="133"/>
    </row>
    <row r="156" spans="1:8" ht="15" customHeight="1" x14ac:dyDescent="0.25">
      <c r="A156" s="149">
        <v>154</v>
      </c>
      <c r="B156" s="150" t="str">
        <f t="shared" si="8"/>
        <v/>
      </c>
      <c r="C156" s="150" t="str">
        <f t="shared" si="9"/>
        <v/>
      </c>
      <c r="D156" s="151" t="str">
        <f t="shared" si="10"/>
        <v/>
      </c>
      <c r="E156" s="151" t="str">
        <f t="shared" si="11"/>
        <v/>
      </c>
      <c r="F156" s="133"/>
      <c r="G156" s="133"/>
      <c r="H156" s="133"/>
    </row>
    <row r="157" spans="1:8" ht="15" customHeight="1" x14ac:dyDescent="0.25">
      <c r="A157" s="149">
        <v>155</v>
      </c>
      <c r="B157" s="150" t="str">
        <f t="shared" si="8"/>
        <v/>
      </c>
      <c r="C157" s="150" t="str">
        <f t="shared" si="9"/>
        <v/>
      </c>
      <c r="D157" s="151" t="str">
        <f t="shared" si="10"/>
        <v/>
      </c>
      <c r="E157" s="151" t="str">
        <f t="shared" si="11"/>
        <v/>
      </c>
      <c r="F157" s="133"/>
      <c r="G157" s="133"/>
      <c r="H157" s="133"/>
    </row>
    <row r="158" spans="1:8" ht="15" customHeight="1" x14ac:dyDescent="0.25">
      <c r="A158" s="149">
        <v>156</v>
      </c>
      <c r="B158" s="150" t="str">
        <f t="shared" si="8"/>
        <v/>
      </c>
      <c r="C158" s="150" t="str">
        <f t="shared" si="9"/>
        <v/>
      </c>
      <c r="D158" s="151" t="str">
        <f t="shared" si="10"/>
        <v/>
      </c>
      <c r="E158" s="151" t="str">
        <f t="shared" si="11"/>
        <v/>
      </c>
      <c r="F158" s="133"/>
      <c r="G158" s="133"/>
      <c r="H158" s="133"/>
    </row>
    <row r="159" spans="1:8" ht="15" customHeight="1" x14ac:dyDescent="0.25">
      <c r="A159" s="149">
        <v>157</v>
      </c>
      <c r="B159" s="150" t="str">
        <f t="shared" si="8"/>
        <v/>
      </c>
      <c r="C159" s="150" t="str">
        <f t="shared" si="9"/>
        <v/>
      </c>
      <c r="D159" s="151" t="str">
        <f t="shared" si="10"/>
        <v/>
      </c>
      <c r="E159" s="151" t="str">
        <f t="shared" si="11"/>
        <v/>
      </c>
      <c r="F159" s="133"/>
      <c r="G159" s="133"/>
      <c r="H159" s="133"/>
    </row>
    <row r="160" spans="1:8" ht="15" customHeight="1" x14ac:dyDescent="0.25">
      <c r="A160" s="149">
        <v>158</v>
      </c>
      <c r="B160" s="150" t="str">
        <f t="shared" si="8"/>
        <v/>
      </c>
      <c r="C160" s="150" t="str">
        <f t="shared" si="9"/>
        <v/>
      </c>
      <c r="D160" s="151" t="str">
        <f t="shared" si="10"/>
        <v/>
      </c>
      <c r="E160" s="151" t="str">
        <f t="shared" si="11"/>
        <v/>
      </c>
      <c r="F160" s="133"/>
      <c r="G160" s="133"/>
      <c r="H160" s="133"/>
    </row>
    <row r="161" spans="1:8" ht="15" customHeight="1" x14ac:dyDescent="0.25">
      <c r="A161" s="149">
        <v>159</v>
      </c>
      <c r="B161" s="150" t="str">
        <f t="shared" si="8"/>
        <v/>
      </c>
      <c r="C161" s="150" t="str">
        <f t="shared" si="9"/>
        <v/>
      </c>
      <c r="D161" s="151" t="str">
        <f t="shared" si="10"/>
        <v/>
      </c>
      <c r="E161" s="151" t="str">
        <f t="shared" si="11"/>
        <v/>
      </c>
      <c r="F161" s="133"/>
      <c r="G161" s="133"/>
      <c r="H161" s="133"/>
    </row>
    <row r="162" spans="1:8" ht="15" customHeight="1" x14ac:dyDescent="0.25">
      <c r="A162" s="149">
        <v>160</v>
      </c>
      <c r="B162" s="150" t="str">
        <f t="shared" si="8"/>
        <v/>
      </c>
      <c r="C162" s="150" t="str">
        <f t="shared" si="9"/>
        <v/>
      </c>
      <c r="D162" s="151" t="str">
        <f t="shared" si="10"/>
        <v/>
      </c>
      <c r="E162" s="151" t="str">
        <f t="shared" si="11"/>
        <v/>
      </c>
      <c r="F162" s="133"/>
      <c r="G162" s="133"/>
      <c r="H162" s="133"/>
    </row>
    <row r="163" spans="1:8" ht="15" customHeight="1" x14ac:dyDescent="0.25">
      <c r="A163" s="149">
        <v>161</v>
      </c>
      <c r="B163" s="150" t="str">
        <f t="shared" si="8"/>
        <v/>
      </c>
      <c r="C163" s="150" t="str">
        <f t="shared" si="9"/>
        <v/>
      </c>
      <c r="D163" s="151" t="str">
        <f t="shared" si="10"/>
        <v/>
      </c>
      <c r="E163" s="151" t="str">
        <f t="shared" si="11"/>
        <v/>
      </c>
      <c r="F163" s="133"/>
      <c r="G163" s="133"/>
      <c r="H163" s="133"/>
    </row>
    <row r="164" spans="1:8" ht="15" customHeight="1" x14ac:dyDescent="0.25">
      <c r="A164" s="149">
        <v>162</v>
      </c>
      <c r="B164" s="150" t="str">
        <f t="shared" si="8"/>
        <v/>
      </c>
      <c r="C164" s="150" t="str">
        <f t="shared" si="9"/>
        <v/>
      </c>
      <c r="D164" s="151" t="str">
        <f t="shared" si="10"/>
        <v/>
      </c>
      <c r="E164" s="151" t="str">
        <f t="shared" si="11"/>
        <v/>
      </c>
      <c r="F164" s="133"/>
      <c r="G164" s="133"/>
      <c r="H164" s="133"/>
    </row>
    <row r="165" spans="1:8" ht="15" customHeight="1" x14ac:dyDescent="0.25">
      <c r="A165" s="149">
        <v>163</v>
      </c>
      <c r="B165" s="150" t="str">
        <f t="shared" si="8"/>
        <v/>
      </c>
      <c r="C165" s="150" t="str">
        <f t="shared" si="9"/>
        <v/>
      </c>
      <c r="D165" s="151" t="str">
        <f t="shared" si="10"/>
        <v/>
      </c>
      <c r="E165" s="151" t="str">
        <f t="shared" si="11"/>
        <v/>
      </c>
      <c r="F165" s="133"/>
      <c r="G165" s="133"/>
      <c r="H165" s="133"/>
    </row>
    <row r="166" spans="1:8" ht="15" customHeight="1" x14ac:dyDescent="0.25">
      <c r="A166" s="149">
        <v>164</v>
      </c>
      <c r="B166" s="150" t="str">
        <f t="shared" si="8"/>
        <v/>
      </c>
      <c r="C166" s="150" t="str">
        <f t="shared" si="9"/>
        <v/>
      </c>
      <c r="D166" s="151" t="str">
        <f t="shared" si="10"/>
        <v/>
      </c>
      <c r="E166" s="151" t="str">
        <f t="shared" si="11"/>
        <v/>
      </c>
      <c r="F166" s="133"/>
      <c r="G166" s="133"/>
      <c r="H166" s="133"/>
    </row>
    <row r="167" spans="1:8" ht="15" customHeight="1" x14ac:dyDescent="0.25">
      <c r="A167" s="149">
        <v>165</v>
      </c>
      <c r="B167" s="150" t="str">
        <f t="shared" si="8"/>
        <v/>
      </c>
      <c r="C167" s="150" t="str">
        <f t="shared" si="9"/>
        <v/>
      </c>
      <c r="D167" s="151" t="str">
        <f t="shared" si="10"/>
        <v/>
      </c>
      <c r="E167" s="151" t="str">
        <f t="shared" si="11"/>
        <v/>
      </c>
      <c r="F167" s="133"/>
      <c r="G167" s="133"/>
      <c r="H167" s="133"/>
    </row>
    <row r="168" spans="1:8" ht="15" customHeight="1" x14ac:dyDescent="0.25">
      <c r="A168" s="149">
        <v>166</v>
      </c>
      <c r="B168" s="150" t="str">
        <f t="shared" si="8"/>
        <v/>
      </c>
      <c r="C168" s="150" t="str">
        <f t="shared" si="9"/>
        <v/>
      </c>
      <c r="D168" s="151" t="str">
        <f t="shared" si="10"/>
        <v/>
      </c>
      <c r="E168" s="151" t="str">
        <f t="shared" si="11"/>
        <v/>
      </c>
      <c r="F168" s="133"/>
      <c r="G168" s="133"/>
      <c r="H168" s="133"/>
    </row>
    <row r="169" spans="1:8" ht="15" customHeight="1" x14ac:dyDescent="0.25">
      <c r="A169" s="149">
        <v>167</v>
      </c>
      <c r="B169" s="150" t="str">
        <f t="shared" si="8"/>
        <v/>
      </c>
      <c r="C169" s="150" t="str">
        <f t="shared" si="9"/>
        <v/>
      </c>
      <c r="D169" s="151" t="str">
        <f t="shared" si="10"/>
        <v/>
      </c>
      <c r="E169" s="151" t="str">
        <f t="shared" si="11"/>
        <v/>
      </c>
      <c r="F169" s="133"/>
      <c r="G169" s="133"/>
      <c r="H169" s="133"/>
    </row>
    <row r="170" spans="1:8" ht="15" customHeight="1" x14ac:dyDescent="0.25">
      <c r="A170" s="149">
        <v>168</v>
      </c>
      <c r="B170" s="150" t="str">
        <f t="shared" si="8"/>
        <v/>
      </c>
      <c r="C170" s="150" t="str">
        <f t="shared" si="9"/>
        <v/>
      </c>
      <c r="D170" s="151" t="str">
        <f t="shared" si="10"/>
        <v/>
      </c>
      <c r="E170" s="151" t="str">
        <f t="shared" si="11"/>
        <v/>
      </c>
      <c r="F170" s="133"/>
      <c r="G170" s="133"/>
      <c r="H170" s="133"/>
    </row>
    <row r="171" spans="1:8" ht="15" customHeight="1" x14ac:dyDescent="0.25">
      <c r="A171" s="149">
        <v>169</v>
      </c>
      <c r="B171" s="150" t="str">
        <f t="shared" si="8"/>
        <v/>
      </c>
      <c r="C171" s="150" t="str">
        <f t="shared" si="9"/>
        <v/>
      </c>
      <c r="D171" s="151" t="str">
        <f t="shared" si="10"/>
        <v/>
      </c>
      <c r="E171" s="151" t="str">
        <f t="shared" si="11"/>
        <v/>
      </c>
      <c r="F171" s="133"/>
      <c r="G171" s="133"/>
      <c r="H171" s="133"/>
    </row>
    <row r="172" spans="1:8" ht="15" customHeight="1" x14ac:dyDescent="0.25">
      <c r="A172" s="149">
        <v>170</v>
      </c>
      <c r="B172" s="150" t="str">
        <f t="shared" si="8"/>
        <v/>
      </c>
      <c r="C172" s="150" t="str">
        <f t="shared" si="9"/>
        <v/>
      </c>
      <c r="D172" s="151" t="str">
        <f t="shared" si="10"/>
        <v/>
      </c>
      <c r="E172" s="151" t="str">
        <f t="shared" si="11"/>
        <v/>
      </c>
      <c r="F172" s="133"/>
      <c r="G172" s="133"/>
      <c r="H172" s="133"/>
    </row>
    <row r="173" spans="1:8" ht="15" customHeight="1" x14ac:dyDescent="0.25">
      <c r="A173" s="149">
        <v>171</v>
      </c>
      <c r="B173" s="150" t="str">
        <f t="shared" si="8"/>
        <v/>
      </c>
      <c r="C173" s="150" t="str">
        <f t="shared" si="9"/>
        <v/>
      </c>
      <c r="D173" s="151" t="str">
        <f t="shared" si="10"/>
        <v/>
      </c>
      <c r="E173" s="151" t="str">
        <f t="shared" si="11"/>
        <v/>
      </c>
      <c r="F173" s="133"/>
      <c r="G173" s="133"/>
      <c r="H173" s="133"/>
    </row>
    <row r="174" spans="1:8" ht="15" customHeight="1" x14ac:dyDescent="0.25">
      <c r="A174" s="149">
        <v>172</v>
      </c>
      <c r="B174" s="150" t="str">
        <f t="shared" si="8"/>
        <v/>
      </c>
      <c r="C174" s="150" t="str">
        <f t="shared" si="9"/>
        <v/>
      </c>
      <c r="D174" s="151" t="str">
        <f t="shared" si="10"/>
        <v/>
      </c>
      <c r="E174" s="151" t="str">
        <f t="shared" si="11"/>
        <v/>
      </c>
      <c r="F174" s="133"/>
      <c r="G174" s="133"/>
      <c r="H174" s="133"/>
    </row>
    <row r="175" spans="1:8" ht="15" customHeight="1" x14ac:dyDescent="0.25">
      <c r="A175" s="149">
        <v>173</v>
      </c>
      <c r="B175" s="150" t="str">
        <f t="shared" si="8"/>
        <v/>
      </c>
      <c r="C175" s="150" t="str">
        <f t="shared" si="9"/>
        <v/>
      </c>
      <c r="D175" s="151" t="str">
        <f t="shared" si="10"/>
        <v/>
      </c>
      <c r="E175" s="151" t="str">
        <f t="shared" si="11"/>
        <v/>
      </c>
      <c r="F175" s="133"/>
      <c r="G175" s="133"/>
      <c r="H175" s="133"/>
    </row>
    <row r="176" spans="1:8" ht="15" customHeight="1" x14ac:dyDescent="0.25">
      <c r="A176" s="149">
        <v>174</v>
      </c>
      <c r="B176" s="150" t="str">
        <f t="shared" si="8"/>
        <v/>
      </c>
      <c r="C176" s="150" t="str">
        <f t="shared" si="9"/>
        <v/>
      </c>
      <c r="D176" s="151" t="str">
        <f t="shared" si="10"/>
        <v/>
      </c>
      <c r="E176" s="151" t="str">
        <f t="shared" si="11"/>
        <v/>
      </c>
      <c r="F176" s="133"/>
      <c r="G176" s="133"/>
      <c r="H176" s="133"/>
    </row>
    <row r="177" spans="1:8" ht="15" customHeight="1" x14ac:dyDescent="0.25">
      <c r="A177" s="149">
        <v>175</v>
      </c>
      <c r="B177" s="150" t="str">
        <f t="shared" si="8"/>
        <v/>
      </c>
      <c r="C177" s="150" t="str">
        <f t="shared" si="9"/>
        <v/>
      </c>
      <c r="D177" s="151" t="str">
        <f t="shared" si="10"/>
        <v/>
      </c>
      <c r="E177" s="151" t="str">
        <f t="shared" si="11"/>
        <v/>
      </c>
      <c r="F177" s="133"/>
      <c r="G177" s="133"/>
      <c r="H177" s="133"/>
    </row>
    <row r="178" spans="1:8" ht="15" customHeight="1" x14ac:dyDescent="0.25">
      <c r="A178" s="149">
        <v>176</v>
      </c>
      <c r="B178" s="150" t="str">
        <f t="shared" si="8"/>
        <v/>
      </c>
      <c r="C178" s="150" t="str">
        <f t="shared" si="9"/>
        <v/>
      </c>
      <c r="D178" s="151" t="str">
        <f t="shared" si="10"/>
        <v/>
      </c>
      <c r="E178" s="151" t="str">
        <f t="shared" si="11"/>
        <v/>
      </c>
      <c r="F178" s="133"/>
      <c r="G178" s="133"/>
      <c r="H178" s="133"/>
    </row>
    <row r="179" spans="1:8" ht="15" customHeight="1" x14ac:dyDescent="0.25">
      <c r="A179" s="149">
        <v>177</v>
      </c>
      <c r="B179" s="150" t="str">
        <f t="shared" si="8"/>
        <v/>
      </c>
      <c r="C179" s="150" t="str">
        <f t="shared" si="9"/>
        <v/>
      </c>
      <c r="D179" s="151" t="str">
        <f t="shared" si="10"/>
        <v/>
      </c>
      <c r="E179" s="151" t="str">
        <f t="shared" si="11"/>
        <v/>
      </c>
      <c r="F179" s="133"/>
      <c r="G179" s="133"/>
      <c r="H179" s="133"/>
    </row>
    <row r="180" spans="1:8" ht="15" customHeight="1" x14ac:dyDescent="0.25">
      <c r="A180" s="149">
        <v>178</v>
      </c>
      <c r="B180" s="150" t="str">
        <f t="shared" si="8"/>
        <v/>
      </c>
      <c r="C180" s="150" t="str">
        <f t="shared" si="9"/>
        <v/>
      </c>
      <c r="D180" s="151" t="str">
        <f t="shared" si="10"/>
        <v/>
      </c>
      <c r="E180" s="151" t="str">
        <f t="shared" si="11"/>
        <v/>
      </c>
      <c r="F180" s="133"/>
      <c r="G180" s="133"/>
      <c r="H180" s="133"/>
    </row>
    <row r="181" spans="1:8" ht="15" customHeight="1" x14ac:dyDescent="0.25">
      <c r="A181" s="149">
        <v>179</v>
      </c>
      <c r="B181" s="150" t="str">
        <f t="shared" si="8"/>
        <v/>
      </c>
      <c r="C181" s="150" t="str">
        <f t="shared" si="9"/>
        <v/>
      </c>
      <c r="D181" s="151" t="str">
        <f t="shared" si="10"/>
        <v/>
      </c>
      <c r="E181" s="151" t="str">
        <f t="shared" si="11"/>
        <v/>
      </c>
      <c r="F181" s="133"/>
      <c r="G181" s="133"/>
      <c r="H181" s="133"/>
    </row>
    <row r="182" spans="1:8" ht="15" customHeight="1" x14ac:dyDescent="0.25">
      <c r="A182" s="149">
        <v>180</v>
      </c>
      <c r="B182" s="150" t="str">
        <f t="shared" si="8"/>
        <v/>
      </c>
      <c r="C182" s="150" t="str">
        <f t="shared" si="9"/>
        <v/>
      </c>
      <c r="D182" s="151" t="str">
        <f t="shared" si="10"/>
        <v/>
      </c>
      <c r="E182" s="151" t="str">
        <f t="shared" si="11"/>
        <v/>
      </c>
      <c r="F182" s="133"/>
      <c r="G182" s="133"/>
      <c r="H182" s="133"/>
    </row>
    <row r="183" spans="1:8" ht="15" customHeight="1" x14ac:dyDescent="0.25">
      <c r="A183" s="149">
        <v>181</v>
      </c>
      <c r="B183" s="150" t="str">
        <f t="shared" si="8"/>
        <v/>
      </c>
      <c r="C183" s="150" t="str">
        <f t="shared" si="9"/>
        <v/>
      </c>
      <c r="D183" s="151" t="str">
        <f t="shared" si="10"/>
        <v/>
      </c>
      <c r="E183" s="151" t="str">
        <f t="shared" si="11"/>
        <v/>
      </c>
      <c r="F183" s="133"/>
      <c r="G183" s="133"/>
      <c r="H183" s="133"/>
    </row>
    <row r="184" spans="1:8" ht="15" customHeight="1" x14ac:dyDescent="0.25">
      <c r="A184" s="149">
        <v>182</v>
      </c>
      <c r="B184" s="150" t="str">
        <f t="shared" si="8"/>
        <v/>
      </c>
      <c r="C184" s="150" t="str">
        <f t="shared" si="9"/>
        <v/>
      </c>
      <c r="D184" s="151" t="str">
        <f t="shared" si="10"/>
        <v/>
      </c>
      <c r="E184" s="151" t="str">
        <f t="shared" si="11"/>
        <v/>
      </c>
      <c r="F184" s="133"/>
      <c r="G184" s="133"/>
      <c r="H184" s="133"/>
    </row>
    <row r="185" spans="1:8" ht="15" customHeight="1" x14ac:dyDescent="0.25">
      <c r="A185" s="149">
        <v>183</v>
      </c>
      <c r="B185" s="150" t="str">
        <f t="shared" si="8"/>
        <v/>
      </c>
      <c r="C185" s="150" t="str">
        <f t="shared" si="9"/>
        <v/>
      </c>
      <c r="D185" s="151" t="str">
        <f t="shared" si="10"/>
        <v/>
      </c>
      <c r="E185" s="151" t="str">
        <f t="shared" si="11"/>
        <v/>
      </c>
      <c r="F185" s="133"/>
      <c r="G185" s="133"/>
      <c r="H185" s="133"/>
    </row>
    <row r="186" spans="1:8" ht="15" customHeight="1" x14ac:dyDescent="0.25">
      <c r="A186" s="149">
        <v>184</v>
      </c>
      <c r="B186" s="150" t="str">
        <f t="shared" si="8"/>
        <v/>
      </c>
      <c r="C186" s="150" t="str">
        <f t="shared" si="9"/>
        <v/>
      </c>
      <c r="D186" s="151" t="str">
        <f t="shared" si="10"/>
        <v/>
      </c>
      <c r="E186" s="151" t="str">
        <f t="shared" si="11"/>
        <v/>
      </c>
      <c r="F186" s="133"/>
      <c r="G186" s="133"/>
      <c r="H186" s="133"/>
    </row>
    <row r="187" spans="1:8" ht="15" customHeight="1" x14ac:dyDescent="0.25">
      <c r="A187" s="149">
        <v>185</v>
      </c>
      <c r="B187" s="150" t="str">
        <f t="shared" si="8"/>
        <v/>
      </c>
      <c r="C187" s="150" t="str">
        <f t="shared" si="9"/>
        <v/>
      </c>
      <c r="D187" s="151" t="str">
        <f t="shared" si="10"/>
        <v/>
      </c>
      <c r="E187" s="151" t="str">
        <f t="shared" si="11"/>
        <v/>
      </c>
      <c r="F187" s="133"/>
      <c r="G187" s="133"/>
      <c r="H187" s="133"/>
    </row>
    <row r="188" spans="1:8" ht="15" customHeight="1" x14ac:dyDescent="0.25">
      <c r="A188" s="149">
        <v>186</v>
      </c>
      <c r="B188" s="150" t="str">
        <f t="shared" si="8"/>
        <v/>
      </c>
      <c r="C188" s="150" t="str">
        <f t="shared" si="9"/>
        <v/>
      </c>
      <c r="D188" s="151" t="str">
        <f t="shared" si="10"/>
        <v/>
      </c>
      <c r="E188" s="151" t="str">
        <f t="shared" si="11"/>
        <v/>
      </c>
      <c r="F188" s="133"/>
      <c r="G188" s="133"/>
      <c r="H188" s="133"/>
    </row>
    <row r="189" spans="1:8" ht="15" customHeight="1" x14ac:dyDescent="0.25">
      <c r="A189" s="149">
        <v>187</v>
      </c>
      <c r="B189" s="150" t="str">
        <f t="shared" si="8"/>
        <v/>
      </c>
      <c r="C189" s="150" t="str">
        <f t="shared" si="9"/>
        <v/>
      </c>
      <c r="D189" s="151" t="str">
        <f t="shared" si="10"/>
        <v/>
      </c>
      <c r="E189" s="151" t="str">
        <f t="shared" si="11"/>
        <v/>
      </c>
      <c r="F189" s="133"/>
      <c r="G189" s="133"/>
      <c r="H189" s="133"/>
    </row>
    <row r="190" spans="1:8" ht="15" customHeight="1" x14ac:dyDescent="0.25">
      <c r="A190" s="149">
        <v>188</v>
      </c>
      <c r="B190" s="150" t="str">
        <f t="shared" si="8"/>
        <v/>
      </c>
      <c r="C190" s="150" t="str">
        <f t="shared" si="9"/>
        <v/>
      </c>
      <c r="D190" s="151" t="str">
        <f t="shared" si="10"/>
        <v/>
      </c>
      <c r="E190" s="151" t="str">
        <f t="shared" si="11"/>
        <v/>
      </c>
      <c r="F190" s="133"/>
      <c r="G190" s="133"/>
      <c r="H190" s="133"/>
    </row>
    <row r="191" spans="1:8" ht="15" customHeight="1" x14ac:dyDescent="0.25">
      <c r="A191" s="149">
        <v>189</v>
      </c>
      <c r="B191" s="150" t="str">
        <f t="shared" si="8"/>
        <v/>
      </c>
      <c r="C191" s="150" t="str">
        <f t="shared" si="9"/>
        <v/>
      </c>
      <c r="D191" s="151" t="str">
        <f t="shared" si="10"/>
        <v/>
      </c>
      <c r="E191" s="151" t="str">
        <f t="shared" si="11"/>
        <v/>
      </c>
      <c r="F191" s="133"/>
      <c r="G191" s="133"/>
      <c r="H191" s="133"/>
    </row>
    <row r="192" spans="1:8" ht="15" customHeight="1" x14ac:dyDescent="0.25">
      <c r="A192" s="149">
        <v>190</v>
      </c>
      <c r="B192" s="150" t="str">
        <f t="shared" si="8"/>
        <v/>
      </c>
      <c r="C192" s="150" t="str">
        <f t="shared" si="9"/>
        <v/>
      </c>
      <c r="D192" s="151" t="str">
        <f t="shared" si="10"/>
        <v/>
      </c>
      <c r="E192" s="151" t="str">
        <f t="shared" si="11"/>
        <v/>
      </c>
      <c r="F192" s="133"/>
      <c r="G192" s="133"/>
      <c r="H192" s="133"/>
    </row>
    <row r="193" spans="1:8" ht="15" customHeight="1" x14ac:dyDescent="0.25">
      <c r="A193" s="149">
        <v>191</v>
      </c>
      <c r="B193" s="150" t="str">
        <f t="shared" si="8"/>
        <v/>
      </c>
      <c r="C193" s="150" t="str">
        <f t="shared" si="9"/>
        <v/>
      </c>
      <c r="D193" s="151" t="str">
        <f t="shared" si="10"/>
        <v/>
      </c>
      <c r="E193" s="151" t="str">
        <f t="shared" si="11"/>
        <v/>
      </c>
      <c r="F193" s="133"/>
      <c r="G193" s="133"/>
      <c r="H193" s="133"/>
    </row>
    <row r="194" spans="1:8" ht="15" customHeight="1" x14ac:dyDescent="0.25">
      <c r="A194" s="149">
        <v>192</v>
      </c>
      <c r="B194" s="150" t="str">
        <f t="shared" si="8"/>
        <v/>
      </c>
      <c r="C194" s="150" t="str">
        <f t="shared" si="9"/>
        <v/>
      </c>
      <c r="D194" s="151" t="str">
        <f t="shared" si="10"/>
        <v/>
      </c>
      <c r="E194" s="151" t="str">
        <f t="shared" si="11"/>
        <v/>
      </c>
      <c r="F194" s="133"/>
      <c r="G194" s="133"/>
      <c r="H194" s="133"/>
    </row>
    <row r="195" spans="1:8" ht="15" customHeight="1" x14ac:dyDescent="0.25">
      <c r="A195" s="149">
        <v>193</v>
      </c>
      <c r="B195" s="150" t="str">
        <f t="shared" ref="B195:B257" si="12">IF(C195="","",IF(VLOOKUP(A195,TourCompl,11,FALSE)="","",VLOOKUP(A195,ClasTr2,5,FALSE)))</f>
        <v/>
      </c>
      <c r="C195" s="150" t="str">
        <f t="shared" ref="C195:C257" si="13">IF(VLOOKUP(A195,TourCompl,11,FALSE)="","",VLOOKUP(A195,ClasTr2,6,FALSE))</f>
        <v/>
      </c>
      <c r="D195" s="151" t="str">
        <f t="shared" ref="D195:D257" si="14">IF(C195="","",IF(VLOOKUP(A195,TourCompl,11,FALSE)="","",VLOOKUP(A195,ClasTr2,22,FALSE) &amp; " V"))</f>
        <v/>
      </c>
      <c r="E195" s="151" t="str">
        <f t="shared" ref="E195:E257" si="15">IF(VLOOKUP(A195,TourCompl,11,FALSE)="","",VLOOKUP(A195,ClasTr2,27,FALSE))</f>
        <v/>
      </c>
      <c r="F195" s="133"/>
      <c r="G195" s="133"/>
      <c r="H195" s="133"/>
    </row>
    <row r="196" spans="1:8" ht="15" customHeight="1" x14ac:dyDescent="0.25">
      <c r="A196" s="149">
        <v>194</v>
      </c>
      <c r="B196" s="150" t="str">
        <f t="shared" si="12"/>
        <v/>
      </c>
      <c r="C196" s="150" t="str">
        <f t="shared" si="13"/>
        <v/>
      </c>
      <c r="D196" s="151" t="str">
        <f t="shared" si="14"/>
        <v/>
      </c>
      <c r="E196" s="151" t="str">
        <f t="shared" si="15"/>
        <v/>
      </c>
      <c r="F196" s="133"/>
      <c r="G196" s="133"/>
      <c r="H196" s="133"/>
    </row>
    <row r="197" spans="1:8" ht="15" customHeight="1" x14ac:dyDescent="0.25">
      <c r="A197" s="149">
        <v>195</v>
      </c>
      <c r="B197" s="150" t="str">
        <f t="shared" si="12"/>
        <v/>
      </c>
      <c r="C197" s="150" t="str">
        <f t="shared" si="13"/>
        <v/>
      </c>
      <c r="D197" s="151" t="str">
        <f t="shared" si="14"/>
        <v/>
      </c>
      <c r="E197" s="151" t="str">
        <f t="shared" si="15"/>
        <v/>
      </c>
      <c r="F197" s="133"/>
      <c r="G197" s="133"/>
      <c r="H197" s="133"/>
    </row>
    <row r="198" spans="1:8" ht="15" customHeight="1" x14ac:dyDescent="0.25">
      <c r="A198" s="149">
        <v>196</v>
      </c>
      <c r="B198" s="150" t="str">
        <f t="shared" si="12"/>
        <v/>
      </c>
      <c r="C198" s="150" t="str">
        <f t="shared" si="13"/>
        <v/>
      </c>
      <c r="D198" s="151" t="str">
        <f t="shared" si="14"/>
        <v/>
      </c>
      <c r="E198" s="151" t="str">
        <f t="shared" si="15"/>
        <v/>
      </c>
      <c r="F198" s="133"/>
      <c r="G198" s="133"/>
      <c r="H198" s="133"/>
    </row>
    <row r="199" spans="1:8" ht="15" customHeight="1" x14ac:dyDescent="0.25">
      <c r="A199" s="149">
        <v>197</v>
      </c>
      <c r="B199" s="150" t="str">
        <f t="shared" si="12"/>
        <v/>
      </c>
      <c r="C199" s="150" t="str">
        <f t="shared" si="13"/>
        <v/>
      </c>
      <c r="D199" s="151" t="str">
        <f t="shared" si="14"/>
        <v/>
      </c>
      <c r="E199" s="151" t="str">
        <f t="shared" si="15"/>
        <v/>
      </c>
      <c r="F199" s="133"/>
      <c r="G199" s="133"/>
      <c r="H199" s="133"/>
    </row>
    <row r="200" spans="1:8" ht="15" customHeight="1" x14ac:dyDescent="0.25">
      <c r="A200" s="149">
        <v>198</v>
      </c>
      <c r="B200" s="150" t="str">
        <f t="shared" si="12"/>
        <v/>
      </c>
      <c r="C200" s="150" t="str">
        <f t="shared" si="13"/>
        <v/>
      </c>
      <c r="D200" s="151" t="str">
        <f t="shared" si="14"/>
        <v/>
      </c>
      <c r="E200" s="151" t="str">
        <f t="shared" si="15"/>
        <v/>
      </c>
      <c r="F200" s="133"/>
      <c r="G200" s="133"/>
      <c r="H200" s="133"/>
    </row>
    <row r="201" spans="1:8" ht="15" customHeight="1" x14ac:dyDescent="0.25">
      <c r="A201" s="149">
        <v>199</v>
      </c>
      <c r="B201" s="150" t="str">
        <f t="shared" si="12"/>
        <v/>
      </c>
      <c r="C201" s="150" t="str">
        <f t="shared" si="13"/>
        <v/>
      </c>
      <c r="D201" s="151" t="str">
        <f t="shared" si="14"/>
        <v/>
      </c>
      <c r="E201" s="151" t="str">
        <f t="shared" si="15"/>
        <v/>
      </c>
      <c r="F201" s="133"/>
      <c r="G201" s="133"/>
      <c r="H201" s="133"/>
    </row>
    <row r="202" spans="1:8" ht="15" customHeight="1" x14ac:dyDescent="0.25">
      <c r="A202" s="149">
        <v>200</v>
      </c>
      <c r="B202" s="150" t="str">
        <f t="shared" si="12"/>
        <v/>
      </c>
      <c r="C202" s="150" t="str">
        <f t="shared" si="13"/>
        <v/>
      </c>
      <c r="D202" s="151" t="str">
        <f t="shared" si="14"/>
        <v/>
      </c>
      <c r="E202" s="151" t="str">
        <f t="shared" si="15"/>
        <v/>
      </c>
      <c r="F202" s="133"/>
      <c r="G202" s="133"/>
      <c r="H202" s="133"/>
    </row>
    <row r="203" spans="1:8" ht="15" customHeight="1" x14ac:dyDescent="0.25">
      <c r="A203" s="149">
        <v>201</v>
      </c>
      <c r="B203" s="150" t="str">
        <f t="shared" si="12"/>
        <v/>
      </c>
      <c r="C203" s="150" t="str">
        <f t="shared" si="13"/>
        <v/>
      </c>
      <c r="D203" s="151" t="str">
        <f t="shared" si="14"/>
        <v/>
      </c>
      <c r="E203" s="151" t="str">
        <f t="shared" si="15"/>
        <v/>
      </c>
      <c r="F203" s="133"/>
      <c r="G203" s="133"/>
      <c r="H203" s="133"/>
    </row>
    <row r="204" spans="1:8" ht="15" customHeight="1" x14ac:dyDescent="0.25">
      <c r="A204" s="149">
        <v>202</v>
      </c>
      <c r="B204" s="150" t="str">
        <f t="shared" si="12"/>
        <v/>
      </c>
      <c r="C204" s="150" t="str">
        <f t="shared" si="13"/>
        <v/>
      </c>
      <c r="D204" s="151" t="str">
        <f t="shared" si="14"/>
        <v/>
      </c>
      <c r="E204" s="151" t="str">
        <f t="shared" si="15"/>
        <v/>
      </c>
      <c r="F204" s="133"/>
      <c r="G204" s="133"/>
      <c r="H204" s="133"/>
    </row>
    <row r="205" spans="1:8" ht="15" customHeight="1" x14ac:dyDescent="0.25">
      <c r="A205" s="149">
        <v>203</v>
      </c>
      <c r="B205" s="150" t="str">
        <f t="shared" si="12"/>
        <v/>
      </c>
      <c r="C205" s="150" t="str">
        <f t="shared" si="13"/>
        <v/>
      </c>
      <c r="D205" s="151" t="str">
        <f t="shared" si="14"/>
        <v/>
      </c>
      <c r="E205" s="151" t="str">
        <f t="shared" si="15"/>
        <v/>
      </c>
      <c r="F205" s="133"/>
      <c r="G205" s="133"/>
      <c r="H205" s="133"/>
    </row>
    <row r="206" spans="1:8" ht="15" customHeight="1" x14ac:dyDescent="0.25">
      <c r="A206" s="149">
        <v>204</v>
      </c>
      <c r="B206" s="150" t="str">
        <f t="shared" si="12"/>
        <v/>
      </c>
      <c r="C206" s="150" t="str">
        <f t="shared" si="13"/>
        <v/>
      </c>
      <c r="D206" s="151" t="str">
        <f t="shared" si="14"/>
        <v/>
      </c>
      <c r="E206" s="151" t="str">
        <f t="shared" si="15"/>
        <v/>
      </c>
      <c r="F206" s="133"/>
      <c r="G206" s="133"/>
      <c r="H206" s="133"/>
    </row>
    <row r="207" spans="1:8" ht="15" customHeight="1" x14ac:dyDescent="0.25">
      <c r="A207" s="149">
        <v>205</v>
      </c>
      <c r="B207" s="150" t="str">
        <f t="shared" si="12"/>
        <v/>
      </c>
      <c r="C207" s="150" t="str">
        <f t="shared" si="13"/>
        <v/>
      </c>
      <c r="D207" s="151" t="str">
        <f t="shared" si="14"/>
        <v/>
      </c>
      <c r="E207" s="151" t="str">
        <f t="shared" si="15"/>
        <v/>
      </c>
      <c r="F207" s="133"/>
      <c r="G207" s="133"/>
      <c r="H207" s="133"/>
    </row>
    <row r="208" spans="1:8" ht="15" customHeight="1" x14ac:dyDescent="0.25">
      <c r="A208" s="149">
        <v>206</v>
      </c>
      <c r="B208" s="150" t="str">
        <f t="shared" si="12"/>
        <v/>
      </c>
      <c r="C208" s="150" t="str">
        <f t="shared" si="13"/>
        <v/>
      </c>
      <c r="D208" s="151" t="str">
        <f t="shared" si="14"/>
        <v/>
      </c>
      <c r="E208" s="151" t="str">
        <f t="shared" si="15"/>
        <v/>
      </c>
      <c r="F208" s="133"/>
      <c r="G208" s="133"/>
      <c r="H208" s="133"/>
    </row>
    <row r="209" spans="1:8" ht="15" customHeight="1" x14ac:dyDescent="0.25">
      <c r="A209" s="149">
        <v>207</v>
      </c>
      <c r="B209" s="150" t="str">
        <f t="shared" si="12"/>
        <v/>
      </c>
      <c r="C209" s="150" t="str">
        <f t="shared" si="13"/>
        <v/>
      </c>
      <c r="D209" s="151" t="str">
        <f t="shared" si="14"/>
        <v/>
      </c>
      <c r="E209" s="151" t="str">
        <f t="shared" si="15"/>
        <v/>
      </c>
      <c r="F209" s="133"/>
      <c r="G209" s="133"/>
      <c r="H209" s="133"/>
    </row>
    <row r="210" spans="1:8" ht="15" customHeight="1" x14ac:dyDescent="0.25">
      <c r="A210" s="149">
        <v>208</v>
      </c>
      <c r="B210" s="150" t="str">
        <f t="shared" si="12"/>
        <v/>
      </c>
      <c r="C210" s="150" t="str">
        <f t="shared" si="13"/>
        <v/>
      </c>
      <c r="D210" s="151" t="str">
        <f t="shared" si="14"/>
        <v/>
      </c>
      <c r="E210" s="151" t="str">
        <f t="shared" si="15"/>
        <v/>
      </c>
      <c r="F210" s="133"/>
      <c r="G210" s="133"/>
      <c r="H210" s="133"/>
    </row>
    <row r="211" spans="1:8" ht="15" customHeight="1" x14ac:dyDescent="0.25">
      <c r="A211" s="149">
        <v>209</v>
      </c>
      <c r="B211" s="150" t="str">
        <f t="shared" si="12"/>
        <v/>
      </c>
      <c r="C211" s="150" t="str">
        <f t="shared" si="13"/>
        <v/>
      </c>
      <c r="D211" s="151" t="str">
        <f t="shared" si="14"/>
        <v/>
      </c>
      <c r="E211" s="151" t="str">
        <f t="shared" si="15"/>
        <v/>
      </c>
      <c r="F211" s="133"/>
      <c r="G211" s="133"/>
      <c r="H211" s="133"/>
    </row>
    <row r="212" spans="1:8" ht="15" customHeight="1" x14ac:dyDescent="0.25">
      <c r="A212" s="149">
        <v>210</v>
      </c>
      <c r="B212" s="150" t="str">
        <f t="shared" si="12"/>
        <v/>
      </c>
      <c r="C212" s="150" t="str">
        <f t="shared" si="13"/>
        <v/>
      </c>
      <c r="D212" s="151" t="str">
        <f t="shared" si="14"/>
        <v/>
      </c>
      <c r="E212" s="151" t="str">
        <f t="shared" si="15"/>
        <v/>
      </c>
      <c r="F212" s="133"/>
      <c r="G212" s="133"/>
      <c r="H212" s="133"/>
    </row>
    <row r="213" spans="1:8" ht="15" customHeight="1" x14ac:dyDescent="0.25">
      <c r="A213" s="149">
        <v>211</v>
      </c>
      <c r="B213" s="150" t="str">
        <f t="shared" si="12"/>
        <v/>
      </c>
      <c r="C213" s="150" t="str">
        <f t="shared" si="13"/>
        <v/>
      </c>
      <c r="D213" s="151" t="str">
        <f t="shared" si="14"/>
        <v/>
      </c>
      <c r="E213" s="151" t="str">
        <f t="shared" si="15"/>
        <v/>
      </c>
      <c r="F213" s="133"/>
      <c r="G213" s="133"/>
      <c r="H213" s="133"/>
    </row>
    <row r="214" spans="1:8" ht="15" customHeight="1" x14ac:dyDescent="0.25">
      <c r="A214" s="149">
        <v>212</v>
      </c>
      <c r="B214" s="150" t="str">
        <f t="shared" si="12"/>
        <v/>
      </c>
      <c r="C214" s="150" t="str">
        <f t="shared" si="13"/>
        <v/>
      </c>
      <c r="D214" s="151" t="str">
        <f t="shared" si="14"/>
        <v/>
      </c>
      <c r="E214" s="151" t="str">
        <f t="shared" si="15"/>
        <v/>
      </c>
      <c r="F214" s="133"/>
      <c r="G214" s="133"/>
      <c r="H214" s="133"/>
    </row>
    <row r="215" spans="1:8" ht="15" customHeight="1" x14ac:dyDescent="0.25">
      <c r="A215" s="149">
        <v>213</v>
      </c>
      <c r="B215" s="150" t="str">
        <f t="shared" si="12"/>
        <v/>
      </c>
      <c r="C215" s="150" t="str">
        <f t="shared" si="13"/>
        <v/>
      </c>
      <c r="D215" s="151" t="str">
        <f t="shared" si="14"/>
        <v/>
      </c>
      <c r="E215" s="151" t="str">
        <f t="shared" si="15"/>
        <v/>
      </c>
      <c r="F215" s="133"/>
      <c r="G215" s="133"/>
      <c r="H215" s="133"/>
    </row>
    <row r="216" spans="1:8" ht="15" customHeight="1" x14ac:dyDescent="0.25">
      <c r="A216" s="149">
        <v>214</v>
      </c>
      <c r="B216" s="150" t="str">
        <f t="shared" si="12"/>
        <v/>
      </c>
      <c r="C216" s="150" t="str">
        <f t="shared" si="13"/>
        <v/>
      </c>
      <c r="D216" s="151" t="str">
        <f t="shared" si="14"/>
        <v/>
      </c>
      <c r="E216" s="151" t="str">
        <f t="shared" si="15"/>
        <v/>
      </c>
      <c r="F216" s="133"/>
      <c r="G216" s="133"/>
      <c r="H216" s="133"/>
    </row>
    <row r="217" spans="1:8" ht="15" customHeight="1" x14ac:dyDescent="0.25">
      <c r="A217" s="149">
        <v>215</v>
      </c>
      <c r="B217" s="150" t="str">
        <f t="shared" si="12"/>
        <v/>
      </c>
      <c r="C217" s="150" t="str">
        <f t="shared" si="13"/>
        <v/>
      </c>
      <c r="D217" s="151" t="str">
        <f t="shared" si="14"/>
        <v/>
      </c>
      <c r="E217" s="151" t="str">
        <f t="shared" si="15"/>
        <v/>
      </c>
      <c r="F217" s="133"/>
      <c r="G217" s="133"/>
      <c r="H217" s="133"/>
    </row>
    <row r="218" spans="1:8" ht="15" customHeight="1" x14ac:dyDescent="0.25">
      <c r="A218" s="149">
        <v>216</v>
      </c>
      <c r="B218" s="150" t="str">
        <f t="shared" si="12"/>
        <v/>
      </c>
      <c r="C218" s="150" t="str">
        <f t="shared" si="13"/>
        <v/>
      </c>
      <c r="D218" s="151" t="str">
        <f t="shared" si="14"/>
        <v/>
      </c>
      <c r="E218" s="151" t="str">
        <f t="shared" si="15"/>
        <v/>
      </c>
      <c r="F218" s="133"/>
      <c r="G218" s="133"/>
      <c r="H218" s="133"/>
    </row>
    <row r="219" spans="1:8" ht="15" customHeight="1" x14ac:dyDescent="0.25">
      <c r="A219" s="149">
        <v>217</v>
      </c>
      <c r="B219" s="150" t="str">
        <f t="shared" si="12"/>
        <v/>
      </c>
      <c r="C219" s="150" t="str">
        <f t="shared" si="13"/>
        <v/>
      </c>
      <c r="D219" s="151" t="str">
        <f t="shared" si="14"/>
        <v/>
      </c>
      <c r="E219" s="151" t="str">
        <f t="shared" si="15"/>
        <v/>
      </c>
      <c r="F219" s="133"/>
      <c r="G219" s="133"/>
      <c r="H219" s="133"/>
    </row>
    <row r="220" spans="1:8" ht="15" customHeight="1" x14ac:dyDescent="0.25">
      <c r="A220" s="149">
        <v>218</v>
      </c>
      <c r="B220" s="150" t="str">
        <f t="shared" si="12"/>
        <v/>
      </c>
      <c r="C220" s="150" t="str">
        <f t="shared" si="13"/>
        <v/>
      </c>
      <c r="D220" s="151" t="str">
        <f t="shared" si="14"/>
        <v/>
      </c>
      <c r="E220" s="151" t="str">
        <f t="shared" si="15"/>
        <v/>
      </c>
      <c r="F220" s="133"/>
      <c r="G220" s="133"/>
      <c r="H220" s="133"/>
    </row>
    <row r="221" spans="1:8" ht="15" customHeight="1" x14ac:dyDescent="0.25">
      <c r="A221" s="149">
        <v>219</v>
      </c>
      <c r="B221" s="150" t="str">
        <f t="shared" si="12"/>
        <v/>
      </c>
      <c r="C221" s="150" t="str">
        <f t="shared" si="13"/>
        <v/>
      </c>
      <c r="D221" s="151" t="str">
        <f t="shared" si="14"/>
        <v/>
      </c>
      <c r="E221" s="151" t="str">
        <f t="shared" si="15"/>
        <v/>
      </c>
      <c r="F221" s="133"/>
      <c r="G221" s="133"/>
      <c r="H221" s="133"/>
    </row>
    <row r="222" spans="1:8" ht="15" customHeight="1" x14ac:dyDescent="0.25">
      <c r="A222" s="149">
        <v>220</v>
      </c>
      <c r="B222" s="150" t="str">
        <f t="shared" si="12"/>
        <v/>
      </c>
      <c r="C222" s="150" t="str">
        <f t="shared" si="13"/>
        <v/>
      </c>
      <c r="D222" s="151" t="str">
        <f t="shared" si="14"/>
        <v/>
      </c>
      <c r="E222" s="151" t="str">
        <f t="shared" si="15"/>
        <v/>
      </c>
      <c r="F222" s="133"/>
      <c r="G222" s="133"/>
      <c r="H222" s="133"/>
    </row>
    <row r="223" spans="1:8" ht="15" customHeight="1" x14ac:dyDescent="0.25">
      <c r="A223" s="149">
        <v>221</v>
      </c>
      <c r="B223" s="150" t="str">
        <f t="shared" si="12"/>
        <v/>
      </c>
      <c r="C223" s="150" t="str">
        <f t="shared" si="13"/>
        <v/>
      </c>
      <c r="D223" s="151" t="str">
        <f t="shared" si="14"/>
        <v/>
      </c>
      <c r="E223" s="151" t="str">
        <f t="shared" si="15"/>
        <v/>
      </c>
      <c r="F223" s="133"/>
      <c r="G223" s="133"/>
      <c r="H223" s="133"/>
    </row>
    <row r="224" spans="1:8" ht="15" customHeight="1" x14ac:dyDescent="0.25">
      <c r="A224" s="149">
        <v>222</v>
      </c>
      <c r="B224" s="150" t="str">
        <f t="shared" si="12"/>
        <v/>
      </c>
      <c r="C224" s="150" t="str">
        <f t="shared" si="13"/>
        <v/>
      </c>
      <c r="D224" s="151" t="str">
        <f t="shared" si="14"/>
        <v/>
      </c>
      <c r="E224" s="151" t="str">
        <f t="shared" si="15"/>
        <v/>
      </c>
      <c r="F224" s="133"/>
      <c r="G224" s="133"/>
      <c r="H224" s="133"/>
    </row>
    <row r="225" spans="1:8" ht="15" customHeight="1" x14ac:dyDescent="0.25">
      <c r="A225" s="149">
        <v>223</v>
      </c>
      <c r="B225" s="150" t="str">
        <f t="shared" si="12"/>
        <v/>
      </c>
      <c r="C225" s="150" t="str">
        <f t="shared" si="13"/>
        <v/>
      </c>
      <c r="D225" s="151" t="str">
        <f t="shared" si="14"/>
        <v/>
      </c>
      <c r="E225" s="151" t="str">
        <f t="shared" si="15"/>
        <v/>
      </c>
      <c r="F225" s="133"/>
      <c r="G225" s="133"/>
      <c r="H225" s="133"/>
    </row>
    <row r="226" spans="1:8" ht="15" customHeight="1" x14ac:dyDescent="0.25">
      <c r="A226" s="149">
        <v>224</v>
      </c>
      <c r="B226" s="150" t="str">
        <f t="shared" si="12"/>
        <v/>
      </c>
      <c r="C226" s="150" t="str">
        <f t="shared" si="13"/>
        <v/>
      </c>
      <c r="D226" s="151" t="str">
        <f t="shared" si="14"/>
        <v/>
      </c>
      <c r="E226" s="151" t="str">
        <f t="shared" si="15"/>
        <v/>
      </c>
      <c r="F226" s="133"/>
      <c r="G226" s="133"/>
      <c r="H226" s="133"/>
    </row>
    <row r="227" spans="1:8" ht="15" customHeight="1" x14ac:dyDescent="0.25">
      <c r="A227" s="149">
        <v>225</v>
      </c>
      <c r="B227" s="150" t="str">
        <f t="shared" si="12"/>
        <v/>
      </c>
      <c r="C227" s="150" t="str">
        <f t="shared" si="13"/>
        <v/>
      </c>
      <c r="D227" s="151" t="str">
        <f t="shared" si="14"/>
        <v/>
      </c>
      <c r="E227" s="151" t="str">
        <f t="shared" si="15"/>
        <v/>
      </c>
      <c r="F227" s="133"/>
      <c r="G227" s="133"/>
      <c r="H227" s="133"/>
    </row>
    <row r="228" spans="1:8" ht="15" customHeight="1" x14ac:dyDescent="0.25">
      <c r="A228" s="149">
        <v>226</v>
      </c>
      <c r="B228" s="150" t="str">
        <f t="shared" si="12"/>
        <v/>
      </c>
      <c r="C228" s="150" t="str">
        <f t="shared" si="13"/>
        <v/>
      </c>
      <c r="D228" s="151" t="str">
        <f t="shared" si="14"/>
        <v/>
      </c>
      <c r="E228" s="151" t="str">
        <f t="shared" si="15"/>
        <v/>
      </c>
      <c r="F228" s="133"/>
      <c r="G228" s="133"/>
      <c r="H228" s="133"/>
    </row>
    <row r="229" spans="1:8" ht="15" customHeight="1" x14ac:dyDescent="0.25">
      <c r="A229" s="149">
        <v>227</v>
      </c>
      <c r="B229" s="150" t="str">
        <f t="shared" si="12"/>
        <v/>
      </c>
      <c r="C229" s="150" t="str">
        <f t="shared" si="13"/>
        <v/>
      </c>
      <c r="D229" s="151" t="str">
        <f t="shared" si="14"/>
        <v/>
      </c>
      <c r="E229" s="151" t="str">
        <f t="shared" si="15"/>
        <v/>
      </c>
      <c r="F229" s="133"/>
      <c r="G229" s="133"/>
      <c r="H229" s="133"/>
    </row>
    <row r="230" spans="1:8" ht="15" customHeight="1" x14ac:dyDescent="0.25">
      <c r="A230" s="149">
        <v>228</v>
      </c>
      <c r="B230" s="150" t="str">
        <f t="shared" si="12"/>
        <v/>
      </c>
      <c r="C230" s="150" t="str">
        <f t="shared" si="13"/>
        <v/>
      </c>
      <c r="D230" s="151" t="str">
        <f t="shared" si="14"/>
        <v/>
      </c>
      <c r="E230" s="151" t="str">
        <f t="shared" si="15"/>
        <v/>
      </c>
      <c r="F230" s="133"/>
      <c r="G230" s="133"/>
      <c r="H230" s="133"/>
    </row>
    <row r="231" spans="1:8" ht="15" customHeight="1" x14ac:dyDescent="0.25">
      <c r="A231" s="149">
        <v>229</v>
      </c>
      <c r="B231" s="150" t="str">
        <f t="shared" si="12"/>
        <v/>
      </c>
      <c r="C231" s="150" t="str">
        <f t="shared" si="13"/>
        <v/>
      </c>
      <c r="D231" s="151" t="str">
        <f t="shared" si="14"/>
        <v/>
      </c>
      <c r="E231" s="151" t="str">
        <f t="shared" si="15"/>
        <v/>
      </c>
      <c r="F231" s="133"/>
      <c r="G231" s="133"/>
      <c r="H231" s="133"/>
    </row>
    <row r="232" spans="1:8" ht="15" customHeight="1" x14ac:dyDescent="0.25">
      <c r="A232" s="149">
        <v>230</v>
      </c>
      <c r="B232" s="150" t="str">
        <f t="shared" si="12"/>
        <v/>
      </c>
      <c r="C232" s="150" t="str">
        <f t="shared" si="13"/>
        <v/>
      </c>
      <c r="D232" s="151" t="str">
        <f t="shared" si="14"/>
        <v/>
      </c>
      <c r="E232" s="151" t="str">
        <f t="shared" si="15"/>
        <v/>
      </c>
      <c r="F232" s="133"/>
      <c r="G232" s="133"/>
      <c r="H232" s="133"/>
    </row>
    <row r="233" spans="1:8" ht="15" customHeight="1" x14ac:dyDescent="0.25">
      <c r="A233" s="149">
        <v>231</v>
      </c>
      <c r="B233" s="150" t="str">
        <f t="shared" si="12"/>
        <v/>
      </c>
      <c r="C233" s="150" t="str">
        <f t="shared" si="13"/>
        <v/>
      </c>
      <c r="D233" s="151" t="str">
        <f t="shared" si="14"/>
        <v/>
      </c>
      <c r="E233" s="151" t="str">
        <f t="shared" si="15"/>
        <v/>
      </c>
      <c r="F233" s="133"/>
      <c r="G233" s="133"/>
      <c r="H233" s="133"/>
    </row>
    <row r="234" spans="1:8" ht="15" customHeight="1" x14ac:dyDescent="0.25">
      <c r="A234" s="149">
        <v>232</v>
      </c>
      <c r="B234" s="150" t="str">
        <f t="shared" si="12"/>
        <v/>
      </c>
      <c r="C234" s="150" t="str">
        <f t="shared" si="13"/>
        <v/>
      </c>
      <c r="D234" s="151" t="str">
        <f t="shared" si="14"/>
        <v/>
      </c>
      <c r="E234" s="151" t="str">
        <f t="shared" si="15"/>
        <v/>
      </c>
      <c r="F234" s="133"/>
      <c r="G234" s="133"/>
      <c r="H234" s="133"/>
    </row>
    <row r="235" spans="1:8" ht="15" customHeight="1" x14ac:dyDescent="0.25">
      <c r="A235" s="149">
        <v>233</v>
      </c>
      <c r="B235" s="150" t="str">
        <f t="shared" si="12"/>
        <v/>
      </c>
      <c r="C235" s="150" t="str">
        <f t="shared" si="13"/>
        <v/>
      </c>
      <c r="D235" s="151" t="str">
        <f t="shared" si="14"/>
        <v/>
      </c>
      <c r="E235" s="151" t="str">
        <f t="shared" si="15"/>
        <v/>
      </c>
      <c r="F235" s="133"/>
      <c r="G235" s="133"/>
      <c r="H235" s="133"/>
    </row>
    <row r="236" spans="1:8" ht="15" customHeight="1" x14ac:dyDescent="0.25">
      <c r="A236" s="149">
        <v>234</v>
      </c>
      <c r="B236" s="150" t="str">
        <f t="shared" si="12"/>
        <v/>
      </c>
      <c r="C236" s="150" t="str">
        <f t="shared" si="13"/>
        <v/>
      </c>
      <c r="D236" s="151" t="str">
        <f t="shared" si="14"/>
        <v/>
      </c>
      <c r="E236" s="151" t="str">
        <f t="shared" si="15"/>
        <v/>
      </c>
      <c r="F236" s="133"/>
      <c r="G236" s="133"/>
      <c r="H236" s="133"/>
    </row>
    <row r="237" spans="1:8" ht="15" customHeight="1" x14ac:dyDescent="0.25">
      <c r="A237" s="149">
        <v>235</v>
      </c>
      <c r="B237" s="150" t="str">
        <f t="shared" si="12"/>
        <v/>
      </c>
      <c r="C237" s="150" t="str">
        <f t="shared" si="13"/>
        <v/>
      </c>
      <c r="D237" s="151" t="str">
        <f t="shared" si="14"/>
        <v/>
      </c>
      <c r="E237" s="151" t="str">
        <f t="shared" si="15"/>
        <v/>
      </c>
      <c r="F237" s="133"/>
      <c r="G237" s="133"/>
      <c r="H237" s="133"/>
    </row>
    <row r="238" spans="1:8" ht="15" customHeight="1" x14ac:dyDescent="0.25">
      <c r="A238" s="149">
        <v>236</v>
      </c>
      <c r="B238" s="150" t="str">
        <f t="shared" si="12"/>
        <v/>
      </c>
      <c r="C238" s="150" t="str">
        <f t="shared" si="13"/>
        <v/>
      </c>
      <c r="D238" s="151" t="str">
        <f t="shared" si="14"/>
        <v/>
      </c>
      <c r="E238" s="151" t="str">
        <f t="shared" si="15"/>
        <v/>
      </c>
      <c r="F238" s="133"/>
      <c r="G238" s="133"/>
      <c r="H238" s="133"/>
    </row>
    <row r="239" spans="1:8" ht="15" customHeight="1" x14ac:dyDescent="0.25">
      <c r="A239" s="149">
        <v>237</v>
      </c>
      <c r="B239" s="150" t="str">
        <f t="shared" si="12"/>
        <v/>
      </c>
      <c r="C239" s="150" t="str">
        <f t="shared" si="13"/>
        <v/>
      </c>
      <c r="D239" s="151" t="str">
        <f t="shared" si="14"/>
        <v/>
      </c>
      <c r="E239" s="151" t="str">
        <f t="shared" si="15"/>
        <v/>
      </c>
      <c r="F239" s="133"/>
      <c r="G239" s="133"/>
      <c r="H239" s="133"/>
    </row>
    <row r="240" spans="1:8" ht="15" customHeight="1" x14ac:dyDescent="0.25">
      <c r="A240" s="149">
        <v>238</v>
      </c>
      <c r="B240" s="150" t="str">
        <f t="shared" si="12"/>
        <v/>
      </c>
      <c r="C240" s="150" t="str">
        <f t="shared" si="13"/>
        <v/>
      </c>
      <c r="D240" s="151" t="str">
        <f t="shared" si="14"/>
        <v/>
      </c>
      <c r="E240" s="151" t="str">
        <f t="shared" si="15"/>
        <v/>
      </c>
      <c r="F240" s="133"/>
      <c r="G240" s="133"/>
      <c r="H240" s="133"/>
    </row>
    <row r="241" spans="1:8" ht="15" customHeight="1" x14ac:dyDescent="0.25">
      <c r="A241" s="149">
        <v>239</v>
      </c>
      <c r="B241" s="150" t="str">
        <f t="shared" si="12"/>
        <v/>
      </c>
      <c r="C241" s="150" t="str">
        <f t="shared" si="13"/>
        <v/>
      </c>
      <c r="D241" s="151" t="str">
        <f t="shared" si="14"/>
        <v/>
      </c>
      <c r="E241" s="151" t="str">
        <f t="shared" si="15"/>
        <v/>
      </c>
      <c r="F241" s="133"/>
      <c r="G241" s="133"/>
      <c r="H241" s="133"/>
    </row>
    <row r="242" spans="1:8" ht="15" customHeight="1" x14ac:dyDescent="0.25">
      <c r="A242" s="149">
        <v>240</v>
      </c>
      <c r="B242" s="150" t="str">
        <f t="shared" si="12"/>
        <v/>
      </c>
      <c r="C242" s="150" t="str">
        <f t="shared" si="13"/>
        <v/>
      </c>
      <c r="D242" s="151" t="str">
        <f t="shared" si="14"/>
        <v/>
      </c>
      <c r="E242" s="151" t="str">
        <f t="shared" si="15"/>
        <v/>
      </c>
      <c r="F242" s="133"/>
      <c r="G242" s="133"/>
      <c r="H242" s="133"/>
    </row>
    <row r="243" spans="1:8" ht="15" customHeight="1" x14ac:dyDescent="0.25">
      <c r="A243" s="149">
        <v>241</v>
      </c>
      <c r="B243" s="150" t="str">
        <f t="shared" si="12"/>
        <v/>
      </c>
      <c r="C243" s="150" t="str">
        <f t="shared" si="13"/>
        <v/>
      </c>
      <c r="D243" s="151" t="str">
        <f t="shared" si="14"/>
        <v/>
      </c>
      <c r="E243" s="151" t="str">
        <f t="shared" si="15"/>
        <v/>
      </c>
      <c r="F243" s="133"/>
      <c r="G243" s="133"/>
      <c r="H243" s="133"/>
    </row>
    <row r="244" spans="1:8" ht="15" customHeight="1" x14ac:dyDescent="0.25">
      <c r="A244" s="149">
        <v>242</v>
      </c>
      <c r="B244" s="150" t="str">
        <f t="shared" si="12"/>
        <v/>
      </c>
      <c r="C244" s="150" t="str">
        <f t="shared" si="13"/>
        <v/>
      </c>
      <c r="D244" s="151" t="str">
        <f t="shared" si="14"/>
        <v/>
      </c>
      <c r="E244" s="151" t="str">
        <f t="shared" si="15"/>
        <v/>
      </c>
      <c r="F244" s="133"/>
      <c r="G244" s="133"/>
      <c r="H244" s="133"/>
    </row>
    <row r="245" spans="1:8" ht="15" customHeight="1" x14ac:dyDescent="0.25">
      <c r="A245" s="149">
        <v>243</v>
      </c>
      <c r="B245" s="150" t="str">
        <f t="shared" si="12"/>
        <v/>
      </c>
      <c r="C245" s="150" t="str">
        <f t="shared" si="13"/>
        <v/>
      </c>
      <c r="D245" s="151" t="str">
        <f t="shared" si="14"/>
        <v/>
      </c>
      <c r="E245" s="151" t="str">
        <f t="shared" si="15"/>
        <v/>
      </c>
      <c r="F245" s="133"/>
      <c r="G245" s="133"/>
      <c r="H245" s="133"/>
    </row>
    <row r="246" spans="1:8" ht="15" customHeight="1" x14ac:dyDescent="0.25">
      <c r="A246" s="149">
        <v>244</v>
      </c>
      <c r="B246" s="150" t="str">
        <f t="shared" si="12"/>
        <v/>
      </c>
      <c r="C246" s="150" t="str">
        <f t="shared" si="13"/>
        <v/>
      </c>
      <c r="D246" s="151" t="str">
        <f t="shared" si="14"/>
        <v/>
      </c>
      <c r="E246" s="151" t="str">
        <f t="shared" si="15"/>
        <v/>
      </c>
      <c r="F246" s="133"/>
      <c r="G246" s="133"/>
      <c r="H246" s="133"/>
    </row>
    <row r="247" spans="1:8" ht="15" customHeight="1" x14ac:dyDescent="0.25">
      <c r="A247" s="149">
        <v>245</v>
      </c>
      <c r="B247" s="150" t="str">
        <f t="shared" si="12"/>
        <v/>
      </c>
      <c r="C247" s="150" t="str">
        <f t="shared" si="13"/>
        <v/>
      </c>
      <c r="D247" s="151" t="str">
        <f t="shared" si="14"/>
        <v/>
      </c>
      <c r="E247" s="151" t="str">
        <f t="shared" si="15"/>
        <v/>
      </c>
      <c r="F247" s="133"/>
      <c r="G247" s="133"/>
      <c r="H247" s="133"/>
    </row>
    <row r="248" spans="1:8" ht="15" customHeight="1" x14ac:dyDescent="0.25">
      <c r="A248" s="149">
        <v>246</v>
      </c>
      <c r="B248" s="150" t="str">
        <f t="shared" si="12"/>
        <v/>
      </c>
      <c r="C248" s="150" t="str">
        <f t="shared" si="13"/>
        <v/>
      </c>
      <c r="D248" s="151" t="str">
        <f t="shared" si="14"/>
        <v/>
      </c>
      <c r="E248" s="151" t="str">
        <f t="shared" si="15"/>
        <v/>
      </c>
      <c r="F248" s="133"/>
      <c r="G248" s="133"/>
      <c r="H248" s="133"/>
    </row>
    <row r="249" spans="1:8" ht="15" customHeight="1" x14ac:dyDescent="0.25">
      <c r="A249" s="149">
        <v>247</v>
      </c>
      <c r="B249" s="150" t="str">
        <f t="shared" si="12"/>
        <v/>
      </c>
      <c r="C249" s="150" t="str">
        <f t="shared" si="13"/>
        <v/>
      </c>
      <c r="D249" s="151" t="str">
        <f t="shared" si="14"/>
        <v/>
      </c>
      <c r="E249" s="151" t="str">
        <f t="shared" si="15"/>
        <v/>
      </c>
      <c r="F249" s="133"/>
      <c r="G249" s="133"/>
      <c r="H249" s="133"/>
    </row>
    <row r="250" spans="1:8" ht="15" customHeight="1" x14ac:dyDescent="0.25">
      <c r="A250" s="149">
        <v>248</v>
      </c>
      <c r="B250" s="150" t="str">
        <f t="shared" si="12"/>
        <v/>
      </c>
      <c r="C250" s="150" t="str">
        <f t="shared" si="13"/>
        <v/>
      </c>
      <c r="D250" s="151" t="str">
        <f t="shared" si="14"/>
        <v/>
      </c>
      <c r="E250" s="151" t="str">
        <f t="shared" si="15"/>
        <v/>
      </c>
      <c r="F250" s="133"/>
      <c r="G250" s="133"/>
      <c r="H250" s="133"/>
    </row>
    <row r="251" spans="1:8" ht="15" customHeight="1" x14ac:dyDescent="0.25">
      <c r="A251" s="149">
        <v>249</v>
      </c>
      <c r="B251" s="150" t="str">
        <f t="shared" si="12"/>
        <v/>
      </c>
      <c r="C251" s="150" t="str">
        <f t="shared" si="13"/>
        <v/>
      </c>
      <c r="D251" s="151" t="str">
        <f t="shared" si="14"/>
        <v/>
      </c>
      <c r="E251" s="151" t="str">
        <f t="shared" si="15"/>
        <v/>
      </c>
      <c r="F251" s="133"/>
      <c r="G251" s="133"/>
      <c r="H251" s="133"/>
    </row>
    <row r="252" spans="1:8" ht="15" customHeight="1" x14ac:dyDescent="0.25">
      <c r="A252" s="149">
        <v>250</v>
      </c>
      <c r="B252" s="150" t="str">
        <f t="shared" si="12"/>
        <v/>
      </c>
      <c r="C252" s="150" t="str">
        <f t="shared" si="13"/>
        <v/>
      </c>
      <c r="D252" s="151" t="str">
        <f t="shared" si="14"/>
        <v/>
      </c>
      <c r="E252" s="151" t="str">
        <f t="shared" si="15"/>
        <v/>
      </c>
      <c r="F252" s="133"/>
      <c r="G252" s="133"/>
      <c r="H252" s="133"/>
    </row>
    <row r="253" spans="1:8" ht="15" customHeight="1" x14ac:dyDescent="0.25">
      <c r="A253" s="149">
        <v>251</v>
      </c>
      <c r="B253" s="150" t="str">
        <f t="shared" si="12"/>
        <v/>
      </c>
      <c r="C253" s="150" t="str">
        <f t="shared" si="13"/>
        <v/>
      </c>
      <c r="D253" s="151" t="str">
        <f t="shared" si="14"/>
        <v/>
      </c>
      <c r="E253" s="151" t="str">
        <f t="shared" si="15"/>
        <v/>
      </c>
      <c r="F253" s="133"/>
      <c r="G253" s="133"/>
      <c r="H253" s="133"/>
    </row>
    <row r="254" spans="1:8" ht="15" customHeight="1" x14ac:dyDescent="0.25">
      <c r="A254" s="149">
        <v>252</v>
      </c>
      <c r="B254" s="150" t="str">
        <f t="shared" si="12"/>
        <v/>
      </c>
      <c r="C254" s="150" t="str">
        <f t="shared" si="13"/>
        <v/>
      </c>
      <c r="D254" s="151" t="str">
        <f t="shared" si="14"/>
        <v/>
      </c>
      <c r="E254" s="151" t="str">
        <f t="shared" si="15"/>
        <v/>
      </c>
      <c r="F254" s="133"/>
      <c r="G254" s="133"/>
      <c r="H254" s="133"/>
    </row>
    <row r="255" spans="1:8" ht="15" customHeight="1" x14ac:dyDescent="0.25">
      <c r="A255" s="149">
        <v>253</v>
      </c>
      <c r="B255" s="150" t="str">
        <f t="shared" si="12"/>
        <v/>
      </c>
      <c r="C255" s="150" t="str">
        <f t="shared" si="13"/>
        <v/>
      </c>
      <c r="D255" s="151" t="str">
        <f t="shared" si="14"/>
        <v/>
      </c>
      <c r="E255" s="151" t="str">
        <f t="shared" si="15"/>
        <v/>
      </c>
      <c r="F255" s="133"/>
      <c r="G255" s="133"/>
      <c r="H255" s="133"/>
    </row>
    <row r="256" spans="1:8" ht="15" customHeight="1" x14ac:dyDescent="0.25">
      <c r="A256" s="149">
        <v>254</v>
      </c>
      <c r="B256" s="150" t="str">
        <f t="shared" si="12"/>
        <v/>
      </c>
      <c r="C256" s="150" t="str">
        <f t="shared" si="13"/>
        <v/>
      </c>
      <c r="D256" s="151" t="str">
        <f t="shared" si="14"/>
        <v/>
      </c>
      <c r="E256" s="151" t="str">
        <f t="shared" si="15"/>
        <v/>
      </c>
      <c r="F256" s="133"/>
      <c r="G256" s="133"/>
      <c r="H256" s="133"/>
    </row>
    <row r="257" spans="1:8" ht="15" customHeight="1" x14ac:dyDescent="0.25">
      <c r="A257" s="149">
        <v>255</v>
      </c>
      <c r="B257" s="150" t="str">
        <f t="shared" si="12"/>
        <v/>
      </c>
      <c r="C257" s="150" t="str">
        <f t="shared" si="13"/>
        <v/>
      </c>
      <c r="D257" s="151" t="str">
        <f t="shared" si="14"/>
        <v/>
      </c>
      <c r="E257" s="151" t="str">
        <f t="shared" si="15"/>
        <v/>
      </c>
      <c r="F257" s="133"/>
      <c r="G257" s="133"/>
      <c r="H257" s="133"/>
    </row>
  </sheetData>
  <sheetProtection sheet="1" objects="1" scenarios="1" selectLockedCells="1"/>
  <phoneticPr fontId="1" type="noConversion"/>
  <conditionalFormatting sqref="A3:A257">
    <cfRule type="expression" dxfId="3" priority="1" stopIfTrue="1">
      <formula>C3=""</formula>
    </cfRule>
  </conditionalFormatting>
  <printOptions horizontalCentered="1"/>
  <pageMargins left="0.39370078740157483" right="0.39370078740157483" top="0.39370078740157483" bottom="0" header="0.15748031496062992" footer="0"/>
  <pageSetup paperSize="9" orientation="portrait" horizontalDpi="300" verticalDpi="300" r:id="rId1"/>
  <headerFooter alignWithMargins="0">
    <oddHeader>&amp;C&amp;"Arial,Gras"&amp;12&amp;EClassement après 2ème Tour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5"/>
  <dimension ref="A1:I257"/>
  <sheetViews>
    <sheetView showGridLines="0" showRowColHeaders="0" showOutlineSymbols="0" zoomScale="125" workbookViewId="0">
      <pane ySplit="2" topLeftCell="A3" activePane="bottomLeft" state="frozen"/>
      <selection activeCell="C3" sqref="C3"/>
      <selection pane="bottomLeft" activeCell="G1" sqref="G1"/>
    </sheetView>
  </sheetViews>
  <sheetFormatPr baseColWidth="10" defaultColWidth="0" defaultRowHeight="12.75" zeroHeight="1" x14ac:dyDescent="0.2"/>
  <cols>
    <col min="1" max="1" width="16.7109375" style="146" customWidth="1"/>
    <col min="2" max="2" width="13.7109375" style="146" customWidth="1"/>
    <col min="3" max="3" width="35.7109375" style="146" customWidth="1"/>
    <col min="4" max="5" width="13.7109375" style="146" customWidth="1"/>
    <col min="6" max="8" width="11.42578125" style="146" customWidth="1"/>
    <col min="9" max="9" width="2" style="145" customWidth="1"/>
    <col min="10" max="16384" width="11.42578125" style="146" hidden="1"/>
  </cols>
  <sheetData>
    <row r="1" spans="1:8" ht="15" customHeight="1" x14ac:dyDescent="0.2">
      <c r="A1" s="188" t="s">
        <v>11</v>
      </c>
      <c r="B1" s="189" t="s">
        <v>23</v>
      </c>
      <c r="C1" s="189" t="s">
        <v>54</v>
      </c>
      <c r="D1" s="189" t="s">
        <v>2</v>
      </c>
      <c r="E1" s="190" t="s">
        <v>1</v>
      </c>
      <c r="F1" s="145"/>
      <c r="G1" s="145"/>
      <c r="H1" s="145"/>
    </row>
    <row r="2" spans="1:8" ht="15" customHeight="1" thickBot="1" x14ac:dyDescent="0.25">
      <c r="A2" s="200"/>
      <c r="B2" s="201"/>
      <c r="C2" s="201"/>
      <c r="D2" s="201"/>
      <c r="E2" s="202"/>
      <c r="F2" s="145"/>
      <c r="G2" s="145"/>
      <c r="H2" s="145"/>
    </row>
    <row r="3" spans="1:8" ht="15" customHeight="1" x14ac:dyDescent="0.2">
      <c r="A3" s="185">
        <v>1</v>
      </c>
      <c r="B3" s="186">
        <f t="shared" ref="B3:B66" si="0">IF(C3="","",IF(VLOOKUP(A3,TourCompl,13,FALSE)="","",VLOOKUP(A3,ClasTr3,4,FALSE)))</f>
        <v>1</v>
      </c>
      <c r="C3" s="186" t="str">
        <f t="shared" ref="C3:C66" si="1">IF(VLOOKUP(A3,TourCompl,13,FALSE)="","",VLOOKUP(A3,ClasTr3,5,FALSE))</f>
        <v>a1 &amp; B1 &amp; C1</v>
      </c>
      <c r="D3" s="187" t="str">
        <f t="shared" ref="D3:D66" si="2">IF(C3="","",IF(VLOOKUP(A3,TourCompl,13,FALSE)="","",VLOOKUP(A3,ClasTr3,22,FALSE) &amp; " V"))</f>
        <v>0 V</v>
      </c>
      <c r="E3" s="187">
        <f t="shared" ref="E3:E66" si="3">IF(VLOOKUP(A3,TourCompl,13,FALSE)="","",VLOOKUP(A3,ClasTr3,27,FALSE))</f>
        <v>0</v>
      </c>
      <c r="F3" s="145"/>
      <c r="G3" s="145"/>
      <c r="H3" s="145"/>
    </row>
    <row r="4" spans="1:8" ht="15" customHeight="1" x14ac:dyDescent="0.2">
      <c r="A4" s="135">
        <v>2</v>
      </c>
      <c r="B4" s="136">
        <f t="shared" si="0"/>
        <v>2</v>
      </c>
      <c r="C4" s="136" t="str">
        <f t="shared" si="1"/>
        <v>a2 &amp; B2 &amp; C2</v>
      </c>
      <c r="D4" s="137" t="str">
        <f t="shared" si="2"/>
        <v>0 V</v>
      </c>
      <c r="E4" s="137">
        <f t="shared" si="3"/>
        <v>0</v>
      </c>
      <c r="F4" s="145"/>
      <c r="G4" s="145"/>
      <c r="H4" s="145"/>
    </row>
    <row r="5" spans="1:8" ht="15" customHeight="1" x14ac:dyDescent="0.2">
      <c r="A5" s="135">
        <v>3</v>
      </c>
      <c r="B5" s="136">
        <f t="shared" si="0"/>
        <v>3</v>
      </c>
      <c r="C5" s="136" t="str">
        <f t="shared" si="1"/>
        <v>a3 &amp; B3 &amp; C3</v>
      </c>
      <c r="D5" s="137" t="str">
        <f t="shared" si="2"/>
        <v>0 V</v>
      </c>
      <c r="E5" s="137">
        <f t="shared" si="3"/>
        <v>0</v>
      </c>
      <c r="F5" s="145"/>
      <c r="G5" s="145"/>
      <c r="H5" s="145"/>
    </row>
    <row r="6" spans="1:8" ht="15" customHeight="1" x14ac:dyDescent="0.2">
      <c r="A6" s="135">
        <v>4</v>
      </c>
      <c r="B6" s="136">
        <f t="shared" si="0"/>
        <v>4</v>
      </c>
      <c r="C6" s="136" t="str">
        <f t="shared" si="1"/>
        <v>a4 &amp; B4 &amp; C4</v>
      </c>
      <c r="D6" s="137" t="str">
        <f t="shared" si="2"/>
        <v>0 V</v>
      </c>
      <c r="E6" s="137">
        <f t="shared" si="3"/>
        <v>0</v>
      </c>
      <c r="F6" s="145"/>
      <c r="G6" s="145"/>
      <c r="H6" s="145"/>
    </row>
    <row r="7" spans="1:8" ht="15" customHeight="1" x14ac:dyDescent="0.2">
      <c r="A7" s="135">
        <v>5</v>
      </c>
      <c r="B7" s="136">
        <f t="shared" si="0"/>
        <v>5</v>
      </c>
      <c r="C7" s="136" t="str">
        <f t="shared" si="1"/>
        <v>a5 &amp; B5 &amp; C5</v>
      </c>
      <c r="D7" s="137" t="str">
        <f t="shared" si="2"/>
        <v>0 V</v>
      </c>
      <c r="E7" s="137">
        <f t="shared" si="3"/>
        <v>0</v>
      </c>
      <c r="F7" s="145"/>
      <c r="G7" s="145"/>
      <c r="H7" s="145"/>
    </row>
    <row r="8" spans="1:8" ht="15" customHeight="1" x14ac:dyDescent="0.2">
      <c r="A8" s="135">
        <v>6</v>
      </c>
      <c r="B8" s="136">
        <f t="shared" si="0"/>
        <v>6</v>
      </c>
      <c r="C8" s="136" t="str">
        <f t="shared" si="1"/>
        <v>a6 &amp; B6 &amp; C6</v>
      </c>
      <c r="D8" s="137" t="str">
        <f t="shared" si="2"/>
        <v>0 V</v>
      </c>
      <c r="E8" s="137">
        <f t="shared" si="3"/>
        <v>0</v>
      </c>
      <c r="F8" s="145"/>
      <c r="G8" s="145"/>
      <c r="H8" s="145"/>
    </row>
    <row r="9" spans="1:8" ht="15" customHeight="1" x14ac:dyDescent="0.2">
      <c r="A9" s="135">
        <v>7</v>
      </c>
      <c r="B9" s="136">
        <f t="shared" si="0"/>
        <v>7</v>
      </c>
      <c r="C9" s="136" t="str">
        <f t="shared" si="1"/>
        <v>a7 &amp; B7 &amp; C7</v>
      </c>
      <c r="D9" s="137" t="str">
        <f t="shared" si="2"/>
        <v>0 V</v>
      </c>
      <c r="E9" s="137">
        <f t="shared" si="3"/>
        <v>0</v>
      </c>
      <c r="F9" s="145"/>
      <c r="G9" s="145"/>
      <c r="H9" s="145"/>
    </row>
    <row r="10" spans="1:8" ht="15" customHeight="1" x14ac:dyDescent="0.2">
      <c r="A10" s="135">
        <v>8</v>
      </c>
      <c r="B10" s="136">
        <f t="shared" si="0"/>
        <v>8</v>
      </c>
      <c r="C10" s="136" t="str">
        <f t="shared" si="1"/>
        <v>a8 &amp; B8 &amp; C8</v>
      </c>
      <c r="D10" s="137" t="str">
        <f t="shared" si="2"/>
        <v>0 V</v>
      </c>
      <c r="E10" s="137">
        <f t="shared" si="3"/>
        <v>0</v>
      </c>
      <c r="F10" s="145"/>
      <c r="G10" s="145"/>
      <c r="H10" s="145"/>
    </row>
    <row r="11" spans="1:8" ht="15" customHeight="1" x14ac:dyDescent="0.2">
      <c r="A11" s="135">
        <v>9</v>
      </c>
      <c r="B11" s="136">
        <f t="shared" si="0"/>
        <v>9</v>
      </c>
      <c r="C11" s="136" t="str">
        <f t="shared" si="1"/>
        <v>a9 &amp; B9 &amp; C9</v>
      </c>
      <c r="D11" s="137" t="str">
        <f t="shared" si="2"/>
        <v>0 V</v>
      </c>
      <c r="E11" s="137">
        <f t="shared" si="3"/>
        <v>0</v>
      </c>
      <c r="F11" s="145"/>
      <c r="G11" s="145"/>
      <c r="H11" s="145"/>
    </row>
    <row r="12" spans="1:8" ht="15" customHeight="1" x14ac:dyDescent="0.2">
      <c r="A12" s="135">
        <v>10</v>
      </c>
      <c r="B12" s="136">
        <f t="shared" si="0"/>
        <v>10</v>
      </c>
      <c r="C12" s="136" t="str">
        <f t="shared" si="1"/>
        <v>a10 &amp; B10 &amp; C10</v>
      </c>
      <c r="D12" s="137" t="str">
        <f t="shared" si="2"/>
        <v>0 V</v>
      </c>
      <c r="E12" s="137">
        <f t="shared" si="3"/>
        <v>0</v>
      </c>
      <c r="F12" s="145"/>
      <c r="G12" s="145"/>
      <c r="H12" s="145"/>
    </row>
    <row r="13" spans="1:8" ht="15" customHeight="1" x14ac:dyDescent="0.2">
      <c r="A13" s="135">
        <v>11</v>
      </c>
      <c r="B13" s="136">
        <f t="shared" si="0"/>
        <v>11</v>
      </c>
      <c r="C13" s="136" t="str">
        <f t="shared" si="1"/>
        <v>a11 &amp; B11 &amp; C11</v>
      </c>
      <c r="D13" s="137" t="str">
        <f t="shared" si="2"/>
        <v>0 V</v>
      </c>
      <c r="E13" s="137">
        <f t="shared" si="3"/>
        <v>0</v>
      </c>
      <c r="F13" s="145"/>
      <c r="G13" s="145"/>
      <c r="H13" s="145"/>
    </row>
    <row r="14" spans="1:8" ht="15" customHeight="1" x14ac:dyDescent="0.2">
      <c r="A14" s="135">
        <v>12</v>
      </c>
      <c r="B14" s="136">
        <f t="shared" si="0"/>
        <v>12</v>
      </c>
      <c r="C14" s="136" t="str">
        <f t="shared" si="1"/>
        <v>a12 &amp; B12 &amp; C12</v>
      </c>
      <c r="D14" s="137" t="str">
        <f t="shared" si="2"/>
        <v>0 V</v>
      </c>
      <c r="E14" s="137">
        <f t="shared" si="3"/>
        <v>0</v>
      </c>
      <c r="F14" s="145"/>
      <c r="G14" s="145"/>
      <c r="H14" s="145"/>
    </row>
    <row r="15" spans="1:8" ht="15" customHeight="1" x14ac:dyDescent="0.2">
      <c r="A15" s="135">
        <v>13</v>
      </c>
      <c r="B15" s="136">
        <f t="shared" si="0"/>
        <v>13</v>
      </c>
      <c r="C15" s="136" t="str">
        <f t="shared" si="1"/>
        <v>a13 &amp; B13 &amp; C13</v>
      </c>
      <c r="D15" s="137" t="str">
        <f t="shared" si="2"/>
        <v>0 V</v>
      </c>
      <c r="E15" s="137">
        <f t="shared" si="3"/>
        <v>0</v>
      </c>
      <c r="F15" s="145"/>
      <c r="G15" s="145"/>
      <c r="H15" s="145"/>
    </row>
    <row r="16" spans="1:8" ht="15" customHeight="1" x14ac:dyDescent="0.2">
      <c r="A16" s="135">
        <v>14</v>
      </c>
      <c r="B16" s="136">
        <f t="shared" si="0"/>
        <v>14</v>
      </c>
      <c r="C16" s="136" t="str">
        <f t="shared" si="1"/>
        <v>a14 &amp; B14 &amp; C14</v>
      </c>
      <c r="D16" s="137" t="str">
        <f t="shared" si="2"/>
        <v>0 V</v>
      </c>
      <c r="E16" s="137">
        <f t="shared" si="3"/>
        <v>0</v>
      </c>
      <c r="F16" s="145"/>
      <c r="G16" s="145"/>
      <c r="H16" s="145"/>
    </row>
    <row r="17" spans="1:8" ht="15" customHeight="1" x14ac:dyDescent="0.2">
      <c r="A17" s="135">
        <v>15</v>
      </c>
      <c r="B17" s="136">
        <f t="shared" si="0"/>
        <v>15</v>
      </c>
      <c r="C17" s="136" t="str">
        <f t="shared" si="1"/>
        <v>a15 &amp; B15 &amp; C15</v>
      </c>
      <c r="D17" s="137" t="str">
        <f t="shared" si="2"/>
        <v>0 V</v>
      </c>
      <c r="E17" s="137">
        <f t="shared" si="3"/>
        <v>0</v>
      </c>
      <c r="F17" s="145"/>
      <c r="G17" s="145"/>
      <c r="H17" s="145"/>
    </row>
    <row r="18" spans="1:8" ht="15" customHeight="1" x14ac:dyDescent="0.2">
      <c r="A18" s="135">
        <v>16</v>
      </c>
      <c r="B18" s="136">
        <f t="shared" si="0"/>
        <v>16</v>
      </c>
      <c r="C18" s="136" t="str">
        <f t="shared" si="1"/>
        <v>a16 &amp; B16 &amp; C16</v>
      </c>
      <c r="D18" s="137" t="str">
        <f t="shared" si="2"/>
        <v>0 V</v>
      </c>
      <c r="E18" s="137">
        <f t="shared" si="3"/>
        <v>0</v>
      </c>
      <c r="F18" s="145"/>
      <c r="G18" s="145"/>
      <c r="H18" s="145"/>
    </row>
    <row r="19" spans="1:8" ht="15" customHeight="1" x14ac:dyDescent="0.2">
      <c r="A19" s="135">
        <v>17</v>
      </c>
      <c r="B19" s="136">
        <f t="shared" si="0"/>
        <v>17</v>
      </c>
      <c r="C19" s="136" t="str">
        <f t="shared" si="1"/>
        <v>a17 &amp; B17 &amp; C17</v>
      </c>
      <c r="D19" s="137" t="str">
        <f t="shared" si="2"/>
        <v>0 V</v>
      </c>
      <c r="E19" s="137">
        <f t="shared" si="3"/>
        <v>0</v>
      </c>
      <c r="F19" s="145"/>
      <c r="G19" s="145"/>
      <c r="H19" s="145"/>
    </row>
    <row r="20" spans="1:8" ht="15" customHeight="1" x14ac:dyDescent="0.2">
      <c r="A20" s="135">
        <v>18</v>
      </c>
      <c r="B20" s="136">
        <f t="shared" si="0"/>
        <v>18</v>
      </c>
      <c r="C20" s="136" t="str">
        <f t="shared" si="1"/>
        <v>a18 &amp; B18 &amp; C18</v>
      </c>
      <c r="D20" s="137" t="str">
        <f t="shared" si="2"/>
        <v>0 V</v>
      </c>
      <c r="E20" s="137">
        <f t="shared" si="3"/>
        <v>0</v>
      </c>
      <c r="F20" s="145"/>
      <c r="G20" s="145"/>
      <c r="H20" s="145"/>
    </row>
    <row r="21" spans="1:8" ht="15" customHeight="1" x14ac:dyDescent="0.2">
      <c r="A21" s="135">
        <v>19</v>
      </c>
      <c r="B21" s="136">
        <f t="shared" si="0"/>
        <v>19</v>
      </c>
      <c r="C21" s="136" t="str">
        <f t="shared" si="1"/>
        <v>a19 &amp; B19 &amp; C19</v>
      </c>
      <c r="D21" s="137" t="str">
        <f t="shared" si="2"/>
        <v>0 V</v>
      </c>
      <c r="E21" s="137">
        <f t="shared" si="3"/>
        <v>0</v>
      </c>
      <c r="F21" s="145"/>
      <c r="G21" s="145"/>
      <c r="H21" s="145"/>
    </row>
    <row r="22" spans="1:8" ht="15" customHeight="1" x14ac:dyDescent="0.2">
      <c r="A22" s="135">
        <v>20</v>
      </c>
      <c r="B22" s="136">
        <f t="shared" si="0"/>
        <v>20</v>
      </c>
      <c r="C22" s="136" t="str">
        <f t="shared" si="1"/>
        <v>A20 &amp; B20</v>
      </c>
      <c r="D22" s="137" t="str">
        <f t="shared" si="2"/>
        <v>0 V</v>
      </c>
      <c r="E22" s="137">
        <f t="shared" si="3"/>
        <v>0</v>
      </c>
      <c r="F22" s="145"/>
      <c r="G22" s="145"/>
      <c r="H22" s="145"/>
    </row>
    <row r="23" spans="1:8" ht="15" customHeight="1" x14ac:dyDescent="0.2">
      <c r="A23" s="135">
        <v>21</v>
      </c>
      <c r="B23" s="136" t="str">
        <f t="shared" si="0"/>
        <v/>
      </c>
      <c r="C23" s="136" t="str">
        <f t="shared" si="1"/>
        <v/>
      </c>
      <c r="D23" s="137" t="str">
        <f t="shared" si="2"/>
        <v/>
      </c>
      <c r="E23" s="137" t="str">
        <f t="shared" si="3"/>
        <v/>
      </c>
      <c r="F23" s="145"/>
      <c r="G23" s="145"/>
      <c r="H23" s="145"/>
    </row>
    <row r="24" spans="1:8" ht="15" customHeight="1" x14ac:dyDescent="0.2">
      <c r="A24" s="135">
        <v>22</v>
      </c>
      <c r="B24" s="136" t="str">
        <f t="shared" si="0"/>
        <v/>
      </c>
      <c r="C24" s="136" t="str">
        <f t="shared" si="1"/>
        <v/>
      </c>
      <c r="D24" s="137" t="str">
        <f t="shared" si="2"/>
        <v/>
      </c>
      <c r="E24" s="137" t="str">
        <f t="shared" si="3"/>
        <v/>
      </c>
      <c r="F24" s="145"/>
      <c r="G24" s="145"/>
      <c r="H24" s="145"/>
    </row>
    <row r="25" spans="1:8" ht="15" customHeight="1" x14ac:dyDescent="0.2">
      <c r="A25" s="135">
        <v>23</v>
      </c>
      <c r="B25" s="136" t="str">
        <f t="shared" si="0"/>
        <v/>
      </c>
      <c r="C25" s="136" t="str">
        <f t="shared" si="1"/>
        <v/>
      </c>
      <c r="D25" s="137" t="str">
        <f t="shared" si="2"/>
        <v/>
      </c>
      <c r="E25" s="137" t="str">
        <f t="shared" si="3"/>
        <v/>
      </c>
      <c r="F25" s="145"/>
      <c r="G25" s="145"/>
      <c r="H25" s="145"/>
    </row>
    <row r="26" spans="1:8" ht="15" customHeight="1" x14ac:dyDescent="0.2">
      <c r="A26" s="135">
        <v>24</v>
      </c>
      <c r="B26" s="136" t="str">
        <f t="shared" si="0"/>
        <v/>
      </c>
      <c r="C26" s="136" t="str">
        <f t="shared" si="1"/>
        <v/>
      </c>
      <c r="D26" s="137" t="str">
        <f t="shared" si="2"/>
        <v/>
      </c>
      <c r="E26" s="137" t="str">
        <f t="shared" si="3"/>
        <v/>
      </c>
      <c r="F26" s="145"/>
      <c r="G26" s="145"/>
      <c r="H26" s="145"/>
    </row>
    <row r="27" spans="1:8" ht="15" customHeight="1" x14ac:dyDescent="0.2">
      <c r="A27" s="135">
        <v>25</v>
      </c>
      <c r="B27" s="136" t="str">
        <f t="shared" si="0"/>
        <v/>
      </c>
      <c r="C27" s="136" t="str">
        <f t="shared" si="1"/>
        <v/>
      </c>
      <c r="D27" s="137" t="str">
        <f t="shared" si="2"/>
        <v/>
      </c>
      <c r="E27" s="137" t="str">
        <f t="shared" si="3"/>
        <v/>
      </c>
      <c r="F27" s="145"/>
      <c r="G27" s="145"/>
      <c r="H27" s="145"/>
    </row>
    <row r="28" spans="1:8" ht="15" customHeight="1" x14ac:dyDescent="0.2">
      <c r="A28" s="135">
        <v>26</v>
      </c>
      <c r="B28" s="136" t="str">
        <f t="shared" si="0"/>
        <v/>
      </c>
      <c r="C28" s="136" t="str">
        <f t="shared" si="1"/>
        <v/>
      </c>
      <c r="D28" s="137" t="str">
        <f t="shared" si="2"/>
        <v/>
      </c>
      <c r="E28" s="137" t="str">
        <f t="shared" si="3"/>
        <v/>
      </c>
      <c r="F28" s="145"/>
      <c r="G28" s="145"/>
      <c r="H28" s="145"/>
    </row>
    <row r="29" spans="1:8" ht="15" customHeight="1" x14ac:dyDescent="0.2">
      <c r="A29" s="135">
        <v>27</v>
      </c>
      <c r="B29" s="136" t="str">
        <f t="shared" si="0"/>
        <v/>
      </c>
      <c r="C29" s="136" t="str">
        <f t="shared" si="1"/>
        <v/>
      </c>
      <c r="D29" s="137" t="str">
        <f t="shared" si="2"/>
        <v/>
      </c>
      <c r="E29" s="137" t="str">
        <f t="shared" si="3"/>
        <v/>
      </c>
      <c r="F29" s="145"/>
      <c r="G29" s="145"/>
      <c r="H29" s="145"/>
    </row>
    <row r="30" spans="1:8" ht="15" customHeight="1" x14ac:dyDescent="0.2">
      <c r="A30" s="135">
        <v>28</v>
      </c>
      <c r="B30" s="136" t="str">
        <f t="shared" si="0"/>
        <v/>
      </c>
      <c r="C30" s="136" t="str">
        <f t="shared" si="1"/>
        <v/>
      </c>
      <c r="D30" s="137" t="str">
        <f t="shared" si="2"/>
        <v/>
      </c>
      <c r="E30" s="137" t="str">
        <f t="shared" si="3"/>
        <v/>
      </c>
      <c r="F30" s="145"/>
      <c r="G30" s="145"/>
      <c r="H30" s="145"/>
    </row>
    <row r="31" spans="1:8" ht="15" customHeight="1" x14ac:dyDescent="0.2">
      <c r="A31" s="135">
        <v>29</v>
      </c>
      <c r="B31" s="136" t="str">
        <f t="shared" si="0"/>
        <v/>
      </c>
      <c r="C31" s="136" t="str">
        <f t="shared" si="1"/>
        <v/>
      </c>
      <c r="D31" s="137" t="str">
        <f t="shared" si="2"/>
        <v/>
      </c>
      <c r="E31" s="137" t="str">
        <f t="shared" si="3"/>
        <v/>
      </c>
      <c r="F31" s="145"/>
      <c r="G31" s="145"/>
      <c r="H31" s="145"/>
    </row>
    <row r="32" spans="1:8" ht="15" customHeight="1" x14ac:dyDescent="0.2">
      <c r="A32" s="135">
        <v>30</v>
      </c>
      <c r="B32" s="136" t="str">
        <f t="shared" si="0"/>
        <v/>
      </c>
      <c r="C32" s="136" t="str">
        <f t="shared" si="1"/>
        <v/>
      </c>
      <c r="D32" s="137" t="str">
        <f t="shared" si="2"/>
        <v/>
      </c>
      <c r="E32" s="137" t="str">
        <f t="shared" si="3"/>
        <v/>
      </c>
      <c r="F32" s="145"/>
      <c r="G32" s="145"/>
      <c r="H32" s="145"/>
    </row>
    <row r="33" spans="1:8" ht="15" customHeight="1" x14ac:dyDescent="0.2">
      <c r="A33" s="135">
        <v>31</v>
      </c>
      <c r="B33" s="136" t="str">
        <f t="shared" si="0"/>
        <v/>
      </c>
      <c r="C33" s="136" t="str">
        <f t="shared" si="1"/>
        <v/>
      </c>
      <c r="D33" s="137" t="str">
        <f t="shared" si="2"/>
        <v/>
      </c>
      <c r="E33" s="137" t="str">
        <f t="shared" si="3"/>
        <v/>
      </c>
      <c r="F33" s="145"/>
      <c r="G33" s="145"/>
      <c r="H33" s="145"/>
    </row>
    <row r="34" spans="1:8" ht="15" customHeight="1" x14ac:dyDescent="0.2">
      <c r="A34" s="135">
        <v>32</v>
      </c>
      <c r="B34" s="136" t="str">
        <f t="shared" si="0"/>
        <v/>
      </c>
      <c r="C34" s="136" t="str">
        <f t="shared" si="1"/>
        <v/>
      </c>
      <c r="D34" s="137" t="str">
        <f t="shared" si="2"/>
        <v/>
      </c>
      <c r="E34" s="137" t="str">
        <f t="shared" si="3"/>
        <v/>
      </c>
      <c r="F34" s="145"/>
      <c r="G34" s="145"/>
      <c r="H34" s="145"/>
    </row>
    <row r="35" spans="1:8" ht="15" customHeight="1" x14ac:dyDescent="0.2">
      <c r="A35" s="135">
        <v>33</v>
      </c>
      <c r="B35" s="136" t="str">
        <f t="shared" si="0"/>
        <v/>
      </c>
      <c r="C35" s="136" t="str">
        <f t="shared" si="1"/>
        <v/>
      </c>
      <c r="D35" s="137" t="str">
        <f t="shared" si="2"/>
        <v/>
      </c>
      <c r="E35" s="137" t="str">
        <f t="shared" si="3"/>
        <v/>
      </c>
      <c r="F35" s="145"/>
      <c r="G35" s="145"/>
      <c r="H35" s="145"/>
    </row>
    <row r="36" spans="1:8" ht="15" customHeight="1" x14ac:dyDescent="0.2">
      <c r="A36" s="135">
        <v>34</v>
      </c>
      <c r="B36" s="136" t="str">
        <f t="shared" si="0"/>
        <v/>
      </c>
      <c r="C36" s="136" t="str">
        <f t="shared" si="1"/>
        <v/>
      </c>
      <c r="D36" s="137" t="str">
        <f t="shared" si="2"/>
        <v/>
      </c>
      <c r="E36" s="137" t="str">
        <f t="shared" si="3"/>
        <v/>
      </c>
      <c r="F36" s="145"/>
      <c r="G36" s="145"/>
      <c r="H36" s="145"/>
    </row>
    <row r="37" spans="1:8" ht="15" customHeight="1" x14ac:dyDescent="0.2">
      <c r="A37" s="135">
        <v>35</v>
      </c>
      <c r="B37" s="136" t="str">
        <f t="shared" si="0"/>
        <v/>
      </c>
      <c r="C37" s="136" t="str">
        <f t="shared" si="1"/>
        <v/>
      </c>
      <c r="D37" s="137" t="str">
        <f t="shared" si="2"/>
        <v/>
      </c>
      <c r="E37" s="137" t="str">
        <f t="shared" si="3"/>
        <v/>
      </c>
      <c r="F37" s="145"/>
      <c r="G37" s="145"/>
      <c r="H37" s="145"/>
    </row>
    <row r="38" spans="1:8" ht="15" customHeight="1" x14ac:dyDescent="0.2">
      <c r="A38" s="135">
        <v>36</v>
      </c>
      <c r="B38" s="136" t="str">
        <f t="shared" si="0"/>
        <v/>
      </c>
      <c r="C38" s="136" t="str">
        <f t="shared" si="1"/>
        <v/>
      </c>
      <c r="D38" s="137" t="str">
        <f t="shared" si="2"/>
        <v/>
      </c>
      <c r="E38" s="137" t="str">
        <f t="shared" si="3"/>
        <v/>
      </c>
      <c r="F38" s="145"/>
      <c r="G38" s="145"/>
      <c r="H38" s="145"/>
    </row>
    <row r="39" spans="1:8" ht="15" customHeight="1" x14ac:dyDescent="0.2">
      <c r="A39" s="135">
        <v>37</v>
      </c>
      <c r="B39" s="136" t="str">
        <f t="shared" si="0"/>
        <v/>
      </c>
      <c r="C39" s="136" t="str">
        <f t="shared" si="1"/>
        <v/>
      </c>
      <c r="D39" s="137" t="str">
        <f t="shared" si="2"/>
        <v/>
      </c>
      <c r="E39" s="137" t="str">
        <f t="shared" si="3"/>
        <v/>
      </c>
      <c r="F39" s="145"/>
      <c r="G39" s="145"/>
      <c r="H39" s="145"/>
    </row>
    <row r="40" spans="1:8" ht="15" customHeight="1" x14ac:dyDescent="0.2">
      <c r="A40" s="135">
        <v>38</v>
      </c>
      <c r="B40" s="136" t="str">
        <f t="shared" si="0"/>
        <v/>
      </c>
      <c r="C40" s="136" t="str">
        <f t="shared" si="1"/>
        <v/>
      </c>
      <c r="D40" s="137" t="str">
        <f t="shared" si="2"/>
        <v/>
      </c>
      <c r="E40" s="137" t="str">
        <f t="shared" si="3"/>
        <v/>
      </c>
      <c r="F40" s="145"/>
      <c r="G40" s="145"/>
      <c r="H40" s="145"/>
    </row>
    <row r="41" spans="1:8" ht="15" customHeight="1" x14ac:dyDescent="0.2">
      <c r="A41" s="135">
        <v>39</v>
      </c>
      <c r="B41" s="136" t="str">
        <f t="shared" si="0"/>
        <v/>
      </c>
      <c r="C41" s="136" t="str">
        <f t="shared" si="1"/>
        <v/>
      </c>
      <c r="D41" s="137" t="str">
        <f t="shared" si="2"/>
        <v/>
      </c>
      <c r="E41" s="137" t="str">
        <f t="shared" si="3"/>
        <v/>
      </c>
      <c r="F41" s="145"/>
      <c r="G41" s="145"/>
      <c r="H41" s="145"/>
    </row>
    <row r="42" spans="1:8" ht="15" customHeight="1" x14ac:dyDescent="0.2">
      <c r="A42" s="135">
        <v>40</v>
      </c>
      <c r="B42" s="136" t="str">
        <f t="shared" si="0"/>
        <v/>
      </c>
      <c r="C42" s="136" t="str">
        <f t="shared" si="1"/>
        <v/>
      </c>
      <c r="D42" s="137" t="str">
        <f t="shared" si="2"/>
        <v/>
      </c>
      <c r="E42" s="137" t="str">
        <f t="shared" si="3"/>
        <v/>
      </c>
      <c r="F42" s="145"/>
      <c r="G42" s="145"/>
      <c r="H42" s="145"/>
    </row>
    <row r="43" spans="1:8" ht="15" customHeight="1" x14ac:dyDescent="0.2">
      <c r="A43" s="135">
        <v>41</v>
      </c>
      <c r="B43" s="136" t="str">
        <f t="shared" si="0"/>
        <v/>
      </c>
      <c r="C43" s="136" t="str">
        <f t="shared" si="1"/>
        <v/>
      </c>
      <c r="D43" s="137" t="str">
        <f t="shared" si="2"/>
        <v/>
      </c>
      <c r="E43" s="137" t="str">
        <f t="shared" si="3"/>
        <v/>
      </c>
      <c r="F43" s="145"/>
      <c r="G43" s="145"/>
      <c r="H43" s="145"/>
    </row>
    <row r="44" spans="1:8" ht="15" customHeight="1" x14ac:dyDescent="0.2">
      <c r="A44" s="135">
        <v>42</v>
      </c>
      <c r="B44" s="136" t="str">
        <f t="shared" si="0"/>
        <v/>
      </c>
      <c r="C44" s="136" t="str">
        <f t="shared" si="1"/>
        <v/>
      </c>
      <c r="D44" s="137" t="str">
        <f t="shared" si="2"/>
        <v/>
      </c>
      <c r="E44" s="137" t="str">
        <f t="shared" si="3"/>
        <v/>
      </c>
      <c r="F44" s="145"/>
      <c r="G44" s="145"/>
      <c r="H44" s="145"/>
    </row>
    <row r="45" spans="1:8" ht="15" customHeight="1" x14ac:dyDescent="0.2">
      <c r="A45" s="135">
        <v>43</v>
      </c>
      <c r="B45" s="136" t="str">
        <f t="shared" si="0"/>
        <v/>
      </c>
      <c r="C45" s="136" t="str">
        <f t="shared" si="1"/>
        <v/>
      </c>
      <c r="D45" s="137" t="str">
        <f t="shared" si="2"/>
        <v/>
      </c>
      <c r="E45" s="137" t="str">
        <f t="shared" si="3"/>
        <v/>
      </c>
      <c r="F45" s="145"/>
      <c r="G45" s="145"/>
      <c r="H45" s="145"/>
    </row>
    <row r="46" spans="1:8" ht="15" customHeight="1" x14ac:dyDescent="0.2">
      <c r="A46" s="135">
        <v>44</v>
      </c>
      <c r="B46" s="136" t="str">
        <f t="shared" si="0"/>
        <v/>
      </c>
      <c r="C46" s="136" t="str">
        <f t="shared" si="1"/>
        <v/>
      </c>
      <c r="D46" s="137" t="str">
        <f t="shared" si="2"/>
        <v/>
      </c>
      <c r="E46" s="137" t="str">
        <f t="shared" si="3"/>
        <v/>
      </c>
      <c r="F46" s="145"/>
      <c r="G46" s="145"/>
      <c r="H46" s="145"/>
    </row>
    <row r="47" spans="1:8" ht="15" customHeight="1" x14ac:dyDescent="0.2">
      <c r="A47" s="135">
        <v>45</v>
      </c>
      <c r="B47" s="136" t="str">
        <f t="shared" si="0"/>
        <v/>
      </c>
      <c r="C47" s="136" t="str">
        <f t="shared" si="1"/>
        <v/>
      </c>
      <c r="D47" s="137" t="str">
        <f t="shared" si="2"/>
        <v/>
      </c>
      <c r="E47" s="137" t="str">
        <f t="shared" si="3"/>
        <v/>
      </c>
      <c r="F47" s="145"/>
      <c r="G47" s="145"/>
      <c r="H47" s="145"/>
    </row>
    <row r="48" spans="1:8" ht="15" customHeight="1" x14ac:dyDescent="0.2">
      <c r="A48" s="135">
        <v>46</v>
      </c>
      <c r="B48" s="136" t="str">
        <f t="shared" si="0"/>
        <v/>
      </c>
      <c r="C48" s="136" t="str">
        <f t="shared" si="1"/>
        <v/>
      </c>
      <c r="D48" s="137" t="str">
        <f t="shared" si="2"/>
        <v/>
      </c>
      <c r="E48" s="137" t="str">
        <f t="shared" si="3"/>
        <v/>
      </c>
      <c r="F48" s="145"/>
      <c r="G48" s="145"/>
      <c r="H48" s="145"/>
    </row>
    <row r="49" spans="1:8" ht="15" customHeight="1" x14ac:dyDescent="0.2">
      <c r="A49" s="135">
        <v>47</v>
      </c>
      <c r="B49" s="136" t="str">
        <f t="shared" si="0"/>
        <v/>
      </c>
      <c r="C49" s="136" t="str">
        <f t="shared" si="1"/>
        <v/>
      </c>
      <c r="D49" s="137" t="str">
        <f t="shared" si="2"/>
        <v/>
      </c>
      <c r="E49" s="137" t="str">
        <f t="shared" si="3"/>
        <v/>
      </c>
      <c r="F49" s="145"/>
      <c r="G49" s="145"/>
      <c r="H49" s="145"/>
    </row>
    <row r="50" spans="1:8" ht="15" customHeight="1" x14ac:dyDescent="0.2">
      <c r="A50" s="135">
        <v>48</v>
      </c>
      <c r="B50" s="136" t="str">
        <f t="shared" si="0"/>
        <v/>
      </c>
      <c r="C50" s="136" t="str">
        <f t="shared" si="1"/>
        <v/>
      </c>
      <c r="D50" s="137" t="str">
        <f t="shared" si="2"/>
        <v/>
      </c>
      <c r="E50" s="137" t="str">
        <f t="shared" si="3"/>
        <v/>
      </c>
      <c r="F50" s="145"/>
      <c r="G50" s="145"/>
      <c r="H50" s="145"/>
    </row>
    <row r="51" spans="1:8" ht="15" customHeight="1" x14ac:dyDescent="0.2">
      <c r="A51" s="135">
        <v>49</v>
      </c>
      <c r="B51" s="136" t="str">
        <f t="shared" si="0"/>
        <v/>
      </c>
      <c r="C51" s="136" t="str">
        <f t="shared" si="1"/>
        <v/>
      </c>
      <c r="D51" s="137" t="str">
        <f t="shared" si="2"/>
        <v/>
      </c>
      <c r="E51" s="137" t="str">
        <f t="shared" si="3"/>
        <v/>
      </c>
      <c r="F51" s="145"/>
      <c r="G51" s="145"/>
      <c r="H51" s="145"/>
    </row>
    <row r="52" spans="1:8" ht="15" customHeight="1" x14ac:dyDescent="0.2">
      <c r="A52" s="135">
        <v>50</v>
      </c>
      <c r="B52" s="136" t="str">
        <f t="shared" si="0"/>
        <v/>
      </c>
      <c r="C52" s="136" t="str">
        <f t="shared" si="1"/>
        <v/>
      </c>
      <c r="D52" s="137" t="str">
        <f t="shared" si="2"/>
        <v/>
      </c>
      <c r="E52" s="137" t="str">
        <f t="shared" si="3"/>
        <v/>
      </c>
      <c r="F52" s="145"/>
      <c r="G52" s="145"/>
      <c r="H52" s="145"/>
    </row>
    <row r="53" spans="1:8" ht="15" customHeight="1" x14ac:dyDescent="0.2">
      <c r="A53" s="135">
        <v>51</v>
      </c>
      <c r="B53" s="136" t="str">
        <f t="shared" si="0"/>
        <v/>
      </c>
      <c r="C53" s="136" t="str">
        <f t="shared" si="1"/>
        <v/>
      </c>
      <c r="D53" s="137" t="str">
        <f t="shared" si="2"/>
        <v/>
      </c>
      <c r="E53" s="137" t="str">
        <f t="shared" si="3"/>
        <v/>
      </c>
      <c r="F53" s="145"/>
      <c r="G53" s="145"/>
      <c r="H53" s="145"/>
    </row>
    <row r="54" spans="1:8" ht="15" customHeight="1" x14ac:dyDescent="0.2">
      <c r="A54" s="135">
        <v>52</v>
      </c>
      <c r="B54" s="136" t="str">
        <f t="shared" si="0"/>
        <v/>
      </c>
      <c r="C54" s="136" t="str">
        <f t="shared" si="1"/>
        <v/>
      </c>
      <c r="D54" s="137" t="str">
        <f t="shared" si="2"/>
        <v/>
      </c>
      <c r="E54" s="137" t="str">
        <f t="shared" si="3"/>
        <v/>
      </c>
      <c r="F54" s="145"/>
      <c r="G54" s="145"/>
      <c r="H54" s="145"/>
    </row>
    <row r="55" spans="1:8" ht="15" customHeight="1" x14ac:dyDescent="0.2">
      <c r="A55" s="135">
        <v>53</v>
      </c>
      <c r="B55" s="136" t="str">
        <f t="shared" si="0"/>
        <v/>
      </c>
      <c r="C55" s="136" t="str">
        <f t="shared" si="1"/>
        <v/>
      </c>
      <c r="D55" s="137" t="str">
        <f t="shared" si="2"/>
        <v/>
      </c>
      <c r="E55" s="137" t="str">
        <f t="shared" si="3"/>
        <v/>
      </c>
      <c r="F55" s="145"/>
      <c r="G55" s="145"/>
      <c r="H55" s="145"/>
    </row>
    <row r="56" spans="1:8" ht="15" customHeight="1" x14ac:dyDescent="0.2">
      <c r="A56" s="135">
        <v>54</v>
      </c>
      <c r="B56" s="136" t="str">
        <f t="shared" si="0"/>
        <v/>
      </c>
      <c r="C56" s="136" t="str">
        <f t="shared" si="1"/>
        <v/>
      </c>
      <c r="D56" s="137" t="str">
        <f t="shared" si="2"/>
        <v/>
      </c>
      <c r="E56" s="137" t="str">
        <f t="shared" si="3"/>
        <v/>
      </c>
      <c r="F56" s="145"/>
      <c r="G56" s="145"/>
      <c r="H56" s="145"/>
    </row>
    <row r="57" spans="1:8" ht="15" customHeight="1" x14ac:dyDescent="0.2">
      <c r="A57" s="135">
        <v>55</v>
      </c>
      <c r="B57" s="136" t="str">
        <f t="shared" si="0"/>
        <v/>
      </c>
      <c r="C57" s="136" t="str">
        <f t="shared" si="1"/>
        <v/>
      </c>
      <c r="D57" s="137" t="str">
        <f t="shared" si="2"/>
        <v/>
      </c>
      <c r="E57" s="137" t="str">
        <f t="shared" si="3"/>
        <v/>
      </c>
      <c r="F57" s="145"/>
      <c r="G57" s="145"/>
      <c r="H57" s="145"/>
    </row>
    <row r="58" spans="1:8" ht="15" customHeight="1" x14ac:dyDescent="0.2">
      <c r="A58" s="135">
        <v>56</v>
      </c>
      <c r="B58" s="136" t="str">
        <f t="shared" si="0"/>
        <v/>
      </c>
      <c r="C58" s="136" t="str">
        <f t="shared" si="1"/>
        <v/>
      </c>
      <c r="D58" s="137" t="str">
        <f t="shared" si="2"/>
        <v/>
      </c>
      <c r="E58" s="137" t="str">
        <f t="shared" si="3"/>
        <v/>
      </c>
      <c r="F58" s="145"/>
      <c r="G58" s="145"/>
      <c r="H58" s="145"/>
    </row>
    <row r="59" spans="1:8" ht="15" customHeight="1" x14ac:dyDescent="0.2">
      <c r="A59" s="135">
        <v>57</v>
      </c>
      <c r="B59" s="136" t="str">
        <f t="shared" si="0"/>
        <v/>
      </c>
      <c r="C59" s="136" t="str">
        <f t="shared" si="1"/>
        <v/>
      </c>
      <c r="D59" s="137" t="str">
        <f t="shared" si="2"/>
        <v/>
      </c>
      <c r="E59" s="137" t="str">
        <f t="shared" si="3"/>
        <v/>
      </c>
      <c r="F59" s="145"/>
      <c r="G59" s="145"/>
      <c r="H59" s="145"/>
    </row>
    <row r="60" spans="1:8" ht="15" customHeight="1" x14ac:dyDescent="0.2">
      <c r="A60" s="135">
        <v>58</v>
      </c>
      <c r="B60" s="136" t="str">
        <f t="shared" si="0"/>
        <v/>
      </c>
      <c r="C60" s="136" t="str">
        <f t="shared" si="1"/>
        <v/>
      </c>
      <c r="D60" s="137" t="str">
        <f t="shared" si="2"/>
        <v/>
      </c>
      <c r="E60" s="137" t="str">
        <f t="shared" si="3"/>
        <v/>
      </c>
      <c r="F60" s="145"/>
      <c r="G60" s="145"/>
      <c r="H60" s="145"/>
    </row>
    <row r="61" spans="1:8" ht="15" customHeight="1" x14ac:dyDescent="0.2">
      <c r="A61" s="135">
        <v>59</v>
      </c>
      <c r="B61" s="136" t="str">
        <f t="shared" si="0"/>
        <v/>
      </c>
      <c r="C61" s="136" t="str">
        <f t="shared" si="1"/>
        <v/>
      </c>
      <c r="D61" s="137" t="str">
        <f t="shared" si="2"/>
        <v/>
      </c>
      <c r="E61" s="137" t="str">
        <f t="shared" si="3"/>
        <v/>
      </c>
      <c r="F61" s="145"/>
      <c r="G61" s="145"/>
      <c r="H61" s="145"/>
    </row>
    <row r="62" spans="1:8" ht="15" customHeight="1" x14ac:dyDescent="0.2">
      <c r="A62" s="135">
        <v>60</v>
      </c>
      <c r="B62" s="136" t="str">
        <f t="shared" si="0"/>
        <v/>
      </c>
      <c r="C62" s="136" t="str">
        <f t="shared" si="1"/>
        <v/>
      </c>
      <c r="D62" s="137" t="str">
        <f t="shared" si="2"/>
        <v/>
      </c>
      <c r="E62" s="137" t="str">
        <f t="shared" si="3"/>
        <v/>
      </c>
      <c r="F62" s="145"/>
      <c r="G62" s="145"/>
      <c r="H62" s="145"/>
    </row>
    <row r="63" spans="1:8" ht="15" customHeight="1" x14ac:dyDescent="0.2">
      <c r="A63" s="135">
        <v>61</v>
      </c>
      <c r="B63" s="136" t="str">
        <f t="shared" si="0"/>
        <v/>
      </c>
      <c r="C63" s="136" t="str">
        <f t="shared" si="1"/>
        <v/>
      </c>
      <c r="D63" s="137" t="str">
        <f t="shared" si="2"/>
        <v/>
      </c>
      <c r="E63" s="137" t="str">
        <f t="shared" si="3"/>
        <v/>
      </c>
      <c r="F63" s="145"/>
      <c r="G63" s="145"/>
      <c r="H63" s="145"/>
    </row>
    <row r="64" spans="1:8" ht="15" customHeight="1" x14ac:dyDescent="0.2">
      <c r="A64" s="135">
        <v>62</v>
      </c>
      <c r="B64" s="136" t="str">
        <f t="shared" si="0"/>
        <v/>
      </c>
      <c r="C64" s="136" t="str">
        <f t="shared" si="1"/>
        <v/>
      </c>
      <c r="D64" s="137" t="str">
        <f t="shared" si="2"/>
        <v/>
      </c>
      <c r="E64" s="137" t="str">
        <f t="shared" si="3"/>
        <v/>
      </c>
      <c r="F64" s="145"/>
      <c r="G64" s="145"/>
      <c r="H64" s="145"/>
    </row>
    <row r="65" spans="1:8" ht="15" customHeight="1" x14ac:dyDescent="0.2">
      <c r="A65" s="135">
        <v>63</v>
      </c>
      <c r="B65" s="136" t="str">
        <f t="shared" si="0"/>
        <v/>
      </c>
      <c r="C65" s="136" t="str">
        <f t="shared" si="1"/>
        <v/>
      </c>
      <c r="D65" s="137" t="str">
        <f t="shared" si="2"/>
        <v/>
      </c>
      <c r="E65" s="137" t="str">
        <f t="shared" si="3"/>
        <v/>
      </c>
      <c r="F65" s="145"/>
      <c r="G65" s="145"/>
      <c r="H65" s="145"/>
    </row>
    <row r="66" spans="1:8" ht="15" customHeight="1" x14ac:dyDescent="0.2">
      <c r="A66" s="135">
        <v>64</v>
      </c>
      <c r="B66" s="136" t="str">
        <f t="shared" si="0"/>
        <v/>
      </c>
      <c r="C66" s="136" t="str">
        <f t="shared" si="1"/>
        <v/>
      </c>
      <c r="D66" s="137" t="str">
        <f t="shared" si="2"/>
        <v/>
      </c>
      <c r="E66" s="137" t="str">
        <f t="shared" si="3"/>
        <v/>
      </c>
      <c r="F66" s="145"/>
      <c r="G66" s="145"/>
      <c r="H66" s="145"/>
    </row>
    <row r="67" spans="1:8" ht="15" customHeight="1" x14ac:dyDescent="0.2">
      <c r="A67" s="135">
        <v>65</v>
      </c>
      <c r="B67" s="136" t="str">
        <f t="shared" ref="B67:B130" si="4">IF(C67="","",IF(VLOOKUP(A67,TourCompl,13,FALSE)="","",VLOOKUP(A67,ClasTr3,4,FALSE)))</f>
        <v/>
      </c>
      <c r="C67" s="136" t="str">
        <f t="shared" ref="C67:C130" si="5">IF(VLOOKUP(A67,TourCompl,13,FALSE)="","",VLOOKUP(A67,ClasTr3,5,FALSE))</f>
        <v/>
      </c>
      <c r="D67" s="137" t="str">
        <f t="shared" ref="D67:D130" si="6">IF(C67="","",IF(VLOOKUP(A67,TourCompl,13,FALSE)="","",VLOOKUP(A67,ClasTr3,22,FALSE) &amp; " V"))</f>
        <v/>
      </c>
      <c r="E67" s="137" t="str">
        <f t="shared" ref="E67:E130" si="7">IF(VLOOKUP(A67,TourCompl,13,FALSE)="","",VLOOKUP(A67,ClasTr3,27,FALSE))</f>
        <v/>
      </c>
      <c r="F67" s="145"/>
      <c r="G67" s="145"/>
      <c r="H67" s="145"/>
    </row>
    <row r="68" spans="1:8" ht="15" customHeight="1" x14ac:dyDescent="0.2">
      <c r="A68" s="135">
        <v>66</v>
      </c>
      <c r="B68" s="136" t="str">
        <f t="shared" si="4"/>
        <v/>
      </c>
      <c r="C68" s="136" t="str">
        <f t="shared" si="5"/>
        <v/>
      </c>
      <c r="D68" s="137" t="str">
        <f t="shared" si="6"/>
        <v/>
      </c>
      <c r="E68" s="137" t="str">
        <f t="shared" si="7"/>
        <v/>
      </c>
      <c r="F68" s="145"/>
      <c r="G68" s="145"/>
      <c r="H68" s="145"/>
    </row>
    <row r="69" spans="1:8" ht="15" customHeight="1" x14ac:dyDescent="0.2">
      <c r="A69" s="135">
        <v>67</v>
      </c>
      <c r="B69" s="136" t="str">
        <f t="shared" si="4"/>
        <v/>
      </c>
      <c r="C69" s="136" t="str">
        <f t="shared" si="5"/>
        <v/>
      </c>
      <c r="D69" s="137" t="str">
        <f t="shared" si="6"/>
        <v/>
      </c>
      <c r="E69" s="137" t="str">
        <f t="shared" si="7"/>
        <v/>
      </c>
      <c r="F69" s="145"/>
      <c r="G69" s="145"/>
      <c r="H69" s="145"/>
    </row>
    <row r="70" spans="1:8" ht="15" customHeight="1" x14ac:dyDescent="0.2">
      <c r="A70" s="135">
        <v>68</v>
      </c>
      <c r="B70" s="136" t="str">
        <f t="shared" si="4"/>
        <v/>
      </c>
      <c r="C70" s="136" t="str">
        <f t="shared" si="5"/>
        <v/>
      </c>
      <c r="D70" s="137" t="str">
        <f t="shared" si="6"/>
        <v/>
      </c>
      <c r="E70" s="137" t="str">
        <f t="shared" si="7"/>
        <v/>
      </c>
      <c r="F70" s="145"/>
      <c r="G70" s="145"/>
      <c r="H70" s="145"/>
    </row>
    <row r="71" spans="1:8" ht="15" customHeight="1" x14ac:dyDescent="0.2">
      <c r="A71" s="135">
        <v>69</v>
      </c>
      <c r="B71" s="136" t="str">
        <f t="shared" si="4"/>
        <v/>
      </c>
      <c r="C71" s="136" t="str">
        <f t="shared" si="5"/>
        <v/>
      </c>
      <c r="D71" s="137" t="str">
        <f t="shared" si="6"/>
        <v/>
      </c>
      <c r="E71" s="137" t="str">
        <f t="shared" si="7"/>
        <v/>
      </c>
      <c r="F71" s="145"/>
      <c r="G71" s="145"/>
      <c r="H71" s="145"/>
    </row>
    <row r="72" spans="1:8" ht="15" customHeight="1" x14ac:dyDescent="0.2">
      <c r="A72" s="135">
        <v>70</v>
      </c>
      <c r="B72" s="136" t="str">
        <f t="shared" si="4"/>
        <v/>
      </c>
      <c r="C72" s="136" t="str">
        <f t="shared" si="5"/>
        <v/>
      </c>
      <c r="D72" s="137" t="str">
        <f t="shared" si="6"/>
        <v/>
      </c>
      <c r="E72" s="137" t="str">
        <f t="shared" si="7"/>
        <v/>
      </c>
      <c r="F72" s="145"/>
      <c r="G72" s="145"/>
      <c r="H72" s="145"/>
    </row>
    <row r="73" spans="1:8" ht="15" customHeight="1" x14ac:dyDescent="0.2">
      <c r="A73" s="135">
        <v>71</v>
      </c>
      <c r="B73" s="136" t="str">
        <f t="shared" si="4"/>
        <v/>
      </c>
      <c r="C73" s="136" t="str">
        <f t="shared" si="5"/>
        <v/>
      </c>
      <c r="D73" s="137" t="str">
        <f t="shared" si="6"/>
        <v/>
      </c>
      <c r="E73" s="137" t="str">
        <f t="shared" si="7"/>
        <v/>
      </c>
      <c r="F73" s="145"/>
      <c r="G73" s="145"/>
      <c r="H73" s="145"/>
    </row>
    <row r="74" spans="1:8" ht="15" customHeight="1" x14ac:dyDescent="0.2">
      <c r="A74" s="135">
        <v>72</v>
      </c>
      <c r="B74" s="136" t="str">
        <f t="shared" si="4"/>
        <v/>
      </c>
      <c r="C74" s="136" t="str">
        <f t="shared" si="5"/>
        <v/>
      </c>
      <c r="D74" s="137" t="str">
        <f t="shared" si="6"/>
        <v/>
      </c>
      <c r="E74" s="137" t="str">
        <f t="shared" si="7"/>
        <v/>
      </c>
      <c r="F74" s="145"/>
      <c r="G74" s="145"/>
      <c r="H74" s="145"/>
    </row>
    <row r="75" spans="1:8" ht="15" customHeight="1" x14ac:dyDescent="0.2">
      <c r="A75" s="135">
        <v>73</v>
      </c>
      <c r="B75" s="136" t="str">
        <f t="shared" si="4"/>
        <v/>
      </c>
      <c r="C75" s="136" t="str">
        <f t="shared" si="5"/>
        <v/>
      </c>
      <c r="D75" s="137" t="str">
        <f t="shared" si="6"/>
        <v/>
      </c>
      <c r="E75" s="137" t="str">
        <f t="shared" si="7"/>
        <v/>
      </c>
      <c r="F75" s="145"/>
      <c r="G75" s="145"/>
      <c r="H75" s="145"/>
    </row>
    <row r="76" spans="1:8" ht="15" customHeight="1" x14ac:dyDescent="0.2">
      <c r="A76" s="135">
        <v>74</v>
      </c>
      <c r="B76" s="136" t="str">
        <f t="shared" si="4"/>
        <v/>
      </c>
      <c r="C76" s="136" t="str">
        <f t="shared" si="5"/>
        <v/>
      </c>
      <c r="D76" s="137" t="str">
        <f t="shared" si="6"/>
        <v/>
      </c>
      <c r="E76" s="137" t="str">
        <f t="shared" si="7"/>
        <v/>
      </c>
      <c r="F76" s="145"/>
      <c r="G76" s="145"/>
      <c r="H76" s="145"/>
    </row>
    <row r="77" spans="1:8" ht="15" customHeight="1" x14ac:dyDescent="0.2">
      <c r="A77" s="135">
        <v>75</v>
      </c>
      <c r="B77" s="136" t="str">
        <f t="shared" si="4"/>
        <v/>
      </c>
      <c r="C77" s="136" t="str">
        <f t="shared" si="5"/>
        <v/>
      </c>
      <c r="D77" s="137" t="str">
        <f t="shared" si="6"/>
        <v/>
      </c>
      <c r="E77" s="137" t="str">
        <f t="shared" si="7"/>
        <v/>
      </c>
      <c r="F77" s="145"/>
      <c r="G77" s="145"/>
      <c r="H77" s="145"/>
    </row>
    <row r="78" spans="1:8" ht="15" customHeight="1" x14ac:dyDescent="0.2">
      <c r="A78" s="135">
        <v>76</v>
      </c>
      <c r="B78" s="136" t="str">
        <f t="shared" si="4"/>
        <v/>
      </c>
      <c r="C78" s="136" t="str">
        <f t="shared" si="5"/>
        <v/>
      </c>
      <c r="D78" s="137" t="str">
        <f t="shared" si="6"/>
        <v/>
      </c>
      <c r="E78" s="137" t="str">
        <f t="shared" si="7"/>
        <v/>
      </c>
      <c r="F78" s="145"/>
      <c r="G78" s="145"/>
      <c r="H78" s="145"/>
    </row>
    <row r="79" spans="1:8" ht="15" customHeight="1" x14ac:dyDescent="0.2">
      <c r="A79" s="135">
        <v>77</v>
      </c>
      <c r="B79" s="136" t="str">
        <f t="shared" si="4"/>
        <v/>
      </c>
      <c r="C79" s="136" t="str">
        <f t="shared" si="5"/>
        <v/>
      </c>
      <c r="D79" s="137" t="str">
        <f t="shared" si="6"/>
        <v/>
      </c>
      <c r="E79" s="137" t="str">
        <f t="shared" si="7"/>
        <v/>
      </c>
      <c r="F79" s="145"/>
      <c r="G79" s="145"/>
      <c r="H79" s="145"/>
    </row>
    <row r="80" spans="1:8" ht="15" customHeight="1" x14ac:dyDescent="0.2">
      <c r="A80" s="135">
        <v>78</v>
      </c>
      <c r="B80" s="136" t="str">
        <f t="shared" si="4"/>
        <v/>
      </c>
      <c r="C80" s="136" t="str">
        <f t="shared" si="5"/>
        <v/>
      </c>
      <c r="D80" s="137" t="str">
        <f t="shared" si="6"/>
        <v/>
      </c>
      <c r="E80" s="137" t="str">
        <f t="shared" si="7"/>
        <v/>
      </c>
      <c r="F80" s="145"/>
      <c r="G80" s="145"/>
      <c r="H80" s="145"/>
    </row>
    <row r="81" spans="1:8" ht="15" customHeight="1" x14ac:dyDescent="0.2">
      <c r="A81" s="135">
        <v>79</v>
      </c>
      <c r="B81" s="136" t="str">
        <f t="shared" si="4"/>
        <v/>
      </c>
      <c r="C81" s="136" t="str">
        <f t="shared" si="5"/>
        <v/>
      </c>
      <c r="D81" s="137" t="str">
        <f t="shared" si="6"/>
        <v/>
      </c>
      <c r="E81" s="137" t="str">
        <f t="shared" si="7"/>
        <v/>
      </c>
      <c r="F81" s="145"/>
      <c r="G81" s="145"/>
      <c r="H81" s="145"/>
    </row>
    <row r="82" spans="1:8" ht="15" customHeight="1" x14ac:dyDescent="0.2">
      <c r="A82" s="135">
        <v>80</v>
      </c>
      <c r="B82" s="136" t="str">
        <f t="shared" si="4"/>
        <v/>
      </c>
      <c r="C82" s="136" t="str">
        <f t="shared" si="5"/>
        <v/>
      </c>
      <c r="D82" s="137" t="str">
        <f t="shared" si="6"/>
        <v/>
      </c>
      <c r="E82" s="137" t="str">
        <f t="shared" si="7"/>
        <v/>
      </c>
      <c r="F82" s="145"/>
      <c r="G82" s="145"/>
      <c r="H82" s="145"/>
    </row>
    <row r="83" spans="1:8" ht="15" customHeight="1" x14ac:dyDescent="0.2">
      <c r="A83" s="135">
        <v>81</v>
      </c>
      <c r="B83" s="136" t="str">
        <f t="shared" si="4"/>
        <v/>
      </c>
      <c r="C83" s="136" t="str">
        <f t="shared" si="5"/>
        <v/>
      </c>
      <c r="D83" s="137" t="str">
        <f t="shared" si="6"/>
        <v/>
      </c>
      <c r="E83" s="137" t="str">
        <f t="shared" si="7"/>
        <v/>
      </c>
      <c r="F83" s="145"/>
      <c r="G83" s="145"/>
      <c r="H83" s="145"/>
    </row>
    <row r="84" spans="1:8" ht="15" customHeight="1" x14ac:dyDescent="0.2">
      <c r="A84" s="135">
        <v>82</v>
      </c>
      <c r="B84" s="136" t="str">
        <f t="shared" si="4"/>
        <v/>
      </c>
      <c r="C84" s="136" t="str">
        <f t="shared" si="5"/>
        <v/>
      </c>
      <c r="D84" s="137" t="str">
        <f t="shared" si="6"/>
        <v/>
      </c>
      <c r="E84" s="137" t="str">
        <f t="shared" si="7"/>
        <v/>
      </c>
      <c r="F84" s="145"/>
      <c r="G84" s="145"/>
      <c r="H84" s="145"/>
    </row>
    <row r="85" spans="1:8" ht="15" customHeight="1" x14ac:dyDescent="0.2">
      <c r="A85" s="135">
        <v>83</v>
      </c>
      <c r="B85" s="136" t="str">
        <f t="shared" si="4"/>
        <v/>
      </c>
      <c r="C85" s="136" t="str">
        <f t="shared" si="5"/>
        <v/>
      </c>
      <c r="D85" s="137" t="str">
        <f t="shared" si="6"/>
        <v/>
      </c>
      <c r="E85" s="137" t="str">
        <f t="shared" si="7"/>
        <v/>
      </c>
      <c r="F85" s="145"/>
      <c r="G85" s="145"/>
      <c r="H85" s="145"/>
    </row>
    <row r="86" spans="1:8" ht="15" customHeight="1" x14ac:dyDescent="0.2">
      <c r="A86" s="135">
        <v>84</v>
      </c>
      <c r="B86" s="136" t="str">
        <f t="shared" si="4"/>
        <v/>
      </c>
      <c r="C86" s="136" t="str">
        <f t="shared" si="5"/>
        <v/>
      </c>
      <c r="D86" s="137" t="str">
        <f t="shared" si="6"/>
        <v/>
      </c>
      <c r="E86" s="137" t="str">
        <f t="shared" si="7"/>
        <v/>
      </c>
      <c r="F86" s="145"/>
      <c r="G86" s="145"/>
      <c r="H86" s="145"/>
    </row>
    <row r="87" spans="1:8" ht="15" customHeight="1" x14ac:dyDescent="0.2">
      <c r="A87" s="135">
        <v>85</v>
      </c>
      <c r="B87" s="136" t="str">
        <f t="shared" si="4"/>
        <v/>
      </c>
      <c r="C87" s="136" t="str">
        <f t="shared" si="5"/>
        <v/>
      </c>
      <c r="D87" s="137" t="str">
        <f t="shared" si="6"/>
        <v/>
      </c>
      <c r="E87" s="137" t="str">
        <f t="shared" si="7"/>
        <v/>
      </c>
      <c r="F87" s="145"/>
      <c r="G87" s="145"/>
      <c r="H87" s="145"/>
    </row>
    <row r="88" spans="1:8" ht="15" customHeight="1" x14ac:dyDescent="0.2">
      <c r="A88" s="135">
        <v>86</v>
      </c>
      <c r="B88" s="136" t="str">
        <f t="shared" si="4"/>
        <v/>
      </c>
      <c r="C88" s="136" t="str">
        <f t="shared" si="5"/>
        <v/>
      </c>
      <c r="D88" s="137" t="str">
        <f t="shared" si="6"/>
        <v/>
      </c>
      <c r="E88" s="137" t="str">
        <f t="shared" si="7"/>
        <v/>
      </c>
      <c r="F88" s="145"/>
      <c r="G88" s="145"/>
      <c r="H88" s="145"/>
    </row>
    <row r="89" spans="1:8" ht="15" customHeight="1" x14ac:dyDescent="0.2">
      <c r="A89" s="135">
        <v>87</v>
      </c>
      <c r="B89" s="136" t="str">
        <f t="shared" si="4"/>
        <v/>
      </c>
      <c r="C89" s="136" t="str">
        <f t="shared" si="5"/>
        <v/>
      </c>
      <c r="D89" s="137" t="str">
        <f t="shared" si="6"/>
        <v/>
      </c>
      <c r="E89" s="137" t="str">
        <f t="shared" si="7"/>
        <v/>
      </c>
      <c r="F89" s="145"/>
      <c r="G89" s="145"/>
      <c r="H89" s="145"/>
    </row>
    <row r="90" spans="1:8" ht="15" customHeight="1" x14ac:dyDescent="0.2">
      <c r="A90" s="135">
        <v>88</v>
      </c>
      <c r="B90" s="136" t="str">
        <f t="shared" si="4"/>
        <v/>
      </c>
      <c r="C90" s="136" t="str">
        <f t="shared" si="5"/>
        <v/>
      </c>
      <c r="D90" s="137" t="str">
        <f t="shared" si="6"/>
        <v/>
      </c>
      <c r="E90" s="137" t="str">
        <f t="shared" si="7"/>
        <v/>
      </c>
      <c r="F90" s="145"/>
      <c r="G90" s="145"/>
      <c r="H90" s="145"/>
    </row>
    <row r="91" spans="1:8" ht="15" customHeight="1" x14ac:dyDescent="0.2">
      <c r="A91" s="135">
        <v>89</v>
      </c>
      <c r="B91" s="136" t="str">
        <f t="shared" si="4"/>
        <v/>
      </c>
      <c r="C91" s="136" t="str">
        <f t="shared" si="5"/>
        <v/>
      </c>
      <c r="D91" s="137" t="str">
        <f t="shared" si="6"/>
        <v/>
      </c>
      <c r="E91" s="137" t="str">
        <f t="shared" si="7"/>
        <v/>
      </c>
      <c r="F91" s="145"/>
      <c r="G91" s="145"/>
      <c r="H91" s="145"/>
    </row>
    <row r="92" spans="1:8" ht="15" customHeight="1" x14ac:dyDescent="0.2">
      <c r="A92" s="135">
        <v>90</v>
      </c>
      <c r="B92" s="136" t="str">
        <f t="shared" si="4"/>
        <v/>
      </c>
      <c r="C92" s="136" t="str">
        <f t="shared" si="5"/>
        <v/>
      </c>
      <c r="D92" s="137" t="str">
        <f t="shared" si="6"/>
        <v/>
      </c>
      <c r="E92" s="137" t="str">
        <f t="shared" si="7"/>
        <v/>
      </c>
      <c r="F92" s="145"/>
      <c r="G92" s="145"/>
      <c r="H92" s="145"/>
    </row>
    <row r="93" spans="1:8" ht="15" customHeight="1" x14ac:dyDescent="0.2">
      <c r="A93" s="135">
        <v>91</v>
      </c>
      <c r="B93" s="136" t="str">
        <f t="shared" si="4"/>
        <v/>
      </c>
      <c r="C93" s="136" t="str">
        <f t="shared" si="5"/>
        <v/>
      </c>
      <c r="D93" s="137" t="str">
        <f t="shared" si="6"/>
        <v/>
      </c>
      <c r="E93" s="137" t="str">
        <f t="shared" si="7"/>
        <v/>
      </c>
      <c r="F93" s="145"/>
      <c r="G93" s="145"/>
      <c r="H93" s="145"/>
    </row>
    <row r="94" spans="1:8" ht="15" customHeight="1" x14ac:dyDescent="0.2">
      <c r="A94" s="135">
        <v>92</v>
      </c>
      <c r="B94" s="136" t="str">
        <f t="shared" si="4"/>
        <v/>
      </c>
      <c r="C94" s="136" t="str">
        <f t="shared" si="5"/>
        <v/>
      </c>
      <c r="D94" s="137" t="str">
        <f t="shared" si="6"/>
        <v/>
      </c>
      <c r="E94" s="137" t="str">
        <f t="shared" si="7"/>
        <v/>
      </c>
      <c r="F94" s="145"/>
      <c r="G94" s="145"/>
      <c r="H94" s="145"/>
    </row>
    <row r="95" spans="1:8" ht="15" customHeight="1" x14ac:dyDescent="0.2">
      <c r="A95" s="135">
        <v>93</v>
      </c>
      <c r="B95" s="136" t="str">
        <f t="shared" si="4"/>
        <v/>
      </c>
      <c r="C95" s="136" t="str">
        <f t="shared" si="5"/>
        <v/>
      </c>
      <c r="D95" s="137" t="str">
        <f t="shared" si="6"/>
        <v/>
      </c>
      <c r="E95" s="137" t="str">
        <f t="shared" si="7"/>
        <v/>
      </c>
      <c r="F95" s="145"/>
      <c r="G95" s="145"/>
      <c r="H95" s="145"/>
    </row>
    <row r="96" spans="1:8" ht="15" customHeight="1" x14ac:dyDescent="0.2">
      <c r="A96" s="135">
        <v>94</v>
      </c>
      <c r="B96" s="136" t="str">
        <f t="shared" si="4"/>
        <v/>
      </c>
      <c r="C96" s="136" t="str">
        <f t="shared" si="5"/>
        <v/>
      </c>
      <c r="D96" s="137" t="str">
        <f t="shared" si="6"/>
        <v/>
      </c>
      <c r="E96" s="137" t="str">
        <f t="shared" si="7"/>
        <v/>
      </c>
      <c r="F96" s="145"/>
      <c r="G96" s="145"/>
      <c r="H96" s="145"/>
    </row>
    <row r="97" spans="1:8" ht="15" customHeight="1" x14ac:dyDescent="0.2">
      <c r="A97" s="135">
        <v>95</v>
      </c>
      <c r="B97" s="136" t="str">
        <f t="shared" si="4"/>
        <v/>
      </c>
      <c r="C97" s="136" t="str">
        <f t="shared" si="5"/>
        <v/>
      </c>
      <c r="D97" s="137" t="str">
        <f t="shared" si="6"/>
        <v/>
      </c>
      <c r="E97" s="137" t="str">
        <f t="shared" si="7"/>
        <v/>
      </c>
      <c r="F97" s="145"/>
      <c r="G97" s="145"/>
      <c r="H97" s="145"/>
    </row>
    <row r="98" spans="1:8" ht="15" customHeight="1" x14ac:dyDescent="0.2">
      <c r="A98" s="135">
        <v>96</v>
      </c>
      <c r="B98" s="136" t="str">
        <f t="shared" si="4"/>
        <v/>
      </c>
      <c r="C98" s="136" t="str">
        <f t="shared" si="5"/>
        <v/>
      </c>
      <c r="D98" s="137" t="str">
        <f t="shared" si="6"/>
        <v/>
      </c>
      <c r="E98" s="137" t="str">
        <f t="shared" si="7"/>
        <v/>
      </c>
      <c r="F98" s="145"/>
      <c r="G98" s="145"/>
      <c r="H98" s="145"/>
    </row>
    <row r="99" spans="1:8" ht="15" customHeight="1" x14ac:dyDescent="0.2">
      <c r="A99" s="135">
        <v>97</v>
      </c>
      <c r="B99" s="136" t="str">
        <f t="shared" si="4"/>
        <v/>
      </c>
      <c r="C99" s="136" t="str">
        <f t="shared" si="5"/>
        <v/>
      </c>
      <c r="D99" s="137" t="str">
        <f t="shared" si="6"/>
        <v/>
      </c>
      <c r="E99" s="137" t="str">
        <f t="shared" si="7"/>
        <v/>
      </c>
      <c r="F99" s="145"/>
      <c r="G99" s="145"/>
      <c r="H99" s="145"/>
    </row>
    <row r="100" spans="1:8" ht="15" customHeight="1" x14ac:dyDescent="0.2">
      <c r="A100" s="135">
        <v>98</v>
      </c>
      <c r="B100" s="136" t="str">
        <f t="shared" si="4"/>
        <v/>
      </c>
      <c r="C100" s="136" t="str">
        <f t="shared" si="5"/>
        <v/>
      </c>
      <c r="D100" s="137" t="str">
        <f t="shared" si="6"/>
        <v/>
      </c>
      <c r="E100" s="137" t="str">
        <f t="shared" si="7"/>
        <v/>
      </c>
      <c r="F100" s="145"/>
      <c r="G100" s="145"/>
      <c r="H100" s="145"/>
    </row>
    <row r="101" spans="1:8" ht="15" customHeight="1" x14ac:dyDescent="0.2">
      <c r="A101" s="135">
        <v>99</v>
      </c>
      <c r="B101" s="136" t="str">
        <f t="shared" si="4"/>
        <v/>
      </c>
      <c r="C101" s="136" t="str">
        <f t="shared" si="5"/>
        <v/>
      </c>
      <c r="D101" s="137" t="str">
        <f t="shared" si="6"/>
        <v/>
      </c>
      <c r="E101" s="137" t="str">
        <f t="shared" si="7"/>
        <v/>
      </c>
      <c r="F101" s="145"/>
      <c r="G101" s="145"/>
      <c r="H101" s="145"/>
    </row>
    <row r="102" spans="1:8" ht="15" customHeight="1" x14ac:dyDescent="0.2">
      <c r="A102" s="135">
        <v>100</v>
      </c>
      <c r="B102" s="136" t="str">
        <f t="shared" si="4"/>
        <v/>
      </c>
      <c r="C102" s="136" t="str">
        <f t="shared" si="5"/>
        <v/>
      </c>
      <c r="D102" s="137" t="str">
        <f t="shared" si="6"/>
        <v/>
      </c>
      <c r="E102" s="137" t="str">
        <f t="shared" si="7"/>
        <v/>
      </c>
      <c r="F102" s="145"/>
      <c r="G102" s="145"/>
      <c r="H102" s="145"/>
    </row>
    <row r="103" spans="1:8" ht="15" customHeight="1" x14ac:dyDescent="0.2">
      <c r="A103" s="135">
        <v>101</v>
      </c>
      <c r="B103" s="136" t="str">
        <f t="shared" si="4"/>
        <v/>
      </c>
      <c r="C103" s="136" t="str">
        <f t="shared" si="5"/>
        <v/>
      </c>
      <c r="D103" s="137" t="str">
        <f t="shared" si="6"/>
        <v/>
      </c>
      <c r="E103" s="137" t="str">
        <f t="shared" si="7"/>
        <v/>
      </c>
      <c r="F103" s="145"/>
      <c r="G103" s="145"/>
      <c r="H103" s="145"/>
    </row>
    <row r="104" spans="1:8" ht="15" customHeight="1" x14ac:dyDescent="0.2">
      <c r="A104" s="135">
        <v>102</v>
      </c>
      <c r="B104" s="136" t="str">
        <f t="shared" si="4"/>
        <v/>
      </c>
      <c r="C104" s="136" t="str">
        <f t="shared" si="5"/>
        <v/>
      </c>
      <c r="D104" s="137" t="str">
        <f t="shared" si="6"/>
        <v/>
      </c>
      <c r="E104" s="137" t="str">
        <f t="shared" si="7"/>
        <v/>
      </c>
      <c r="F104" s="145"/>
      <c r="G104" s="145"/>
      <c r="H104" s="145"/>
    </row>
    <row r="105" spans="1:8" ht="15" customHeight="1" x14ac:dyDescent="0.2">
      <c r="A105" s="135">
        <v>103</v>
      </c>
      <c r="B105" s="136" t="str">
        <f t="shared" si="4"/>
        <v/>
      </c>
      <c r="C105" s="136" t="str">
        <f t="shared" si="5"/>
        <v/>
      </c>
      <c r="D105" s="137" t="str">
        <f t="shared" si="6"/>
        <v/>
      </c>
      <c r="E105" s="137" t="str">
        <f t="shared" si="7"/>
        <v/>
      </c>
      <c r="F105" s="145"/>
      <c r="G105" s="145"/>
      <c r="H105" s="145"/>
    </row>
    <row r="106" spans="1:8" ht="15" customHeight="1" x14ac:dyDescent="0.2">
      <c r="A106" s="135">
        <v>104</v>
      </c>
      <c r="B106" s="136" t="str">
        <f t="shared" si="4"/>
        <v/>
      </c>
      <c r="C106" s="136" t="str">
        <f t="shared" si="5"/>
        <v/>
      </c>
      <c r="D106" s="137" t="str">
        <f t="shared" si="6"/>
        <v/>
      </c>
      <c r="E106" s="137" t="str">
        <f t="shared" si="7"/>
        <v/>
      </c>
      <c r="F106" s="145"/>
      <c r="G106" s="145"/>
      <c r="H106" s="145"/>
    </row>
    <row r="107" spans="1:8" ht="15" customHeight="1" x14ac:dyDescent="0.2">
      <c r="A107" s="135">
        <v>105</v>
      </c>
      <c r="B107" s="136" t="str">
        <f t="shared" si="4"/>
        <v/>
      </c>
      <c r="C107" s="136" t="str">
        <f t="shared" si="5"/>
        <v/>
      </c>
      <c r="D107" s="137" t="str">
        <f t="shared" si="6"/>
        <v/>
      </c>
      <c r="E107" s="137" t="str">
        <f t="shared" si="7"/>
        <v/>
      </c>
      <c r="F107" s="145"/>
      <c r="G107" s="145"/>
      <c r="H107" s="145"/>
    </row>
    <row r="108" spans="1:8" ht="15" customHeight="1" x14ac:dyDescent="0.2">
      <c r="A108" s="135">
        <v>106</v>
      </c>
      <c r="B108" s="136" t="str">
        <f t="shared" si="4"/>
        <v/>
      </c>
      <c r="C108" s="136" t="str">
        <f t="shared" si="5"/>
        <v/>
      </c>
      <c r="D108" s="137" t="str">
        <f t="shared" si="6"/>
        <v/>
      </c>
      <c r="E108" s="137" t="str">
        <f t="shared" si="7"/>
        <v/>
      </c>
      <c r="F108" s="145"/>
      <c r="G108" s="145"/>
      <c r="H108" s="145"/>
    </row>
    <row r="109" spans="1:8" ht="15" customHeight="1" x14ac:dyDescent="0.2">
      <c r="A109" s="135">
        <v>107</v>
      </c>
      <c r="B109" s="136" t="str">
        <f t="shared" si="4"/>
        <v/>
      </c>
      <c r="C109" s="136" t="str">
        <f t="shared" si="5"/>
        <v/>
      </c>
      <c r="D109" s="137" t="str">
        <f t="shared" si="6"/>
        <v/>
      </c>
      <c r="E109" s="137" t="str">
        <f t="shared" si="7"/>
        <v/>
      </c>
      <c r="F109" s="145"/>
      <c r="G109" s="145"/>
      <c r="H109" s="145"/>
    </row>
    <row r="110" spans="1:8" ht="15" customHeight="1" x14ac:dyDescent="0.2">
      <c r="A110" s="135">
        <v>108</v>
      </c>
      <c r="B110" s="136" t="str">
        <f t="shared" si="4"/>
        <v/>
      </c>
      <c r="C110" s="136" t="str">
        <f t="shared" si="5"/>
        <v/>
      </c>
      <c r="D110" s="137" t="str">
        <f t="shared" si="6"/>
        <v/>
      </c>
      <c r="E110" s="137" t="str">
        <f t="shared" si="7"/>
        <v/>
      </c>
      <c r="F110" s="145"/>
      <c r="G110" s="145"/>
      <c r="H110" s="145"/>
    </row>
    <row r="111" spans="1:8" ht="15" customHeight="1" x14ac:dyDescent="0.2">
      <c r="A111" s="135">
        <v>109</v>
      </c>
      <c r="B111" s="136" t="str">
        <f t="shared" si="4"/>
        <v/>
      </c>
      <c r="C111" s="136" t="str">
        <f t="shared" si="5"/>
        <v/>
      </c>
      <c r="D111" s="137" t="str">
        <f t="shared" si="6"/>
        <v/>
      </c>
      <c r="E111" s="137" t="str">
        <f t="shared" si="7"/>
        <v/>
      </c>
      <c r="F111" s="145"/>
      <c r="G111" s="145"/>
      <c r="H111" s="145"/>
    </row>
    <row r="112" spans="1:8" ht="15" customHeight="1" x14ac:dyDescent="0.2">
      <c r="A112" s="135">
        <v>110</v>
      </c>
      <c r="B112" s="136" t="str">
        <f t="shared" si="4"/>
        <v/>
      </c>
      <c r="C112" s="136" t="str">
        <f t="shared" si="5"/>
        <v/>
      </c>
      <c r="D112" s="137" t="str">
        <f t="shared" si="6"/>
        <v/>
      </c>
      <c r="E112" s="137" t="str">
        <f t="shared" si="7"/>
        <v/>
      </c>
      <c r="F112" s="145"/>
      <c r="G112" s="145"/>
      <c r="H112" s="145"/>
    </row>
    <row r="113" spans="1:8" ht="15" customHeight="1" x14ac:dyDescent="0.2">
      <c r="A113" s="135">
        <v>111</v>
      </c>
      <c r="B113" s="136" t="str">
        <f t="shared" si="4"/>
        <v/>
      </c>
      <c r="C113" s="136" t="str">
        <f t="shared" si="5"/>
        <v/>
      </c>
      <c r="D113" s="137" t="str">
        <f t="shared" si="6"/>
        <v/>
      </c>
      <c r="E113" s="137" t="str">
        <f t="shared" si="7"/>
        <v/>
      </c>
      <c r="F113" s="145"/>
      <c r="G113" s="145"/>
      <c r="H113" s="145"/>
    </row>
    <row r="114" spans="1:8" ht="15" customHeight="1" x14ac:dyDescent="0.2">
      <c r="A114" s="135">
        <v>112</v>
      </c>
      <c r="B114" s="136" t="str">
        <f t="shared" si="4"/>
        <v/>
      </c>
      <c r="C114" s="136" t="str">
        <f t="shared" si="5"/>
        <v/>
      </c>
      <c r="D114" s="137" t="str">
        <f t="shared" si="6"/>
        <v/>
      </c>
      <c r="E114" s="137" t="str">
        <f t="shared" si="7"/>
        <v/>
      </c>
      <c r="F114" s="145"/>
      <c r="G114" s="145"/>
      <c r="H114" s="145"/>
    </row>
    <row r="115" spans="1:8" ht="15" customHeight="1" x14ac:dyDescent="0.2">
      <c r="A115" s="135">
        <v>113</v>
      </c>
      <c r="B115" s="136" t="str">
        <f t="shared" si="4"/>
        <v/>
      </c>
      <c r="C115" s="136" t="str">
        <f t="shared" si="5"/>
        <v/>
      </c>
      <c r="D115" s="137" t="str">
        <f t="shared" si="6"/>
        <v/>
      </c>
      <c r="E115" s="137" t="str">
        <f t="shared" si="7"/>
        <v/>
      </c>
      <c r="F115" s="145"/>
      <c r="G115" s="145"/>
      <c r="H115" s="145"/>
    </row>
    <row r="116" spans="1:8" ht="15" customHeight="1" x14ac:dyDescent="0.2">
      <c r="A116" s="135">
        <v>114</v>
      </c>
      <c r="B116" s="136" t="str">
        <f t="shared" si="4"/>
        <v/>
      </c>
      <c r="C116" s="136" t="str">
        <f t="shared" si="5"/>
        <v/>
      </c>
      <c r="D116" s="137" t="str">
        <f t="shared" si="6"/>
        <v/>
      </c>
      <c r="E116" s="137" t="str">
        <f t="shared" si="7"/>
        <v/>
      </c>
      <c r="F116" s="145"/>
      <c r="G116" s="145"/>
      <c r="H116" s="145"/>
    </row>
    <row r="117" spans="1:8" ht="15" customHeight="1" x14ac:dyDescent="0.2">
      <c r="A117" s="135">
        <v>115</v>
      </c>
      <c r="B117" s="136" t="str">
        <f t="shared" si="4"/>
        <v/>
      </c>
      <c r="C117" s="136" t="str">
        <f t="shared" si="5"/>
        <v/>
      </c>
      <c r="D117" s="137" t="str">
        <f t="shared" si="6"/>
        <v/>
      </c>
      <c r="E117" s="137" t="str">
        <f t="shared" si="7"/>
        <v/>
      </c>
      <c r="F117" s="145"/>
      <c r="G117" s="145"/>
      <c r="H117" s="145"/>
    </row>
    <row r="118" spans="1:8" ht="15" customHeight="1" x14ac:dyDescent="0.2">
      <c r="A118" s="135">
        <v>116</v>
      </c>
      <c r="B118" s="136" t="str">
        <f t="shared" si="4"/>
        <v/>
      </c>
      <c r="C118" s="136" t="str">
        <f t="shared" si="5"/>
        <v/>
      </c>
      <c r="D118" s="137" t="str">
        <f t="shared" si="6"/>
        <v/>
      </c>
      <c r="E118" s="137" t="str">
        <f t="shared" si="7"/>
        <v/>
      </c>
      <c r="F118" s="145"/>
      <c r="G118" s="145"/>
      <c r="H118" s="145"/>
    </row>
    <row r="119" spans="1:8" ht="15" customHeight="1" x14ac:dyDescent="0.2">
      <c r="A119" s="135">
        <v>117</v>
      </c>
      <c r="B119" s="136" t="str">
        <f t="shared" si="4"/>
        <v/>
      </c>
      <c r="C119" s="136" t="str">
        <f t="shared" si="5"/>
        <v/>
      </c>
      <c r="D119" s="137" t="str">
        <f t="shared" si="6"/>
        <v/>
      </c>
      <c r="E119" s="137" t="str">
        <f t="shared" si="7"/>
        <v/>
      </c>
      <c r="F119" s="145"/>
      <c r="G119" s="145"/>
      <c r="H119" s="145"/>
    </row>
    <row r="120" spans="1:8" ht="15" customHeight="1" x14ac:dyDescent="0.2">
      <c r="A120" s="135">
        <v>118</v>
      </c>
      <c r="B120" s="136" t="str">
        <f t="shared" si="4"/>
        <v/>
      </c>
      <c r="C120" s="136" t="str">
        <f t="shared" si="5"/>
        <v/>
      </c>
      <c r="D120" s="137" t="str">
        <f t="shared" si="6"/>
        <v/>
      </c>
      <c r="E120" s="137" t="str">
        <f t="shared" si="7"/>
        <v/>
      </c>
      <c r="F120" s="145"/>
      <c r="G120" s="145"/>
      <c r="H120" s="145"/>
    </row>
    <row r="121" spans="1:8" ht="15" customHeight="1" x14ac:dyDescent="0.2">
      <c r="A121" s="135">
        <v>119</v>
      </c>
      <c r="B121" s="136" t="str">
        <f t="shared" si="4"/>
        <v/>
      </c>
      <c r="C121" s="136" t="str">
        <f t="shared" si="5"/>
        <v/>
      </c>
      <c r="D121" s="137" t="str">
        <f t="shared" si="6"/>
        <v/>
      </c>
      <c r="E121" s="137" t="str">
        <f t="shared" si="7"/>
        <v/>
      </c>
      <c r="F121" s="145"/>
      <c r="G121" s="145"/>
      <c r="H121" s="145"/>
    </row>
    <row r="122" spans="1:8" ht="15" customHeight="1" x14ac:dyDescent="0.2">
      <c r="A122" s="135">
        <v>120</v>
      </c>
      <c r="B122" s="136" t="str">
        <f t="shared" si="4"/>
        <v/>
      </c>
      <c r="C122" s="136" t="str">
        <f t="shared" si="5"/>
        <v/>
      </c>
      <c r="D122" s="137" t="str">
        <f t="shared" si="6"/>
        <v/>
      </c>
      <c r="E122" s="137" t="str">
        <f t="shared" si="7"/>
        <v/>
      </c>
      <c r="F122" s="145"/>
      <c r="G122" s="145"/>
      <c r="H122" s="145"/>
    </row>
    <row r="123" spans="1:8" ht="15" customHeight="1" x14ac:dyDescent="0.2">
      <c r="A123" s="135">
        <v>121</v>
      </c>
      <c r="B123" s="136" t="str">
        <f t="shared" si="4"/>
        <v/>
      </c>
      <c r="C123" s="136" t="str">
        <f t="shared" si="5"/>
        <v/>
      </c>
      <c r="D123" s="137" t="str">
        <f t="shared" si="6"/>
        <v/>
      </c>
      <c r="E123" s="137" t="str">
        <f t="shared" si="7"/>
        <v/>
      </c>
      <c r="F123" s="145"/>
      <c r="G123" s="145"/>
      <c r="H123" s="145"/>
    </row>
    <row r="124" spans="1:8" ht="15" customHeight="1" x14ac:dyDescent="0.2">
      <c r="A124" s="135">
        <v>122</v>
      </c>
      <c r="B124" s="136" t="str">
        <f t="shared" si="4"/>
        <v/>
      </c>
      <c r="C124" s="136" t="str">
        <f t="shared" si="5"/>
        <v/>
      </c>
      <c r="D124" s="137" t="str">
        <f t="shared" si="6"/>
        <v/>
      </c>
      <c r="E124" s="137" t="str">
        <f t="shared" si="7"/>
        <v/>
      </c>
      <c r="F124" s="145"/>
      <c r="G124" s="145"/>
      <c r="H124" s="145"/>
    </row>
    <row r="125" spans="1:8" ht="15" customHeight="1" x14ac:dyDescent="0.2">
      <c r="A125" s="135">
        <v>123</v>
      </c>
      <c r="B125" s="136" t="str">
        <f t="shared" si="4"/>
        <v/>
      </c>
      <c r="C125" s="136" t="str">
        <f t="shared" si="5"/>
        <v/>
      </c>
      <c r="D125" s="137" t="str">
        <f t="shared" si="6"/>
        <v/>
      </c>
      <c r="E125" s="137" t="str">
        <f t="shared" si="7"/>
        <v/>
      </c>
      <c r="F125" s="145"/>
      <c r="G125" s="145"/>
      <c r="H125" s="145"/>
    </row>
    <row r="126" spans="1:8" ht="15" customHeight="1" x14ac:dyDescent="0.2">
      <c r="A126" s="135">
        <v>124</v>
      </c>
      <c r="B126" s="136" t="str">
        <f t="shared" si="4"/>
        <v/>
      </c>
      <c r="C126" s="136" t="str">
        <f t="shared" si="5"/>
        <v/>
      </c>
      <c r="D126" s="137" t="str">
        <f t="shared" si="6"/>
        <v/>
      </c>
      <c r="E126" s="137" t="str">
        <f t="shared" si="7"/>
        <v/>
      </c>
      <c r="F126" s="145"/>
      <c r="G126" s="145"/>
      <c r="H126" s="145"/>
    </row>
    <row r="127" spans="1:8" ht="15" customHeight="1" x14ac:dyDescent="0.2">
      <c r="A127" s="135">
        <v>125</v>
      </c>
      <c r="B127" s="136" t="str">
        <f t="shared" si="4"/>
        <v/>
      </c>
      <c r="C127" s="136" t="str">
        <f t="shared" si="5"/>
        <v/>
      </c>
      <c r="D127" s="137" t="str">
        <f t="shared" si="6"/>
        <v/>
      </c>
      <c r="E127" s="137" t="str">
        <f t="shared" si="7"/>
        <v/>
      </c>
      <c r="F127" s="145"/>
      <c r="G127" s="145"/>
      <c r="H127" s="145"/>
    </row>
    <row r="128" spans="1:8" ht="15" customHeight="1" x14ac:dyDescent="0.2">
      <c r="A128" s="135">
        <v>126</v>
      </c>
      <c r="B128" s="136" t="str">
        <f t="shared" si="4"/>
        <v/>
      </c>
      <c r="C128" s="136" t="str">
        <f t="shared" si="5"/>
        <v/>
      </c>
      <c r="D128" s="137" t="str">
        <f t="shared" si="6"/>
        <v/>
      </c>
      <c r="E128" s="137" t="str">
        <f t="shared" si="7"/>
        <v/>
      </c>
      <c r="F128" s="145"/>
      <c r="G128" s="145"/>
      <c r="H128" s="145"/>
    </row>
    <row r="129" spans="1:8" ht="15" customHeight="1" x14ac:dyDescent="0.2">
      <c r="A129" s="135">
        <v>127</v>
      </c>
      <c r="B129" s="136" t="str">
        <f t="shared" si="4"/>
        <v/>
      </c>
      <c r="C129" s="136" t="str">
        <f t="shared" si="5"/>
        <v/>
      </c>
      <c r="D129" s="137" t="str">
        <f t="shared" si="6"/>
        <v/>
      </c>
      <c r="E129" s="137" t="str">
        <f t="shared" si="7"/>
        <v/>
      </c>
      <c r="F129" s="145"/>
      <c r="G129" s="145"/>
      <c r="H129" s="145"/>
    </row>
    <row r="130" spans="1:8" ht="15" customHeight="1" x14ac:dyDescent="0.2">
      <c r="A130" s="135">
        <v>128</v>
      </c>
      <c r="B130" s="136" t="str">
        <f t="shared" si="4"/>
        <v/>
      </c>
      <c r="C130" s="136" t="str">
        <f t="shared" si="5"/>
        <v/>
      </c>
      <c r="D130" s="137" t="str">
        <f t="shared" si="6"/>
        <v/>
      </c>
      <c r="E130" s="137" t="str">
        <f t="shared" si="7"/>
        <v/>
      </c>
      <c r="F130" s="145"/>
      <c r="G130" s="145"/>
      <c r="H130" s="145"/>
    </row>
    <row r="131" spans="1:8" ht="15" customHeight="1" x14ac:dyDescent="0.2">
      <c r="A131" s="135">
        <v>129</v>
      </c>
      <c r="B131" s="136" t="str">
        <f t="shared" ref="B131:B194" si="8">IF(C131="","",IF(VLOOKUP(A131,TourCompl,13,FALSE)="","",VLOOKUP(A131,ClasTr3,4,FALSE)))</f>
        <v/>
      </c>
      <c r="C131" s="136" t="str">
        <f t="shared" ref="C131:C194" si="9">IF(VLOOKUP(A131,TourCompl,13,FALSE)="","",VLOOKUP(A131,ClasTr3,5,FALSE))</f>
        <v/>
      </c>
      <c r="D131" s="137" t="str">
        <f t="shared" ref="D131:D194" si="10">IF(C131="","",IF(VLOOKUP(A131,TourCompl,13,FALSE)="","",VLOOKUP(A131,ClasTr3,22,FALSE) &amp; " V"))</f>
        <v/>
      </c>
      <c r="E131" s="137" t="str">
        <f t="shared" ref="E131:E194" si="11">IF(VLOOKUP(A131,TourCompl,13,FALSE)="","",VLOOKUP(A131,ClasTr3,27,FALSE))</f>
        <v/>
      </c>
      <c r="F131" s="145"/>
      <c r="G131" s="145"/>
      <c r="H131" s="145"/>
    </row>
    <row r="132" spans="1:8" ht="15" customHeight="1" x14ac:dyDescent="0.2">
      <c r="A132" s="135">
        <v>130</v>
      </c>
      <c r="B132" s="136" t="str">
        <f t="shared" si="8"/>
        <v/>
      </c>
      <c r="C132" s="136" t="str">
        <f t="shared" si="9"/>
        <v/>
      </c>
      <c r="D132" s="137" t="str">
        <f t="shared" si="10"/>
        <v/>
      </c>
      <c r="E132" s="137" t="str">
        <f t="shared" si="11"/>
        <v/>
      </c>
      <c r="F132" s="145"/>
      <c r="G132" s="145"/>
      <c r="H132" s="145"/>
    </row>
    <row r="133" spans="1:8" ht="15" customHeight="1" x14ac:dyDescent="0.2">
      <c r="A133" s="135">
        <v>131</v>
      </c>
      <c r="B133" s="136" t="str">
        <f t="shared" si="8"/>
        <v/>
      </c>
      <c r="C133" s="136" t="str">
        <f t="shared" si="9"/>
        <v/>
      </c>
      <c r="D133" s="137" t="str">
        <f t="shared" si="10"/>
        <v/>
      </c>
      <c r="E133" s="137" t="str">
        <f t="shared" si="11"/>
        <v/>
      </c>
      <c r="F133" s="145"/>
      <c r="G133" s="145"/>
      <c r="H133" s="145"/>
    </row>
    <row r="134" spans="1:8" ht="15" customHeight="1" x14ac:dyDescent="0.2">
      <c r="A134" s="135">
        <v>132</v>
      </c>
      <c r="B134" s="136" t="str">
        <f t="shared" si="8"/>
        <v/>
      </c>
      <c r="C134" s="136" t="str">
        <f t="shared" si="9"/>
        <v/>
      </c>
      <c r="D134" s="137" t="str">
        <f t="shared" si="10"/>
        <v/>
      </c>
      <c r="E134" s="137" t="str">
        <f t="shared" si="11"/>
        <v/>
      </c>
      <c r="F134" s="145"/>
      <c r="G134" s="145"/>
      <c r="H134" s="145"/>
    </row>
    <row r="135" spans="1:8" ht="15" customHeight="1" x14ac:dyDescent="0.2">
      <c r="A135" s="135">
        <v>133</v>
      </c>
      <c r="B135" s="136" t="str">
        <f t="shared" si="8"/>
        <v/>
      </c>
      <c r="C135" s="136" t="str">
        <f t="shared" si="9"/>
        <v/>
      </c>
      <c r="D135" s="137" t="str">
        <f t="shared" si="10"/>
        <v/>
      </c>
      <c r="E135" s="137" t="str">
        <f t="shared" si="11"/>
        <v/>
      </c>
      <c r="F135" s="145"/>
      <c r="G135" s="145"/>
      <c r="H135" s="145"/>
    </row>
    <row r="136" spans="1:8" ht="15" customHeight="1" x14ac:dyDescent="0.2">
      <c r="A136" s="135">
        <v>134</v>
      </c>
      <c r="B136" s="136" t="str">
        <f t="shared" si="8"/>
        <v/>
      </c>
      <c r="C136" s="136" t="str">
        <f t="shared" si="9"/>
        <v/>
      </c>
      <c r="D136" s="137" t="str">
        <f t="shared" si="10"/>
        <v/>
      </c>
      <c r="E136" s="137" t="str">
        <f t="shared" si="11"/>
        <v/>
      </c>
      <c r="F136" s="145"/>
      <c r="G136" s="145"/>
      <c r="H136" s="145"/>
    </row>
    <row r="137" spans="1:8" ht="15" customHeight="1" x14ac:dyDescent="0.2">
      <c r="A137" s="135">
        <v>135</v>
      </c>
      <c r="B137" s="136" t="str">
        <f t="shared" si="8"/>
        <v/>
      </c>
      <c r="C137" s="136" t="str">
        <f t="shared" si="9"/>
        <v/>
      </c>
      <c r="D137" s="137" t="str">
        <f t="shared" si="10"/>
        <v/>
      </c>
      <c r="E137" s="137" t="str">
        <f t="shared" si="11"/>
        <v/>
      </c>
      <c r="F137" s="145"/>
      <c r="G137" s="145"/>
      <c r="H137" s="145"/>
    </row>
    <row r="138" spans="1:8" ht="15" customHeight="1" x14ac:dyDescent="0.2">
      <c r="A138" s="135">
        <v>136</v>
      </c>
      <c r="B138" s="136" t="str">
        <f t="shared" si="8"/>
        <v/>
      </c>
      <c r="C138" s="136" t="str">
        <f t="shared" si="9"/>
        <v/>
      </c>
      <c r="D138" s="137" t="str">
        <f t="shared" si="10"/>
        <v/>
      </c>
      <c r="E138" s="137" t="str">
        <f t="shared" si="11"/>
        <v/>
      </c>
      <c r="F138" s="145"/>
      <c r="G138" s="145"/>
      <c r="H138" s="145"/>
    </row>
    <row r="139" spans="1:8" ht="15" customHeight="1" x14ac:dyDescent="0.2">
      <c r="A139" s="135">
        <v>137</v>
      </c>
      <c r="B139" s="136" t="str">
        <f t="shared" si="8"/>
        <v/>
      </c>
      <c r="C139" s="136" t="str">
        <f t="shared" si="9"/>
        <v/>
      </c>
      <c r="D139" s="137" t="str">
        <f t="shared" si="10"/>
        <v/>
      </c>
      <c r="E139" s="137" t="str">
        <f t="shared" si="11"/>
        <v/>
      </c>
      <c r="F139" s="145"/>
      <c r="G139" s="145"/>
      <c r="H139" s="145"/>
    </row>
    <row r="140" spans="1:8" ht="15" customHeight="1" x14ac:dyDescent="0.2">
      <c r="A140" s="135">
        <v>138</v>
      </c>
      <c r="B140" s="136" t="str">
        <f t="shared" si="8"/>
        <v/>
      </c>
      <c r="C140" s="136" t="str">
        <f t="shared" si="9"/>
        <v/>
      </c>
      <c r="D140" s="137" t="str">
        <f t="shared" si="10"/>
        <v/>
      </c>
      <c r="E140" s="137" t="str">
        <f t="shared" si="11"/>
        <v/>
      </c>
      <c r="F140" s="145"/>
      <c r="G140" s="145"/>
      <c r="H140" s="145"/>
    </row>
    <row r="141" spans="1:8" ht="15" customHeight="1" x14ac:dyDescent="0.2">
      <c r="A141" s="135">
        <v>139</v>
      </c>
      <c r="B141" s="136" t="str">
        <f t="shared" si="8"/>
        <v/>
      </c>
      <c r="C141" s="136" t="str">
        <f t="shared" si="9"/>
        <v/>
      </c>
      <c r="D141" s="137" t="str">
        <f t="shared" si="10"/>
        <v/>
      </c>
      <c r="E141" s="137" t="str">
        <f t="shared" si="11"/>
        <v/>
      </c>
      <c r="F141" s="145"/>
      <c r="G141" s="145"/>
      <c r="H141" s="145"/>
    </row>
    <row r="142" spans="1:8" ht="15" customHeight="1" x14ac:dyDescent="0.2">
      <c r="A142" s="135">
        <v>140</v>
      </c>
      <c r="B142" s="136" t="str">
        <f t="shared" si="8"/>
        <v/>
      </c>
      <c r="C142" s="136" t="str">
        <f t="shared" si="9"/>
        <v/>
      </c>
      <c r="D142" s="137" t="str">
        <f t="shared" si="10"/>
        <v/>
      </c>
      <c r="E142" s="137" t="str">
        <f t="shared" si="11"/>
        <v/>
      </c>
      <c r="F142" s="145"/>
      <c r="G142" s="145"/>
      <c r="H142" s="145"/>
    </row>
    <row r="143" spans="1:8" ht="15" customHeight="1" x14ac:dyDescent="0.2">
      <c r="A143" s="135">
        <v>141</v>
      </c>
      <c r="B143" s="136" t="str">
        <f t="shared" si="8"/>
        <v/>
      </c>
      <c r="C143" s="136" t="str">
        <f t="shared" si="9"/>
        <v/>
      </c>
      <c r="D143" s="137" t="str">
        <f t="shared" si="10"/>
        <v/>
      </c>
      <c r="E143" s="137" t="str">
        <f t="shared" si="11"/>
        <v/>
      </c>
      <c r="F143" s="145"/>
      <c r="G143" s="145"/>
      <c r="H143" s="145"/>
    </row>
    <row r="144" spans="1:8" ht="15" customHeight="1" x14ac:dyDescent="0.2">
      <c r="A144" s="135">
        <v>142</v>
      </c>
      <c r="B144" s="136" t="str">
        <f t="shared" si="8"/>
        <v/>
      </c>
      <c r="C144" s="136" t="str">
        <f t="shared" si="9"/>
        <v/>
      </c>
      <c r="D144" s="137" t="str">
        <f t="shared" si="10"/>
        <v/>
      </c>
      <c r="E144" s="137" t="str">
        <f t="shared" si="11"/>
        <v/>
      </c>
      <c r="F144" s="145"/>
      <c r="G144" s="145"/>
      <c r="H144" s="145"/>
    </row>
    <row r="145" spans="1:8" ht="15" customHeight="1" x14ac:dyDescent="0.2">
      <c r="A145" s="135">
        <v>143</v>
      </c>
      <c r="B145" s="136" t="str">
        <f t="shared" si="8"/>
        <v/>
      </c>
      <c r="C145" s="136" t="str">
        <f t="shared" si="9"/>
        <v/>
      </c>
      <c r="D145" s="137" t="str">
        <f t="shared" si="10"/>
        <v/>
      </c>
      <c r="E145" s="137" t="str">
        <f t="shared" si="11"/>
        <v/>
      </c>
      <c r="F145" s="145"/>
      <c r="G145" s="145"/>
      <c r="H145" s="145"/>
    </row>
    <row r="146" spans="1:8" ht="15" customHeight="1" x14ac:dyDescent="0.2">
      <c r="A146" s="135">
        <v>144</v>
      </c>
      <c r="B146" s="136" t="str">
        <f t="shared" si="8"/>
        <v/>
      </c>
      <c r="C146" s="136" t="str">
        <f t="shared" si="9"/>
        <v/>
      </c>
      <c r="D146" s="137" t="str">
        <f t="shared" si="10"/>
        <v/>
      </c>
      <c r="E146" s="137" t="str">
        <f t="shared" si="11"/>
        <v/>
      </c>
      <c r="F146" s="145"/>
      <c r="G146" s="145"/>
      <c r="H146" s="145"/>
    </row>
    <row r="147" spans="1:8" ht="15" customHeight="1" x14ac:dyDescent="0.2">
      <c r="A147" s="135">
        <v>145</v>
      </c>
      <c r="B147" s="136" t="str">
        <f t="shared" si="8"/>
        <v/>
      </c>
      <c r="C147" s="136" t="str">
        <f t="shared" si="9"/>
        <v/>
      </c>
      <c r="D147" s="137" t="str">
        <f t="shared" si="10"/>
        <v/>
      </c>
      <c r="E147" s="137" t="str">
        <f t="shared" si="11"/>
        <v/>
      </c>
      <c r="F147" s="145"/>
      <c r="G147" s="145"/>
      <c r="H147" s="145"/>
    </row>
    <row r="148" spans="1:8" ht="15" customHeight="1" x14ac:dyDescent="0.2">
      <c r="A148" s="135">
        <v>146</v>
      </c>
      <c r="B148" s="136" t="str">
        <f t="shared" si="8"/>
        <v/>
      </c>
      <c r="C148" s="136" t="str">
        <f t="shared" si="9"/>
        <v/>
      </c>
      <c r="D148" s="137" t="str">
        <f t="shared" si="10"/>
        <v/>
      </c>
      <c r="E148" s="137" t="str">
        <f t="shared" si="11"/>
        <v/>
      </c>
      <c r="F148" s="145"/>
      <c r="G148" s="145"/>
      <c r="H148" s="145"/>
    </row>
    <row r="149" spans="1:8" ht="15" customHeight="1" x14ac:dyDescent="0.2">
      <c r="A149" s="135">
        <v>147</v>
      </c>
      <c r="B149" s="136" t="str">
        <f t="shared" si="8"/>
        <v/>
      </c>
      <c r="C149" s="136" t="str">
        <f t="shared" si="9"/>
        <v/>
      </c>
      <c r="D149" s="137" t="str">
        <f t="shared" si="10"/>
        <v/>
      </c>
      <c r="E149" s="137" t="str">
        <f t="shared" si="11"/>
        <v/>
      </c>
      <c r="F149" s="145"/>
      <c r="G149" s="145"/>
      <c r="H149" s="145"/>
    </row>
    <row r="150" spans="1:8" ht="15" customHeight="1" x14ac:dyDescent="0.2">
      <c r="A150" s="135">
        <v>148</v>
      </c>
      <c r="B150" s="136" t="str">
        <f t="shared" si="8"/>
        <v/>
      </c>
      <c r="C150" s="136" t="str">
        <f t="shared" si="9"/>
        <v/>
      </c>
      <c r="D150" s="137" t="str">
        <f t="shared" si="10"/>
        <v/>
      </c>
      <c r="E150" s="137" t="str">
        <f t="shared" si="11"/>
        <v/>
      </c>
      <c r="F150" s="145"/>
      <c r="G150" s="145"/>
      <c r="H150" s="145"/>
    </row>
    <row r="151" spans="1:8" ht="15" customHeight="1" x14ac:dyDescent="0.2">
      <c r="A151" s="135">
        <v>149</v>
      </c>
      <c r="B151" s="136" t="str">
        <f t="shared" si="8"/>
        <v/>
      </c>
      <c r="C151" s="136" t="str">
        <f t="shared" si="9"/>
        <v/>
      </c>
      <c r="D151" s="137" t="str">
        <f t="shared" si="10"/>
        <v/>
      </c>
      <c r="E151" s="137" t="str">
        <f t="shared" si="11"/>
        <v/>
      </c>
      <c r="F151" s="145"/>
      <c r="G151" s="145"/>
      <c r="H151" s="145"/>
    </row>
    <row r="152" spans="1:8" ht="15" customHeight="1" x14ac:dyDescent="0.2">
      <c r="A152" s="135">
        <v>150</v>
      </c>
      <c r="B152" s="136" t="str">
        <f t="shared" si="8"/>
        <v/>
      </c>
      <c r="C152" s="136" t="str">
        <f t="shared" si="9"/>
        <v/>
      </c>
      <c r="D152" s="137" t="str">
        <f t="shared" si="10"/>
        <v/>
      </c>
      <c r="E152" s="137" t="str">
        <f t="shared" si="11"/>
        <v/>
      </c>
      <c r="F152" s="145"/>
      <c r="G152" s="145"/>
      <c r="H152" s="145"/>
    </row>
    <row r="153" spans="1:8" ht="15" customHeight="1" x14ac:dyDescent="0.2">
      <c r="A153" s="135">
        <v>151</v>
      </c>
      <c r="B153" s="136" t="str">
        <f t="shared" si="8"/>
        <v/>
      </c>
      <c r="C153" s="136" t="str">
        <f t="shared" si="9"/>
        <v/>
      </c>
      <c r="D153" s="137" t="str">
        <f t="shared" si="10"/>
        <v/>
      </c>
      <c r="E153" s="137" t="str">
        <f t="shared" si="11"/>
        <v/>
      </c>
      <c r="F153" s="145"/>
      <c r="G153" s="145"/>
      <c r="H153" s="145"/>
    </row>
    <row r="154" spans="1:8" ht="15" customHeight="1" x14ac:dyDescent="0.2">
      <c r="A154" s="135">
        <v>152</v>
      </c>
      <c r="B154" s="136" t="str">
        <f t="shared" si="8"/>
        <v/>
      </c>
      <c r="C154" s="136" t="str">
        <f t="shared" si="9"/>
        <v/>
      </c>
      <c r="D154" s="137" t="str">
        <f t="shared" si="10"/>
        <v/>
      </c>
      <c r="E154" s="137" t="str">
        <f t="shared" si="11"/>
        <v/>
      </c>
      <c r="F154" s="145"/>
      <c r="G154" s="145"/>
      <c r="H154" s="145"/>
    </row>
    <row r="155" spans="1:8" ht="15" customHeight="1" x14ac:dyDescent="0.2">
      <c r="A155" s="135">
        <v>153</v>
      </c>
      <c r="B155" s="136" t="str">
        <f t="shared" si="8"/>
        <v/>
      </c>
      <c r="C155" s="136" t="str">
        <f t="shared" si="9"/>
        <v/>
      </c>
      <c r="D155" s="137" t="str">
        <f t="shared" si="10"/>
        <v/>
      </c>
      <c r="E155" s="137" t="str">
        <f t="shared" si="11"/>
        <v/>
      </c>
      <c r="F155" s="145"/>
      <c r="G155" s="145"/>
      <c r="H155" s="145"/>
    </row>
    <row r="156" spans="1:8" ht="15" customHeight="1" x14ac:dyDescent="0.2">
      <c r="A156" s="135">
        <v>154</v>
      </c>
      <c r="B156" s="136" t="str">
        <f t="shared" si="8"/>
        <v/>
      </c>
      <c r="C156" s="136" t="str">
        <f t="shared" si="9"/>
        <v/>
      </c>
      <c r="D156" s="137" t="str">
        <f t="shared" si="10"/>
        <v/>
      </c>
      <c r="E156" s="137" t="str">
        <f t="shared" si="11"/>
        <v/>
      </c>
      <c r="F156" s="145"/>
      <c r="G156" s="145"/>
      <c r="H156" s="145"/>
    </row>
    <row r="157" spans="1:8" ht="15" customHeight="1" x14ac:dyDescent="0.2">
      <c r="A157" s="135">
        <v>155</v>
      </c>
      <c r="B157" s="136" t="str">
        <f t="shared" si="8"/>
        <v/>
      </c>
      <c r="C157" s="136" t="str">
        <f t="shared" si="9"/>
        <v/>
      </c>
      <c r="D157" s="137" t="str">
        <f t="shared" si="10"/>
        <v/>
      </c>
      <c r="E157" s="137" t="str">
        <f t="shared" si="11"/>
        <v/>
      </c>
      <c r="F157" s="145"/>
      <c r="G157" s="145"/>
      <c r="H157" s="145"/>
    </row>
    <row r="158" spans="1:8" ht="15" customHeight="1" x14ac:dyDescent="0.2">
      <c r="A158" s="135">
        <v>156</v>
      </c>
      <c r="B158" s="136" t="str">
        <f t="shared" si="8"/>
        <v/>
      </c>
      <c r="C158" s="136" t="str">
        <f t="shared" si="9"/>
        <v/>
      </c>
      <c r="D158" s="137" t="str">
        <f t="shared" si="10"/>
        <v/>
      </c>
      <c r="E158" s="137" t="str">
        <f t="shared" si="11"/>
        <v/>
      </c>
      <c r="F158" s="145"/>
      <c r="G158" s="145"/>
      <c r="H158" s="145"/>
    </row>
    <row r="159" spans="1:8" ht="15" customHeight="1" x14ac:dyDescent="0.2">
      <c r="A159" s="135">
        <v>157</v>
      </c>
      <c r="B159" s="136" t="str">
        <f t="shared" si="8"/>
        <v/>
      </c>
      <c r="C159" s="136" t="str">
        <f t="shared" si="9"/>
        <v/>
      </c>
      <c r="D159" s="137" t="str">
        <f t="shared" si="10"/>
        <v/>
      </c>
      <c r="E159" s="137" t="str">
        <f t="shared" si="11"/>
        <v/>
      </c>
      <c r="F159" s="145"/>
      <c r="G159" s="145"/>
      <c r="H159" s="145"/>
    </row>
    <row r="160" spans="1:8" ht="15" customHeight="1" x14ac:dyDescent="0.2">
      <c r="A160" s="135">
        <v>158</v>
      </c>
      <c r="B160" s="136" t="str">
        <f t="shared" si="8"/>
        <v/>
      </c>
      <c r="C160" s="136" t="str">
        <f t="shared" si="9"/>
        <v/>
      </c>
      <c r="D160" s="137" t="str">
        <f t="shared" si="10"/>
        <v/>
      </c>
      <c r="E160" s="137" t="str">
        <f t="shared" si="11"/>
        <v/>
      </c>
      <c r="F160" s="145"/>
      <c r="G160" s="145"/>
      <c r="H160" s="145"/>
    </row>
    <row r="161" spans="1:8" ht="15" customHeight="1" x14ac:dyDescent="0.2">
      <c r="A161" s="135">
        <v>159</v>
      </c>
      <c r="B161" s="136" t="str">
        <f t="shared" si="8"/>
        <v/>
      </c>
      <c r="C161" s="136" t="str">
        <f t="shared" si="9"/>
        <v/>
      </c>
      <c r="D161" s="137" t="str">
        <f t="shared" si="10"/>
        <v/>
      </c>
      <c r="E161" s="137" t="str">
        <f t="shared" si="11"/>
        <v/>
      </c>
      <c r="F161" s="145"/>
      <c r="G161" s="145"/>
      <c r="H161" s="145"/>
    </row>
    <row r="162" spans="1:8" ht="15" customHeight="1" x14ac:dyDescent="0.2">
      <c r="A162" s="135">
        <v>160</v>
      </c>
      <c r="B162" s="136" t="str">
        <f t="shared" si="8"/>
        <v/>
      </c>
      <c r="C162" s="136" t="str">
        <f t="shared" si="9"/>
        <v/>
      </c>
      <c r="D162" s="137" t="str">
        <f t="shared" si="10"/>
        <v/>
      </c>
      <c r="E162" s="137" t="str">
        <f t="shared" si="11"/>
        <v/>
      </c>
      <c r="F162" s="145"/>
      <c r="G162" s="145"/>
      <c r="H162" s="145"/>
    </row>
    <row r="163" spans="1:8" ht="15" customHeight="1" x14ac:dyDescent="0.2">
      <c r="A163" s="135">
        <v>161</v>
      </c>
      <c r="B163" s="136" t="str">
        <f t="shared" si="8"/>
        <v/>
      </c>
      <c r="C163" s="136" t="str">
        <f t="shared" si="9"/>
        <v/>
      </c>
      <c r="D163" s="137" t="str">
        <f t="shared" si="10"/>
        <v/>
      </c>
      <c r="E163" s="137" t="str">
        <f t="shared" si="11"/>
        <v/>
      </c>
      <c r="F163" s="145"/>
      <c r="G163" s="145"/>
      <c r="H163" s="145"/>
    </row>
    <row r="164" spans="1:8" ht="15" customHeight="1" x14ac:dyDescent="0.2">
      <c r="A164" s="135">
        <v>162</v>
      </c>
      <c r="B164" s="136" t="str">
        <f t="shared" si="8"/>
        <v/>
      </c>
      <c r="C164" s="136" t="str">
        <f t="shared" si="9"/>
        <v/>
      </c>
      <c r="D164" s="137" t="str">
        <f t="shared" si="10"/>
        <v/>
      </c>
      <c r="E164" s="137" t="str">
        <f t="shared" si="11"/>
        <v/>
      </c>
      <c r="F164" s="145"/>
      <c r="G164" s="145"/>
      <c r="H164" s="145"/>
    </row>
    <row r="165" spans="1:8" ht="15" customHeight="1" x14ac:dyDescent="0.2">
      <c r="A165" s="135">
        <v>163</v>
      </c>
      <c r="B165" s="136" t="str">
        <f t="shared" si="8"/>
        <v/>
      </c>
      <c r="C165" s="136" t="str">
        <f t="shared" si="9"/>
        <v/>
      </c>
      <c r="D165" s="137" t="str">
        <f t="shared" si="10"/>
        <v/>
      </c>
      <c r="E165" s="137" t="str">
        <f t="shared" si="11"/>
        <v/>
      </c>
      <c r="F165" s="145"/>
      <c r="G165" s="145"/>
      <c r="H165" s="145"/>
    </row>
    <row r="166" spans="1:8" ht="15" customHeight="1" x14ac:dyDescent="0.2">
      <c r="A166" s="135">
        <v>164</v>
      </c>
      <c r="B166" s="136" t="str">
        <f t="shared" si="8"/>
        <v/>
      </c>
      <c r="C166" s="136" t="str">
        <f t="shared" si="9"/>
        <v/>
      </c>
      <c r="D166" s="137" t="str">
        <f t="shared" si="10"/>
        <v/>
      </c>
      <c r="E166" s="137" t="str">
        <f t="shared" si="11"/>
        <v/>
      </c>
      <c r="F166" s="145"/>
      <c r="G166" s="145"/>
      <c r="H166" s="145"/>
    </row>
    <row r="167" spans="1:8" ht="15" customHeight="1" x14ac:dyDescent="0.2">
      <c r="A167" s="135">
        <v>165</v>
      </c>
      <c r="B167" s="136" t="str">
        <f t="shared" si="8"/>
        <v/>
      </c>
      <c r="C167" s="136" t="str">
        <f t="shared" si="9"/>
        <v/>
      </c>
      <c r="D167" s="137" t="str">
        <f t="shared" si="10"/>
        <v/>
      </c>
      <c r="E167" s="137" t="str">
        <f t="shared" si="11"/>
        <v/>
      </c>
      <c r="F167" s="145"/>
      <c r="G167" s="145"/>
      <c r="H167" s="145"/>
    </row>
    <row r="168" spans="1:8" ht="15" customHeight="1" x14ac:dyDescent="0.2">
      <c r="A168" s="135">
        <v>166</v>
      </c>
      <c r="B168" s="136" t="str">
        <f t="shared" si="8"/>
        <v/>
      </c>
      <c r="C168" s="136" t="str">
        <f t="shared" si="9"/>
        <v/>
      </c>
      <c r="D168" s="137" t="str">
        <f t="shared" si="10"/>
        <v/>
      </c>
      <c r="E168" s="137" t="str">
        <f t="shared" si="11"/>
        <v/>
      </c>
      <c r="F168" s="145"/>
      <c r="G168" s="145"/>
      <c r="H168" s="145"/>
    </row>
    <row r="169" spans="1:8" ht="15" customHeight="1" x14ac:dyDescent="0.2">
      <c r="A169" s="135">
        <v>167</v>
      </c>
      <c r="B169" s="136" t="str">
        <f t="shared" si="8"/>
        <v/>
      </c>
      <c r="C169" s="136" t="str">
        <f t="shared" si="9"/>
        <v/>
      </c>
      <c r="D169" s="137" t="str">
        <f t="shared" si="10"/>
        <v/>
      </c>
      <c r="E169" s="137" t="str">
        <f t="shared" si="11"/>
        <v/>
      </c>
      <c r="F169" s="145"/>
      <c r="G169" s="145"/>
      <c r="H169" s="145"/>
    </row>
    <row r="170" spans="1:8" ht="15" customHeight="1" x14ac:dyDescent="0.2">
      <c r="A170" s="135">
        <v>168</v>
      </c>
      <c r="B170" s="136" t="str">
        <f t="shared" si="8"/>
        <v/>
      </c>
      <c r="C170" s="136" t="str">
        <f t="shared" si="9"/>
        <v/>
      </c>
      <c r="D170" s="137" t="str">
        <f t="shared" si="10"/>
        <v/>
      </c>
      <c r="E170" s="137" t="str">
        <f t="shared" si="11"/>
        <v/>
      </c>
      <c r="F170" s="145"/>
      <c r="G170" s="145"/>
      <c r="H170" s="145"/>
    </row>
    <row r="171" spans="1:8" ht="15" customHeight="1" x14ac:dyDescent="0.2">
      <c r="A171" s="135">
        <v>169</v>
      </c>
      <c r="B171" s="136" t="str">
        <f t="shared" si="8"/>
        <v/>
      </c>
      <c r="C171" s="136" t="str">
        <f t="shared" si="9"/>
        <v/>
      </c>
      <c r="D171" s="137" t="str">
        <f t="shared" si="10"/>
        <v/>
      </c>
      <c r="E171" s="137" t="str">
        <f t="shared" si="11"/>
        <v/>
      </c>
      <c r="F171" s="145"/>
      <c r="G171" s="145"/>
      <c r="H171" s="145"/>
    </row>
    <row r="172" spans="1:8" ht="15" customHeight="1" x14ac:dyDescent="0.2">
      <c r="A172" s="135">
        <v>170</v>
      </c>
      <c r="B172" s="136" t="str">
        <f t="shared" si="8"/>
        <v/>
      </c>
      <c r="C172" s="136" t="str">
        <f t="shared" si="9"/>
        <v/>
      </c>
      <c r="D172" s="137" t="str">
        <f t="shared" si="10"/>
        <v/>
      </c>
      <c r="E172" s="137" t="str">
        <f t="shared" si="11"/>
        <v/>
      </c>
      <c r="F172" s="145"/>
      <c r="G172" s="145"/>
      <c r="H172" s="145"/>
    </row>
    <row r="173" spans="1:8" ht="15" customHeight="1" x14ac:dyDescent="0.2">
      <c r="A173" s="135">
        <v>171</v>
      </c>
      <c r="B173" s="136" t="str">
        <f t="shared" si="8"/>
        <v/>
      </c>
      <c r="C173" s="136" t="str">
        <f t="shared" si="9"/>
        <v/>
      </c>
      <c r="D173" s="137" t="str">
        <f t="shared" si="10"/>
        <v/>
      </c>
      <c r="E173" s="137" t="str">
        <f t="shared" si="11"/>
        <v/>
      </c>
      <c r="F173" s="145"/>
      <c r="G173" s="145"/>
      <c r="H173" s="145"/>
    </row>
    <row r="174" spans="1:8" ht="15" customHeight="1" x14ac:dyDescent="0.2">
      <c r="A174" s="135">
        <v>172</v>
      </c>
      <c r="B174" s="136" t="str">
        <f t="shared" si="8"/>
        <v/>
      </c>
      <c r="C174" s="136" t="str">
        <f t="shared" si="9"/>
        <v/>
      </c>
      <c r="D174" s="137" t="str">
        <f t="shared" si="10"/>
        <v/>
      </c>
      <c r="E174" s="137" t="str">
        <f t="shared" si="11"/>
        <v/>
      </c>
      <c r="F174" s="145"/>
      <c r="G174" s="145"/>
      <c r="H174" s="145"/>
    </row>
    <row r="175" spans="1:8" ht="15" customHeight="1" x14ac:dyDescent="0.2">
      <c r="A175" s="135">
        <v>173</v>
      </c>
      <c r="B175" s="136" t="str">
        <f t="shared" si="8"/>
        <v/>
      </c>
      <c r="C175" s="136" t="str">
        <f t="shared" si="9"/>
        <v/>
      </c>
      <c r="D175" s="137" t="str">
        <f t="shared" si="10"/>
        <v/>
      </c>
      <c r="E175" s="137" t="str">
        <f t="shared" si="11"/>
        <v/>
      </c>
      <c r="F175" s="145"/>
      <c r="G175" s="145"/>
      <c r="H175" s="145"/>
    </row>
    <row r="176" spans="1:8" ht="15" customHeight="1" x14ac:dyDescent="0.2">
      <c r="A176" s="135">
        <v>174</v>
      </c>
      <c r="B176" s="136" t="str">
        <f t="shared" si="8"/>
        <v/>
      </c>
      <c r="C176" s="136" t="str">
        <f t="shared" si="9"/>
        <v/>
      </c>
      <c r="D176" s="137" t="str">
        <f t="shared" si="10"/>
        <v/>
      </c>
      <c r="E176" s="137" t="str">
        <f t="shared" si="11"/>
        <v/>
      </c>
      <c r="F176" s="145"/>
      <c r="G176" s="145"/>
      <c r="H176" s="145"/>
    </row>
    <row r="177" spans="1:8" ht="15" customHeight="1" x14ac:dyDescent="0.2">
      <c r="A177" s="135">
        <v>175</v>
      </c>
      <c r="B177" s="136" t="str">
        <f t="shared" si="8"/>
        <v/>
      </c>
      <c r="C177" s="136" t="str">
        <f t="shared" si="9"/>
        <v/>
      </c>
      <c r="D177" s="137" t="str">
        <f t="shared" si="10"/>
        <v/>
      </c>
      <c r="E177" s="137" t="str">
        <f t="shared" si="11"/>
        <v/>
      </c>
      <c r="F177" s="145"/>
      <c r="G177" s="145"/>
      <c r="H177" s="145"/>
    </row>
    <row r="178" spans="1:8" ht="15" customHeight="1" x14ac:dyDescent="0.2">
      <c r="A178" s="135">
        <v>176</v>
      </c>
      <c r="B178" s="136" t="str">
        <f t="shared" si="8"/>
        <v/>
      </c>
      <c r="C178" s="136" t="str">
        <f t="shared" si="9"/>
        <v/>
      </c>
      <c r="D178" s="137" t="str">
        <f t="shared" si="10"/>
        <v/>
      </c>
      <c r="E178" s="137" t="str">
        <f t="shared" si="11"/>
        <v/>
      </c>
      <c r="F178" s="145"/>
      <c r="G178" s="145"/>
      <c r="H178" s="145"/>
    </row>
    <row r="179" spans="1:8" ht="15" customHeight="1" x14ac:dyDescent="0.2">
      <c r="A179" s="135">
        <v>177</v>
      </c>
      <c r="B179" s="136" t="str">
        <f t="shared" si="8"/>
        <v/>
      </c>
      <c r="C179" s="136" t="str">
        <f t="shared" si="9"/>
        <v/>
      </c>
      <c r="D179" s="137" t="str">
        <f t="shared" si="10"/>
        <v/>
      </c>
      <c r="E179" s="137" t="str">
        <f t="shared" si="11"/>
        <v/>
      </c>
      <c r="F179" s="145"/>
      <c r="G179" s="145"/>
      <c r="H179" s="145"/>
    </row>
    <row r="180" spans="1:8" ht="15" customHeight="1" x14ac:dyDescent="0.2">
      <c r="A180" s="135">
        <v>178</v>
      </c>
      <c r="B180" s="136" t="str">
        <f t="shared" si="8"/>
        <v/>
      </c>
      <c r="C180" s="136" t="str">
        <f t="shared" si="9"/>
        <v/>
      </c>
      <c r="D180" s="137" t="str">
        <f t="shared" si="10"/>
        <v/>
      </c>
      <c r="E180" s="137" t="str">
        <f t="shared" si="11"/>
        <v/>
      </c>
      <c r="F180" s="145"/>
      <c r="G180" s="145"/>
      <c r="H180" s="145"/>
    </row>
    <row r="181" spans="1:8" ht="15" customHeight="1" x14ac:dyDescent="0.2">
      <c r="A181" s="135">
        <v>179</v>
      </c>
      <c r="B181" s="136" t="str">
        <f t="shared" si="8"/>
        <v/>
      </c>
      <c r="C181" s="136" t="str">
        <f t="shared" si="9"/>
        <v/>
      </c>
      <c r="D181" s="137" t="str">
        <f t="shared" si="10"/>
        <v/>
      </c>
      <c r="E181" s="137" t="str">
        <f t="shared" si="11"/>
        <v/>
      </c>
      <c r="F181" s="145"/>
      <c r="G181" s="145"/>
      <c r="H181" s="145"/>
    </row>
    <row r="182" spans="1:8" ht="15" customHeight="1" x14ac:dyDescent="0.2">
      <c r="A182" s="135">
        <v>180</v>
      </c>
      <c r="B182" s="136" t="str">
        <f t="shared" si="8"/>
        <v/>
      </c>
      <c r="C182" s="136" t="str">
        <f t="shared" si="9"/>
        <v/>
      </c>
      <c r="D182" s="137" t="str">
        <f t="shared" si="10"/>
        <v/>
      </c>
      <c r="E182" s="137" t="str">
        <f t="shared" si="11"/>
        <v/>
      </c>
      <c r="F182" s="145"/>
      <c r="G182" s="145"/>
      <c r="H182" s="145"/>
    </row>
    <row r="183" spans="1:8" ht="15" customHeight="1" x14ac:dyDescent="0.2">
      <c r="A183" s="135">
        <v>181</v>
      </c>
      <c r="B183" s="136" t="str">
        <f t="shared" si="8"/>
        <v/>
      </c>
      <c r="C183" s="136" t="str">
        <f t="shared" si="9"/>
        <v/>
      </c>
      <c r="D183" s="137" t="str">
        <f t="shared" si="10"/>
        <v/>
      </c>
      <c r="E183" s="137" t="str">
        <f t="shared" si="11"/>
        <v/>
      </c>
      <c r="F183" s="145"/>
      <c r="G183" s="145"/>
      <c r="H183" s="145"/>
    </row>
    <row r="184" spans="1:8" ht="15" customHeight="1" x14ac:dyDescent="0.2">
      <c r="A184" s="135">
        <v>182</v>
      </c>
      <c r="B184" s="136" t="str">
        <f t="shared" si="8"/>
        <v/>
      </c>
      <c r="C184" s="136" t="str">
        <f t="shared" si="9"/>
        <v/>
      </c>
      <c r="D184" s="137" t="str">
        <f t="shared" si="10"/>
        <v/>
      </c>
      <c r="E184" s="137" t="str">
        <f t="shared" si="11"/>
        <v/>
      </c>
      <c r="F184" s="145"/>
      <c r="G184" s="145"/>
      <c r="H184" s="145"/>
    </row>
    <row r="185" spans="1:8" ht="15" customHeight="1" x14ac:dyDescent="0.2">
      <c r="A185" s="135">
        <v>183</v>
      </c>
      <c r="B185" s="136" t="str">
        <f t="shared" si="8"/>
        <v/>
      </c>
      <c r="C185" s="136" t="str">
        <f t="shared" si="9"/>
        <v/>
      </c>
      <c r="D185" s="137" t="str">
        <f t="shared" si="10"/>
        <v/>
      </c>
      <c r="E185" s="137" t="str">
        <f t="shared" si="11"/>
        <v/>
      </c>
      <c r="F185" s="145"/>
      <c r="G185" s="145"/>
      <c r="H185" s="145"/>
    </row>
    <row r="186" spans="1:8" ht="15" customHeight="1" x14ac:dyDescent="0.2">
      <c r="A186" s="135">
        <v>184</v>
      </c>
      <c r="B186" s="136" t="str">
        <f t="shared" si="8"/>
        <v/>
      </c>
      <c r="C186" s="136" t="str">
        <f t="shared" si="9"/>
        <v/>
      </c>
      <c r="D186" s="137" t="str">
        <f t="shared" si="10"/>
        <v/>
      </c>
      <c r="E186" s="137" t="str">
        <f t="shared" si="11"/>
        <v/>
      </c>
      <c r="F186" s="145"/>
      <c r="G186" s="145"/>
      <c r="H186" s="145"/>
    </row>
    <row r="187" spans="1:8" ht="15" customHeight="1" x14ac:dyDescent="0.2">
      <c r="A187" s="135">
        <v>185</v>
      </c>
      <c r="B187" s="136" t="str">
        <f t="shared" si="8"/>
        <v/>
      </c>
      <c r="C187" s="136" t="str">
        <f t="shared" si="9"/>
        <v/>
      </c>
      <c r="D187" s="137" t="str">
        <f t="shared" si="10"/>
        <v/>
      </c>
      <c r="E187" s="137" t="str">
        <f t="shared" si="11"/>
        <v/>
      </c>
      <c r="F187" s="145"/>
      <c r="G187" s="145"/>
      <c r="H187" s="145"/>
    </row>
    <row r="188" spans="1:8" ht="15" customHeight="1" x14ac:dyDescent="0.2">
      <c r="A188" s="135">
        <v>186</v>
      </c>
      <c r="B188" s="136" t="str">
        <f t="shared" si="8"/>
        <v/>
      </c>
      <c r="C188" s="136" t="str">
        <f t="shared" si="9"/>
        <v/>
      </c>
      <c r="D188" s="137" t="str">
        <f t="shared" si="10"/>
        <v/>
      </c>
      <c r="E188" s="137" t="str">
        <f t="shared" si="11"/>
        <v/>
      </c>
      <c r="F188" s="145"/>
      <c r="G188" s="145"/>
      <c r="H188" s="145"/>
    </row>
    <row r="189" spans="1:8" ht="15" customHeight="1" x14ac:dyDescent="0.2">
      <c r="A189" s="135">
        <v>187</v>
      </c>
      <c r="B189" s="136" t="str">
        <f t="shared" si="8"/>
        <v/>
      </c>
      <c r="C189" s="136" t="str">
        <f t="shared" si="9"/>
        <v/>
      </c>
      <c r="D189" s="137" t="str">
        <f t="shared" si="10"/>
        <v/>
      </c>
      <c r="E189" s="137" t="str">
        <f t="shared" si="11"/>
        <v/>
      </c>
      <c r="F189" s="145"/>
      <c r="G189" s="145"/>
      <c r="H189" s="145"/>
    </row>
    <row r="190" spans="1:8" ht="15" customHeight="1" x14ac:dyDescent="0.2">
      <c r="A190" s="135">
        <v>188</v>
      </c>
      <c r="B190" s="136" t="str">
        <f t="shared" si="8"/>
        <v/>
      </c>
      <c r="C190" s="136" t="str">
        <f t="shared" si="9"/>
        <v/>
      </c>
      <c r="D190" s="137" t="str">
        <f t="shared" si="10"/>
        <v/>
      </c>
      <c r="E190" s="137" t="str">
        <f t="shared" si="11"/>
        <v/>
      </c>
      <c r="F190" s="145"/>
      <c r="G190" s="145"/>
      <c r="H190" s="145"/>
    </row>
    <row r="191" spans="1:8" ht="15" customHeight="1" x14ac:dyDescent="0.2">
      <c r="A191" s="135">
        <v>189</v>
      </c>
      <c r="B191" s="136" t="str">
        <f t="shared" si="8"/>
        <v/>
      </c>
      <c r="C191" s="136" t="str">
        <f t="shared" si="9"/>
        <v/>
      </c>
      <c r="D191" s="137" t="str">
        <f t="shared" si="10"/>
        <v/>
      </c>
      <c r="E191" s="137" t="str">
        <f t="shared" si="11"/>
        <v/>
      </c>
      <c r="F191" s="145"/>
      <c r="G191" s="145"/>
      <c r="H191" s="145"/>
    </row>
    <row r="192" spans="1:8" ht="15" customHeight="1" x14ac:dyDescent="0.2">
      <c r="A192" s="135">
        <v>190</v>
      </c>
      <c r="B192" s="136" t="str">
        <f t="shared" si="8"/>
        <v/>
      </c>
      <c r="C192" s="136" t="str">
        <f t="shared" si="9"/>
        <v/>
      </c>
      <c r="D192" s="137" t="str">
        <f t="shared" si="10"/>
        <v/>
      </c>
      <c r="E192" s="137" t="str">
        <f t="shared" si="11"/>
        <v/>
      </c>
      <c r="F192" s="145"/>
      <c r="G192" s="145"/>
      <c r="H192" s="145"/>
    </row>
    <row r="193" spans="1:8" ht="15" customHeight="1" x14ac:dyDescent="0.2">
      <c r="A193" s="135">
        <v>191</v>
      </c>
      <c r="B193" s="136" t="str">
        <f t="shared" si="8"/>
        <v/>
      </c>
      <c r="C193" s="136" t="str">
        <f t="shared" si="9"/>
        <v/>
      </c>
      <c r="D193" s="137" t="str">
        <f t="shared" si="10"/>
        <v/>
      </c>
      <c r="E193" s="137" t="str">
        <f t="shared" si="11"/>
        <v/>
      </c>
      <c r="F193" s="145"/>
      <c r="G193" s="145"/>
      <c r="H193" s="145"/>
    </row>
    <row r="194" spans="1:8" ht="15" customHeight="1" x14ac:dyDescent="0.2">
      <c r="A194" s="135">
        <v>192</v>
      </c>
      <c r="B194" s="136" t="str">
        <f t="shared" si="8"/>
        <v/>
      </c>
      <c r="C194" s="136" t="str">
        <f t="shared" si="9"/>
        <v/>
      </c>
      <c r="D194" s="137" t="str">
        <f t="shared" si="10"/>
        <v/>
      </c>
      <c r="E194" s="137" t="str">
        <f t="shared" si="11"/>
        <v/>
      </c>
      <c r="F194" s="145"/>
      <c r="G194" s="145"/>
      <c r="H194" s="145"/>
    </row>
    <row r="195" spans="1:8" ht="15" customHeight="1" x14ac:dyDescent="0.2">
      <c r="A195" s="135">
        <v>193</v>
      </c>
      <c r="B195" s="136" t="str">
        <f t="shared" ref="B195:B257" si="12">IF(C195="","",IF(VLOOKUP(A195,TourCompl,13,FALSE)="","",VLOOKUP(A195,ClasTr3,4,FALSE)))</f>
        <v/>
      </c>
      <c r="C195" s="136" t="str">
        <f t="shared" ref="C195:C257" si="13">IF(VLOOKUP(A195,TourCompl,13,FALSE)="","",VLOOKUP(A195,ClasTr3,5,FALSE))</f>
        <v/>
      </c>
      <c r="D195" s="137" t="str">
        <f t="shared" ref="D195:D257" si="14">IF(C195="","",IF(VLOOKUP(A195,TourCompl,13,FALSE)="","",VLOOKUP(A195,ClasTr3,22,FALSE) &amp; " V"))</f>
        <v/>
      </c>
      <c r="E195" s="137" t="str">
        <f t="shared" ref="E195:E257" si="15">IF(VLOOKUP(A195,TourCompl,13,FALSE)="","",VLOOKUP(A195,ClasTr3,27,FALSE))</f>
        <v/>
      </c>
      <c r="F195" s="145"/>
      <c r="G195" s="145"/>
      <c r="H195" s="145"/>
    </row>
    <row r="196" spans="1:8" ht="15" customHeight="1" x14ac:dyDescent="0.2">
      <c r="A196" s="135">
        <v>194</v>
      </c>
      <c r="B196" s="136" t="str">
        <f t="shared" si="12"/>
        <v/>
      </c>
      <c r="C196" s="136" t="str">
        <f t="shared" si="13"/>
        <v/>
      </c>
      <c r="D196" s="137" t="str">
        <f t="shared" si="14"/>
        <v/>
      </c>
      <c r="E196" s="137" t="str">
        <f t="shared" si="15"/>
        <v/>
      </c>
      <c r="F196" s="145"/>
      <c r="G196" s="145"/>
      <c r="H196" s="145"/>
    </row>
    <row r="197" spans="1:8" ht="15" customHeight="1" x14ac:dyDescent="0.2">
      <c r="A197" s="135">
        <v>195</v>
      </c>
      <c r="B197" s="136" t="str">
        <f t="shared" si="12"/>
        <v/>
      </c>
      <c r="C197" s="136" t="str">
        <f t="shared" si="13"/>
        <v/>
      </c>
      <c r="D197" s="137" t="str">
        <f t="shared" si="14"/>
        <v/>
      </c>
      <c r="E197" s="137" t="str">
        <f t="shared" si="15"/>
        <v/>
      </c>
      <c r="F197" s="145"/>
      <c r="G197" s="145"/>
      <c r="H197" s="145"/>
    </row>
    <row r="198" spans="1:8" ht="15" customHeight="1" x14ac:dyDescent="0.2">
      <c r="A198" s="135">
        <v>196</v>
      </c>
      <c r="B198" s="136" t="str">
        <f t="shared" si="12"/>
        <v/>
      </c>
      <c r="C198" s="136" t="str">
        <f t="shared" si="13"/>
        <v/>
      </c>
      <c r="D198" s="137" t="str">
        <f t="shared" si="14"/>
        <v/>
      </c>
      <c r="E198" s="137" t="str">
        <f t="shared" si="15"/>
        <v/>
      </c>
      <c r="F198" s="145"/>
      <c r="G198" s="145"/>
      <c r="H198" s="145"/>
    </row>
    <row r="199" spans="1:8" ht="15" customHeight="1" x14ac:dyDescent="0.2">
      <c r="A199" s="135">
        <v>197</v>
      </c>
      <c r="B199" s="136" t="str">
        <f t="shared" si="12"/>
        <v/>
      </c>
      <c r="C199" s="136" t="str">
        <f t="shared" si="13"/>
        <v/>
      </c>
      <c r="D199" s="137" t="str">
        <f t="shared" si="14"/>
        <v/>
      </c>
      <c r="E199" s="137" t="str">
        <f t="shared" si="15"/>
        <v/>
      </c>
      <c r="F199" s="145"/>
      <c r="G199" s="145"/>
      <c r="H199" s="145"/>
    </row>
    <row r="200" spans="1:8" ht="15" customHeight="1" x14ac:dyDescent="0.2">
      <c r="A200" s="135">
        <v>198</v>
      </c>
      <c r="B200" s="136" t="str">
        <f t="shared" si="12"/>
        <v/>
      </c>
      <c r="C200" s="136" t="str">
        <f t="shared" si="13"/>
        <v/>
      </c>
      <c r="D200" s="137" t="str">
        <f t="shared" si="14"/>
        <v/>
      </c>
      <c r="E200" s="137" t="str">
        <f t="shared" si="15"/>
        <v/>
      </c>
      <c r="F200" s="145"/>
      <c r="G200" s="145"/>
      <c r="H200" s="145"/>
    </row>
    <row r="201" spans="1:8" ht="15" customHeight="1" x14ac:dyDescent="0.2">
      <c r="A201" s="135">
        <v>199</v>
      </c>
      <c r="B201" s="136" t="str">
        <f t="shared" si="12"/>
        <v/>
      </c>
      <c r="C201" s="136" t="str">
        <f t="shared" si="13"/>
        <v/>
      </c>
      <c r="D201" s="137" t="str">
        <f t="shared" si="14"/>
        <v/>
      </c>
      <c r="E201" s="137" t="str">
        <f t="shared" si="15"/>
        <v/>
      </c>
      <c r="F201" s="145"/>
      <c r="G201" s="145"/>
      <c r="H201" s="145"/>
    </row>
    <row r="202" spans="1:8" ht="15" customHeight="1" x14ac:dyDescent="0.2">
      <c r="A202" s="135">
        <v>200</v>
      </c>
      <c r="B202" s="136" t="str">
        <f t="shared" si="12"/>
        <v/>
      </c>
      <c r="C202" s="136" t="str">
        <f t="shared" si="13"/>
        <v/>
      </c>
      <c r="D202" s="137" t="str">
        <f t="shared" si="14"/>
        <v/>
      </c>
      <c r="E202" s="137" t="str">
        <f t="shared" si="15"/>
        <v/>
      </c>
      <c r="F202" s="145"/>
      <c r="G202" s="145"/>
      <c r="H202" s="145"/>
    </row>
    <row r="203" spans="1:8" ht="15" customHeight="1" x14ac:dyDescent="0.2">
      <c r="A203" s="135">
        <v>201</v>
      </c>
      <c r="B203" s="136" t="str">
        <f t="shared" si="12"/>
        <v/>
      </c>
      <c r="C203" s="136" t="str">
        <f t="shared" si="13"/>
        <v/>
      </c>
      <c r="D203" s="137" t="str">
        <f t="shared" si="14"/>
        <v/>
      </c>
      <c r="E203" s="137" t="str">
        <f t="shared" si="15"/>
        <v/>
      </c>
      <c r="F203" s="145"/>
      <c r="G203" s="145"/>
      <c r="H203" s="145"/>
    </row>
    <row r="204" spans="1:8" ht="15" customHeight="1" x14ac:dyDescent="0.2">
      <c r="A204" s="135">
        <v>202</v>
      </c>
      <c r="B204" s="136" t="str">
        <f t="shared" si="12"/>
        <v/>
      </c>
      <c r="C204" s="136" t="str">
        <f t="shared" si="13"/>
        <v/>
      </c>
      <c r="D204" s="137" t="str">
        <f t="shared" si="14"/>
        <v/>
      </c>
      <c r="E204" s="137" t="str">
        <f t="shared" si="15"/>
        <v/>
      </c>
      <c r="F204" s="145"/>
      <c r="G204" s="145"/>
      <c r="H204" s="145"/>
    </row>
    <row r="205" spans="1:8" ht="15" customHeight="1" x14ac:dyDescent="0.2">
      <c r="A205" s="135">
        <v>203</v>
      </c>
      <c r="B205" s="136" t="str">
        <f t="shared" si="12"/>
        <v/>
      </c>
      <c r="C205" s="136" t="str">
        <f t="shared" si="13"/>
        <v/>
      </c>
      <c r="D205" s="137" t="str">
        <f t="shared" si="14"/>
        <v/>
      </c>
      <c r="E205" s="137" t="str">
        <f t="shared" si="15"/>
        <v/>
      </c>
      <c r="F205" s="145"/>
      <c r="G205" s="145"/>
      <c r="H205" s="145"/>
    </row>
    <row r="206" spans="1:8" ht="15" customHeight="1" x14ac:dyDescent="0.2">
      <c r="A206" s="135">
        <v>204</v>
      </c>
      <c r="B206" s="136" t="str">
        <f t="shared" si="12"/>
        <v/>
      </c>
      <c r="C206" s="136" t="str">
        <f t="shared" si="13"/>
        <v/>
      </c>
      <c r="D206" s="137" t="str">
        <f t="shared" si="14"/>
        <v/>
      </c>
      <c r="E206" s="137" t="str">
        <f t="shared" si="15"/>
        <v/>
      </c>
      <c r="F206" s="145"/>
      <c r="G206" s="145"/>
      <c r="H206" s="145"/>
    </row>
    <row r="207" spans="1:8" ht="15" customHeight="1" x14ac:dyDescent="0.2">
      <c r="A207" s="135">
        <v>205</v>
      </c>
      <c r="B207" s="136" t="str">
        <f t="shared" si="12"/>
        <v/>
      </c>
      <c r="C207" s="136" t="str">
        <f t="shared" si="13"/>
        <v/>
      </c>
      <c r="D207" s="137" t="str">
        <f t="shared" si="14"/>
        <v/>
      </c>
      <c r="E207" s="137" t="str">
        <f t="shared" si="15"/>
        <v/>
      </c>
      <c r="F207" s="145"/>
      <c r="G207" s="145"/>
      <c r="H207" s="145"/>
    </row>
    <row r="208" spans="1:8" ht="15" customHeight="1" x14ac:dyDescent="0.2">
      <c r="A208" s="135">
        <v>206</v>
      </c>
      <c r="B208" s="136" t="str">
        <f t="shared" si="12"/>
        <v/>
      </c>
      <c r="C208" s="136" t="str">
        <f t="shared" si="13"/>
        <v/>
      </c>
      <c r="D208" s="137" t="str">
        <f t="shared" si="14"/>
        <v/>
      </c>
      <c r="E208" s="137" t="str">
        <f t="shared" si="15"/>
        <v/>
      </c>
      <c r="F208" s="145"/>
      <c r="G208" s="145"/>
      <c r="H208" s="145"/>
    </row>
    <row r="209" spans="1:8" ht="15" customHeight="1" x14ac:dyDescent="0.2">
      <c r="A209" s="135">
        <v>207</v>
      </c>
      <c r="B209" s="136" t="str">
        <f t="shared" si="12"/>
        <v/>
      </c>
      <c r="C209" s="136" t="str">
        <f t="shared" si="13"/>
        <v/>
      </c>
      <c r="D209" s="137" t="str">
        <f t="shared" si="14"/>
        <v/>
      </c>
      <c r="E209" s="137" t="str">
        <f t="shared" si="15"/>
        <v/>
      </c>
      <c r="F209" s="145"/>
      <c r="G209" s="145"/>
      <c r="H209" s="145"/>
    </row>
    <row r="210" spans="1:8" ht="15" customHeight="1" x14ac:dyDescent="0.2">
      <c r="A210" s="135">
        <v>208</v>
      </c>
      <c r="B210" s="136" t="str">
        <f t="shared" si="12"/>
        <v/>
      </c>
      <c r="C210" s="136" t="str">
        <f t="shared" si="13"/>
        <v/>
      </c>
      <c r="D210" s="137" t="str">
        <f t="shared" si="14"/>
        <v/>
      </c>
      <c r="E210" s="137" t="str">
        <f t="shared" si="15"/>
        <v/>
      </c>
      <c r="F210" s="145"/>
      <c r="G210" s="145"/>
      <c r="H210" s="145"/>
    </row>
    <row r="211" spans="1:8" ht="15" customHeight="1" x14ac:dyDescent="0.2">
      <c r="A211" s="135">
        <v>209</v>
      </c>
      <c r="B211" s="136" t="str">
        <f t="shared" si="12"/>
        <v/>
      </c>
      <c r="C211" s="136" t="str">
        <f t="shared" si="13"/>
        <v/>
      </c>
      <c r="D211" s="137" t="str">
        <f t="shared" si="14"/>
        <v/>
      </c>
      <c r="E211" s="137" t="str">
        <f t="shared" si="15"/>
        <v/>
      </c>
      <c r="F211" s="145"/>
      <c r="G211" s="145"/>
      <c r="H211" s="145"/>
    </row>
    <row r="212" spans="1:8" ht="15" customHeight="1" x14ac:dyDescent="0.2">
      <c r="A212" s="135">
        <v>210</v>
      </c>
      <c r="B212" s="136" t="str">
        <f t="shared" si="12"/>
        <v/>
      </c>
      <c r="C212" s="136" t="str">
        <f t="shared" si="13"/>
        <v/>
      </c>
      <c r="D212" s="137" t="str">
        <f t="shared" si="14"/>
        <v/>
      </c>
      <c r="E212" s="137" t="str">
        <f t="shared" si="15"/>
        <v/>
      </c>
      <c r="F212" s="145"/>
      <c r="G212" s="145"/>
      <c r="H212" s="145"/>
    </row>
    <row r="213" spans="1:8" ht="15" customHeight="1" x14ac:dyDescent="0.2">
      <c r="A213" s="135">
        <v>211</v>
      </c>
      <c r="B213" s="136" t="str">
        <f t="shared" si="12"/>
        <v/>
      </c>
      <c r="C213" s="136" t="str">
        <f t="shared" si="13"/>
        <v/>
      </c>
      <c r="D213" s="137" t="str">
        <f t="shared" si="14"/>
        <v/>
      </c>
      <c r="E213" s="137" t="str">
        <f t="shared" si="15"/>
        <v/>
      </c>
      <c r="F213" s="145"/>
      <c r="G213" s="145"/>
      <c r="H213" s="145"/>
    </row>
    <row r="214" spans="1:8" ht="15" customHeight="1" x14ac:dyDescent="0.2">
      <c r="A214" s="135">
        <v>212</v>
      </c>
      <c r="B214" s="136" t="str">
        <f t="shared" si="12"/>
        <v/>
      </c>
      <c r="C214" s="136" t="str">
        <f t="shared" si="13"/>
        <v/>
      </c>
      <c r="D214" s="137" t="str">
        <f t="shared" si="14"/>
        <v/>
      </c>
      <c r="E214" s="137" t="str">
        <f t="shared" si="15"/>
        <v/>
      </c>
      <c r="F214" s="145"/>
      <c r="G214" s="145"/>
      <c r="H214" s="145"/>
    </row>
    <row r="215" spans="1:8" ht="15" customHeight="1" x14ac:dyDescent="0.2">
      <c r="A215" s="135">
        <v>213</v>
      </c>
      <c r="B215" s="136" t="str">
        <f t="shared" si="12"/>
        <v/>
      </c>
      <c r="C215" s="136" t="str">
        <f t="shared" si="13"/>
        <v/>
      </c>
      <c r="D215" s="137" t="str">
        <f t="shared" si="14"/>
        <v/>
      </c>
      <c r="E215" s="137" t="str">
        <f t="shared" si="15"/>
        <v/>
      </c>
      <c r="F215" s="145"/>
      <c r="G215" s="145"/>
      <c r="H215" s="145"/>
    </row>
    <row r="216" spans="1:8" ht="15" customHeight="1" x14ac:dyDescent="0.2">
      <c r="A216" s="135">
        <v>214</v>
      </c>
      <c r="B216" s="136" t="str">
        <f t="shared" si="12"/>
        <v/>
      </c>
      <c r="C216" s="136" t="str">
        <f t="shared" si="13"/>
        <v/>
      </c>
      <c r="D216" s="137" t="str">
        <f t="shared" si="14"/>
        <v/>
      </c>
      <c r="E216" s="137" t="str">
        <f t="shared" si="15"/>
        <v/>
      </c>
      <c r="F216" s="145"/>
      <c r="G216" s="145"/>
      <c r="H216" s="145"/>
    </row>
    <row r="217" spans="1:8" ht="15" customHeight="1" x14ac:dyDescent="0.2">
      <c r="A217" s="135">
        <v>215</v>
      </c>
      <c r="B217" s="136" t="str">
        <f t="shared" si="12"/>
        <v/>
      </c>
      <c r="C217" s="136" t="str">
        <f t="shared" si="13"/>
        <v/>
      </c>
      <c r="D217" s="137" t="str">
        <f t="shared" si="14"/>
        <v/>
      </c>
      <c r="E217" s="137" t="str">
        <f t="shared" si="15"/>
        <v/>
      </c>
      <c r="F217" s="145"/>
      <c r="G217" s="145"/>
      <c r="H217" s="145"/>
    </row>
    <row r="218" spans="1:8" ht="15" customHeight="1" x14ac:dyDescent="0.2">
      <c r="A218" s="135">
        <v>216</v>
      </c>
      <c r="B218" s="136" t="str">
        <f t="shared" si="12"/>
        <v/>
      </c>
      <c r="C218" s="136" t="str">
        <f t="shared" si="13"/>
        <v/>
      </c>
      <c r="D218" s="137" t="str">
        <f t="shared" si="14"/>
        <v/>
      </c>
      <c r="E218" s="137" t="str">
        <f t="shared" si="15"/>
        <v/>
      </c>
      <c r="F218" s="145"/>
      <c r="G218" s="145"/>
      <c r="H218" s="145"/>
    </row>
    <row r="219" spans="1:8" ht="15" customHeight="1" x14ac:dyDescent="0.2">
      <c r="A219" s="135">
        <v>217</v>
      </c>
      <c r="B219" s="136" t="str">
        <f t="shared" si="12"/>
        <v/>
      </c>
      <c r="C219" s="136" t="str">
        <f t="shared" si="13"/>
        <v/>
      </c>
      <c r="D219" s="137" t="str">
        <f t="shared" si="14"/>
        <v/>
      </c>
      <c r="E219" s="137" t="str">
        <f t="shared" si="15"/>
        <v/>
      </c>
      <c r="F219" s="145"/>
      <c r="G219" s="145"/>
      <c r="H219" s="145"/>
    </row>
    <row r="220" spans="1:8" ht="15" customHeight="1" x14ac:dyDescent="0.2">
      <c r="A220" s="135">
        <v>218</v>
      </c>
      <c r="B220" s="136" t="str">
        <f t="shared" si="12"/>
        <v/>
      </c>
      <c r="C220" s="136" t="str">
        <f t="shared" si="13"/>
        <v/>
      </c>
      <c r="D220" s="137" t="str">
        <f t="shared" si="14"/>
        <v/>
      </c>
      <c r="E220" s="137" t="str">
        <f t="shared" si="15"/>
        <v/>
      </c>
      <c r="F220" s="145"/>
      <c r="G220" s="145"/>
      <c r="H220" s="145"/>
    </row>
    <row r="221" spans="1:8" ht="15" customHeight="1" x14ac:dyDescent="0.2">
      <c r="A221" s="135">
        <v>219</v>
      </c>
      <c r="B221" s="136" t="str">
        <f t="shared" si="12"/>
        <v/>
      </c>
      <c r="C221" s="136" t="str">
        <f t="shared" si="13"/>
        <v/>
      </c>
      <c r="D221" s="137" t="str">
        <f t="shared" si="14"/>
        <v/>
      </c>
      <c r="E221" s="137" t="str">
        <f t="shared" si="15"/>
        <v/>
      </c>
      <c r="F221" s="145"/>
      <c r="G221" s="145"/>
      <c r="H221" s="145"/>
    </row>
    <row r="222" spans="1:8" ht="15" customHeight="1" x14ac:dyDescent="0.2">
      <c r="A222" s="135">
        <v>220</v>
      </c>
      <c r="B222" s="136" t="str">
        <f t="shared" si="12"/>
        <v/>
      </c>
      <c r="C222" s="136" t="str">
        <f t="shared" si="13"/>
        <v/>
      </c>
      <c r="D222" s="137" t="str">
        <f t="shared" si="14"/>
        <v/>
      </c>
      <c r="E222" s="137" t="str">
        <f t="shared" si="15"/>
        <v/>
      </c>
      <c r="F222" s="145"/>
      <c r="G222" s="145"/>
      <c r="H222" s="145"/>
    </row>
    <row r="223" spans="1:8" ht="15" customHeight="1" x14ac:dyDescent="0.2">
      <c r="A223" s="135">
        <v>221</v>
      </c>
      <c r="B223" s="136" t="str">
        <f t="shared" si="12"/>
        <v/>
      </c>
      <c r="C223" s="136" t="str">
        <f t="shared" si="13"/>
        <v/>
      </c>
      <c r="D223" s="137" t="str">
        <f t="shared" si="14"/>
        <v/>
      </c>
      <c r="E223" s="137" t="str">
        <f t="shared" si="15"/>
        <v/>
      </c>
      <c r="F223" s="145"/>
      <c r="G223" s="145"/>
      <c r="H223" s="145"/>
    </row>
    <row r="224" spans="1:8" ht="15" customHeight="1" x14ac:dyDescent="0.2">
      <c r="A224" s="135">
        <v>222</v>
      </c>
      <c r="B224" s="136" t="str">
        <f t="shared" si="12"/>
        <v/>
      </c>
      <c r="C224" s="136" t="str">
        <f t="shared" si="13"/>
        <v/>
      </c>
      <c r="D224" s="137" t="str">
        <f t="shared" si="14"/>
        <v/>
      </c>
      <c r="E224" s="137" t="str">
        <f t="shared" si="15"/>
        <v/>
      </c>
      <c r="F224" s="145"/>
      <c r="G224" s="145"/>
      <c r="H224" s="145"/>
    </row>
    <row r="225" spans="1:8" ht="15" customHeight="1" x14ac:dyDescent="0.2">
      <c r="A225" s="135">
        <v>223</v>
      </c>
      <c r="B225" s="136" t="str">
        <f t="shared" si="12"/>
        <v/>
      </c>
      <c r="C225" s="136" t="str">
        <f t="shared" si="13"/>
        <v/>
      </c>
      <c r="D225" s="137" t="str">
        <f t="shared" si="14"/>
        <v/>
      </c>
      <c r="E225" s="137" t="str">
        <f t="shared" si="15"/>
        <v/>
      </c>
      <c r="F225" s="145"/>
      <c r="G225" s="145"/>
      <c r="H225" s="145"/>
    </row>
    <row r="226" spans="1:8" ht="15" customHeight="1" x14ac:dyDescent="0.2">
      <c r="A226" s="135">
        <v>224</v>
      </c>
      <c r="B226" s="136" t="str">
        <f t="shared" si="12"/>
        <v/>
      </c>
      <c r="C226" s="136" t="str">
        <f t="shared" si="13"/>
        <v/>
      </c>
      <c r="D226" s="137" t="str">
        <f t="shared" si="14"/>
        <v/>
      </c>
      <c r="E226" s="137" t="str">
        <f t="shared" si="15"/>
        <v/>
      </c>
      <c r="F226" s="145"/>
      <c r="G226" s="145"/>
      <c r="H226" s="145"/>
    </row>
    <row r="227" spans="1:8" ht="15" customHeight="1" x14ac:dyDescent="0.2">
      <c r="A227" s="135">
        <v>225</v>
      </c>
      <c r="B227" s="136" t="str">
        <f t="shared" si="12"/>
        <v/>
      </c>
      <c r="C227" s="136" t="str">
        <f t="shared" si="13"/>
        <v/>
      </c>
      <c r="D227" s="137" t="str">
        <f t="shared" si="14"/>
        <v/>
      </c>
      <c r="E227" s="137" t="str">
        <f t="shared" si="15"/>
        <v/>
      </c>
      <c r="F227" s="145"/>
      <c r="G227" s="145"/>
      <c r="H227" s="145"/>
    </row>
    <row r="228" spans="1:8" ht="15" customHeight="1" x14ac:dyDescent="0.2">
      <c r="A228" s="135">
        <v>226</v>
      </c>
      <c r="B228" s="136" t="str">
        <f t="shared" si="12"/>
        <v/>
      </c>
      <c r="C228" s="136" t="str">
        <f t="shared" si="13"/>
        <v/>
      </c>
      <c r="D228" s="137" t="str">
        <f t="shared" si="14"/>
        <v/>
      </c>
      <c r="E228" s="137" t="str">
        <f t="shared" si="15"/>
        <v/>
      </c>
      <c r="F228" s="145"/>
      <c r="G228" s="145"/>
      <c r="H228" s="145"/>
    </row>
    <row r="229" spans="1:8" ht="15" customHeight="1" x14ac:dyDescent="0.2">
      <c r="A229" s="135">
        <v>227</v>
      </c>
      <c r="B229" s="136" t="str">
        <f t="shared" si="12"/>
        <v/>
      </c>
      <c r="C229" s="136" t="str">
        <f t="shared" si="13"/>
        <v/>
      </c>
      <c r="D229" s="137" t="str">
        <f t="shared" si="14"/>
        <v/>
      </c>
      <c r="E229" s="137" t="str">
        <f t="shared" si="15"/>
        <v/>
      </c>
      <c r="F229" s="145"/>
      <c r="G229" s="145"/>
      <c r="H229" s="145"/>
    </row>
    <row r="230" spans="1:8" ht="15" customHeight="1" x14ac:dyDescent="0.2">
      <c r="A230" s="135">
        <v>228</v>
      </c>
      <c r="B230" s="136" t="str">
        <f t="shared" si="12"/>
        <v/>
      </c>
      <c r="C230" s="136" t="str">
        <f t="shared" si="13"/>
        <v/>
      </c>
      <c r="D230" s="137" t="str">
        <f t="shared" si="14"/>
        <v/>
      </c>
      <c r="E230" s="137" t="str">
        <f t="shared" si="15"/>
        <v/>
      </c>
      <c r="F230" s="145"/>
      <c r="G230" s="145"/>
      <c r="H230" s="145"/>
    </row>
    <row r="231" spans="1:8" ht="15" customHeight="1" x14ac:dyDescent="0.2">
      <c r="A231" s="135">
        <v>229</v>
      </c>
      <c r="B231" s="136" t="str">
        <f t="shared" si="12"/>
        <v/>
      </c>
      <c r="C231" s="136" t="str">
        <f t="shared" si="13"/>
        <v/>
      </c>
      <c r="D231" s="137" t="str">
        <f t="shared" si="14"/>
        <v/>
      </c>
      <c r="E231" s="137" t="str">
        <f t="shared" si="15"/>
        <v/>
      </c>
      <c r="F231" s="145"/>
      <c r="G231" s="145"/>
      <c r="H231" s="145"/>
    </row>
    <row r="232" spans="1:8" ht="15" customHeight="1" x14ac:dyDescent="0.2">
      <c r="A232" s="135">
        <v>230</v>
      </c>
      <c r="B232" s="136" t="str">
        <f t="shared" si="12"/>
        <v/>
      </c>
      <c r="C232" s="136" t="str">
        <f t="shared" si="13"/>
        <v/>
      </c>
      <c r="D232" s="137" t="str">
        <f t="shared" si="14"/>
        <v/>
      </c>
      <c r="E232" s="137" t="str">
        <f t="shared" si="15"/>
        <v/>
      </c>
      <c r="F232" s="145"/>
      <c r="G232" s="145"/>
      <c r="H232" s="145"/>
    </row>
    <row r="233" spans="1:8" ht="15" customHeight="1" x14ac:dyDescent="0.2">
      <c r="A233" s="135">
        <v>231</v>
      </c>
      <c r="B233" s="136" t="str">
        <f t="shared" si="12"/>
        <v/>
      </c>
      <c r="C233" s="136" t="str">
        <f t="shared" si="13"/>
        <v/>
      </c>
      <c r="D233" s="137" t="str">
        <f t="shared" si="14"/>
        <v/>
      </c>
      <c r="E233" s="137" t="str">
        <f t="shared" si="15"/>
        <v/>
      </c>
      <c r="F233" s="145"/>
      <c r="G233" s="145"/>
      <c r="H233" s="145"/>
    </row>
    <row r="234" spans="1:8" ht="15" customHeight="1" x14ac:dyDescent="0.2">
      <c r="A234" s="135">
        <v>232</v>
      </c>
      <c r="B234" s="136" t="str">
        <f t="shared" si="12"/>
        <v/>
      </c>
      <c r="C234" s="136" t="str">
        <f t="shared" si="13"/>
        <v/>
      </c>
      <c r="D234" s="137" t="str">
        <f t="shared" si="14"/>
        <v/>
      </c>
      <c r="E234" s="137" t="str">
        <f t="shared" si="15"/>
        <v/>
      </c>
      <c r="F234" s="145"/>
      <c r="G234" s="145"/>
      <c r="H234" s="145"/>
    </row>
    <row r="235" spans="1:8" ht="15" customHeight="1" x14ac:dyDescent="0.2">
      <c r="A235" s="135">
        <v>233</v>
      </c>
      <c r="B235" s="136" t="str">
        <f t="shared" si="12"/>
        <v/>
      </c>
      <c r="C235" s="136" t="str">
        <f t="shared" si="13"/>
        <v/>
      </c>
      <c r="D235" s="137" t="str">
        <f t="shared" si="14"/>
        <v/>
      </c>
      <c r="E235" s="137" t="str">
        <f t="shared" si="15"/>
        <v/>
      </c>
      <c r="F235" s="145"/>
      <c r="G235" s="145"/>
      <c r="H235" s="145"/>
    </row>
    <row r="236" spans="1:8" ht="15" customHeight="1" x14ac:dyDescent="0.2">
      <c r="A236" s="135">
        <v>234</v>
      </c>
      <c r="B236" s="136" t="str">
        <f t="shared" si="12"/>
        <v/>
      </c>
      <c r="C236" s="136" t="str">
        <f t="shared" si="13"/>
        <v/>
      </c>
      <c r="D236" s="137" t="str">
        <f t="shared" si="14"/>
        <v/>
      </c>
      <c r="E236" s="137" t="str">
        <f t="shared" si="15"/>
        <v/>
      </c>
      <c r="F236" s="145"/>
      <c r="G236" s="145"/>
      <c r="H236" s="145"/>
    </row>
    <row r="237" spans="1:8" ht="15" customHeight="1" x14ac:dyDescent="0.2">
      <c r="A237" s="135">
        <v>235</v>
      </c>
      <c r="B237" s="136" t="str">
        <f t="shared" si="12"/>
        <v/>
      </c>
      <c r="C237" s="136" t="str">
        <f t="shared" si="13"/>
        <v/>
      </c>
      <c r="D237" s="137" t="str">
        <f t="shared" si="14"/>
        <v/>
      </c>
      <c r="E237" s="137" t="str">
        <f t="shared" si="15"/>
        <v/>
      </c>
      <c r="F237" s="145"/>
      <c r="G237" s="145"/>
      <c r="H237" s="145"/>
    </row>
    <row r="238" spans="1:8" ht="15" customHeight="1" x14ac:dyDescent="0.2">
      <c r="A238" s="135">
        <v>236</v>
      </c>
      <c r="B238" s="136" t="str">
        <f t="shared" si="12"/>
        <v/>
      </c>
      <c r="C238" s="136" t="str">
        <f t="shared" si="13"/>
        <v/>
      </c>
      <c r="D238" s="137" t="str">
        <f t="shared" si="14"/>
        <v/>
      </c>
      <c r="E238" s="137" t="str">
        <f t="shared" si="15"/>
        <v/>
      </c>
      <c r="F238" s="145"/>
      <c r="G238" s="145"/>
      <c r="H238" s="145"/>
    </row>
    <row r="239" spans="1:8" ht="15" customHeight="1" x14ac:dyDescent="0.2">
      <c r="A239" s="135">
        <v>237</v>
      </c>
      <c r="B239" s="136" t="str">
        <f t="shared" si="12"/>
        <v/>
      </c>
      <c r="C239" s="136" t="str">
        <f t="shared" si="13"/>
        <v/>
      </c>
      <c r="D239" s="137" t="str">
        <f t="shared" si="14"/>
        <v/>
      </c>
      <c r="E239" s="137" t="str">
        <f t="shared" si="15"/>
        <v/>
      </c>
      <c r="F239" s="145"/>
      <c r="G239" s="145"/>
      <c r="H239" s="145"/>
    </row>
    <row r="240" spans="1:8" ht="15" customHeight="1" x14ac:dyDescent="0.2">
      <c r="A240" s="135">
        <v>238</v>
      </c>
      <c r="B240" s="136" t="str">
        <f t="shared" si="12"/>
        <v/>
      </c>
      <c r="C240" s="136" t="str">
        <f t="shared" si="13"/>
        <v/>
      </c>
      <c r="D240" s="137" t="str">
        <f t="shared" si="14"/>
        <v/>
      </c>
      <c r="E240" s="137" t="str">
        <f t="shared" si="15"/>
        <v/>
      </c>
      <c r="F240" s="145"/>
      <c r="G240" s="145"/>
      <c r="H240" s="145"/>
    </row>
    <row r="241" spans="1:8" ht="15" customHeight="1" x14ac:dyDescent="0.2">
      <c r="A241" s="135">
        <v>239</v>
      </c>
      <c r="B241" s="136" t="str">
        <f t="shared" si="12"/>
        <v/>
      </c>
      <c r="C241" s="136" t="str">
        <f t="shared" si="13"/>
        <v/>
      </c>
      <c r="D241" s="137" t="str">
        <f t="shared" si="14"/>
        <v/>
      </c>
      <c r="E241" s="137" t="str">
        <f t="shared" si="15"/>
        <v/>
      </c>
      <c r="F241" s="145"/>
      <c r="G241" s="145"/>
      <c r="H241" s="145"/>
    </row>
    <row r="242" spans="1:8" ht="15" customHeight="1" x14ac:dyDescent="0.2">
      <c r="A242" s="135">
        <v>240</v>
      </c>
      <c r="B242" s="136" t="str">
        <f t="shared" si="12"/>
        <v/>
      </c>
      <c r="C242" s="136" t="str">
        <f t="shared" si="13"/>
        <v/>
      </c>
      <c r="D242" s="137" t="str">
        <f t="shared" si="14"/>
        <v/>
      </c>
      <c r="E242" s="137" t="str">
        <f t="shared" si="15"/>
        <v/>
      </c>
      <c r="F242" s="145"/>
      <c r="G242" s="145"/>
      <c r="H242" s="145"/>
    </row>
    <row r="243" spans="1:8" ht="15" customHeight="1" x14ac:dyDescent="0.2">
      <c r="A243" s="135">
        <v>241</v>
      </c>
      <c r="B243" s="136" t="str">
        <f t="shared" si="12"/>
        <v/>
      </c>
      <c r="C243" s="136" t="str">
        <f t="shared" si="13"/>
        <v/>
      </c>
      <c r="D243" s="137" t="str">
        <f t="shared" si="14"/>
        <v/>
      </c>
      <c r="E243" s="137" t="str">
        <f t="shared" si="15"/>
        <v/>
      </c>
      <c r="F243" s="145"/>
      <c r="G243" s="145"/>
      <c r="H243" s="145"/>
    </row>
    <row r="244" spans="1:8" ht="15" customHeight="1" x14ac:dyDescent="0.2">
      <c r="A244" s="135">
        <v>242</v>
      </c>
      <c r="B244" s="136" t="str">
        <f t="shared" si="12"/>
        <v/>
      </c>
      <c r="C244" s="136" t="str">
        <f t="shared" si="13"/>
        <v/>
      </c>
      <c r="D244" s="137" t="str">
        <f t="shared" si="14"/>
        <v/>
      </c>
      <c r="E244" s="137" t="str">
        <f t="shared" si="15"/>
        <v/>
      </c>
      <c r="F244" s="145"/>
      <c r="G244" s="145"/>
      <c r="H244" s="145"/>
    </row>
    <row r="245" spans="1:8" ht="15" customHeight="1" x14ac:dyDescent="0.2">
      <c r="A245" s="135">
        <v>243</v>
      </c>
      <c r="B245" s="136" t="str">
        <f t="shared" si="12"/>
        <v/>
      </c>
      <c r="C245" s="136" t="str">
        <f t="shared" si="13"/>
        <v/>
      </c>
      <c r="D245" s="137" t="str">
        <f t="shared" si="14"/>
        <v/>
      </c>
      <c r="E245" s="137" t="str">
        <f t="shared" si="15"/>
        <v/>
      </c>
      <c r="F245" s="145"/>
      <c r="G245" s="145"/>
      <c r="H245" s="145"/>
    </row>
    <row r="246" spans="1:8" ht="15" customHeight="1" x14ac:dyDescent="0.2">
      <c r="A246" s="135">
        <v>244</v>
      </c>
      <c r="B246" s="136" t="str">
        <f t="shared" si="12"/>
        <v/>
      </c>
      <c r="C246" s="136" t="str">
        <f t="shared" si="13"/>
        <v/>
      </c>
      <c r="D246" s="137" t="str">
        <f t="shared" si="14"/>
        <v/>
      </c>
      <c r="E246" s="137" t="str">
        <f t="shared" si="15"/>
        <v/>
      </c>
      <c r="F246" s="145"/>
      <c r="G246" s="145"/>
      <c r="H246" s="145"/>
    </row>
    <row r="247" spans="1:8" ht="15" customHeight="1" x14ac:dyDescent="0.2">
      <c r="A247" s="135">
        <v>245</v>
      </c>
      <c r="B247" s="136" t="str">
        <f t="shared" si="12"/>
        <v/>
      </c>
      <c r="C247" s="136" t="str">
        <f t="shared" si="13"/>
        <v/>
      </c>
      <c r="D247" s="137" t="str">
        <f t="shared" si="14"/>
        <v/>
      </c>
      <c r="E247" s="137" t="str">
        <f t="shared" si="15"/>
        <v/>
      </c>
      <c r="F247" s="145"/>
      <c r="G247" s="145"/>
      <c r="H247" s="145"/>
    </row>
    <row r="248" spans="1:8" ht="15" customHeight="1" x14ac:dyDescent="0.2">
      <c r="A248" s="135">
        <v>246</v>
      </c>
      <c r="B248" s="136" t="str">
        <f t="shared" si="12"/>
        <v/>
      </c>
      <c r="C248" s="136" t="str">
        <f t="shared" si="13"/>
        <v/>
      </c>
      <c r="D248" s="137" t="str">
        <f t="shared" si="14"/>
        <v/>
      </c>
      <c r="E248" s="137" t="str">
        <f t="shared" si="15"/>
        <v/>
      </c>
      <c r="F248" s="145"/>
      <c r="G248" s="145"/>
      <c r="H248" s="145"/>
    </row>
    <row r="249" spans="1:8" ht="15" customHeight="1" x14ac:dyDescent="0.2">
      <c r="A249" s="135">
        <v>247</v>
      </c>
      <c r="B249" s="136" t="str">
        <f t="shared" si="12"/>
        <v/>
      </c>
      <c r="C249" s="136" t="str">
        <f t="shared" si="13"/>
        <v/>
      </c>
      <c r="D249" s="137" t="str">
        <f t="shared" si="14"/>
        <v/>
      </c>
      <c r="E249" s="137" t="str">
        <f t="shared" si="15"/>
        <v/>
      </c>
      <c r="F249" s="145"/>
      <c r="G249" s="145"/>
      <c r="H249" s="145"/>
    </row>
    <row r="250" spans="1:8" ht="15" customHeight="1" x14ac:dyDescent="0.2">
      <c r="A250" s="135">
        <v>248</v>
      </c>
      <c r="B250" s="136" t="str">
        <f t="shared" si="12"/>
        <v/>
      </c>
      <c r="C250" s="136" t="str">
        <f t="shared" si="13"/>
        <v/>
      </c>
      <c r="D250" s="137" t="str">
        <f t="shared" si="14"/>
        <v/>
      </c>
      <c r="E250" s="137" t="str">
        <f t="shared" si="15"/>
        <v/>
      </c>
      <c r="F250" s="145"/>
      <c r="G250" s="145"/>
      <c r="H250" s="145"/>
    </row>
    <row r="251" spans="1:8" ht="15" customHeight="1" x14ac:dyDescent="0.2">
      <c r="A251" s="135">
        <v>249</v>
      </c>
      <c r="B251" s="136" t="str">
        <f t="shared" si="12"/>
        <v/>
      </c>
      <c r="C251" s="136" t="str">
        <f t="shared" si="13"/>
        <v/>
      </c>
      <c r="D251" s="137" t="str">
        <f t="shared" si="14"/>
        <v/>
      </c>
      <c r="E251" s="137" t="str">
        <f t="shared" si="15"/>
        <v/>
      </c>
      <c r="F251" s="145"/>
      <c r="G251" s="145"/>
      <c r="H251" s="145"/>
    </row>
    <row r="252" spans="1:8" ht="15" customHeight="1" x14ac:dyDescent="0.2">
      <c r="A252" s="135">
        <v>250</v>
      </c>
      <c r="B252" s="136" t="str">
        <f t="shared" si="12"/>
        <v/>
      </c>
      <c r="C252" s="136" t="str">
        <f t="shared" si="13"/>
        <v/>
      </c>
      <c r="D252" s="137" t="str">
        <f t="shared" si="14"/>
        <v/>
      </c>
      <c r="E252" s="137" t="str">
        <f t="shared" si="15"/>
        <v/>
      </c>
      <c r="F252" s="145"/>
      <c r="G252" s="145"/>
      <c r="H252" s="145"/>
    </row>
    <row r="253" spans="1:8" ht="15" customHeight="1" x14ac:dyDescent="0.2">
      <c r="A253" s="135">
        <v>251</v>
      </c>
      <c r="B253" s="136" t="str">
        <f t="shared" si="12"/>
        <v/>
      </c>
      <c r="C253" s="136" t="str">
        <f t="shared" si="13"/>
        <v/>
      </c>
      <c r="D253" s="137" t="str">
        <f t="shared" si="14"/>
        <v/>
      </c>
      <c r="E253" s="137" t="str">
        <f t="shared" si="15"/>
        <v/>
      </c>
      <c r="F253" s="145"/>
      <c r="G253" s="145"/>
      <c r="H253" s="145"/>
    </row>
    <row r="254" spans="1:8" ht="15" customHeight="1" x14ac:dyDescent="0.2">
      <c r="A254" s="135">
        <v>252</v>
      </c>
      <c r="B254" s="136" t="str">
        <f t="shared" si="12"/>
        <v/>
      </c>
      <c r="C254" s="136" t="str">
        <f t="shared" si="13"/>
        <v/>
      </c>
      <c r="D254" s="137" t="str">
        <f t="shared" si="14"/>
        <v/>
      </c>
      <c r="E254" s="137" t="str">
        <f t="shared" si="15"/>
        <v/>
      </c>
      <c r="F254" s="145"/>
      <c r="G254" s="145"/>
      <c r="H254" s="145"/>
    </row>
    <row r="255" spans="1:8" ht="15" customHeight="1" x14ac:dyDescent="0.2">
      <c r="A255" s="135">
        <v>253</v>
      </c>
      <c r="B255" s="136" t="str">
        <f t="shared" si="12"/>
        <v/>
      </c>
      <c r="C255" s="136" t="str">
        <f t="shared" si="13"/>
        <v/>
      </c>
      <c r="D255" s="137" t="str">
        <f t="shared" si="14"/>
        <v/>
      </c>
      <c r="E255" s="137" t="str">
        <f t="shared" si="15"/>
        <v/>
      </c>
      <c r="F255" s="145"/>
      <c r="G255" s="145"/>
      <c r="H255" s="145"/>
    </row>
    <row r="256" spans="1:8" ht="15" customHeight="1" x14ac:dyDescent="0.2">
      <c r="A256" s="135">
        <v>254</v>
      </c>
      <c r="B256" s="136" t="str">
        <f t="shared" si="12"/>
        <v/>
      </c>
      <c r="C256" s="136" t="str">
        <f t="shared" si="13"/>
        <v/>
      </c>
      <c r="D256" s="137" t="str">
        <f t="shared" si="14"/>
        <v/>
      </c>
      <c r="E256" s="137" t="str">
        <f t="shared" si="15"/>
        <v/>
      </c>
      <c r="F256" s="145"/>
      <c r="G256" s="145"/>
      <c r="H256" s="145"/>
    </row>
    <row r="257" spans="1:8" ht="15" customHeight="1" x14ac:dyDescent="0.2">
      <c r="A257" s="135">
        <v>255</v>
      </c>
      <c r="B257" s="136" t="str">
        <f t="shared" si="12"/>
        <v/>
      </c>
      <c r="C257" s="136" t="str">
        <f t="shared" si="13"/>
        <v/>
      </c>
      <c r="D257" s="137" t="str">
        <f t="shared" si="14"/>
        <v/>
      </c>
      <c r="E257" s="137" t="str">
        <f t="shared" si="15"/>
        <v/>
      </c>
      <c r="F257" s="145"/>
      <c r="G257" s="145"/>
      <c r="H257" s="145"/>
    </row>
  </sheetData>
  <sheetProtection sheet="1" objects="1" scenarios="1" selectLockedCells="1"/>
  <phoneticPr fontId="1" type="noConversion"/>
  <conditionalFormatting sqref="A3:A257">
    <cfRule type="expression" dxfId="2" priority="1" stopIfTrue="1">
      <formula>C3=""</formula>
    </cfRule>
  </conditionalFormatting>
  <printOptions horizontalCentered="1"/>
  <pageMargins left="0.39370078740157483" right="0.39370078740157483" top="0.39370078740157483" bottom="0" header="0.15748031496062992" footer="0"/>
  <pageSetup paperSize="9" orientation="portrait" horizontalDpi="300" verticalDpi="300" r:id="rId1"/>
  <headerFooter alignWithMargins="0">
    <oddHeader>&amp;C&amp;"Arial,Gras"&amp;12&amp;EClassement après 3ème Tour</oddHead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6">
    <pageSetUpPr autoPageBreaks="0"/>
  </sheetPr>
  <dimension ref="A1:I257"/>
  <sheetViews>
    <sheetView showGridLines="0" showRowColHeaders="0" showOutlineSymbols="0" zoomScale="125" workbookViewId="0">
      <pane ySplit="2" topLeftCell="A3" activePane="bottomLeft" state="frozen"/>
      <selection activeCell="C3" sqref="C3"/>
      <selection pane="bottomLeft" activeCell="G1" sqref="G1"/>
    </sheetView>
  </sheetViews>
  <sheetFormatPr baseColWidth="10" defaultColWidth="0" defaultRowHeight="12.75" zeroHeight="1" x14ac:dyDescent="0.2"/>
  <cols>
    <col min="1" max="1" width="16.7109375" style="139" customWidth="1"/>
    <col min="2" max="2" width="13.7109375" style="139" customWidth="1"/>
    <col min="3" max="3" width="35.7109375" style="139" customWidth="1"/>
    <col min="4" max="5" width="13.7109375" style="139" customWidth="1"/>
    <col min="6" max="8" width="11.42578125" style="139" customWidth="1"/>
    <col min="9" max="9" width="2" style="138" customWidth="1"/>
    <col min="10" max="16384" width="11.42578125" style="139" hidden="1"/>
  </cols>
  <sheetData>
    <row r="1" spans="1:8" ht="15" customHeight="1" x14ac:dyDescent="0.2">
      <c r="A1" s="206" t="s">
        <v>11</v>
      </c>
      <c r="B1" s="207" t="s">
        <v>23</v>
      </c>
      <c r="C1" s="207" t="s">
        <v>12</v>
      </c>
      <c r="D1" s="207" t="s">
        <v>2</v>
      </c>
      <c r="E1" s="208" t="s">
        <v>1</v>
      </c>
      <c r="F1" s="138"/>
      <c r="G1" s="138"/>
      <c r="H1" s="138"/>
    </row>
    <row r="2" spans="1:8" ht="15" customHeight="1" thickBot="1" x14ac:dyDescent="0.25">
      <c r="A2" s="209"/>
      <c r="B2" s="210"/>
      <c r="C2" s="210"/>
      <c r="D2" s="210"/>
      <c r="E2" s="211"/>
      <c r="F2" s="138"/>
      <c r="G2" s="138"/>
      <c r="H2" s="138"/>
    </row>
    <row r="3" spans="1:8" ht="15" customHeight="1" x14ac:dyDescent="0.25">
      <c r="A3" s="203">
        <v>1</v>
      </c>
      <c r="B3" s="204">
        <f t="shared" ref="B3:B66" si="0">IF(C3="","",IF(VLOOKUP(A3,TourCompl,15,FALSE)="","",VLOOKUP(A3,ClasTr4,3,FALSE)))</f>
        <v>1</v>
      </c>
      <c r="C3" s="204" t="str">
        <f t="shared" ref="C3:C66" si="1">IF(VLOOKUP(A3,TourCompl,15,FALSE)="","",VLOOKUP(A3,ClasTr4,4,FALSE))</f>
        <v>a1 &amp; B1 &amp; C1</v>
      </c>
      <c r="D3" s="205" t="str">
        <f t="shared" ref="D3:D66" si="2">IF(C3="","",IF(VLOOKUP(A3,TourCompl,15,FALSE)="","",VLOOKUP(A3,ClasTr4,22,FALSE) &amp; " V"))</f>
        <v>0 V</v>
      </c>
      <c r="E3" s="205">
        <f t="shared" ref="E3:E66" si="3">IF(VLOOKUP(A3,TourCompl,15,FALSE)="","",VLOOKUP(A3,ClasTr4,27,FALSE))</f>
        <v>0</v>
      </c>
      <c r="F3" s="138"/>
      <c r="G3" s="138"/>
      <c r="H3" s="138"/>
    </row>
    <row r="4" spans="1:8" ht="15" customHeight="1" x14ac:dyDescent="0.25">
      <c r="A4" s="140">
        <v>2</v>
      </c>
      <c r="B4" s="141">
        <f t="shared" si="0"/>
        <v>2</v>
      </c>
      <c r="C4" s="141" t="str">
        <f t="shared" si="1"/>
        <v>a2 &amp; B2 &amp; C2</v>
      </c>
      <c r="D4" s="142" t="str">
        <f t="shared" si="2"/>
        <v>0 V</v>
      </c>
      <c r="E4" s="142">
        <f t="shared" si="3"/>
        <v>0</v>
      </c>
      <c r="F4" s="138"/>
      <c r="G4" s="138"/>
      <c r="H4" s="138"/>
    </row>
    <row r="5" spans="1:8" ht="15" customHeight="1" x14ac:dyDescent="0.25">
      <c r="A5" s="140">
        <v>3</v>
      </c>
      <c r="B5" s="141">
        <f t="shared" si="0"/>
        <v>3</v>
      </c>
      <c r="C5" s="141" t="str">
        <f t="shared" si="1"/>
        <v>a3 &amp; B3 &amp; C3</v>
      </c>
      <c r="D5" s="142" t="str">
        <f t="shared" si="2"/>
        <v>0 V</v>
      </c>
      <c r="E5" s="142">
        <f t="shared" si="3"/>
        <v>0</v>
      </c>
      <c r="F5" s="138"/>
      <c r="G5" s="138"/>
      <c r="H5" s="138"/>
    </row>
    <row r="6" spans="1:8" ht="15" customHeight="1" x14ac:dyDescent="0.25">
      <c r="A6" s="140">
        <v>4</v>
      </c>
      <c r="B6" s="141">
        <f t="shared" si="0"/>
        <v>4</v>
      </c>
      <c r="C6" s="141" t="str">
        <f t="shared" si="1"/>
        <v>a4 &amp; B4 &amp; C4</v>
      </c>
      <c r="D6" s="142" t="str">
        <f t="shared" si="2"/>
        <v>0 V</v>
      </c>
      <c r="E6" s="142">
        <f t="shared" si="3"/>
        <v>0</v>
      </c>
      <c r="F6" s="138"/>
      <c r="G6" s="138"/>
      <c r="H6" s="138"/>
    </row>
    <row r="7" spans="1:8" ht="15" customHeight="1" x14ac:dyDescent="0.25">
      <c r="A7" s="140">
        <v>5</v>
      </c>
      <c r="B7" s="141">
        <f t="shared" si="0"/>
        <v>5</v>
      </c>
      <c r="C7" s="141" t="str">
        <f t="shared" si="1"/>
        <v>a5 &amp; B5 &amp; C5</v>
      </c>
      <c r="D7" s="142" t="str">
        <f t="shared" si="2"/>
        <v>0 V</v>
      </c>
      <c r="E7" s="142">
        <f t="shared" si="3"/>
        <v>0</v>
      </c>
      <c r="F7" s="138"/>
      <c r="G7" s="138"/>
      <c r="H7" s="138"/>
    </row>
    <row r="8" spans="1:8" ht="15" customHeight="1" x14ac:dyDescent="0.25">
      <c r="A8" s="140">
        <v>6</v>
      </c>
      <c r="B8" s="141">
        <f t="shared" si="0"/>
        <v>6</v>
      </c>
      <c r="C8" s="141" t="str">
        <f t="shared" si="1"/>
        <v>a6 &amp; B6 &amp; C6</v>
      </c>
      <c r="D8" s="142" t="str">
        <f t="shared" si="2"/>
        <v>0 V</v>
      </c>
      <c r="E8" s="142">
        <f t="shared" si="3"/>
        <v>0</v>
      </c>
      <c r="F8" s="138"/>
      <c r="G8" s="138"/>
      <c r="H8" s="138"/>
    </row>
    <row r="9" spans="1:8" ht="15" customHeight="1" x14ac:dyDescent="0.25">
      <c r="A9" s="140">
        <v>7</v>
      </c>
      <c r="B9" s="141">
        <f t="shared" si="0"/>
        <v>7</v>
      </c>
      <c r="C9" s="141" t="str">
        <f t="shared" si="1"/>
        <v>a7 &amp; B7 &amp; C7</v>
      </c>
      <c r="D9" s="142" t="str">
        <f t="shared" si="2"/>
        <v>0 V</v>
      </c>
      <c r="E9" s="142">
        <f t="shared" si="3"/>
        <v>0</v>
      </c>
      <c r="F9" s="138"/>
      <c r="G9" s="138"/>
      <c r="H9" s="138"/>
    </row>
    <row r="10" spans="1:8" ht="15" customHeight="1" x14ac:dyDescent="0.25">
      <c r="A10" s="140">
        <v>8</v>
      </c>
      <c r="B10" s="141">
        <f t="shared" si="0"/>
        <v>8</v>
      </c>
      <c r="C10" s="141" t="str">
        <f t="shared" si="1"/>
        <v>a8 &amp; B8 &amp; C8</v>
      </c>
      <c r="D10" s="142" t="str">
        <f t="shared" si="2"/>
        <v>0 V</v>
      </c>
      <c r="E10" s="142">
        <f t="shared" si="3"/>
        <v>0</v>
      </c>
      <c r="F10" s="138"/>
      <c r="G10" s="138"/>
      <c r="H10" s="138"/>
    </row>
    <row r="11" spans="1:8" ht="15" customHeight="1" x14ac:dyDescent="0.25">
      <c r="A11" s="140">
        <v>9</v>
      </c>
      <c r="B11" s="141">
        <f t="shared" si="0"/>
        <v>9</v>
      </c>
      <c r="C11" s="141" t="str">
        <f t="shared" si="1"/>
        <v>a9 &amp; B9 &amp; C9</v>
      </c>
      <c r="D11" s="142" t="str">
        <f t="shared" si="2"/>
        <v>0 V</v>
      </c>
      <c r="E11" s="142">
        <f t="shared" si="3"/>
        <v>0</v>
      </c>
      <c r="F11" s="138"/>
      <c r="G11" s="138"/>
      <c r="H11" s="138"/>
    </row>
    <row r="12" spans="1:8" ht="15" customHeight="1" x14ac:dyDescent="0.25">
      <c r="A12" s="140">
        <v>10</v>
      </c>
      <c r="B12" s="141">
        <f t="shared" si="0"/>
        <v>10</v>
      </c>
      <c r="C12" s="141" t="str">
        <f t="shared" si="1"/>
        <v>a10 &amp; B10 &amp; C10</v>
      </c>
      <c r="D12" s="142" t="str">
        <f t="shared" si="2"/>
        <v>0 V</v>
      </c>
      <c r="E12" s="142">
        <f t="shared" si="3"/>
        <v>0</v>
      </c>
      <c r="F12" s="138"/>
      <c r="G12" s="138"/>
      <c r="H12" s="138"/>
    </row>
    <row r="13" spans="1:8" ht="15" customHeight="1" x14ac:dyDescent="0.25">
      <c r="A13" s="140">
        <v>11</v>
      </c>
      <c r="B13" s="141">
        <f t="shared" si="0"/>
        <v>11</v>
      </c>
      <c r="C13" s="141" t="str">
        <f t="shared" si="1"/>
        <v>a11 &amp; B11 &amp; C11</v>
      </c>
      <c r="D13" s="142" t="str">
        <f t="shared" si="2"/>
        <v>0 V</v>
      </c>
      <c r="E13" s="142">
        <f t="shared" si="3"/>
        <v>0</v>
      </c>
      <c r="F13" s="138"/>
      <c r="G13" s="138"/>
      <c r="H13" s="138"/>
    </row>
    <row r="14" spans="1:8" ht="15" customHeight="1" x14ac:dyDescent="0.25">
      <c r="A14" s="140">
        <v>12</v>
      </c>
      <c r="B14" s="141">
        <f t="shared" si="0"/>
        <v>12</v>
      </c>
      <c r="C14" s="141" t="str">
        <f t="shared" si="1"/>
        <v>a12 &amp; B12 &amp; C12</v>
      </c>
      <c r="D14" s="142" t="str">
        <f t="shared" si="2"/>
        <v>0 V</v>
      </c>
      <c r="E14" s="142">
        <f t="shared" si="3"/>
        <v>0</v>
      </c>
      <c r="F14" s="138"/>
      <c r="G14" s="138"/>
      <c r="H14" s="138"/>
    </row>
    <row r="15" spans="1:8" ht="15" customHeight="1" x14ac:dyDescent="0.25">
      <c r="A15" s="140">
        <v>13</v>
      </c>
      <c r="B15" s="141">
        <f t="shared" si="0"/>
        <v>13</v>
      </c>
      <c r="C15" s="141" t="str">
        <f t="shared" si="1"/>
        <v>a13 &amp; B13 &amp; C13</v>
      </c>
      <c r="D15" s="142" t="str">
        <f t="shared" si="2"/>
        <v>0 V</v>
      </c>
      <c r="E15" s="142">
        <f t="shared" si="3"/>
        <v>0</v>
      </c>
      <c r="F15" s="138"/>
      <c r="G15" s="138"/>
      <c r="H15" s="138"/>
    </row>
    <row r="16" spans="1:8" ht="15" customHeight="1" x14ac:dyDescent="0.25">
      <c r="A16" s="140">
        <v>14</v>
      </c>
      <c r="B16" s="141">
        <f t="shared" si="0"/>
        <v>14</v>
      </c>
      <c r="C16" s="141" t="str">
        <f t="shared" si="1"/>
        <v>a14 &amp; B14 &amp; C14</v>
      </c>
      <c r="D16" s="142" t="str">
        <f t="shared" si="2"/>
        <v>0 V</v>
      </c>
      <c r="E16" s="142">
        <f t="shared" si="3"/>
        <v>0</v>
      </c>
      <c r="F16" s="138"/>
      <c r="G16" s="138"/>
      <c r="H16" s="138"/>
    </row>
    <row r="17" spans="1:8" ht="15" customHeight="1" x14ac:dyDescent="0.25">
      <c r="A17" s="140">
        <v>15</v>
      </c>
      <c r="B17" s="141">
        <f t="shared" si="0"/>
        <v>15</v>
      </c>
      <c r="C17" s="141" t="str">
        <f t="shared" si="1"/>
        <v>a15 &amp; B15 &amp; C15</v>
      </c>
      <c r="D17" s="142" t="str">
        <f t="shared" si="2"/>
        <v>0 V</v>
      </c>
      <c r="E17" s="142">
        <f t="shared" si="3"/>
        <v>0</v>
      </c>
      <c r="F17" s="138"/>
      <c r="G17" s="138"/>
      <c r="H17" s="138"/>
    </row>
    <row r="18" spans="1:8" ht="15" customHeight="1" x14ac:dyDescent="0.25">
      <c r="A18" s="140">
        <v>16</v>
      </c>
      <c r="B18" s="141">
        <f t="shared" si="0"/>
        <v>16</v>
      </c>
      <c r="C18" s="141" t="str">
        <f t="shared" si="1"/>
        <v>a16 &amp; B16 &amp; C16</v>
      </c>
      <c r="D18" s="142" t="str">
        <f t="shared" si="2"/>
        <v>0 V</v>
      </c>
      <c r="E18" s="142">
        <f t="shared" si="3"/>
        <v>0</v>
      </c>
      <c r="F18" s="138"/>
      <c r="G18" s="138"/>
      <c r="H18" s="138"/>
    </row>
    <row r="19" spans="1:8" ht="15" customHeight="1" x14ac:dyDescent="0.25">
      <c r="A19" s="140">
        <v>17</v>
      </c>
      <c r="B19" s="141">
        <f t="shared" si="0"/>
        <v>17</v>
      </c>
      <c r="C19" s="141" t="str">
        <f t="shared" si="1"/>
        <v>a17 &amp; B17 &amp; C17</v>
      </c>
      <c r="D19" s="142" t="str">
        <f t="shared" si="2"/>
        <v>0 V</v>
      </c>
      <c r="E19" s="142">
        <f t="shared" si="3"/>
        <v>0</v>
      </c>
      <c r="F19" s="138"/>
      <c r="G19" s="138"/>
      <c r="H19" s="138"/>
    </row>
    <row r="20" spans="1:8" ht="15" customHeight="1" x14ac:dyDescent="0.25">
      <c r="A20" s="140">
        <v>18</v>
      </c>
      <c r="B20" s="141">
        <f t="shared" si="0"/>
        <v>18</v>
      </c>
      <c r="C20" s="141" t="str">
        <f t="shared" si="1"/>
        <v>a18 &amp; B18 &amp; C18</v>
      </c>
      <c r="D20" s="142" t="str">
        <f t="shared" si="2"/>
        <v>0 V</v>
      </c>
      <c r="E20" s="142">
        <f t="shared" si="3"/>
        <v>0</v>
      </c>
      <c r="F20" s="138"/>
      <c r="G20" s="138"/>
      <c r="H20" s="138"/>
    </row>
    <row r="21" spans="1:8" ht="15" customHeight="1" x14ac:dyDescent="0.25">
      <c r="A21" s="140">
        <v>19</v>
      </c>
      <c r="B21" s="141">
        <f t="shared" si="0"/>
        <v>19</v>
      </c>
      <c r="C21" s="141" t="str">
        <f t="shared" si="1"/>
        <v>a19 &amp; B19 &amp; C19</v>
      </c>
      <c r="D21" s="142" t="str">
        <f t="shared" si="2"/>
        <v>0 V</v>
      </c>
      <c r="E21" s="142">
        <f t="shared" si="3"/>
        <v>0</v>
      </c>
      <c r="F21" s="138"/>
      <c r="G21" s="138"/>
      <c r="H21" s="138"/>
    </row>
    <row r="22" spans="1:8" ht="15" customHeight="1" x14ac:dyDescent="0.25">
      <c r="A22" s="140">
        <v>20</v>
      </c>
      <c r="B22" s="141">
        <f t="shared" si="0"/>
        <v>20</v>
      </c>
      <c r="C22" s="141" t="str">
        <f t="shared" si="1"/>
        <v>A20 &amp; B20</v>
      </c>
      <c r="D22" s="142" t="str">
        <f t="shared" si="2"/>
        <v>0 V</v>
      </c>
      <c r="E22" s="142">
        <f t="shared" si="3"/>
        <v>0</v>
      </c>
      <c r="F22" s="138"/>
      <c r="G22" s="138"/>
      <c r="H22" s="138"/>
    </row>
    <row r="23" spans="1:8" ht="15" customHeight="1" x14ac:dyDescent="0.25">
      <c r="A23" s="140">
        <v>21</v>
      </c>
      <c r="B23" s="141" t="str">
        <f t="shared" si="0"/>
        <v/>
      </c>
      <c r="C23" s="141" t="str">
        <f t="shared" si="1"/>
        <v/>
      </c>
      <c r="D23" s="142" t="str">
        <f t="shared" si="2"/>
        <v/>
      </c>
      <c r="E23" s="142" t="str">
        <f t="shared" si="3"/>
        <v/>
      </c>
      <c r="F23" s="138"/>
      <c r="G23" s="138"/>
      <c r="H23" s="138"/>
    </row>
    <row r="24" spans="1:8" ht="15" customHeight="1" x14ac:dyDescent="0.25">
      <c r="A24" s="140">
        <v>22</v>
      </c>
      <c r="B24" s="141" t="str">
        <f t="shared" si="0"/>
        <v/>
      </c>
      <c r="C24" s="141" t="str">
        <f t="shared" si="1"/>
        <v/>
      </c>
      <c r="D24" s="142" t="str">
        <f t="shared" si="2"/>
        <v/>
      </c>
      <c r="E24" s="142" t="str">
        <f t="shared" si="3"/>
        <v/>
      </c>
      <c r="F24" s="138"/>
      <c r="G24" s="138"/>
      <c r="H24" s="138"/>
    </row>
    <row r="25" spans="1:8" ht="15" customHeight="1" x14ac:dyDescent="0.25">
      <c r="A25" s="140">
        <v>23</v>
      </c>
      <c r="B25" s="141" t="str">
        <f t="shared" si="0"/>
        <v/>
      </c>
      <c r="C25" s="141" t="str">
        <f t="shared" si="1"/>
        <v/>
      </c>
      <c r="D25" s="142" t="str">
        <f t="shared" si="2"/>
        <v/>
      </c>
      <c r="E25" s="142" t="str">
        <f t="shared" si="3"/>
        <v/>
      </c>
      <c r="F25" s="138"/>
      <c r="G25" s="138"/>
      <c r="H25" s="138"/>
    </row>
    <row r="26" spans="1:8" ht="15" customHeight="1" x14ac:dyDescent="0.25">
      <c r="A26" s="140">
        <v>24</v>
      </c>
      <c r="B26" s="141" t="str">
        <f t="shared" si="0"/>
        <v/>
      </c>
      <c r="C26" s="141" t="str">
        <f t="shared" si="1"/>
        <v/>
      </c>
      <c r="D26" s="142" t="str">
        <f t="shared" si="2"/>
        <v/>
      </c>
      <c r="E26" s="142" t="str">
        <f t="shared" si="3"/>
        <v/>
      </c>
      <c r="F26" s="138"/>
      <c r="G26" s="138"/>
      <c r="H26" s="138"/>
    </row>
    <row r="27" spans="1:8" ht="15" customHeight="1" x14ac:dyDescent="0.25">
      <c r="A27" s="140">
        <v>25</v>
      </c>
      <c r="B27" s="141" t="str">
        <f t="shared" si="0"/>
        <v/>
      </c>
      <c r="C27" s="141" t="str">
        <f t="shared" si="1"/>
        <v/>
      </c>
      <c r="D27" s="142" t="str">
        <f t="shared" si="2"/>
        <v/>
      </c>
      <c r="E27" s="142" t="str">
        <f t="shared" si="3"/>
        <v/>
      </c>
      <c r="F27" s="138"/>
      <c r="G27" s="138"/>
      <c r="H27" s="138"/>
    </row>
    <row r="28" spans="1:8" ht="15" customHeight="1" x14ac:dyDescent="0.25">
      <c r="A28" s="140">
        <v>26</v>
      </c>
      <c r="B28" s="141" t="str">
        <f t="shared" si="0"/>
        <v/>
      </c>
      <c r="C28" s="141" t="str">
        <f t="shared" si="1"/>
        <v/>
      </c>
      <c r="D28" s="142" t="str">
        <f t="shared" si="2"/>
        <v/>
      </c>
      <c r="E28" s="142" t="str">
        <f t="shared" si="3"/>
        <v/>
      </c>
      <c r="F28" s="138"/>
      <c r="G28" s="138"/>
      <c r="H28" s="138"/>
    </row>
    <row r="29" spans="1:8" ht="15" customHeight="1" x14ac:dyDescent="0.25">
      <c r="A29" s="140">
        <v>27</v>
      </c>
      <c r="B29" s="141" t="str">
        <f t="shared" si="0"/>
        <v/>
      </c>
      <c r="C29" s="141" t="str">
        <f t="shared" si="1"/>
        <v/>
      </c>
      <c r="D29" s="142" t="str">
        <f t="shared" si="2"/>
        <v/>
      </c>
      <c r="E29" s="142" t="str">
        <f t="shared" si="3"/>
        <v/>
      </c>
      <c r="F29" s="138"/>
      <c r="G29" s="138"/>
      <c r="H29" s="138"/>
    </row>
    <row r="30" spans="1:8" ht="15" customHeight="1" x14ac:dyDescent="0.25">
      <c r="A30" s="140">
        <v>28</v>
      </c>
      <c r="B30" s="141" t="str">
        <f t="shared" si="0"/>
        <v/>
      </c>
      <c r="C30" s="141" t="str">
        <f t="shared" si="1"/>
        <v/>
      </c>
      <c r="D30" s="142" t="str">
        <f t="shared" si="2"/>
        <v/>
      </c>
      <c r="E30" s="142" t="str">
        <f t="shared" si="3"/>
        <v/>
      </c>
      <c r="F30" s="138"/>
      <c r="G30" s="138"/>
      <c r="H30" s="138"/>
    </row>
    <row r="31" spans="1:8" ht="15" customHeight="1" x14ac:dyDescent="0.25">
      <c r="A31" s="140">
        <v>29</v>
      </c>
      <c r="B31" s="141" t="str">
        <f t="shared" si="0"/>
        <v/>
      </c>
      <c r="C31" s="141" t="str">
        <f t="shared" si="1"/>
        <v/>
      </c>
      <c r="D31" s="142" t="str">
        <f t="shared" si="2"/>
        <v/>
      </c>
      <c r="E31" s="142" t="str">
        <f t="shared" si="3"/>
        <v/>
      </c>
      <c r="F31" s="138"/>
      <c r="G31" s="138"/>
      <c r="H31" s="138"/>
    </row>
    <row r="32" spans="1:8" ht="15" customHeight="1" x14ac:dyDescent="0.25">
      <c r="A32" s="140">
        <v>30</v>
      </c>
      <c r="B32" s="141" t="str">
        <f t="shared" si="0"/>
        <v/>
      </c>
      <c r="C32" s="141" t="str">
        <f t="shared" si="1"/>
        <v/>
      </c>
      <c r="D32" s="142" t="str">
        <f t="shared" si="2"/>
        <v/>
      </c>
      <c r="E32" s="142" t="str">
        <f t="shared" si="3"/>
        <v/>
      </c>
      <c r="F32" s="138"/>
      <c r="G32" s="138"/>
      <c r="H32" s="138"/>
    </row>
    <row r="33" spans="1:8" ht="15" customHeight="1" x14ac:dyDescent="0.25">
      <c r="A33" s="140">
        <v>31</v>
      </c>
      <c r="B33" s="141" t="str">
        <f t="shared" si="0"/>
        <v/>
      </c>
      <c r="C33" s="141" t="str">
        <f t="shared" si="1"/>
        <v/>
      </c>
      <c r="D33" s="142" t="str">
        <f t="shared" si="2"/>
        <v/>
      </c>
      <c r="E33" s="142" t="str">
        <f t="shared" si="3"/>
        <v/>
      </c>
      <c r="F33" s="138"/>
      <c r="G33" s="138"/>
      <c r="H33" s="138"/>
    </row>
    <row r="34" spans="1:8" ht="15" customHeight="1" x14ac:dyDescent="0.25">
      <c r="A34" s="140">
        <v>32</v>
      </c>
      <c r="B34" s="141" t="str">
        <f t="shared" si="0"/>
        <v/>
      </c>
      <c r="C34" s="141" t="str">
        <f t="shared" si="1"/>
        <v/>
      </c>
      <c r="D34" s="142" t="str">
        <f t="shared" si="2"/>
        <v/>
      </c>
      <c r="E34" s="142" t="str">
        <f t="shared" si="3"/>
        <v/>
      </c>
      <c r="F34" s="138"/>
      <c r="G34" s="138"/>
      <c r="H34" s="138"/>
    </row>
    <row r="35" spans="1:8" ht="15" customHeight="1" x14ac:dyDescent="0.25">
      <c r="A35" s="140">
        <v>33</v>
      </c>
      <c r="B35" s="141" t="str">
        <f t="shared" si="0"/>
        <v/>
      </c>
      <c r="C35" s="141" t="str">
        <f t="shared" si="1"/>
        <v/>
      </c>
      <c r="D35" s="142" t="str">
        <f t="shared" si="2"/>
        <v/>
      </c>
      <c r="E35" s="142" t="str">
        <f t="shared" si="3"/>
        <v/>
      </c>
      <c r="F35" s="138"/>
      <c r="G35" s="138"/>
      <c r="H35" s="138"/>
    </row>
    <row r="36" spans="1:8" ht="15" customHeight="1" x14ac:dyDescent="0.25">
      <c r="A36" s="140">
        <v>34</v>
      </c>
      <c r="B36" s="141" t="str">
        <f t="shared" si="0"/>
        <v/>
      </c>
      <c r="C36" s="141" t="str">
        <f t="shared" si="1"/>
        <v/>
      </c>
      <c r="D36" s="142" t="str">
        <f t="shared" si="2"/>
        <v/>
      </c>
      <c r="E36" s="142" t="str">
        <f t="shared" si="3"/>
        <v/>
      </c>
      <c r="F36" s="138"/>
      <c r="G36" s="138"/>
      <c r="H36" s="138"/>
    </row>
    <row r="37" spans="1:8" ht="15" customHeight="1" x14ac:dyDescent="0.25">
      <c r="A37" s="140">
        <v>35</v>
      </c>
      <c r="B37" s="141" t="str">
        <f t="shared" si="0"/>
        <v/>
      </c>
      <c r="C37" s="141" t="str">
        <f t="shared" si="1"/>
        <v/>
      </c>
      <c r="D37" s="142" t="str">
        <f t="shared" si="2"/>
        <v/>
      </c>
      <c r="E37" s="142" t="str">
        <f t="shared" si="3"/>
        <v/>
      </c>
      <c r="F37" s="138"/>
      <c r="G37" s="138"/>
      <c r="H37" s="138"/>
    </row>
    <row r="38" spans="1:8" ht="15" customHeight="1" x14ac:dyDescent="0.25">
      <c r="A38" s="140">
        <v>36</v>
      </c>
      <c r="B38" s="141" t="str">
        <f t="shared" si="0"/>
        <v/>
      </c>
      <c r="C38" s="141" t="str">
        <f t="shared" si="1"/>
        <v/>
      </c>
      <c r="D38" s="142" t="str">
        <f t="shared" si="2"/>
        <v/>
      </c>
      <c r="E38" s="142" t="str">
        <f t="shared" si="3"/>
        <v/>
      </c>
      <c r="F38" s="138"/>
      <c r="G38" s="138"/>
      <c r="H38" s="138"/>
    </row>
    <row r="39" spans="1:8" ht="15" customHeight="1" x14ac:dyDescent="0.25">
      <c r="A39" s="140">
        <v>37</v>
      </c>
      <c r="B39" s="141" t="str">
        <f t="shared" si="0"/>
        <v/>
      </c>
      <c r="C39" s="141" t="str">
        <f t="shared" si="1"/>
        <v/>
      </c>
      <c r="D39" s="142" t="str">
        <f t="shared" si="2"/>
        <v/>
      </c>
      <c r="E39" s="142" t="str">
        <f t="shared" si="3"/>
        <v/>
      </c>
      <c r="F39" s="138"/>
      <c r="G39" s="138"/>
      <c r="H39" s="138"/>
    </row>
    <row r="40" spans="1:8" ht="15" customHeight="1" x14ac:dyDescent="0.25">
      <c r="A40" s="140">
        <v>38</v>
      </c>
      <c r="B40" s="141" t="str">
        <f t="shared" si="0"/>
        <v/>
      </c>
      <c r="C40" s="141" t="str">
        <f t="shared" si="1"/>
        <v/>
      </c>
      <c r="D40" s="142" t="str">
        <f t="shared" si="2"/>
        <v/>
      </c>
      <c r="E40" s="142" t="str">
        <f t="shared" si="3"/>
        <v/>
      </c>
      <c r="F40" s="138"/>
      <c r="G40" s="138"/>
      <c r="H40" s="138"/>
    </row>
    <row r="41" spans="1:8" ht="15" customHeight="1" x14ac:dyDescent="0.25">
      <c r="A41" s="140">
        <v>39</v>
      </c>
      <c r="B41" s="141" t="str">
        <f t="shared" si="0"/>
        <v/>
      </c>
      <c r="C41" s="141" t="str">
        <f t="shared" si="1"/>
        <v/>
      </c>
      <c r="D41" s="142" t="str">
        <f t="shared" si="2"/>
        <v/>
      </c>
      <c r="E41" s="142" t="str">
        <f t="shared" si="3"/>
        <v/>
      </c>
      <c r="F41" s="138"/>
      <c r="G41" s="138"/>
      <c r="H41" s="138"/>
    </row>
    <row r="42" spans="1:8" ht="15" customHeight="1" x14ac:dyDescent="0.25">
      <c r="A42" s="140">
        <v>40</v>
      </c>
      <c r="B42" s="141" t="str">
        <f t="shared" si="0"/>
        <v/>
      </c>
      <c r="C42" s="141" t="str">
        <f t="shared" si="1"/>
        <v/>
      </c>
      <c r="D42" s="142" t="str">
        <f t="shared" si="2"/>
        <v/>
      </c>
      <c r="E42" s="142" t="str">
        <f t="shared" si="3"/>
        <v/>
      </c>
      <c r="F42" s="138"/>
      <c r="G42" s="138"/>
      <c r="H42" s="138"/>
    </row>
    <row r="43" spans="1:8" ht="15" customHeight="1" x14ac:dyDescent="0.25">
      <c r="A43" s="140">
        <v>41</v>
      </c>
      <c r="B43" s="141" t="str">
        <f t="shared" si="0"/>
        <v/>
      </c>
      <c r="C43" s="141" t="str">
        <f t="shared" si="1"/>
        <v/>
      </c>
      <c r="D43" s="142" t="str">
        <f t="shared" si="2"/>
        <v/>
      </c>
      <c r="E43" s="142" t="str">
        <f t="shared" si="3"/>
        <v/>
      </c>
      <c r="F43" s="138"/>
      <c r="G43" s="138"/>
      <c r="H43" s="138"/>
    </row>
    <row r="44" spans="1:8" ht="15" customHeight="1" x14ac:dyDescent="0.25">
      <c r="A44" s="140">
        <v>42</v>
      </c>
      <c r="B44" s="141" t="str">
        <f t="shared" si="0"/>
        <v/>
      </c>
      <c r="C44" s="141" t="str">
        <f t="shared" si="1"/>
        <v/>
      </c>
      <c r="D44" s="142" t="str">
        <f t="shared" si="2"/>
        <v/>
      </c>
      <c r="E44" s="142" t="str">
        <f t="shared" si="3"/>
        <v/>
      </c>
      <c r="F44" s="138"/>
      <c r="G44" s="138"/>
      <c r="H44" s="138"/>
    </row>
    <row r="45" spans="1:8" ht="15" customHeight="1" x14ac:dyDescent="0.25">
      <c r="A45" s="140">
        <v>43</v>
      </c>
      <c r="B45" s="141" t="str">
        <f t="shared" si="0"/>
        <v/>
      </c>
      <c r="C45" s="141" t="str">
        <f t="shared" si="1"/>
        <v/>
      </c>
      <c r="D45" s="142" t="str">
        <f t="shared" si="2"/>
        <v/>
      </c>
      <c r="E45" s="142" t="str">
        <f t="shared" si="3"/>
        <v/>
      </c>
      <c r="F45" s="138"/>
      <c r="G45" s="138"/>
      <c r="H45" s="138"/>
    </row>
    <row r="46" spans="1:8" ht="15" customHeight="1" x14ac:dyDescent="0.25">
      <c r="A46" s="140">
        <v>44</v>
      </c>
      <c r="B46" s="141" t="str">
        <f t="shared" si="0"/>
        <v/>
      </c>
      <c r="C46" s="141" t="str">
        <f t="shared" si="1"/>
        <v/>
      </c>
      <c r="D46" s="142" t="str">
        <f t="shared" si="2"/>
        <v/>
      </c>
      <c r="E46" s="142" t="str">
        <f t="shared" si="3"/>
        <v/>
      </c>
      <c r="F46" s="138"/>
      <c r="G46" s="138"/>
      <c r="H46" s="138"/>
    </row>
    <row r="47" spans="1:8" ht="15" customHeight="1" x14ac:dyDescent="0.25">
      <c r="A47" s="140">
        <v>45</v>
      </c>
      <c r="B47" s="141" t="str">
        <f t="shared" si="0"/>
        <v/>
      </c>
      <c r="C47" s="141" t="str">
        <f t="shared" si="1"/>
        <v/>
      </c>
      <c r="D47" s="142" t="str">
        <f t="shared" si="2"/>
        <v/>
      </c>
      <c r="E47" s="142" t="str">
        <f t="shared" si="3"/>
        <v/>
      </c>
      <c r="F47" s="138"/>
      <c r="G47" s="138"/>
      <c r="H47" s="138"/>
    </row>
    <row r="48" spans="1:8" ht="15" customHeight="1" x14ac:dyDescent="0.25">
      <c r="A48" s="140">
        <v>46</v>
      </c>
      <c r="B48" s="141" t="str">
        <f t="shared" si="0"/>
        <v/>
      </c>
      <c r="C48" s="141" t="str">
        <f t="shared" si="1"/>
        <v/>
      </c>
      <c r="D48" s="142" t="str">
        <f t="shared" si="2"/>
        <v/>
      </c>
      <c r="E48" s="142" t="str">
        <f t="shared" si="3"/>
        <v/>
      </c>
      <c r="F48" s="138"/>
      <c r="G48" s="138"/>
      <c r="H48" s="138"/>
    </row>
    <row r="49" spans="1:8" ht="15" customHeight="1" x14ac:dyDescent="0.25">
      <c r="A49" s="140">
        <v>47</v>
      </c>
      <c r="B49" s="141" t="str">
        <f t="shared" si="0"/>
        <v/>
      </c>
      <c r="C49" s="141" t="str">
        <f t="shared" si="1"/>
        <v/>
      </c>
      <c r="D49" s="142" t="str">
        <f t="shared" si="2"/>
        <v/>
      </c>
      <c r="E49" s="142" t="str">
        <f t="shared" si="3"/>
        <v/>
      </c>
      <c r="F49" s="138"/>
      <c r="G49" s="138"/>
      <c r="H49" s="138"/>
    </row>
    <row r="50" spans="1:8" ht="15" customHeight="1" x14ac:dyDescent="0.25">
      <c r="A50" s="140">
        <v>48</v>
      </c>
      <c r="B50" s="141" t="str">
        <f t="shared" si="0"/>
        <v/>
      </c>
      <c r="C50" s="141" t="str">
        <f t="shared" si="1"/>
        <v/>
      </c>
      <c r="D50" s="142" t="str">
        <f t="shared" si="2"/>
        <v/>
      </c>
      <c r="E50" s="142" t="str">
        <f t="shared" si="3"/>
        <v/>
      </c>
      <c r="F50" s="138"/>
      <c r="G50" s="138"/>
      <c r="H50" s="138"/>
    </row>
    <row r="51" spans="1:8" ht="15" customHeight="1" x14ac:dyDescent="0.25">
      <c r="A51" s="140">
        <v>49</v>
      </c>
      <c r="B51" s="141" t="str">
        <f t="shared" si="0"/>
        <v/>
      </c>
      <c r="C51" s="141" t="str">
        <f t="shared" si="1"/>
        <v/>
      </c>
      <c r="D51" s="142" t="str">
        <f t="shared" si="2"/>
        <v/>
      </c>
      <c r="E51" s="142" t="str">
        <f t="shared" si="3"/>
        <v/>
      </c>
      <c r="F51" s="138"/>
      <c r="G51" s="138"/>
      <c r="H51" s="138"/>
    </row>
    <row r="52" spans="1:8" ht="15" customHeight="1" x14ac:dyDescent="0.25">
      <c r="A52" s="140">
        <v>50</v>
      </c>
      <c r="B52" s="141" t="str">
        <f t="shared" si="0"/>
        <v/>
      </c>
      <c r="C52" s="141" t="str">
        <f t="shared" si="1"/>
        <v/>
      </c>
      <c r="D52" s="142" t="str">
        <f t="shared" si="2"/>
        <v/>
      </c>
      <c r="E52" s="142" t="str">
        <f t="shared" si="3"/>
        <v/>
      </c>
      <c r="F52" s="138"/>
      <c r="G52" s="138"/>
      <c r="H52" s="138"/>
    </row>
    <row r="53" spans="1:8" ht="15" customHeight="1" x14ac:dyDescent="0.25">
      <c r="A53" s="140">
        <v>51</v>
      </c>
      <c r="B53" s="141" t="str">
        <f t="shared" si="0"/>
        <v/>
      </c>
      <c r="C53" s="141" t="str">
        <f t="shared" si="1"/>
        <v/>
      </c>
      <c r="D53" s="142" t="str">
        <f t="shared" si="2"/>
        <v/>
      </c>
      <c r="E53" s="142" t="str">
        <f t="shared" si="3"/>
        <v/>
      </c>
      <c r="F53" s="138"/>
      <c r="G53" s="138"/>
      <c r="H53" s="138"/>
    </row>
    <row r="54" spans="1:8" ht="15" customHeight="1" x14ac:dyDescent="0.25">
      <c r="A54" s="140">
        <v>52</v>
      </c>
      <c r="B54" s="141" t="str">
        <f t="shared" si="0"/>
        <v/>
      </c>
      <c r="C54" s="141" t="str">
        <f t="shared" si="1"/>
        <v/>
      </c>
      <c r="D54" s="142" t="str">
        <f t="shared" si="2"/>
        <v/>
      </c>
      <c r="E54" s="142" t="str">
        <f t="shared" si="3"/>
        <v/>
      </c>
      <c r="F54" s="138"/>
      <c r="G54" s="138"/>
      <c r="H54" s="138"/>
    </row>
    <row r="55" spans="1:8" ht="15" customHeight="1" x14ac:dyDescent="0.25">
      <c r="A55" s="140">
        <v>53</v>
      </c>
      <c r="B55" s="141" t="str">
        <f t="shared" si="0"/>
        <v/>
      </c>
      <c r="C55" s="141" t="str">
        <f t="shared" si="1"/>
        <v/>
      </c>
      <c r="D55" s="142" t="str">
        <f t="shared" si="2"/>
        <v/>
      </c>
      <c r="E55" s="142" t="str">
        <f t="shared" si="3"/>
        <v/>
      </c>
      <c r="F55" s="138"/>
      <c r="G55" s="138"/>
      <c r="H55" s="138"/>
    </row>
    <row r="56" spans="1:8" ht="15" customHeight="1" x14ac:dyDescent="0.25">
      <c r="A56" s="140">
        <v>54</v>
      </c>
      <c r="B56" s="141" t="str">
        <f t="shared" si="0"/>
        <v/>
      </c>
      <c r="C56" s="141" t="str">
        <f t="shared" si="1"/>
        <v/>
      </c>
      <c r="D56" s="142" t="str">
        <f t="shared" si="2"/>
        <v/>
      </c>
      <c r="E56" s="142" t="str">
        <f t="shared" si="3"/>
        <v/>
      </c>
      <c r="F56" s="138"/>
      <c r="G56" s="138"/>
      <c r="H56" s="138"/>
    </row>
    <row r="57" spans="1:8" ht="15" customHeight="1" x14ac:dyDescent="0.25">
      <c r="A57" s="140">
        <v>55</v>
      </c>
      <c r="B57" s="141" t="str">
        <f t="shared" si="0"/>
        <v/>
      </c>
      <c r="C57" s="141" t="str">
        <f t="shared" si="1"/>
        <v/>
      </c>
      <c r="D57" s="142" t="str">
        <f t="shared" si="2"/>
        <v/>
      </c>
      <c r="E57" s="142" t="str">
        <f t="shared" si="3"/>
        <v/>
      </c>
      <c r="F57" s="138"/>
      <c r="G57" s="138"/>
      <c r="H57" s="138"/>
    </row>
    <row r="58" spans="1:8" ht="15" customHeight="1" x14ac:dyDescent="0.25">
      <c r="A58" s="140">
        <v>56</v>
      </c>
      <c r="B58" s="141" t="str">
        <f t="shared" si="0"/>
        <v/>
      </c>
      <c r="C58" s="141" t="str">
        <f t="shared" si="1"/>
        <v/>
      </c>
      <c r="D58" s="142" t="str">
        <f t="shared" si="2"/>
        <v/>
      </c>
      <c r="E58" s="142" t="str">
        <f t="shared" si="3"/>
        <v/>
      </c>
      <c r="F58" s="138"/>
      <c r="G58" s="138"/>
      <c r="H58" s="138"/>
    </row>
    <row r="59" spans="1:8" ht="15" customHeight="1" x14ac:dyDescent="0.25">
      <c r="A59" s="140">
        <v>57</v>
      </c>
      <c r="B59" s="141" t="str">
        <f t="shared" si="0"/>
        <v/>
      </c>
      <c r="C59" s="141" t="str">
        <f t="shared" si="1"/>
        <v/>
      </c>
      <c r="D59" s="142" t="str">
        <f t="shared" si="2"/>
        <v/>
      </c>
      <c r="E59" s="142" t="str">
        <f t="shared" si="3"/>
        <v/>
      </c>
      <c r="F59" s="138"/>
      <c r="G59" s="138"/>
      <c r="H59" s="138"/>
    </row>
    <row r="60" spans="1:8" ht="15" customHeight="1" x14ac:dyDescent="0.25">
      <c r="A60" s="140">
        <v>58</v>
      </c>
      <c r="B60" s="141" t="str">
        <f t="shared" si="0"/>
        <v/>
      </c>
      <c r="C60" s="141" t="str">
        <f t="shared" si="1"/>
        <v/>
      </c>
      <c r="D60" s="142" t="str">
        <f t="shared" si="2"/>
        <v/>
      </c>
      <c r="E60" s="142" t="str">
        <f t="shared" si="3"/>
        <v/>
      </c>
      <c r="F60" s="138"/>
      <c r="G60" s="138"/>
      <c r="H60" s="138"/>
    </row>
    <row r="61" spans="1:8" ht="15" customHeight="1" x14ac:dyDescent="0.25">
      <c r="A61" s="140">
        <v>59</v>
      </c>
      <c r="B61" s="141" t="str">
        <f t="shared" si="0"/>
        <v/>
      </c>
      <c r="C61" s="141" t="str">
        <f t="shared" si="1"/>
        <v/>
      </c>
      <c r="D61" s="142" t="str">
        <f t="shared" si="2"/>
        <v/>
      </c>
      <c r="E61" s="142" t="str">
        <f t="shared" si="3"/>
        <v/>
      </c>
      <c r="F61" s="138"/>
      <c r="G61" s="138"/>
      <c r="H61" s="138"/>
    </row>
    <row r="62" spans="1:8" ht="15" customHeight="1" x14ac:dyDescent="0.25">
      <c r="A62" s="140">
        <v>60</v>
      </c>
      <c r="B62" s="141" t="str">
        <f t="shared" si="0"/>
        <v/>
      </c>
      <c r="C62" s="141" t="str">
        <f t="shared" si="1"/>
        <v/>
      </c>
      <c r="D62" s="142" t="str">
        <f t="shared" si="2"/>
        <v/>
      </c>
      <c r="E62" s="142" t="str">
        <f t="shared" si="3"/>
        <v/>
      </c>
      <c r="F62" s="138"/>
      <c r="G62" s="138"/>
      <c r="H62" s="138"/>
    </row>
    <row r="63" spans="1:8" ht="15" customHeight="1" x14ac:dyDescent="0.25">
      <c r="A63" s="140">
        <v>61</v>
      </c>
      <c r="B63" s="141" t="str">
        <f t="shared" si="0"/>
        <v/>
      </c>
      <c r="C63" s="141" t="str">
        <f t="shared" si="1"/>
        <v/>
      </c>
      <c r="D63" s="142" t="str">
        <f t="shared" si="2"/>
        <v/>
      </c>
      <c r="E63" s="142" t="str">
        <f t="shared" si="3"/>
        <v/>
      </c>
      <c r="F63" s="138"/>
      <c r="G63" s="138"/>
      <c r="H63" s="138"/>
    </row>
    <row r="64" spans="1:8" ht="15" customHeight="1" x14ac:dyDescent="0.25">
      <c r="A64" s="140">
        <v>62</v>
      </c>
      <c r="B64" s="141" t="str">
        <f t="shared" si="0"/>
        <v/>
      </c>
      <c r="C64" s="141" t="str">
        <f t="shared" si="1"/>
        <v/>
      </c>
      <c r="D64" s="142" t="str">
        <f t="shared" si="2"/>
        <v/>
      </c>
      <c r="E64" s="142" t="str">
        <f t="shared" si="3"/>
        <v/>
      </c>
      <c r="F64" s="138"/>
      <c r="G64" s="138"/>
      <c r="H64" s="138"/>
    </row>
    <row r="65" spans="1:8" ht="15" customHeight="1" x14ac:dyDescent="0.25">
      <c r="A65" s="140">
        <v>63</v>
      </c>
      <c r="B65" s="141" t="str">
        <f t="shared" si="0"/>
        <v/>
      </c>
      <c r="C65" s="141" t="str">
        <f t="shared" si="1"/>
        <v/>
      </c>
      <c r="D65" s="142" t="str">
        <f t="shared" si="2"/>
        <v/>
      </c>
      <c r="E65" s="142" t="str">
        <f t="shared" si="3"/>
        <v/>
      </c>
      <c r="F65" s="138"/>
      <c r="G65" s="138"/>
      <c r="H65" s="138"/>
    </row>
    <row r="66" spans="1:8" ht="15" customHeight="1" x14ac:dyDescent="0.25">
      <c r="A66" s="140">
        <v>64</v>
      </c>
      <c r="B66" s="141" t="str">
        <f t="shared" si="0"/>
        <v/>
      </c>
      <c r="C66" s="141" t="str">
        <f t="shared" si="1"/>
        <v/>
      </c>
      <c r="D66" s="142" t="str">
        <f t="shared" si="2"/>
        <v/>
      </c>
      <c r="E66" s="142" t="str">
        <f t="shared" si="3"/>
        <v/>
      </c>
      <c r="F66" s="138"/>
      <c r="G66" s="138"/>
      <c r="H66" s="138"/>
    </row>
    <row r="67" spans="1:8" ht="15" customHeight="1" x14ac:dyDescent="0.25">
      <c r="A67" s="140">
        <v>65</v>
      </c>
      <c r="B67" s="141" t="str">
        <f t="shared" ref="B67:B130" si="4">IF(C67="","",IF(VLOOKUP(A67,TourCompl,15,FALSE)="","",VLOOKUP(A67,ClasTr4,3,FALSE)))</f>
        <v/>
      </c>
      <c r="C67" s="141" t="str">
        <f t="shared" ref="C67:C130" si="5">IF(VLOOKUP(A67,TourCompl,15,FALSE)="","",VLOOKUP(A67,ClasTr4,4,FALSE))</f>
        <v/>
      </c>
      <c r="D67" s="142" t="str">
        <f t="shared" ref="D67:D130" si="6">IF(C67="","",IF(VLOOKUP(A67,TourCompl,15,FALSE)="","",VLOOKUP(A67,ClasTr4,22,FALSE) &amp; " V"))</f>
        <v/>
      </c>
      <c r="E67" s="142" t="str">
        <f t="shared" ref="E67:E130" si="7">IF(VLOOKUP(A67,TourCompl,15,FALSE)="","",VLOOKUP(A67,ClasTr4,27,FALSE))</f>
        <v/>
      </c>
      <c r="F67" s="138"/>
      <c r="G67" s="138"/>
      <c r="H67" s="138"/>
    </row>
    <row r="68" spans="1:8" ht="15" customHeight="1" x14ac:dyDescent="0.25">
      <c r="A68" s="140">
        <v>66</v>
      </c>
      <c r="B68" s="141" t="str">
        <f t="shared" si="4"/>
        <v/>
      </c>
      <c r="C68" s="141" t="str">
        <f t="shared" si="5"/>
        <v/>
      </c>
      <c r="D68" s="142" t="str">
        <f t="shared" si="6"/>
        <v/>
      </c>
      <c r="E68" s="142" t="str">
        <f t="shared" si="7"/>
        <v/>
      </c>
      <c r="F68" s="138"/>
      <c r="G68" s="138"/>
      <c r="H68" s="138"/>
    </row>
    <row r="69" spans="1:8" ht="15" customHeight="1" x14ac:dyDescent="0.25">
      <c r="A69" s="140">
        <v>67</v>
      </c>
      <c r="B69" s="141" t="str">
        <f t="shared" si="4"/>
        <v/>
      </c>
      <c r="C69" s="141" t="str">
        <f t="shared" si="5"/>
        <v/>
      </c>
      <c r="D69" s="142" t="str">
        <f t="shared" si="6"/>
        <v/>
      </c>
      <c r="E69" s="142" t="str">
        <f t="shared" si="7"/>
        <v/>
      </c>
      <c r="F69" s="138"/>
      <c r="G69" s="138"/>
      <c r="H69" s="138"/>
    </row>
    <row r="70" spans="1:8" ht="15" customHeight="1" x14ac:dyDescent="0.25">
      <c r="A70" s="140">
        <v>68</v>
      </c>
      <c r="B70" s="141" t="str">
        <f t="shared" si="4"/>
        <v/>
      </c>
      <c r="C70" s="141" t="str">
        <f t="shared" si="5"/>
        <v/>
      </c>
      <c r="D70" s="142" t="str">
        <f t="shared" si="6"/>
        <v/>
      </c>
      <c r="E70" s="142" t="str">
        <f t="shared" si="7"/>
        <v/>
      </c>
      <c r="F70" s="138"/>
      <c r="G70" s="138"/>
      <c r="H70" s="138"/>
    </row>
    <row r="71" spans="1:8" ht="15" customHeight="1" x14ac:dyDescent="0.25">
      <c r="A71" s="140">
        <v>69</v>
      </c>
      <c r="B71" s="141" t="str">
        <f t="shared" si="4"/>
        <v/>
      </c>
      <c r="C71" s="141" t="str">
        <f t="shared" si="5"/>
        <v/>
      </c>
      <c r="D71" s="142" t="str">
        <f t="shared" si="6"/>
        <v/>
      </c>
      <c r="E71" s="142" t="str">
        <f t="shared" si="7"/>
        <v/>
      </c>
      <c r="F71" s="138"/>
      <c r="G71" s="138"/>
      <c r="H71" s="138"/>
    </row>
    <row r="72" spans="1:8" ht="15" customHeight="1" x14ac:dyDescent="0.25">
      <c r="A72" s="140">
        <v>70</v>
      </c>
      <c r="B72" s="141" t="str">
        <f t="shared" si="4"/>
        <v/>
      </c>
      <c r="C72" s="141" t="str">
        <f t="shared" si="5"/>
        <v/>
      </c>
      <c r="D72" s="142" t="str">
        <f t="shared" si="6"/>
        <v/>
      </c>
      <c r="E72" s="142" t="str">
        <f t="shared" si="7"/>
        <v/>
      </c>
      <c r="F72" s="138"/>
      <c r="G72" s="138"/>
      <c r="H72" s="138"/>
    </row>
    <row r="73" spans="1:8" ht="15" customHeight="1" x14ac:dyDescent="0.25">
      <c r="A73" s="140">
        <v>71</v>
      </c>
      <c r="B73" s="141" t="str">
        <f t="shared" si="4"/>
        <v/>
      </c>
      <c r="C73" s="141" t="str">
        <f t="shared" si="5"/>
        <v/>
      </c>
      <c r="D73" s="142" t="str">
        <f t="shared" si="6"/>
        <v/>
      </c>
      <c r="E73" s="142" t="str">
        <f t="shared" si="7"/>
        <v/>
      </c>
      <c r="F73" s="138"/>
      <c r="G73" s="138"/>
      <c r="H73" s="138"/>
    </row>
    <row r="74" spans="1:8" ht="15" customHeight="1" x14ac:dyDescent="0.25">
      <c r="A74" s="140">
        <v>72</v>
      </c>
      <c r="B74" s="141" t="str">
        <f t="shared" si="4"/>
        <v/>
      </c>
      <c r="C74" s="141" t="str">
        <f t="shared" si="5"/>
        <v/>
      </c>
      <c r="D74" s="142" t="str">
        <f t="shared" si="6"/>
        <v/>
      </c>
      <c r="E74" s="142" t="str">
        <f t="shared" si="7"/>
        <v/>
      </c>
      <c r="F74" s="138"/>
      <c r="G74" s="138"/>
      <c r="H74" s="138"/>
    </row>
    <row r="75" spans="1:8" ht="15" customHeight="1" x14ac:dyDescent="0.25">
      <c r="A75" s="140">
        <v>73</v>
      </c>
      <c r="B75" s="141" t="str">
        <f t="shared" si="4"/>
        <v/>
      </c>
      <c r="C75" s="141" t="str">
        <f t="shared" si="5"/>
        <v/>
      </c>
      <c r="D75" s="142" t="str">
        <f t="shared" si="6"/>
        <v/>
      </c>
      <c r="E75" s="142" t="str">
        <f t="shared" si="7"/>
        <v/>
      </c>
      <c r="F75" s="138"/>
      <c r="G75" s="138"/>
      <c r="H75" s="138"/>
    </row>
    <row r="76" spans="1:8" ht="15" customHeight="1" x14ac:dyDescent="0.25">
      <c r="A76" s="140">
        <v>74</v>
      </c>
      <c r="B76" s="141" t="str">
        <f t="shared" si="4"/>
        <v/>
      </c>
      <c r="C76" s="141" t="str">
        <f t="shared" si="5"/>
        <v/>
      </c>
      <c r="D76" s="142" t="str">
        <f t="shared" si="6"/>
        <v/>
      </c>
      <c r="E76" s="142" t="str">
        <f t="shared" si="7"/>
        <v/>
      </c>
      <c r="F76" s="138"/>
      <c r="G76" s="138"/>
      <c r="H76" s="138"/>
    </row>
    <row r="77" spans="1:8" ht="15" customHeight="1" x14ac:dyDescent="0.25">
      <c r="A77" s="140">
        <v>75</v>
      </c>
      <c r="B77" s="141" t="str">
        <f t="shared" si="4"/>
        <v/>
      </c>
      <c r="C77" s="141" t="str">
        <f t="shared" si="5"/>
        <v/>
      </c>
      <c r="D77" s="142" t="str">
        <f t="shared" si="6"/>
        <v/>
      </c>
      <c r="E77" s="142" t="str">
        <f t="shared" si="7"/>
        <v/>
      </c>
      <c r="F77" s="138"/>
      <c r="G77" s="138"/>
      <c r="H77" s="138"/>
    </row>
    <row r="78" spans="1:8" ht="15" customHeight="1" x14ac:dyDescent="0.25">
      <c r="A78" s="140">
        <v>76</v>
      </c>
      <c r="B78" s="141" t="str">
        <f t="shared" si="4"/>
        <v/>
      </c>
      <c r="C78" s="141" t="str">
        <f t="shared" si="5"/>
        <v/>
      </c>
      <c r="D78" s="142" t="str">
        <f t="shared" si="6"/>
        <v/>
      </c>
      <c r="E78" s="142" t="str">
        <f t="shared" si="7"/>
        <v/>
      </c>
      <c r="F78" s="138"/>
      <c r="G78" s="138"/>
      <c r="H78" s="138"/>
    </row>
    <row r="79" spans="1:8" ht="15" customHeight="1" x14ac:dyDescent="0.25">
      <c r="A79" s="140">
        <v>77</v>
      </c>
      <c r="B79" s="141" t="str">
        <f t="shared" si="4"/>
        <v/>
      </c>
      <c r="C79" s="141" t="str">
        <f t="shared" si="5"/>
        <v/>
      </c>
      <c r="D79" s="142" t="str">
        <f t="shared" si="6"/>
        <v/>
      </c>
      <c r="E79" s="142" t="str">
        <f t="shared" si="7"/>
        <v/>
      </c>
      <c r="F79" s="138"/>
      <c r="G79" s="138"/>
      <c r="H79" s="138"/>
    </row>
    <row r="80" spans="1:8" ht="15" customHeight="1" x14ac:dyDescent="0.25">
      <c r="A80" s="140">
        <v>78</v>
      </c>
      <c r="B80" s="141" t="str">
        <f t="shared" si="4"/>
        <v/>
      </c>
      <c r="C80" s="141" t="str">
        <f t="shared" si="5"/>
        <v/>
      </c>
      <c r="D80" s="142" t="str">
        <f t="shared" si="6"/>
        <v/>
      </c>
      <c r="E80" s="142" t="str">
        <f t="shared" si="7"/>
        <v/>
      </c>
      <c r="F80" s="138"/>
      <c r="G80" s="138"/>
      <c r="H80" s="138"/>
    </row>
    <row r="81" spans="1:8" ht="15" customHeight="1" x14ac:dyDescent="0.25">
      <c r="A81" s="140">
        <v>79</v>
      </c>
      <c r="B81" s="141" t="str">
        <f t="shared" si="4"/>
        <v/>
      </c>
      <c r="C81" s="141" t="str">
        <f t="shared" si="5"/>
        <v/>
      </c>
      <c r="D81" s="142" t="str">
        <f t="shared" si="6"/>
        <v/>
      </c>
      <c r="E81" s="142" t="str">
        <f t="shared" si="7"/>
        <v/>
      </c>
      <c r="F81" s="138"/>
      <c r="G81" s="138"/>
      <c r="H81" s="138"/>
    </row>
    <row r="82" spans="1:8" ht="15" customHeight="1" x14ac:dyDescent="0.25">
      <c r="A82" s="140">
        <v>80</v>
      </c>
      <c r="B82" s="141" t="str">
        <f t="shared" si="4"/>
        <v/>
      </c>
      <c r="C82" s="141" t="str">
        <f t="shared" si="5"/>
        <v/>
      </c>
      <c r="D82" s="142" t="str">
        <f t="shared" si="6"/>
        <v/>
      </c>
      <c r="E82" s="142" t="str">
        <f t="shared" si="7"/>
        <v/>
      </c>
      <c r="F82" s="138"/>
      <c r="G82" s="138"/>
      <c r="H82" s="138"/>
    </row>
    <row r="83" spans="1:8" ht="15" customHeight="1" x14ac:dyDescent="0.25">
      <c r="A83" s="140">
        <v>81</v>
      </c>
      <c r="B83" s="141" t="str">
        <f t="shared" si="4"/>
        <v/>
      </c>
      <c r="C83" s="141" t="str">
        <f t="shared" si="5"/>
        <v/>
      </c>
      <c r="D83" s="142" t="str">
        <f t="shared" si="6"/>
        <v/>
      </c>
      <c r="E83" s="142" t="str">
        <f t="shared" si="7"/>
        <v/>
      </c>
      <c r="F83" s="138"/>
      <c r="G83" s="138"/>
      <c r="H83" s="138"/>
    </row>
    <row r="84" spans="1:8" ht="15" customHeight="1" x14ac:dyDescent="0.25">
      <c r="A84" s="140">
        <v>82</v>
      </c>
      <c r="B84" s="141" t="str">
        <f t="shared" si="4"/>
        <v/>
      </c>
      <c r="C84" s="141" t="str">
        <f t="shared" si="5"/>
        <v/>
      </c>
      <c r="D84" s="142" t="str">
        <f t="shared" si="6"/>
        <v/>
      </c>
      <c r="E84" s="142" t="str">
        <f t="shared" si="7"/>
        <v/>
      </c>
      <c r="F84" s="138"/>
      <c r="G84" s="138"/>
      <c r="H84" s="138"/>
    </row>
    <row r="85" spans="1:8" ht="15" customHeight="1" x14ac:dyDescent="0.25">
      <c r="A85" s="140">
        <v>83</v>
      </c>
      <c r="B85" s="141" t="str">
        <f t="shared" si="4"/>
        <v/>
      </c>
      <c r="C85" s="141" t="str">
        <f t="shared" si="5"/>
        <v/>
      </c>
      <c r="D85" s="142" t="str">
        <f t="shared" si="6"/>
        <v/>
      </c>
      <c r="E85" s="142" t="str">
        <f t="shared" si="7"/>
        <v/>
      </c>
      <c r="F85" s="138"/>
      <c r="G85" s="138"/>
      <c r="H85" s="138"/>
    </row>
    <row r="86" spans="1:8" ht="15" customHeight="1" x14ac:dyDescent="0.25">
      <c r="A86" s="140">
        <v>84</v>
      </c>
      <c r="B86" s="141" t="str">
        <f t="shared" si="4"/>
        <v/>
      </c>
      <c r="C86" s="141" t="str">
        <f t="shared" si="5"/>
        <v/>
      </c>
      <c r="D86" s="142" t="str">
        <f t="shared" si="6"/>
        <v/>
      </c>
      <c r="E86" s="142" t="str">
        <f t="shared" si="7"/>
        <v/>
      </c>
      <c r="F86" s="138"/>
      <c r="G86" s="138"/>
      <c r="H86" s="138"/>
    </row>
    <row r="87" spans="1:8" ht="15" customHeight="1" x14ac:dyDescent="0.25">
      <c r="A87" s="140">
        <v>85</v>
      </c>
      <c r="B87" s="141" t="str">
        <f t="shared" si="4"/>
        <v/>
      </c>
      <c r="C87" s="141" t="str">
        <f t="shared" si="5"/>
        <v/>
      </c>
      <c r="D87" s="142" t="str">
        <f t="shared" si="6"/>
        <v/>
      </c>
      <c r="E87" s="142" t="str">
        <f t="shared" si="7"/>
        <v/>
      </c>
      <c r="F87" s="138"/>
      <c r="G87" s="138"/>
      <c r="H87" s="138"/>
    </row>
    <row r="88" spans="1:8" ht="15" customHeight="1" x14ac:dyDescent="0.25">
      <c r="A88" s="140">
        <v>86</v>
      </c>
      <c r="B88" s="141" t="str">
        <f t="shared" si="4"/>
        <v/>
      </c>
      <c r="C88" s="141" t="str">
        <f t="shared" si="5"/>
        <v/>
      </c>
      <c r="D88" s="142" t="str">
        <f t="shared" si="6"/>
        <v/>
      </c>
      <c r="E88" s="142" t="str">
        <f t="shared" si="7"/>
        <v/>
      </c>
      <c r="F88" s="138"/>
      <c r="G88" s="138"/>
      <c r="H88" s="138"/>
    </row>
    <row r="89" spans="1:8" ht="15" customHeight="1" x14ac:dyDescent="0.25">
      <c r="A89" s="140">
        <v>87</v>
      </c>
      <c r="B89" s="141" t="str">
        <f t="shared" si="4"/>
        <v/>
      </c>
      <c r="C89" s="141" t="str">
        <f t="shared" si="5"/>
        <v/>
      </c>
      <c r="D89" s="142" t="str">
        <f t="shared" si="6"/>
        <v/>
      </c>
      <c r="E89" s="142" t="str">
        <f t="shared" si="7"/>
        <v/>
      </c>
      <c r="F89" s="138"/>
      <c r="G89" s="138"/>
      <c r="H89" s="138"/>
    </row>
    <row r="90" spans="1:8" ht="15" customHeight="1" x14ac:dyDescent="0.25">
      <c r="A90" s="140">
        <v>88</v>
      </c>
      <c r="B90" s="141" t="str">
        <f t="shared" si="4"/>
        <v/>
      </c>
      <c r="C90" s="141" t="str">
        <f t="shared" si="5"/>
        <v/>
      </c>
      <c r="D90" s="142" t="str">
        <f t="shared" si="6"/>
        <v/>
      </c>
      <c r="E90" s="142" t="str">
        <f t="shared" si="7"/>
        <v/>
      </c>
      <c r="F90" s="138"/>
      <c r="G90" s="138"/>
      <c r="H90" s="138"/>
    </row>
    <row r="91" spans="1:8" ht="15" customHeight="1" x14ac:dyDescent="0.25">
      <c r="A91" s="140">
        <v>89</v>
      </c>
      <c r="B91" s="141" t="str">
        <f t="shared" si="4"/>
        <v/>
      </c>
      <c r="C91" s="141" t="str">
        <f t="shared" si="5"/>
        <v/>
      </c>
      <c r="D91" s="142" t="str">
        <f t="shared" si="6"/>
        <v/>
      </c>
      <c r="E91" s="142" t="str">
        <f t="shared" si="7"/>
        <v/>
      </c>
      <c r="F91" s="138"/>
      <c r="G91" s="138"/>
      <c r="H91" s="138"/>
    </row>
    <row r="92" spans="1:8" ht="15" customHeight="1" x14ac:dyDescent="0.25">
      <c r="A92" s="140">
        <v>90</v>
      </c>
      <c r="B92" s="141" t="str">
        <f t="shared" si="4"/>
        <v/>
      </c>
      <c r="C92" s="141" t="str">
        <f t="shared" si="5"/>
        <v/>
      </c>
      <c r="D92" s="142" t="str">
        <f t="shared" si="6"/>
        <v/>
      </c>
      <c r="E92" s="142" t="str">
        <f t="shared" si="7"/>
        <v/>
      </c>
      <c r="F92" s="138"/>
      <c r="G92" s="138"/>
      <c r="H92" s="138"/>
    </row>
    <row r="93" spans="1:8" ht="15" customHeight="1" x14ac:dyDescent="0.25">
      <c r="A93" s="140">
        <v>91</v>
      </c>
      <c r="B93" s="141" t="str">
        <f t="shared" si="4"/>
        <v/>
      </c>
      <c r="C93" s="141" t="str">
        <f t="shared" si="5"/>
        <v/>
      </c>
      <c r="D93" s="142" t="str">
        <f t="shared" si="6"/>
        <v/>
      </c>
      <c r="E93" s="142" t="str">
        <f t="shared" si="7"/>
        <v/>
      </c>
      <c r="F93" s="138"/>
      <c r="G93" s="138"/>
      <c r="H93" s="138"/>
    </row>
    <row r="94" spans="1:8" ht="15" customHeight="1" x14ac:dyDescent="0.25">
      <c r="A94" s="140">
        <v>92</v>
      </c>
      <c r="B94" s="141" t="str">
        <f t="shared" si="4"/>
        <v/>
      </c>
      <c r="C94" s="141" t="str">
        <f t="shared" si="5"/>
        <v/>
      </c>
      <c r="D94" s="142" t="str">
        <f t="shared" si="6"/>
        <v/>
      </c>
      <c r="E94" s="142" t="str">
        <f t="shared" si="7"/>
        <v/>
      </c>
      <c r="F94" s="138"/>
      <c r="G94" s="138"/>
      <c r="H94" s="138"/>
    </row>
    <row r="95" spans="1:8" ht="15" customHeight="1" x14ac:dyDescent="0.25">
      <c r="A95" s="140">
        <v>93</v>
      </c>
      <c r="B95" s="141" t="str">
        <f t="shared" si="4"/>
        <v/>
      </c>
      <c r="C95" s="141" t="str">
        <f t="shared" si="5"/>
        <v/>
      </c>
      <c r="D95" s="142" t="str">
        <f t="shared" si="6"/>
        <v/>
      </c>
      <c r="E95" s="142" t="str">
        <f t="shared" si="7"/>
        <v/>
      </c>
      <c r="F95" s="138"/>
      <c r="G95" s="138"/>
      <c r="H95" s="138"/>
    </row>
    <row r="96" spans="1:8" ht="15" customHeight="1" x14ac:dyDescent="0.25">
      <c r="A96" s="140">
        <v>94</v>
      </c>
      <c r="B96" s="141" t="str">
        <f t="shared" si="4"/>
        <v/>
      </c>
      <c r="C96" s="141" t="str">
        <f t="shared" si="5"/>
        <v/>
      </c>
      <c r="D96" s="142" t="str">
        <f t="shared" si="6"/>
        <v/>
      </c>
      <c r="E96" s="142" t="str">
        <f t="shared" si="7"/>
        <v/>
      </c>
      <c r="F96" s="138"/>
      <c r="G96" s="138"/>
      <c r="H96" s="138"/>
    </row>
    <row r="97" spans="1:8" ht="15" customHeight="1" x14ac:dyDescent="0.25">
      <c r="A97" s="140">
        <v>95</v>
      </c>
      <c r="B97" s="141" t="str">
        <f t="shared" si="4"/>
        <v/>
      </c>
      <c r="C97" s="141" t="str">
        <f t="shared" si="5"/>
        <v/>
      </c>
      <c r="D97" s="142" t="str">
        <f t="shared" si="6"/>
        <v/>
      </c>
      <c r="E97" s="142" t="str">
        <f t="shared" si="7"/>
        <v/>
      </c>
      <c r="F97" s="138"/>
      <c r="G97" s="138"/>
      <c r="H97" s="138"/>
    </row>
    <row r="98" spans="1:8" ht="15" customHeight="1" x14ac:dyDescent="0.25">
      <c r="A98" s="140">
        <v>96</v>
      </c>
      <c r="B98" s="141" t="str">
        <f t="shared" si="4"/>
        <v/>
      </c>
      <c r="C98" s="141" t="str">
        <f t="shared" si="5"/>
        <v/>
      </c>
      <c r="D98" s="142" t="str">
        <f t="shared" si="6"/>
        <v/>
      </c>
      <c r="E98" s="142" t="str">
        <f t="shared" si="7"/>
        <v/>
      </c>
      <c r="F98" s="138"/>
      <c r="G98" s="138"/>
      <c r="H98" s="138"/>
    </row>
    <row r="99" spans="1:8" ht="15" customHeight="1" x14ac:dyDescent="0.25">
      <c r="A99" s="140">
        <v>97</v>
      </c>
      <c r="B99" s="141" t="str">
        <f t="shared" si="4"/>
        <v/>
      </c>
      <c r="C99" s="141" t="str">
        <f t="shared" si="5"/>
        <v/>
      </c>
      <c r="D99" s="142" t="str">
        <f t="shared" si="6"/>
        <v/>
      </c>
      <c r="E99" s="142" t="str">
        <f t="shared" si="7"/>
        <v/>
      </c>
      <c r="F99" s="138"/>
      <c r="G99" s="138"/>
      <c r="H99" s="138"/>
    </row>
    <row r="100" spans="1:8" ht="15" customHeight="1" x14ac:dyDescent="0.25">
      <c r="A100" s="140">
        <v>98</v>
      </c>
      <c r="B100" s="141" t="str">
        <f t="shared" si="4"/>
        <v/>
      </c>
      <c r="C100" s="141" t="str">
        <f t="shared" si="5"/>
        <v/>
      </c>
      <c r="D100" s="142" t="str">
        <f t="shared" si="6"/>
        <v/>
      </c>
      <c r="E100" s="142" t="str">
        <f t="shared" si="7"/>
        <v/>
      </c>
      <c r="F100" s="138"/>
      <c r="G100" s="138"/>
      <c r="H100" s="138"/>
    </row>
    <row r="101" spans="1:8" ht="15" customHeight="1" x14ac:dyDescent="0.25">
      <c r="A101" s="140">
        <v>99</v>
      </c>
      <c r="B101" s="141" t="str">
        <f t="shared" si="4"/>
        <v/>
      </c>
      <c r="C101" s="141" t="str">
        <f t="shared" si="5"/>
        <v/>
      </c>
      <c r="D101" s="142" t="str">
        <f t="shared" si="6"/>
        <v/>
      </c>
      <c r="E101" s="142" t="str">
        <f t="shared" si="7"/>
        <v/>
      </c>
      <c r="F101" s="138"/>
      <c r="G101" s="138"/>
      <c r="H101" s="138"/>
    </row>
    <row r="102" spans="1:8" ht="15" customHeight="1" x14ac:dyDescent="0.25">
      <c r="A102" s="140">
        <v>100</v>
      </c>
      <c r="B102" s="141" t="str">
        <f t="shared" si="4"/>
        <v/>
      </c>
      <c r="C102" s="141" t="str">
        <f t="shared" si="5"/>
        <v/>
      </c>
      <c r="D102" s="142" t="str">
        <f t="shared" si="6"/>
        <v/>
      </c>
      <c r="E102" s="142" t="str">
        <f t="shared" si="7"/>
        <v/>
      </c>
      <c r="F102" s="138"/>
      <c r="G102" s="138"/>
      <c r="H102" s="138"/>
    </row>
    <row r="103" spans="1:8" ht="15" customHeight="1" x14ac:dyDescent="0.25">
      <c r="A103" s="140">
        <v>101</v>
      </c>
      <c r="B103" s="141" t="str">
        <f t="shared" si="4"/>
        <v/>
      </c>
      <c r="C103" s="141" t="str">
        <f t="shared" si="5"/>
        <v/>
      </c>
      <c r="D103" s="142" t="str">
        <f t="shared" si="6"/>
        <v/>
      </c>
      <c r="E103" s="142" t="str">
        <f t="shared" si="7"/>
        <v/>
      </c>
      <c r="F103" s="138"/>
      <c r="G103" s="138"/>
      <c r="H103" s="138"/>
    </row>
    <row r="104" spans="1:8" ht="15" customHeight="1" x14ac:dyDescent="0.25">
      <c r="A104" s="140">
        <v>102</v>
      </c>
      <c r="B104" s="141" t="str">
        <f t="shared" si="4"/>
        <v/>
      </c>
      <c r="C104" s="141" t="str">
        <f t="shared" si="5"/>
        <v/>
      </c>
      <c r="D104" s="142" t="str">
        <f t="shared" si="6"/>
        <v/>
      </c>
      <c r="E104" s="142" t="str">
        <f t="shared" si="7"/>
        <v/>
      </c>
      <c r="F104" s="138"/>
      <c r="G104" s="138"/>
      <c r="H104" s="138"/>
    </row>
    <row r="105" spans="1:8" ht="15" customHeight="1" x14ac:dyDescent="0.25">
      <c r="A105" s="140">
        <v>103</v>
      </c>
      <c r="B105" s="141" t="str">
        <f t="shared" si="4"/>
        <v/>
      </c>
      <c r="C105" s="141" t="str">
        <f t="shared" si="5"/>
        <v/>
      </c>
      <c r="D105" s="142" t="str">
        <f t="shared" si="6"/>
        <v/>
      </c>
      <c r="E105" s="142" t="str">
        <f t="shared" si="7"/>
        <v/>
      </c>
      <c r="F105" s="138"/>
      <c r="G105" s="138"/>
      <c r="H105" s="138"/>
    </row>
    <row r="106" spans="1:8" ht="15" customHeight="1" x14ac:dyDescent="0.25">
      <c r="A106" s="140">
        <v>104</v>
      </c>
      <c r="B106" s="141" t="str">
        <f t="shared" si="4"/>
        <v/>
      </c>
      <c r="C106" s="141" t="str">
        <f t="shared" si="5"/>
        <v/>
      </c>
      <c r="D106" s="142" t="str">
        <f t="shared" si="6"/>
        <v/>
      </c>
      <c r="E106" s="142" t="str">
        <f t="shared" si="7"/>
        <v/>
      </c>
      <c r="F106" s="138"/>
      <c r="G106" s="138"/>
      <c r="H106" s="138"/>
    </row>
    <row r="107" spans="1:8" ht="15" customHeight="1" x14ac:dyDescent="0.25">
      <c r="A107" s="140">
        <v>105</v>
      </c>
      <c r="B107" s="141" t="str">
        <f t="shared" si="4"/>
        <v/>
      </c>
      <c r="C107" s="141" t="str">
        <f t="shared" si="5"/>
        <v/>
      </c>
      <c r="D107" s="142" t="str">
        <f t="shared" si="6"/>
        <v/>
      </c>
      <c r="E107" s="142" t="str">
        <f t="shared" si="7"/>
        <v/>
      </c>
      <c r="F107" s="138"/>
      <c r="G107" s="138"/>
      <c r="H107" s="138"/>
    </row>
    <row r="108" spans="1:8" ht="15" customHeight="1" x14ac:dyDescent="0.25">
      <c r="A108" s="140">
        <v>106</v>
      </c>
      <c r="B108" s="141" t="str">
        <f t="shared" si="4"/>
        <v/>
      </c>
      <c r="C108" s="141" t="str">
        <f t="shared" si="5"/>
        <v/>
      </c>
      <c r="D108" s="142" t="str">
        <f t="shared" si="6"/>
        <v/>
      </c>
      <c r="E108" s="142" t="str">
        <f t="shared" si="7"/>
        <v/>
      </c>
      <c r="F108" s="138"/>
      <c r="G108" s="138"/>
      <c r="H108" s="138"/>
    </row>
    <row r="109" spans="1:8" ht="15" customHeight="1" x14ac:dyDescent="0.25">
      <c r="A109" s="140">
        <v>107</v>
      </c>
      <c r="B109" s="141" t="str">
        <f t="shared" si="4"/>
        <v/>
      </c>
      <c r="C109" s="141" t="str">
        <f t="shared" si="5"/>
        <v/>
      </c>
      <c r="D109" s="142" t="str">
        <f t="shared" si="6"/>
        <v/>
      </c>
      <c r="E109" s="142" t="str">
        <f t="shared" si="7"/>
        <v/>
      </c>
      <c r="F109" s="138"/>
      <c r="G109" s="138"/>
      <c r="H109" s="138"/>
    </row>
    <row r="110" spans="1:8" ht="15" customHeight="1" x14ac:dyDescent="0.25">
      <c r="A110" s="140">
        <v>108</v>
      </c>
      <c r="B110" s="141" t="str">
        <f t="shared" si="4"/>
        <v/>
      </c>
      <c r="C110" s="141" t="str">
        <f t="shared" si="5"/>
        <v/>
      </c>
      <c r="D110" s="142" t="str">
        <f t="shared" si="6"/>
        <v/>
      </c>
      <c r="E110" s="142" t="str">
        <f t="shared" si="7"/>
        <v/>
      </c>
      <c r="F110" s="138"/>
      <c r="G110" s="138"/>
      <c r="H110" s="138"/>
    </row>
    <row r="111" spans="1:8" ht="15" customHeight="1" x14ac:dyDescent="0.25">
      <c r="A111" s="140">
        <v>109</v>
      </c>
      <c r="B111" s="141" t="str">
        <f t="shared" si="4"/>
        <v/>
      </c>
      <c r="C111" s="141" t="str">
        <f t="shared" si="5"/>
        <v/>
      </c>
      <c r="D111" s="142" t="str">
        <f t="shared" si="6"/>
        <v/>
      </c>
      <c r="E111" s="142" t="str">
        <f t="shared" si="7"/>
        <v/>
      </c>
      <c r="F111" s="138"/>
      <c r="G111" s="138"/>
      <c r="H111" s="138"/>
    </row>
    <row r="112" spans="1:8" ht="15" customHeight="1" x14ac:dyDescent="0.25">
      <c r="A112" s="140">
        <v>110</v>
      </c>
      <c r="B112" s="141" t="str">
        <f t="shared" si="4"/>
        <v/>
      </c>
      <c r="C112" s="141" t="str">
        <f t="shared" si="5"/>
        <v/>
      </c>
      <c r="D112" s="142" t="str">
        <f t="shared" si="6"/>
        <v/>
      </c>
      <c r="E112" s="142" t="str">
        <f t="shared" si="7"/>
        <v/>
      </c>
      <c r="F112" s="138"/>
      <c r="G112" s="138"/>
      <c r="H112" s="138"/>
    </row>
    <row r="113" spans="1:8" ht="15" customHeight="1" x14ac:dyDescent="0.25">
      <c r="A113" s="140">
        <v>111</v>
      </c>
      <c r="B113" s="141" t="str">
        <f t="shared" si="4"/>
        <v/>
      </c>
      <c r="C113" s="141" t="str">
        <f t="shared" si="5"/>
        <v/>
      </c>
      <c r="D113" s="142" t="str">
        <f t="shared" si="6"/>
        <v/>
      </c>
      <c r="E113" s="142" t="str">
        <f t="shared" si="7"/>
        <v/>
      </c>
      <c r="F113" s="138"/>
      <c r="G113" s="138"/>
      <c r="H113" s="138"/>
    </row>
    <row r="114" spans="1:8" ht="15" customHeight="1" x14ac:dyDescent="0.25">
      <c r="A114" s="140">
        <v>112</v>
      </c>
      <c r="B114" s="141" t="str">
        <f t="shared" si="4"/>
        <v/>
      </c>
      <c r="C114" s="141" t="str">
        <f t="shared" si="5"/>
        <v/>
      </c>
      <c r="D114" s="142" t="str">
        <f t="shared" si="6"/>
        <v/>
      </c>
      <c r="E114" s="142" t="str">
        <f t="shared" si="7"/>
        <v/>
      </c>
      <c r="F114" s="138"/>
      <c r="G114" s="138"/>
      <c r="H114" s="138"/>
    </row>
    <row r="115" spans="1:8" ht="15" customHeight="1" x14ac:dyDescent="0.25">
      <c r="A115" s="140">
        <v>113</v>
      </c>
      <c r="B115" s="141" t="str">
        <f t="shared" si="4"/>
        <v/>
      </c>
      <c r="C115" s="141" t="str">
        <f t="shared" si="5"/>
        <v/>
      </c>
      <c r="D115" s="142" t="str">
        <f t="shared" si="6"/>
        <v/>
      </c>
      <c r="E115" s="142" t="str">
        <f t="shared" si="7"/>
        <v/>
      </c>
      <c r="F115" s="138"/>
      <c r="G115" s="138"/>
      <c r="H115" s="138"/>
    </row>
    <row r="116" spans="1:8" ht="15" customHeight="1" x14ac:dyDescent="0.25">
      <c r="A116" s="140">
        <v>114</v>
      </c>
      <c r="B116" s="141" t="str">
        <f t="shared" si="4"/>
        <v/>
      </c>
      <c r="C116" s="141" t="str">
        <f t="shared" si="5"/>
        <v/>
      </c>
      <c r="D116" s="142" t="str">
        <f t="shared" si="6"/>
        <v/>
      </c>
      <c r="E116" s="142" t="str">
        <f t="shared" si="7"/>
        <v/>
      </c>
      <c r="F116" s="138"/>
      <c r="G116" s="138"/>
      <c r="H116" s="138"/>
    </row>
    <row r="117" spans="1:8" ht="15" customHeight="1" x14ac:dyDescent="0.25">
      <c r="A117" s="140">
        <v>115</v>
      </c>
      <c r="B117" s="141" t="str">
        <f t="shared" si="4"/>
        <v/>
      </c>
      <c r="C117" s="141" t="str">
        <f t="shared" si="5"/>
        <v/>
      </c>
      <c r="D117" s="142" t="str">
        <f t="shared" si="6"/>
        <v/>
      </c>
      <c r="E117" s="142" t="str">
        <f t="shared" si="7"/>
        <v/>
      </c>
      <c r="F117" s="138"/>
      <c r="G117" s="138"/>
      <c r="H117" s="138"/>
    </row>
    <row r="118" spans="1:8" ht="15" customHeight="1" x14ac:dyDescent="0.25">
      <c r="A118" s="140">
        <v>116</v>
      </c>
      <c r="B118" s="141" t="str">
        <f t="shared" si="4"/>
        <v/>
      </c>
      <c r="C118" s="141" t="str">
        <f t="shared" si="5"/>
        <v/>
      </c>
      <c r="D118" s="142" t="str">
        <f t="shared" si="6"/>
        <v/>
      </c>
      <c r="E118" s="142" t="str">
        <f t="shared" si="7"/>
        <v/>
      </c>
      <c r="F118" s="138"/>
      <c r="G118" s="138"/>
      <c r="H118" s="138"/>
    </row>
    <row r="119" spans="1:8" ht="15" customHeight="1" x14ac:dyDescent="0.25">
      <c r="A119" s="140">
        <v>117</v>
      </c>
      <c r="B119" s="141" t="str">
        <f t="shared" si="4"/>
        <v/>
      </c>
      <c r="C119" s="141" t="str">
        <f t="shared" si="5"/>
        <v/>
      </c>
      <c r="D119" s="142" t="str">
        <f t="shared" si="6"/>
        <v/>
      </c>
      <c r="E119" s="142" t="str">
        <f t="shared" si="7"/>
        <v/>
      </c>
      <c r="F119" s="138"/>
      <c r="G119" s="138"/>
      <c r="H119" s="138"/>
    </row>
    <row r="120" spans="1:8" ht="15" customHeight="1" x14ac:dyDescent="0.25">
      <c r="A120" s="140">
        <v>118</v>
      </c>
      <c r="B120" s="141" t="str">
        <f t="shared" si="4"/>
        <v/>
      </c>
      <c r="C120" s="141" t="str">
        <f t="shared" si="5"/>
        <v/>
      </c>
      <c r="D120" s="142" t="str">
        <f t="shared" si="6"/>
        <v/>
      </c>
      <c r="E120" s="142" t="str">
        <f t="shared" si="7"/>
        <v/>
      </c>
      <c r="F120" s="138"/>
      <c r="G120" s="138"/>
      <c r="H120" s="138"/>
    </row>
    <row r="121" spans="1:8" ht="15" customHeight="1" x14ac:dyDescent="0.25">
      <c r="A121" s="140">
        <v>119</v>
      </c>
      <c r="B121" s="141" t="str">
        <f t="shared" si="4"/>
        <v/>
      </c>
      <c r="C121" s="141" t="str">
        <f t="shared" si="5"/>
        <v/>
      </c>
      <c r="D121" s="142" t="str">
        <f t="shared" si="6"/>
        <v/>
      </c>
      <c r="E121" s="142" t="str">
        <f t="shared" si="7"/>
        <v/>
      </c>
      <c r="F121" s="138"/>
      <c r="G121" s="138"/>
      <c r="H121" s="138"/>
    </row>
    <row r="122" spans="1:8" ht="15" customHeight="1" x14ac:dyDescent="0.25">
      <c r="A122" s="140">
        <v>120</v>
      </c>
      <c r="B122" s="141" t="str">
        <f t="shared" si="4"/>
        <v/>
      </c>
      <c r="C122" s="141" t="str">
        <f t="shared" si="5"/>
        <v/>
      </c>
      <c r="D122" s="142" t="str">
        <f t="shared" si="6"/>
        <v/>
      </c>
      <c r="E122" s="142" t="str">
        <f t="shared" si="7"/>
        <v/>
      </c>
      <c r="F122" s="138"/>
      <c r="G122" s="138"/>
      <c r="H122" s="138"/>
    </row>
    <row r="123" spans="1:8" ht="15" customHeight="1" x14ac:dyDescent="0.25">
      <c r="A123" s="140">
        <v>121</v>
      </c>
      <c r="B123" s="141" t="str">
        <f t="shared" si="4"/>
        <v/>
      </c>
      <c r="C123" s="141" t="str">
        <f t="shared" si="5"/>
        <v/>
      </c>
      <c r="D123" s="142" t="str">
        <f t="shared" si="6"/>
        <v/>
      </c>
      <c r="E123" s="142" t="str">
        <f t="shared" si="7"/>
        <v/>
      </c>
      <c r="F123" s="138"/>
      <c r="G123" s="138"/>
      <c r="H123" s="138"/>
    </row>
    <row r="124" spans="1:8" ht="15" customHeight="1" x14ac:dyDescent="0.25">
      <c r="A124" s="140">
        <v>122</v>
      </c>
      <c r="B124" s="141" t="str">
        <f t="shared" si="4"/>
        <v/>
      </c>
      <c r="C124" s="141" t="str">
        <f t="shared" si="5"/>
        <v/>
      </c>
      <c r="D124" s="142" t="str">
        <f t="shared" si="6"/>
        <v/>
      </c>
      <c r="E124" s="142" t="str">
        <f t="shared" si="7"/>
        <v/>
      </c>
      <c r="F124" s="138"/>
      <c r="G124" s="138"/>
      <c r="H124" s="138"/>
    </row>
    <row r="125" spans="1:8" ht="15" customHeight="1" x14ac:dyDescent="0.25">
      <c r="A125" s="140">
        <v>123</v>
      </c>
      <c r="B125" s="141" t="str">
        <f t="shared" si="4"/>
        <v/>
      </c>
      <c r="C125" s="141" t="str">
        <f t="shared" si="5"/>
        <v/>
      </c>
      <c r="D125" s="142" t="str">
        <f t="shared" si="6"/>
        <v/>
      </c>
      <c r="E125" s="142" t="str">
        <f t="shared" si="7"/>
        <v/>
      </c>
      <c r="F125" s="138"/>
      <c r="G125" s="138"/>
      <c r="H125" s="138"/>
    </row>
    <row r="126" spans="1:8" ht="15" customHeight="1" x14ac:dyDescent="0.25">
      <c r="A126" s="140">
        <v>124</v>
      </c>
      <c r="B126" s="141" t="str">
        <f t="shared" si="4"/>
        <v/>
      </c>
      <c r="C126" s="141" t="str">
        <f t="shared" si="5"/>
        <v/>
      </c>
      <c r="D126" s="142" t="str">
        <f t="shared" si="6"/>
        <v/>
      </c>
      <c r="E126" s="142" t="str">
        <f t="shared" si="7"/>
        <v/>
      </c>
      <c r="F126" s="138"/>
      <c r="G126" s="138"/>
      <c r="H126" s="138"/>
    </row>
    <row r="127" spans="1:8" ht="15" customHeight="1" x14ac:dyDescent="0.25">
      <c r="A127" s="140">
        <v>125</v>
      </c>
      <c r="B127" s="141" t="str">
        <f t="shared" si="4"/>
        <v/>
      </c>
      <c r="C127" s="141" t="str">
        <f t="shared" si="5"/>
        <v/>
      </c>
      <c r="D127" s="142" t="str">
        <f t="shared" si="6"/>
        <v/>
      </c>
      <c r="E127" s="142" t="str">
        <f t="shared" si="7"/>
        <v/>
      </c>
      <c r="F127" s="138"/>
      <c r="G127" s="138"/>
      <c r="H127" s="138"/>
    </row>
    <row r="128" spans="1:8" ht="15" customHeight="1" x14ac:dyDescent="0.25">
      <c r="A128" s="140">
        <v>126</v>
      </c>
      <c r="B128" s="141" t="str">
        <f t="shared" si="4"/>
        <v/>
      </c>
      <c r="C128" s="141" t="str">
        <f t="shared" si="5"/>
        <v/>
      </c>
      <c r="D128" s="142" t="str">
        <f t="shared" si="6"/>
        <v/>
      </c>
      <c r="E128" s="142" t="str">
        <f t="shared" si="7"/>
        <v/>
      </c>
      <c r="F128" s="138"/>
      <c r="G128" s="138"/>
      <c r="H128" s="138"/>
    </row>
    <row r="129" spans="1:8" ht="15" customHeight="1" x14ac:dyDescent="0.25">
      <c r="A129" s="140">
        <v>127</v>
      </c>
      <c r="B129" s="141" t="str">
        <f t="shared" si="4"/>
        <v/>
      </c>
      <c r="C129" s="141" t="str">
        <f t="shared" si="5"/>
        <v/>
      </c>
      <c r="D129" s="142" t="str">
        <f t="shared" si="6"/>
        <v/>
      </c>
      <c r="E129" s="142" t="str">
        <f t="shared" si="7"/>
        <v/>
      </c>
      <c r="F129" s="138"/>
      <c r="G129" s="138"/>
      <c r="H129" s="138"/>
    </row>
    <row r="130" spans="1:8" ht="15" customHeight="1" x14ac:dyDescent="0.25">
      <c r="A130" s="140">
        <v>128</v>
      </c>
      <c r="B130" s="141" t="str">
        <f t="shared" si="4"/>
        <v/>
      </c>
      <c r="C130" s="141" t="str">
        <f t="shared" si="5"/>
        <v/>
      </c>
      <c r="D130" s="142" t="str">
        <f t="shared" si="6"/>
        <v/>
      </c>
      <c r="E130" s="142" t="str">
        <f t="shared" si="7"/>
        <v/>
      </c>
      <c r="F130" s="138"/>
      <c r="G130" s="138"/>
      <c r="H130" s="138"/>
    </row>
    <row r="131" spans="1:8" ht="15" customHeight="1" x14ac:dyDescent="0.25">
      <c r="A131" s="140">
        <v>129</v>
      </c>
      <c r="B131" s="141" t="str">
        <f t="shared" ref="B131:B194" si="8">IF(C131="","",IF(VLOOKUP(A131,TourCompl,15,FALSE)="","",VLOOKUP(A131,ClasTr4,3,FALSE)))</f>
        <v/>
      </c>
      <c r="C131" s="141" t="str">
        <f t="shared" ref="C131:C194" si="9">IF(VLOOKUP(A131,TourCompl,15,FALSE)="","",VLOOKUP(A131,ClasTr4,4,FALSE))</f>
        <v/>
      </c>
      <c r="D131" s="142" t="str">
        <f t="shared" ref="D131:D194" si="10">IF(C131="","",IF(VLOOKUP(A131,TourCompl,15,FALSE)="","",VLOOKUP(A131,ClasTr4,22,FALSE) &amp; " V"))</f>
        <v/>
      </c>
      <c r="E131" s="142" t="str">
        <f t="shared" ref="E131:E194" si="11">IF(VLOOKUP(A131,TourCompl,15,FALSE)="","",VLOOKUP(A131,ClasTr4,27,FALSE))</f>
        <v/>
      </c>
      <c r="F131" s="138"/>
      <c r="G131" s="138"/>
      <c r="H131" s="138"/>
    </row>
    <row r="132" spans="1:8" ht="15" customHeight="1" x14ac:dyDescent="0.25">
      <c r="A132" s="140">
        <v>130</v>
      </c>
      <c r="B132" s="141" t="str">
        <f t="shared" si="8"/>
        <v/>
      </c>
      <c r="C132" s="141" t="str">
        <f t="shared" si="9"/>
        <v/>
      </c>
      <c r="D132" s="142" t="str">
        <f t="shared" si="10"/>
        <v/>
      </c>
      <c r="E132" s="142" t="str">
        <f t="shared" si="11"/>
        <v/>
      </c>
      <c r="F132" s="138"/>
      <c r="G132" s="138"/>
      <c r="H132" s="138"/>
    </row>
    <row r="133" spans="1:8" ht="15" customHeight="1" x14ac:dyDescent="0.25">
      <c r="A133" s="140">
        <v>131</v>
      </c>
      <c r="B133" s="141" t="str">
        <f t="shared" si="8"/>
        <v/>
      </c>
      <c r="C133" s="141" t="str">
        <f t="shared" si="9"/>
        <v/>
      </c>
      <c r="D133" s="142" t="str">
        <f t="shared" si="10"/>
        <v/>
      </c>
      <c r="E133" s="142" t="str">
        <f t="shared" si="11"/>
        <v/>
      </c>
      <c r="F133" s="138"/>
      <c r="G133" s="138"/>
      <c r="H133" s="138"/>
    </row>
    <row r="134" spans="1:8" ht="15" customHeight="1" x14ac:dyDescent="0.25">
      <c r="A134" s="140">
        <v>132</v>
      </c>
      <c r="B134" s="141" t="str">
        <f t="shared" si="8"/>
        <v/>
      </c>
      <c r="C134" s="141" t="str">
        <f t="shared" si="9"/>
        <v/>
      </c>
      <c r="D134" s="142" t="str">
        <f t="shared" si="10"/>
        <v/>
      </c>
      <c r="E134" s="142" t="str">
        <f t="shared" si="11"/>
        <v/>
      </c>
      <c r="F134" s="138"/>
      <c r="G134" s="138"/>
      <c r="H134" s="138"/>
    </row>
    <row r="135" spans="1:8" ht="15" customHeight="1" x14ac:dyDescent="0.25">
      <c r="A135" s="140">
        <v>133</v>
      </c>
      <c r="B135" s="141" t="str">
        <f t="shared" si="8"/>
        <v/>
      </c>
      <c r="C135" s="141" t="str">
        <f t="shared" si="9"/>
        <v/>
      </c>
      <c r="D135" s="142" t="str">
        <f t="shared" si="10"/>
        <v/>
      </c>
      <c r="E135" s="142" t="str">
        <f t="shared" si="11"/>
        <v/>
      </c>
      <c r="F135" s="138"/>
      <c r="G135" s="138"/>
      <c r="H135" s="138"/>
    </row>
    <row r="136" spans="1:8" ht="15" customHeight="1" x14ac:dyDescent="0.25">
      <c r="A136" s="140">
        <v>134</v>
      </c>
      <c r="B136" s="141" t="str">
        <f t="shared" si="8"/>
        <v/>
      </c>
      <c r="C136" s="141" t="str">
        <f t="shared" si="9"/>
        <v/>
      </c>
      <c r="D136" s="142" t="str">
        <f t="shared" si="10"/>
        <v/>
      </c>
      <c r="E136" s="142" t="str">
        <f t="shared" si="11"/>
        <v/>
      </c>
      <c r="F136" s="138"/>
      <c r="G136" s="138"/>
      <c r="H136" s="138"/>
    </row>
    <row r="137" spans="1:8" ht="15" customHeight="1" x14ac:dyDescent="0.25">
      <c r="A137" s="140">
        <v>135</v>
      </c>
      <c r="B137" s="141" t="str">
        <f t="shared" si="8"/>
        <v/>
      </c>
      <c r="C137" s="141" t="str">
        <f t="shared" si="9"/>
        <v/>
      </c>
      <c r="D137" s="142" t="str">
        <f t="shared" si="10"/>
        <v/>
      </c>
      <c r="E137" s="142" t="str">
        <f t="shared" si="11"/>
        <v/>
      </c>
      <c r="F137" s="138"/>
      <c r="G137" s="138"/>
      <c r="H137" s="138"/>
    </row>
    <row r="138" spans="1:8" ht="15" customHeight="1" x14ac:dyDescent="0.25">
      <c r="A138" s="140">
        <v>136</v>
      </c>
      <c r="B138" s="141" t="str">
        <f t="shared" si="8"/>
        <v/>
      </c>
      <c r="C138" s="141" t="str">
        <f t="shared" si="9"/>
        <v/>
      </c>
      <c r="D138" s="142" t="str">
        <f t="shared" si="10"/>
        <v/>
      </c>
      <c r="E138" s="142" t="str">
        <f t="shared" si="11"/>
        <v/>
      </c>
      <c r="F138" s="138"/>
      <c r="G138" s="138"/>
      <c r="H138" s="138"/>
    </row>
    <row r="139" spans="1:8" ht="15" customHeight="1" x14ac:dyDescent="0.25">
      <c r="A139" s="140">
        <v>137</v>
      </c>
      <c r="B139" s="141" t="str">
        <f t="shared" si="8"/>
        <v/>
      </c>
      <c r="C139" s="141" t="str">
        <f t="shared" si="9"/>
        <v/>
      </c>
      <c r="D139" s="142" t="str">
        <f t="shared" si="10"/>
        <v/>
      </c>
      <c r="E139" s="142" t="str">
        <f t="shared" si="11"/>
        <v/>
      </c>
      <c r="F139" s="138"/>
      <c r="G139" s="138"/>
      <c r="H139" s="138"/>
    </row>
    <row r="140" spans="1:8" ht="15" customHeight="1" x14ac:dyDescent="0.25">
      <c r="A140" s="140">
        <v>138</v>
      </c>
      <c r="B140" s="141" t="str">
        <f t="shared" si="8"/>
        <v/>
      </c>
      <c r="C140" s="141" t="str">
        <f t="shared" si="9"/>
        <v/>
      </c>
      <c r="D140" s="142" t="str">
        <f t="shared" si="10"/>
        <v/>
      </c>
      <c r="E140" s="142" t="str">
        <f t="shared" si="11"/>
        <v/>
      </c>
      <c r="F140" s="138"/>
      <c r="G140" s="138"/>
      <c r="H140" s="138"/>
    </row>
    <row r="141" spans="1:8" ht="15" customHeight="1" x14ac:dyDescent="0.25">
      <c r="A141" s="140">
        <v>139</v>
      </c>
      <c r="B141" s="141" t="str">
        <f t="shared" si="8"/>
        <v/>
      </c>
      <c r="C141" s="141" t="str">
        <f t="shared" si="9"/>
        <v/>
      </c>
      <c r="D141" s="142" t="str">
        <f t="shared" si="10"/>
        <v/>
      </c>
      <c r="E141" s="142" t="str">
        <f t="shared" si="11"/>
        <v/>
      </c>
      <c r="F141" s="138"/>
      <c r="G141" s="138"/>
      <c r="H141" s="138"/>
    </row>
    <row r="142" spans="1:8" ht="15" customHeight="1" x14ac:dyDescent="0.25">
      <c r="A142" s="140">
        <v>140</v>
      </c>
      <c r="B142" s="141" t="str">
        <f t="shared" si="8"/>
        <v/>
      </c>
      <c r="C142" s="141" t="str">
        <f t="shared" si="9"/>
        <v/>
      </c>
      <c r="D142" s="142" t="str">
        <f t="shared" si="10"/>
        <v/>
      </c>
      <c r="E142" s="142" t="str">
        <f t="shared" si="11"/>
        <v/>
      </c>
      <c r="F142" s="138"/>
      <c r="G142" s="138"/>
      <c r="H142" s="138"/>
    </row>
    <row r="143" spans="1:8" ht="15" customHeight="1" x14ac:dyDescent="0.25">
      <c r="A143" s="140">
        <v>141</v>
      </c>
      <c r="B143" s="141" t="str">
        <f t="shared" si="8"/>
        <v/>
      </c>
      <c r="C143" s="141" t="str">
        <f t="shared" si="9"/>
        <v/>
      </c>
      <c r="D143" s="142" t="str">
        <f t="shared" si="10"/>
        <v/>
      </c>
      <c r="E143" s="142" t="str">
        <f t="shared" si="11"/>
        <v/>
      </c>
      <c r="F143" s="138"/>
      <c r="G143" s="138"/>
      <c r="H143" s="138"/>
    </row>
    <row r="144" spans="1:8" ht="15" customHeight="1" x14ac:dyDescent="0.25">
      <c r="A144" s="140">
        <v>142</v>
      </c>
      <c r="B144" s="141" t="str">
        <f t="shared" si="8"/>
        <v/>
      </c>
      <c r="C144" s="141" t="str">
        <f t="shared" si="9"/>
        <v/>
      </c>
      <c r="D144" s="142" t="str">
        <f t="shared" si="10"/>
        <v/>
      </c>
      <c r="E144" s="142" t="str">
        <f t="shared" si="11"/>
        <v/>
      </c>
      <c r="F144" s="138"/>
      <c r="G144" s="138"/>
      <c r="H144" s="138"/>
    </row>
    <row r="145" spans="1:8" ht="15" customHeight="1" x14ac:dyDescent="0.25">
      <c r="A145" s="140">
        <v>143</v>
      </c>
      <c r="B145" s="141" t="str">
        <f t="shared" si="8"/>
        <v/>
      </c>
      <c r="C145" s="141" t="str">
        <f t="shared" si="9"/>
        <v/>
      </c>
      <c r="D145" s="142" t="str">
        <f t="shared" si="10"/>
        <v/>
      </c>
      <c r="E145" s="142" t="str">
        <f t="shared" si="11"/>
        <v/>
      </c>
      <c r="F145" s="138"/>
      <c r="G145" s="138"/>
      <c r="H145" s="138"/>
    </row>
    <row r="146" spans="1:8" ht="15" customHeight="1" x14ac:dyDescent="0.25">
      <c r="A146" s="140">
        <v>144</v>
      </c>
      <c r="B146" s="141" t="str">
        <f t="shared" si="8"/>
        <v/>
      </c>
      <c r="C146" s="141" t="str">
        <f t="shared" si="9"/>
        <v/>
      </c>
      <c r="D146" s="142" t="str">
        <f t="shared" si="10"/>
        <v/>
      </c>
      <c r="E146" s="142" t="str">
        <f t="shared" si="11"/>
        <v/>
      </c>
      <c r="F146" s="138"/>
      <c r="G146" s="138"/>
      <c r="H146" s="138"/>
    </row>
    <row r="147" spans="1:8" ht="15" customHeight="1" x14ac:dyDescent="0.25">
      <c r="A147" s="140">
        <v>145</v>
      </c>
      <c r="B147" s="141" t="str">
        <f t="shared" si="8"/>
        <v/>
      </c>
      <c r="C147" s="141" t="str">
        <f t="shared" si="9"/>
        <v/>
      </c>
      <c r="D147" s="142" t="str">
        <f t="shared" si="10"/>
        <v/>
      </c>
      <c r="E147" s="142" t="str">
        <f t="shared" si="11"/>
        <v/>
      </c>
      <c r="F147" s="138"/>
      <c r="G147" s="138"/>
      <c r="H147" s="138"/>
    </row>
    <row r="148" spans="1:8" ht="15" customHeight="1" x14ac:dyDescent="0.25">
      <c r="A148" s="140">
        <v>146</v>
      </c>
      <c r="B148" s="141" t="str">
        <f t="shared" si="8"/>
        <v/>
      </c>
      <c r="C148" s="141" t="str">
        <f t="shared" si="9"/>
        <v/>
      </c>
      <c r="D148" s="142" t="str">
        <f t="shared" si="10"/>
        <v/>
      </c>
      <c r="E148" s="142" t="str">
        <f t="shared" si="11"/>
        <v/>
      </c>
      <c r="F148" s="138"/>
      <c r="G148" s="138"/>
      <c r="H148" s="138"/>
    </row>
    <row r="149" spans="1:8" ht="15" customHeight="1" x14ac:dyDescent="0.25">
      <c r="A149" s="140">
        <v>147</v>
      </c>
      <c r="B149" s="141" t="str">
        <f t="shared" si="8"/>
        <v/>
      </c>
      <c r="C149" s="141" t="str">
        <f t="shared" si="9"/>
        <v/>
      </c>
      <c r="D149" s="142" t="str">
        <f t="shared" si="10"/>
        <v/>
      </c>
      <c r="E149" s="142" t="str">
        <f t="shared" si="11"/>
        <v/>
      </c>
      <c r="F149" s="138"/>
      <c r="G149" s="138"/>
      <c r="H149" s="138"/>
    </row>
    <row r="150" spans="1:8" ht="15" customHeight="1" x14ac:dyDescent="0.25">
      <c r="A150" s="140">
        <v>148</v>
      </c>
      <c r="B150" s="141" t="str">
        <f t="shared" si="8"/>
        <v/>
      </c>
      <c r="C150" s="141" t="str">
        <f t="shared" si="9"/>
        <v/>
      </c>
      <c r="D150" s="142" t="str">
        <f t="shared" si="10"/>
        <v/>
      </c>
      <c r="E150" s="142" t="str">
        <f t="shared" si="11"/>
        <v/>
      </c>
      <c r="F150" s="138"/>
      <c r="G150" s="138"/>
      <c r="H150" s="138"/>
    </row>
    <row r="151" spans="1:8" ht="15" customHeight="1" x14ac:dyDescent="0.25">
      <c r="A151" s="140">
        <v>149</v>
      </c>
      <c r="B151" s="141" t="str">
        <f t="shared" si="8"/>
        <v/>
      </c>
      <c r="C151" s="141" t="str">
        <f t="shared" si="9"/>
        <v/>
      </c>
      <c r="D151" s="142" t="str">
        <f t="shared" si="10"/>
        <v/>
      </c>
      <c r="E151" s="142" t="str">
        <f t="shared" si="11"/>
        <v/>
      </c>
      <c r="F151" s="138"/>
      <c r="G151" s="138"/>
      <c r="H151" s="138"/>
    </row>
    <row r="152" spans="1:8" ht="15" customHeight="1" x14ac:dyDescent="0.25">
      <c r="A152" s="140">
        <v>150</v>
      </c>
      <c r="B152" s="141" t="str">
        <f t="shared" si="8"/>
        <v/>
      </c>
      <c r="C152" s="141" t="str">
        <f t="shared" si="9"/>
        <v/>
      </c>
      <c r="D152" s="142" t="str">
        <f t="shared" si="10"/>
        <v/>
      </c>
      <c r="E152" s="142" t="str">
        <f t="shared" si="11"/>
        <v/>
      </c>
      <c r="F152" s="138"/>
      <c r="G152" s="138"/>
      <c r="H152" s="138"/>
    </row>
    <row r="153" spans="1:8" ht="15" customHeight="1" x14ac:dyDescent="0.25">
      <c r="A153" s="140">
        <v>151</v>
      </c>
      <c r="B153" s="141" t="str">
        <f t="shared" si="8"/>
        <v/>
      </c>
      <c r="C153" s="141" t="str">
        <f t="shared" si="9"/>
        <v/>
      </c>
      <c r="D153" s="142" t="str">
        <f t="shared" si="10"/>
        <v/>
      </c>
      <c r="E153" s="142" t="str">
        <f t="shared" si="11"/>
        <v/>
      </c>
      <c r="F153" s="138"/>
      <c r="G153" s="138"/>
      <c r="H153" s="138"/>
    </row>
    <row r="154" spans="1:8" ht="15" customHeight="1" x14ac:dyDescent="0.25">
      <c r="A154" s="140">
        <v>152</v>
      </c>
      <c r="B154" s="141" t="str">
        <f t="shared" si="8"/>
        <v/>
      </c>
      <c r="C154" s="141" t="str">
        <f t="shared" si="9"/>
        <v/>
      </c>
      <c r="D154" s="142" t="str">
        <f t="shared" si="10"/>
        <v/>
      </c>
      <c r="E154" s="142" t="str">
        <f t="shared" si="11"/>
        <v/>
      </c>
      <c r="F154" s="138"/>
      <c r="G154" s="138"/>
      <c r="H154" s="138"/>
    </row>
    <row r="155" spans="1:8" ht="15" customHeight="1" x14ac:dyDescent="0.25">
      <c r="A155" s="140">
        <v>153</v>
      </c>
      <c r="B155" s="141" t="str">
        <f t="shared" si="8"/>
        <v/>
      </c>
      <c r="C155" s="141" t="str">
        <f t="shared" si="9"/>
        <v/>
      </c>
      <c r="D155" s="142" t="str">
        <f t="shared" si="10"/>
        <v/>
      </c>
      <c r="E155" s="142" t="str">
        <f t="shared" si="11"/>
        <v/>
      </c>
      <c r="F155" s="138"/>
      <c r="G155" s="138"/>
      <c r="H155" s="138"/>
    </row>
    <row r="156" spans="1:8" ht="15" customHeight="1" x14ac:dyDescent="0.25">
      <c r="A156" s="140">
        <v>154</v>
      </c>
      <c r="B156" s="141" t="str">
        <f t="shared" si="8"/>
        <v/>
      </c>
      <c r="C156" s="141" t="str">
        <f t="shared" si="9"/>
        <v/>
      </c>
      <c r="D156" s="142" t="str">
        <f t="shared" si="10"/>
        <v/>
      </c>
      <c r="E156" s="142" t="str">
        <f t="shared" si="11"/>
        <v/>
      </c>
      <c r="F156" s="138"/>
      <c r="G156" s="138"/>
      <c r="H156" s="138"/>
    </row>
    <row r="157" spans="1:8" ht="15" customHeight="1" x14ac:dyDescent="0.25">
      <c r="A157" s="140">
        <v>155</v>
      </c>
      <c r="B157" s="141" t="str">
        <f t="shared" si="8"/>
        <v/>
      </c>
      <c r="C157" s="141" t="str">
        <f t="shared" si="9"/>
        <v/>
      </c>
      <c r="D157" s="142" t="str">
        <f t="shared" si="10"/>
        <v/>
      </c>
      <c r="E157" s="142" t="str">
        <f t="shared" si="11"/>
        <v/>
      </c>
      <c r="F157" s="138"/>
      <c r="G157" s="138"/>
      <c r="H157" s="138"/>
    </row>
    <row r="158" spans="1:8" ht="15" customHeight="1" x14ac:dyDescent="0.25">
      <c r="A158" s="140">
        <v>156</v>
      </c>
      <c r="B158" s="141" t="str">
        <f t="shared" si="8"/>
        <v/>
      </c>
      <c r="C158" s="141" t="str">
        <f t="shared" si="9"/>
        <v/>
      </c>
      <c r="D158" s="142" t="str">
        <f t="shared" si="10"/>
        <v/>
      </c>
      <c r="E158" s="142" t="str">
        <f t="shared" si="11"/>
        <v/>
      </c>
      <c r="F158" s="138"/>
      <c r="G158" s="138"/>
      <c r="H158" s="138"/>
    </row>
    <row r="159" spans="1:8" ht="15" customHeight="1" x14ac:dyDescent="0.25">
      <c r="A159" s="140">
        <v>157</v>
      </c>
      <c r="B159" s="141" t="str">
        <f t="shared" si="8"/>
        <v/>
      </c>
      <c r="C159" s="141" t="str">
        <f t="shared" si="9"/>
        <v/>
      </c>
      <c r="D159" s="142" t="str">
        <f t="shared" si="10"/>
        <v/>
      </c>
      <c r="E159" s="142" t="str">
        <f t="shared" si="11"/>
        <v/>
      </c>
      <c r="F159" s="138"/>
      <c r="G159" s="138"/>
      <c r="H159" s="138"/>
    </row>
    <row r="160" spans="1:8" ht="15" customHeight="1" x14ac:dyDescent="0.25">
      <c r="A160" s="140">
        <v>158</v>
      </c>
      <c r="B160" s="141" t="str">
        <f t="shared" si="8"/>
        <v/>
      </c>
      <c r="C160" s="141" t="str">
        <f t="shared" si="9"/>
        <v/>
      </c>
      <c r="D160" s="142" t="str">
        <f t="shared" si="10"/>
        <v/>
      </c>
      <c r="E160" s="142" t="str">
        <f t="shared" si="11"/>
        <v/>
      </c>
      <c r="F160" s="138"/>
      <c r="G160" s="138"/>
      <c r="H160" s="138"/>
    </row>
    <row r="161" spans="1:8" ht="15" customHeight="1" x14ac:dyDescent="0.25">
      <c r="A161" s="140">
        <v>159</v>
      </c>
      <c r="B161" s="141" t="str">
        <f t="shared" si="8"/>
        <v/>
      </c>
      <c r="C161" s="141" t="str">
        <f t="shared" si="9"/>
        <v/>
      </c>
      <c r="D161" s="142" t="str">
        <f t="shared" si="10"/>
        <v/>
      </c>
      <c r="E161" s="142" t="str">
        <f t="shared" si="11"/>
        <v/>
      </c>
      <c r="F161" s="138"/>
      <c r="G161" s="138"/>
      <c r="H161" s="138"/>
    </row>
    <row r="162" spans="1:8" ht="15" customHeight="1" x14ac:dyDescent="0.25">
      <c r="A162" s="140">
        <v>160</v>
      </c>
      <c r="B162" s="141" t="str">
        <f t="shared" si="8"/>
        <v/>
      </c>
      <c r="C162" s="141" t="str">
        <f t="shared" si="9"/>
        <v/>
      </c>
      <c r="D162" s="142" t="str">
        <f t="shared" si="10"/>
        <v/>
      </c>
      <c r="E162" s="142" t="str">
        <f t="shared" si="11"/>
        <v/>
      </c>
      <c r="F162" s="138"/>
      <c r="G162" s="138"/>
      <c r="H162" s="138"/>
    </row>
    <row r="163" spans="1:8" ht="15" customHeight="1" x14ac:dyDescent="0.25">
      <c r="A163" s="140">
        <v>161</v>
      </c>
      <c r="B163" s="141" t="str">
        <f t="shared" si="8"/>
        <v/>
      </c>
      <c r="C163" s="141" t="str">
        <f t="shared" si="9"/>
        <v/>
      </c>
      <c r="D163" s="142" t="str">
        <f t="shared" si="10"/>
        <v/>
      </c>
      <c r="E163" s="142" t="str">
        <f t="shared" si="11"/>
        <v/>
      </c>
      <c r="F163" s="138"/>
      <c r="G163" s="138"/>
      <c r="H163" s="138"/>
    </row>
    <row r="164" spans="1:8" ht="15" customHeight="1" x14ac:dyDescent="0.25">
      <c r="A164" s="140">
        <v>162</v>
      </c>
      <c r="B164" s="141" t="str">
        <f t="shared" si="8"/>
        <v/>
      </c>
      <c r="C164" s="141" t="str">
        <f t="shared" si="9"/>
        <v/>
      </c>
      <c r="D164" s="142" t="str">
        <f t="shared" si="10"/>
        <v/>
      </c>
      <c r="E164" s="142" t="str">
        <f t="shared" si="11"/>
        <v/>
      </c>
      <c r="F164" s="138"/>
      <c r="G164" s="138"/>
      <c r="H164" s="138"/>
    </row>
    <row r="165" spans="1:8" ht="15" customHeight="1" x14ac:dyDescent="0.25">
      <c r="A165" s="140">
        <v>163</v>
      </c>
      <c r="B165" s="141" t="str">
        <f t="shared" si="8"/>
        <v/>
      </c>
      <c r="C165" s="141" t="str">
        <f t="shared" si="9"/>
        <v/>
      </c>
      <c r="D165" s="142" t="str">
        <f t="shared" si="10"/>
        <v/>
      </c>
      <c r="E165" s="142" t="str">
        <f t="shared" si="11"/>
        <v/>
      </c>
      <c r="F165" s="138"/>
      <c r="G165" s="138"/>
      <c r="H165" s="138"/>
    </row>
    <row r="166" spans="1:8" ht="15" customHeight="1" x14ac:dyDescent="0.25">
      <c r="A166" s="140">
        <v>164</v>
      </c>
      <c r="B166" s="141" t="str">
        <f t="shared" si="8"/>
        <v/>
      </c>
      <c r="C166" s="141" t="str">
        <f t="shared" si="9"/>
        <v/>
      </c>
      <c r="D166" s="142" t="str">
        <f t="shared" si="10"/>
        <v/>
      </c>
      <c r="E166" s="142" t="str">
        <f t="shared" si="11"/>
        <v/>
      </c>
      <c r="F166" s="138"/>
      <c r="G166" s="138"/>
      <c r="H166" s="138"/>
    </row>
    <row r="167" spans="1:8" ht="15" customHeight="1" x14ac:dyDescent="0.25">
      <c r="A167" s="140">
        <v>165</v>
      </c>
      <c r="B167" s="141" t="str">
        <f t="shared" si="8"/>
        <v/>
      </c>
      <c r="C167" s="141" t="str">
        <f t="shared" si="9"/>
        <v/>
      </c>
      <c r="D167" s="142" t="str">
        <f t="shared" si="10"/>
        <v/>
      </c>
      <c r="E167" s="142" t="str">
        <f t="shared" si="11"/>
        <v/>
      </c>
      <c r="F167" s="138"/>
      <c r="G167" s="138"/>
      <c r="H167" s="138"/>
    </row>
    <row r="168" spans="1:8" ht="15" customHeight="1" x14ac:dyDescent="0.25">
      <c r="A168" s="140">
        <v>166</v>
      </c>
      <c r="B168" s="141" t="str">
        <f t="shared" si="8"/>
        <v/>
      </c>
      <c r="C168" s="141" t="str">
        <f t="shared" si="9"/>
        <v/>
      </c>
      <c r="D168" s="142" t="str">
        <f t="shared" si="10"/>
        <v/>
      </c>
      <c r="E168" s="142" t="str">
        <f t="shared" si="11"/>
        <v/>
      </c>
      <c r="F168" s="138"/>
      <c r="G168" s="138"/>
      <c r="H168" s="138"/>
    </row>
    <row r="169" spans="1:8" ht="15" customHeight="1" x14ac:dyDescent="0.25">
      <c r="A169" s="140">
        <v>167</v>
      </c>
      <c r="B169" s="141" t="str">
        <f t="shared" si="8"/>
        <v/>
      </c>
      <c r="C169" s="141" t="str">
        <f t="shared" si="9"/>
        <v/>
      </c>
      <c r="D169" s="142" t="str">
        <f t="shared" si="10"/>
        <v/>
      </c>
      <c r="E169" s="142" t="str">
        <f t="shared" si="11"/>
        <v/>
      </c>
      <c r="F169" s="138"/>
      <c r="G169" s="138"/>
      <c r="H169" s="138"/>
    </row>
    <row r="170" spans="1:8" ht="15" customHeight="1" x14ac:dyDescent="0.25">
      <c r="A170" s="140">
        <v>168</v>
      </c>
      <c r="B170" s="141" t="str">
        <f t="shared" si="8"/>
        <v/>
      </c>
      <c r="C170" s="141" t="str">
        <f t="shared" si="9"/>
        <v/>
      </c>
      <c r="D170" s="142" t="str">
        <f t="shared" si="10"/>
        <v/>
      </c>
      <c r="E170" s="142" t="str">
        <f t="shared" si="11"/>
        <v/>
      </c>
      <c r="F170" s="138"/>
      <c r="G170" s="138"/>
      <c r="H170" s="138"/>
    </row>
    <row r="171" spans="1:8" ht="15" customHeight="1" x14ac:dyDescent="0.25">
      <c r="A171" s="140">
        <v>169</v>
      </c>
      <c r="B171" s="141" t="str">
        <f t="shared" si="8"/>
        <v/>
      </c>
      <c r="C171" s="141" t="str">
        <f t="shared" si="9"/>
        <v/>
      </c>
      <c r="D171" s="142" t="str">
        <f t="shared" si="10"/>
        <v/>
      </c>
      <c r="E171" s="142" t="str">
        <f t="shared" si="11"/>
        <v/>
      </c>
      <c r="F171" s="138"/>
      <c r="G171" s="138"/>
      <c r="H171" s="138"/>
    </row>
    <row r="172" spans="1:8" ht="15" customHeight="1" x14ac:dyDescent="0.25">
      <c r="A172" s="140">
        <v>170</v>
      </c>
      <c r="B172" s="141" t="str">
        <f t="shared" si="8"/>
        <v/>
      </c>
      <c r="C172" s="141" t="str">
        <f t="shared" si="9"/>
        <v/>
      </c>
      <c r="D172" s="142" t="str">
        <f t="shared" si="10"/>
        <v/>
      </c>
      <c r="E172" s="142" t="str">
        <f t="shared" si="11"/>
        <v/>
      </c>
      <c r="F172" s="138"/>
      <c r="G172" s="138"/>
      <c r="H172" s="138"/>
    </row>
    <row r="173" spans="1:8" ht="15" customHeight="1" x14ac:dyDescent="0.25">
      <c r="A173" s="140">
        <v>171</v>
      </c>
      <c r="B173" s="141" t="str">
        <f t="shared" si="8"/>
        <v/>
      </c>
      <c r="C173" s="141" t="str">
        <f t="shared" si="9"/>
        <v/>
      </c>
      <c r="D173" s="142" t="str">
        <f t="shared" si="10"/>
        <v/>
      </c>
      <c r="E173" s="142" t="str">
        <f t="shared" si="11"/>
        <v/>
      </c>
      <c r="F173" s="138"/>
      <c r="G173" s="138"/>
      <c r="H173" s="138"/>
    </row>
    <row r="174" spans="1:8" ht="15" customHeight="1" x14ac:dyDescent="0.25">
      <c r="A174" s="140">
        <v>172</v>
      </c>
      <c r="B174" s="141" t="str">
        <f t="shared" si="8"/>
        <v/>
      </c>
      <c r="C174" s="141" t="str">
        <f t="shared" si="9"/>
        <v/>
      </c>
      <c r="D174" s="142" t="str">
        <f t="shared" si="10"/>
        <v/>
      </c>
      <c r="E174" s="142" t="str">
        <f t="shared" si="11"/>
        <v/>
      </c>
      <c r="F174" s="138"/>
      <c r="G174" s="138"/>
      <c r="H174" s="138"/>
    </row>
    <row r="175" spans="1:8" ht="15" customHeight="1" x14ac:dyDescent="0.25">
      <c r="A175" s="140">
        <v>173</v>
      </c>
      <c r="B175" s="141" t="str">
        <f t="shared" si="8"/>
        <v/>
      </c>
      <c r="C175" s="141" t="str">
        <f t="shared" si="9"/>
        <v/>
      </c>
      <c r="D175" s="142" t="str">
        <f t="shared" si="10"/>
        <v/>
      </c>
      <c r="E175" s="142" t="str">
        <f t="shared" si="11"/>
        <v/>
      </c>
      <c r="F175" s="138"/>
      <c r="G175" s="138"/>
      <c r="H175" s="138"/>
    </row>
    <row r="176" spans="1:8" ht="15" customHeight="1" x14ac:dyDescent="0.25">
      <c r="A176" s="140">
        <v>174</v>
      </c>
      <c r="B176" s="141" t="str">
        <f t="shared" si="8"/>
        <v/>
      </c>
      <c r="C176" s="141" t="str">
        <f t="shared" si="9"/>
        <v/>
      </c>
      <c r="D176" s="142" t="str">
        <f t="shared" si="10"/>
        <v/>
      </c>
      <c r="E176" s="142" t="str">
        <f t="shared" si="11"/>
        <v/>
      </c>
      <c r="F176" s="138"/>
      <c r="G176" s="138"/>
      <c r="H176" s="138"/>
    </row>
    <row r="177" spans="1:8" ht="15" customHeight="1" x14ac:dyDescent="0.25">
      <c r="A177" s="140">
        <v>175</v>
      </c>
      <c r="B177" s="141" t="str">
        <f t="shared" si="8"/>
        <v/>
      </c>
      <c r="C177" s="141" t="str">
        <f t="shared" si="9"/>
        <v/>
      </c>
      <c r="D177" s="142" t="str">
        <f t="shared" si="10"/>
        <v/>
      </c>
      <c r="E177" s="142" t="str">
        <f t="shared" si="11"/>
        <v/>
      </c>
      <c r="F177" s="138"/>
      <c r="G177" s="138"/>
      <c r="H177" s="138"/>
    </row>
    <row r="178" spans="1:8" ht="15" customHeight="1" x14ac:dyDescent="0.25">
      <c r="A178" s="140">
        <v>176</v>
      </c>
      <c r="B178" s="141" t="str">
        <f t="shared" si="8"/>
        <v/>
      </c>
      <c r="C178" s="141" t="str">
        <f t="shared" si="9"/>
        <v/>
      </c>
      <c r="D178" s="142" t="str">
        <f t="shared" si="10"/>
        <v/>
      </c>
      <c r="E178" s="142" t="str">
        <f t="shared" si="11"/>
        <v/>
      </c>
      <c r="F178" s="138"/>
      <c r="G178" s="138"/>
      <c r="H178" s="138"/>
    </row>
    <row r="179" spans="1:8" ht="15" customHeight="1" x14ac:dyDescent="0.25">
      <c r="A179" s="140">
        <v>177</v>
      </c>
      <c r="B179" s="141" t="str">
        <f t="shared" si="8"/>
        <v/>
      </c>
      <c r="C179" s="141" t="str">
        <f t="shared" si="9"/>
        <v/>
      </c>
      <c r="D179" s="142" t="str">
        <f t="shared" si="10"/>
        <v/>
      </c>
      <c r="E179" s="142" t="str">
        <f t="shared" si="11"/>
        <v/>
      </c>
      <c r="F179" s="138"/>
      <c r="G179" s="138"/>
      <c r="H179" s="138"/>
    </row>
    <row r="180" spans="1:8" ht="15" customHeight="1" x14ac:dyDescent="0.25">
      <c r="A180" s="140">
        <v>178</v>
      </c>
      <c r="B180" s="141" t="str">
        <f t="shared" si="8"/>
        <v/>
      </c>
      <c r="C180" s="141" t="str">
        <f t="shared" si="9"/>
        <v/>
      </c>
      <c r="D180" s="142" t="str">
        <f t="shared" si="10"/>
        <v/>
      </c>
      <c r="E180" s="142" t="str">
        <f t="shared" si="11"/>
        <v/>
      </c>
      <c r="F180" s="138"/>
      <c r="G180" s="138"/>
      <c r="H180" s="138"/>
    </row>
    <row r="181" spans="1:8" ht="15" customHeight="1" x14ac:dyDescent="0.25">
      <c r="A181" s="140">
        <v>179</v>
      </c>
      <c r="B181" s="141" t="str">
        <f t="shared" si="8"/>
        <v/>
      </c>
      <c r="C181" s="141" t="str">
        <f t="shared" si="9"/>
        <v/>
      </c>
      <c r="D181" s="142" t="str">
        <f t="shared" si="10"/>
        <v/>
      </c>
      <c r="E181" s="142" t="str">
        <f t="shared" si="11"/>
        <v/>
      </c>
      <c r="F181" s="138"/>
      <c r="G181" s="138"/>
      <c r="H181" s="138"/>
    </row>
    <row r="182" spans="1:8" ht="15" customHeight="1" x14ac:dyDescent="0.25">
      <c r="A182" s="140">
        <v>180</v>
      </c>
      <c r="B182" s="141" t="str">
        <f t="shared" si="8"/>
        <v/>
      </c>
      <c r="C182" s="141" t="str">
        <f t="shared" si="9"/>
        <v/>
      </c>
      <c r="D182" s="142" t="str">
        <f t="shared" si="10"/>
        <v/>
      </c>
      <c r="E182" s="142" t="str">
        <f t="shared" si="11"/>
        <v/>
      </c>
      <c r="F182" s="138"/>
      <c r="G182" s="138"/>
      <c r="H182" s="138"/>
    </row>
    <row r="183" spans="1:8" ht="15" customHeight="1" x14ac:dyDescent="0.25">
      <c r="A183" s="140">
        <v>181</v>
      </c>
      <c r="B183" s="141" t="str">
        <f t="shared" si="8"/>
        <v/>
      </c>
      <c r="C183" s="141" t="str">
        <f t="shared" si="9"/>
        <v/>
      </c>
      <c r="D183" s="142" t="str">
        <f t="shared" si="10"/>
        <v/>
      </c>
      <c r="E183" s="142" t="str">
        <f t="shared" si="11"/>
        <v/>
      </c>
      <c r="F183" s="138"/>
      <c r="G183" s="138"/>
      <c r="H183" s="138"/>
    </row>
    <row r="184" spans="1:8" ht="15" customHeight="1" x14ac:dyDescent="0.25">
      <c r="A184" s="140">
        <v>182</v>
      </c>
      <c r="B184" s="141" t="str">
        <f t="shared" si="8"/>
        <v/>
      </c>
      <c r="C184" s="141" t="str">
        <f t="shared" si="9"/>
        <v/>
      </c>
      <c r="D184" s="142" t="str">
        <f t="shared" si="10"/>
        <v/>
      </c>
      <c r="E184" s="142" t="str">
        <f t="shared" si="11"/>
        <v/>
      </c>
      <c r="F184" s="138"/>
      <c r="G184" s="138"/>
      <c r="H184" s="138"/>
    </row>
    <row r="185" spans="1:8" ht="15" customHeight="1" x14ac:dyDescent="0.25">
      <c r="A185" s="140">
        <v>183</v>
      </c>
      <c r="B185" s="141" t="str">
        <f t="shared" si="8"/>
        <v/>
      </c>
      <c r="C185" s="141" t="str">
        <f t="shared" si="9"/>
        <v/>
      </c>
      <c r="D185" s="142" t="str">
        <f t="shared" si="10"/>
        <v/>
      </c>
      <c r="E185" s="142" t="str">
        <f t="shared" si="11"/>
        <v/>
      </c>
      <c r="F185" s="138"/>
      <c r="G185" s="138"/>
      <c r="H185" s="138"/>
    </row>
    <row r="186" spans="1:8" ht="15" customHeight="1" x14ac:dyDescent="0.25">
      <c r="A186" s="140">
        <v>184</v>
      </c>
      <c r="B186" s="141" t="str">
        <f t="shared" si="8"/>
        <v/>
      </c>
      <c r="C186" s="141" t="str">
        <f t="shared" si="9"/>
        <v/>
      </c>
      <c r="D186" s="142" t="str">
        <f t="shared" si="10"/>
        <v/>
      </c>
      <c r="E186" s="142" t="str">
        <f t="shared" si="11"/>
        <v/>
      </c>
      <c r="F186" s="138"/>
      <c r="G186" s="138"/>
      <c r="H186" s="138"/>
    </row>
    <row r="187" spans="1:8" ht="15" customHeight="1" x14ac:dyDescent="0.25">
      <c r="A187" s="140">
        <v>185</v>
      </c>
      <c r="B187" s="141" t="str">
        <f t="shared" si="8"/>
        <v/>
      </c>
      <c r="C187" s="141" t="str">
        <f t="shared" si="9"/>
        <v/>
      </c>
      <c r="D187" s="142" t="str">
        <f t="shared" si="10"/>
        <v/>
      </c>
      <c r="E187" s="142" t="str">
        <f t="shared" si="11"/>
        <v/>
      </c>
      <c r="F187" s="138"/>
      <c r="G187" s="138"/>
      <c r="H187" s="138"/>
    </row>
    <row r="188" spans="1:8" ht="15" customHeight="1" x14ac:dyDescent="0.25">
      <c r="A188" s="140">
        <v>186</v>
      </c>
      <c r="B188" s="141" t="str">
        <f t="shared" si="8"/>
        <v/>
      </c>
      <c r="C188" s="141" t="str">
        <f t="shared" si="9"/>
        <v/>
      </c>
      <c r="D188" s="142" t="str">
        <f t="shared" si="10"/>
        <v/>
      </c>
      <c r="E188" s="142" t="str">
        <f t="shared" si="11"/>
        <v/>
      </c>
      <c r="F188" s="138"/>
      <c r="G188" s="138"/>
      <c r="H188" s="138"/>
    </row>
    <row r="189" spans="1:8" ht="15" customHeight="1" x14ac:dyDescent="0.25">
      <c r="A189" s="140">
        <v>187</v>
      </c>
      <c r="B189" s="141" t="str">
        <f t="shared" si="8"/>
        <v/>
      </c>
      <c r="C189" s="141" t="str">
        <f t="shared" si="9"/>
        <v/>
      </c>
      <c r="D189" s="142" t="str">
        <f t="shared" si="10"/>
        <v/>
      </c>
      <c r="E189" s="142" t="str">
        <f t="shared" si="11"/>
        <v/>
      </c>
      <c r="F189" s="138"/>
      <c r="G189" s="138"/>
      <c r="H189" s="138"/>
    </row>
    <row r="190" spans="1:8" ht="15" customHeight="1" x14ac:dyDescent="0.25">
      <c r="A190" s="140">
        <v>188</v>
      </c>
      <c r="B190" s="141" t="str">
        <f t="shared" si="8"/>
        <v/>
      </c>
      <c r="C190" s="141" t="str">
        <f t="shared" si="9"/>
        <v/>
      </c>
      <c r="D190" s="142" t="str">
        <f t="shared" si="10"/>
        <v/>
      </c>
      <c r="E190" s="142" t="str">
        <f t="shared" si="11"/>
        <v/>
      </c>
      <c r="F190" s="138"/>
      <c r="G190" s="138"/>
      <c r="H190" s="138"/>
    </row>
    <row r="191" spans="1:8" ht="15" customHeight="1" x14ac:dyDescent="0.25">
      <c r="A191" s="140">
        <v>189</v>
      </c>
      <c r="B191" s="141" t="str">
        <f t="shared" si="8"/>
        <v/>
      </c>
      <c r="C191" s="141" t="str">
        <f t="shared" si="9"/>
        <v/>
      </c>
      <c r="D191" s="142" t="str">
        <f t="shared" si="10"/>
        <v/>
      </c>
      <c r="E191" s="142" t="str">
        <f t="shared" si="11"/>
        <v/>
      </c>
      <c r="F191" s="138"/>
      <c r="G191" s="138"/>
      <c r="H191" s="138"/>
    </row>
    <row r="192" spans="1:8" ht="15" customHeight="1" x14ac:dyDescent="0.25">
      <c r="A192" s="140">
        <v>190</v>
      </c>
      <c r="B192" s="141" t="str">
        <f t="shared" si="8"/>
        <v/>
      </c>
      <c r="C192" s="141" t="str">
        <f t="shared" si="9"/>
        <v/>
      </c>
      <c r="D192" s="142" t="str">
        <f t="shared" si="10"/>
        <v/>
      </c>
      <c r="E192" s="142" t="str">
        <f t="shared" si="11"/>
        <v/>
      </c>
      <c r="F192" s="138"/>
      <c r="G192" s="138"/>
      <c r="H192" s="138"/>
    </row>
    <row r="193" spans="1:8" ht="15" customHeight="1" x14ac:dyDescent="0.25">
      <c r="A193" s="140">
        <v>191</v>
      </c>
      <c r="B193" s="141" t="str">
        <f t="shared" si="8"/>
        <v/>
      </c>
      <c r="C193" s="141" t="str">
        <f t="shared" si="9"/>
        <v/>
      </c>
      <c r="D193" s="142" t="str">
        <f t="shared" si="10"/>
        <v/>
      </c>
      <c r="E193" s="142" t="str">
        <f t="shared" si="11"/>
        <v/>
      </c>
      <c r="F193" s="138"/>
      <c r="G193" s="138"/>
      <c r="H193" s="138"/>
    </row>
    <row r="194" spans="1:8" ht="15" customHeight="1" x14ac:dyDescent="0.25">
      <c r="A194" s="140">
        <v>192</v>
      </c>
      <c r="B194" s="141" t="str">
        <f t="shared" si="8"/>
        <v/>
      </c>
      <c r="C194" s="141" t="str">
        <f t="shared" si="9"/>
        <v/>
      </c>
      <c r="D194" s="142" t="str">
        <f t="shared" si="10"/>
        <v/>
      </c>
      <c r="E194" s="142" t="str">
        <f t="shared" si="11"/>
        <v/>
      </c>
      <c r="F194" s="138"/>
      <c r="G194" s="138"/>
      <c r="H194" s="138"/>
    </row>
    <row r="195" spans="1:8" ht="15" customHeight="1" x14ac:dyDescent="0.25">
      <c r="A195" s="140">
        <v>193</v>
      </c>
      <c r="B195" s="141" t="str">
        <f t="shared" ref="B195:B257" si="12">IF(C195="","",IF(VLOOKUP(A195,TourCompl,15,FALSE)="","",VLOOKUP(A195,ClasTr4,3,FALSE)))</f>
        <v/>
      </c>
      <c r="C195" s="141" t="str">
        <f t="shared" ref="C195:C257" si="13">IF(VLOOKUP(A195,TourCompl,15,FALSE)="","",VLOOKUP(A195,ClasTr4,4,FALSE))</f>
        <v/>
      </c>
      <c r="D195" s="142" t="str">
        <f t="shared" ref="D195:D257" si="14">IF(C195="","",IF(VLOOKUP(A195,TourCompl,15,FALSE)="","",VLOOKUP(A195,ClasTr4,22,FALSE) &amp; " V"))</f>
        <v/>
      </c>
      <c r="E195" s="142" t="str">
        <f t="shared" ref="E195:E257" si="15">IF(VLOOKUP(A195,TourCompl,15,FALSE)="","",VLOOKUP(A195,ClasTr4,27,FALSE))</f>
        <v/>
      </c>
      <c r="F195" s="138"/>
      <c r="G195" s="138"/>
      <c r="H195" s="138"/>
    </row>
    <row r="196" spans="1:8" ht="15" customHeight="1" x14ac:dyDescent="0.25">
      <c r="A196" s="140">
        <v>194</v>
      </c>
      <c r="B196" s="141" t="str">
        <f t="shared" si="12"/>
        <v/>
      </c>
      <c r="C196" s="141" t="str">
        <f t="shared" si="13"/>
        <v/>
      </c>
      <c r="D196" s="142" t="str">
        <f t="shared" si="14"/>
        <v/>
      </c>
      <c r="E196" s="142" t="str">
        <f t="shared" si="15"/>
        <v/>
      </c>
      <c r="F196" s="138"/>
      <c r="G196" s="138"/>
      <c r="H196" s="138"/>
    </row>
    <row r="197" spans="1:8" ht="15" customHeight="1" x14ac:dyDescent="0.25">
      <c r="A197" s="140">
        <v>195</v>
      </c>
      <c r="B197" s="141" t="str">
        <f t="shared" si="12"/>
        <v/>
      </c>
      <c r="C197" s="141" t="str">
        <f t="shared" si="13"/>
        <v/>
      </c>
      <c r="D197" s="142" t="str">
        <f t="shared" si="14"/>
        <v/>
      </c>
      <c r="E197" s="142" t="str">
        <f t="shared" si="15"/>
        <v/>
      </c>
      <c r="F197" s="138"/>
      <c r="G197" s="138"/>
      <c r="H197" s="138"/>
    </row>
    <row r="198" spans="1:8" ht="15" customHeight="1" x14ac:dyDescent="0.25">
      <c r="A198" s="140">
        <v>196</v>
      </c>
      <c r="B198" s="141" t="str">
        <f t="shared" si="12"/>
        <v/>
      </c>
      <c r="C198" s="141" t="str">
        <f t="shared" si="13"/>
        <v/>
      </c>
      <c r="D198" s="142" t="str">
        <f t="shared" si="14"/>
        <v/>
      </c>
      <c r="E198" s="142" t="str">
        <f t="shared" si="15"/>
        <v/>
      </c>
      <c r="F198" s="138"/>
      <c r="G198" s="138"/>
      <c r="H198" s="138"/>
    </row>
    <row r="199" spans="1:8" ht="15" customHeight="1" x14ac:dyDescent="0.25">
      <c r="A199" s="140">
        <v>197</v>
      </c>
      <c r="B199" s="141" t="str">
        <f t="shared" si="12"/>
        <v/>
      </c>
      <c r="C199" s="141" t="str">
        <f t="shared" si="13"/>
        <v/>
      </c>
      <c r="D199" s="142" t="str">
        <f t="shared" si="14"/>
        <v/>
      </c>
      <c r="E199" s="142" t="str">
        <f t="shared" si="15"/>
        <v/>
      </c>
      <c r="F199" s="138"/>
      <c r="G199" s="138"/>
      <c r="H199" s="138"/>
    </row>
    <row r="200" spans="1:8" ht="15" customHeight="1" x14ac:dyDescent="0.25">
      <c r="A200" s="140">
        <v>198</v>
      </c>
      <c r="B200" s="141" t="str">
        <f t="shared" si="12"/>
        <v/>
      </c>
      <c r="C200" s="141" t="str">
        <f t="shared" si="13"/>
        <v/>
      </c>
      <c r="D200" s="142" t="str">
        <f t="shared" si="14"/>
        <v/>
      </c>
      <c r="E200" s="142" t="str">
        <f t="shared" si="15"/>
        <v/>
      </c>
      <c r="F200" s="138"/>
      <c r="G200" s="138"/>
      <c r="H200" s="138"/>
    </row>
    <row r="201" spans="1:8" ht="15" customHeight="1" x14ac:dyDescent="0.25">
      <c r="A201" s="140">
        <v>199</v>
      </c>
      <c r="B201" s="141" t="str">
        <f t="shared" si="12"/>
        <v/>
      </c>
      <c r="C201" s="141" t="str">
        <f t="shared" si="13"/>
        <v/>
      </c>
      <c r="D201" s="142" t="str">
        <f t="shared" si="14"/>
        <v/>
      </c>
      <c r="E201" s="142" t="str">
        <f t="shared" si="15"/>
        <v/>
      </c>
      <c r="F201" s="138"/>
      <c r="G201" s="138"/>
      <c r="H201" s="138"/>
    </row>
    <row r="202" spans="1:8" ht="15" customHeight="1" x14ac:dyDescent="0.25">
      <c r="A202" s="140">
        <v>200</v>
      </c>
      <c r="B202" s="141" t="str">
        <f t="shared" si="12"/>
        <v/>
      </c>
      <c r="C202" s="141" t="str">
        <f t="shared" si="13"/>
        <v/>
      </c>
      <c r="D202" s="142" t="str">
        <f t="shared" si="14"/>
        <v/>
      </c>
      <c r="E202" s="142" t="str">
        <f t="shared" si="15"/>
        <v/>
      </c>
      <c r="F202" s="138"/>
      <c r="G202" s="138"/>
      <c r="H202" s="138"/>
    </row>
    <row r="203" spans="1:8" ht="15" customHeight="1" x14ac:dyDescent="0.25">
      <c r="A203" s="140">
        <v>201</v>
      </c>
      <c r="B203" s="141" t="str">
        <f t="shared" si="12"/>
        <v/>
      </c>
      <c r="C203" s="141" t="str">
        <f t="shared" si="13"/>
        <v/>
      </c>
      <c r="D203" s="142" t="str">
        <f t="shared" si="14"/>
        <v/>
      </c>
      <c r="E203" s="142" t="str">
        <f t="shared" si="15"/>
        <v/>
      </c>
      <c r="F203" s="138"/>
      <c r="G203" s="138"/>
      <c r="H203" s="138"/>
    </row>
    <row r="204" spans="1:8" ht="15" customHeight="1" x14ac:dyDescent="0.25">
      <c r="A204" s="140">
        <v>202</v>
      </c>
      <c r="B204" s="141" t="str">
        <f t="shared" si="12"/>
        <v/>
      </c>
      <c r="C204" s="141" t="str">
        <f t="shared" si="13"/>
        <v/>
      </c>
      <c r="D204" s="142" t="str">
        <f t="shared" si="14"/>
        <v/>
      </c>
      <c r="E204" s="142" t="str">
        <f t="shared" si="15"/>
        <v/>
      </c>
      <c r="F204" s="138"/>
      <c r="G204" s="138"/>
      <c r="H204" s="138"/>
    </row>
    <row r="205" spans="1:8" ht="15" customHeight="1" x14ac:dyDescent="0.25">
      <c r="A205" s="140">
        <v>203</v>
      </c>
      <c r="B205" s="141" t="str">
        <f t="shared" si="12"/>
        <v/>
      </c>
      <c r="C205" s="141" t="str">
        <f t="shared" si="13"/>
        <v/>
      </c>
      <c r="D205" s="142" t="str">
        <f t="shared" si="14"/>
        <v/>
      </c>
      <c r="E205" s="142" t="str">
        <f t="shared" si="15"/>
        <v/>
      </c>
      <c r="F205" s="138"/>
      <c r="G205" s="138"/>
      <c r="H205" s="138"/>
    </row>
    <row r="206" spans="1:8" ht="15" customHeight="1" x14ac:dyDescent="0.25">
      <c r="A206" s="140">
        <v>204</v>
      </c>
      <c r="B206" s="141" t="str">
        <f t="shared" si="12"/>
        <v/>
      </c>
      <c r="C206" s="141" t="str">
        <f t="shared" si="13"/>
        <v/>
      </c>
      <c r="D206" s="142" t="str">
        <f t="shared" si="14"/>
        <v/>
      </c>
      <c r="E206" s="142" t="str">
        <f t="shared" si="15"/>
        <v/>
      </c>
      <c r="F206" s="138"/>
      <c r="G206" s="138"/>
      <c r="H206" s="138"/>
    </row>
    <row r="207" spans="1:8" ht="15" customHeight="1" x14ac:dyDescent="0.25">
      <c r="A207" s="140">
        <v>205</v>
      </c>
      <c r="B207" s="141" t="str">
        <f t="shared" si="12"/>
        <v/>
      </c>
      <c r="C207" s="141" t="str">
        <f t="shared" si="13"/>
        <v/>
      </c>
      <c r="D207" s="142" t="str">
        <f t="shared" si="14"/>
        <v/>
      </c>
      <c r="E207" s="142" t="str">
        <f t="shared" si="15"/>
        <v/>
      </c>
      <c r="F207" s="138"/>
      <c r="G207" s="138"/>
      <c r="H207" s="138"/>
    </row>
    <row r="208" spans="1:8" ht="15" customHeight="1" x14ac:dyDescent="0.25">
      <c r="A208" s="140">
        <v>206</v>
      </c>
      <c r="B208" s="141" t="str">
        <f t="shared" si="12"/>
        <v/>
      </c>
      <c r="C208" s="141" t="str">
        <f t="shared" si="13"/>
        <v/>
      </c>
      <c r="D208" s="142" t="str">
        <f t="shared" si="14"/>
        <v/>
      </c>
      <c r="E208" s="142" t="str">
        <f t="shared" si="15"/>
        <v/>
      </c>
      <c r="F208" s="138"/>
      <c r="G208" s="138"/>
      <c r="H208" s="138"/>
    </row>
    <row r="209" spans="1:8" ht="15" customHeight="1" x14ac:dyDescent="0.25">
      <c r="A209" s="140">
        <v>207</v>
      </c>
      <c r="B209" s="141" t="str">
        <f t="shared" si="12"/>
        <v/>
      </c>
      <c r="C209" s="141" t="str">
        <f t="shared" si="13"/>
        <v/>
      </c>
      <c r="D209" s="142" t="str">
        <f t="shared" si="14"/>
        <v/>
      </c>
      <c r="E209" s="142" t="str">
        <f t="shared" si="15"/>
        <v/>
      </c>
      <c r="F209" s="138"/>
      <c r="G209" s="138"/>
      <c r="H209" s="138"/>
    </row>
    <row r="210" spans="1:8" ht="15" customHeight="1" x14ac:dyDescent="0.25">
      <c r="A210" s="140">
        <v>208</v>
      </c>
      <c r="B210" s="141" t="str">
        <f t="shared" si="12"/>
        <v/>
      </c>
      <c r="C210" s="141" t="str">
        <f t="shared" si="13"/>
        <v/>
      </c>
      <c r="D210" s="142" t="str">
        <f t="shared" si="14"/>
        <v/>
      </c>
      <c r="E210" s="142" t="str">
        <f t="shared" si="15"/>
        <v/>
      </c>
      <c r="F210" s="138"/>
      <c r="G210" s="138"/>
      <c r="H210" s="138"/>
    </row>
    <row r="211" spans="1:8" ht="15" customHeight="1" x14ac:dyDescent="0.25">
      <c r="A211" s="140">
        <v>209</v>
      </c>
      <c r="B211" s="141" t="str">
        <f t="shared" si="12"/>
        <v/>
      </c>
      <c r="C211" s="141" t="str">
        <f t="shared" si="13"/>
        <v/>
      </c>
      <c r="D211" s="142" t="str">
        <f t="shared" si="14"/>
        <v/>
      </c>
      <c r="E211" s="142" t="str">
        <f t="shared" si="15"/>
        <v/>
      </c>
      <c r="F211" s="138"/>
      <c r="G211" s="138"/>
      <c r="H211" s="138"/>
    </row>
    <row r="212" spans="1:8" ht="15" customHeight="1" x14ac:dyDescent="0.25">
      <c r="A212" s="140">
        <v>210</v>
      </c>
      <c r="B212" s="141" t="str">
        <f t="shared" si="12"/>
        <v/>
      </c>
      <c r="C212" s="141" t="str">
        <f t="shared" si="13"/>
        <v/>
      </c>
      <c r="D212" s="142" t="str">
        <f t="shared" si="14"/>
        <v/>
      </c>
      <c r="E212" s="142" t="str">
        <f t="shared" si="15"/>
        <v/>
      </c>
      <c r="F212" s="138"/>
      <c r="G212" s="138"/>
      <c r="H212" s="138"/>
    </row>
    <row r="213" spans="1:8" ht="15" customHeight="1" x14ac:dyDescent="0.25">
      <c r="A213" s="140">
        <v>211</v>
      </c>
      <c r="B213" s="141" t="str">
        <f t="shared" si="12"/>
        <v/>
      </c>
      <c r="C213" s="141" t="str">
        <f t="shared" si="13"/>
        <v/>
      </c>
      <c r="D213" s="142" t="str">
        <f t="shared" si="14"/>
        <v/>
      </c>
      <c r="E213" s="142" t="str">
        <f t="shared" si="15"/>
        <v/>
      </c>
      <c r="F213" s="138"/>
      <c r="G213" s="138"/>
      <c r="H213" s="138"/>
    </row>
    <row r="214" spans="1:8" ht="15" customHeight="1" x14ac:dyDescent="0.25">
      <c r="A214" s="140">
        <v>212</v>
      </c>
      <c r="B214" s="141" t="str">
        <f t="shared" si="12"/>
        <v/>
      </c>
      <c r="C214" s="141" t="str">
        <f t="shared" si="13"/>
        <v/>
      </c>
      <c r="D214" s="142" t="str">
        <f t="shared" si="14"/>
        <v/>
      </c>
      <c r="E214" s="142" t="str">
        <f t="shared" si="15"/>
        <v/>
      </c>
      <c r="F214" s="138"/>
      <c r="G214" s="138"/>
      <c r="H214" s="138"/>
    </row>
    <row r="215" spans="1:8" ht="15" customHeight="1" x14ac:dyDescent="0.25">
      <c r="A215" s="140">
        <v>213</v>
      </c>
      <c r="B215" s="141" t="str">
        <f t="shared" si="12"/>
        <v/>
      </c>
      <c r="C215" s="141" t="str">
        <f t="shared" si="13"/>
        <v/>
      </c>
      <c r="D215" s="142" t="str">
        <f t="shared" si="14"/>
        <v/>
      </c>
      <c r="E215" s="142" t="str">
        <f t="shared" si="15"/>
        <v/>
      </c>
      <c r="F215" s="138"/>
      <c r="G215" s="138"/>
      <c r="H215" s="138"/>
    </row>
    <row r="216" spans="1:8" ht="15" customHeight="1" x14ac:dyDescent="0.25">
      <c r="A216" s="140">
        <v>214</v>
      </c>
      <c r="B216" s="141" t="str">
        <f t="shared" si="12"/>
        <v/>
      </c>
      <c r="C216" s="141" t="str">
        <f t="shared" si="13"/>
        <v/>
      </c>
      <c r="D216" s="142" t="str">
        <f t="shared" si="14"/>
        <v/>
      </c>
      <c r="E216" s="142" t="str">
        <f t="shared" si="15"/>
        <v/>
      </c>
      <c r="F216" s="138"/>
      <c r="G216" s="138"/>
      <c r="H216" s="138"/>
    </row>
    <row r="217" spans="1:8" ht="15" customHeight="1" x14ac:dyDescent="0.25">
      <c r="A217" s="140">
        <v>215</v>
      </c>
      <c r="B217" s="141" t="str">
        <f t="shared" si="12"/>
        <v/>
      </c>
      <c r="C217" s="141" t="str">
        <f t="shared" si="13"/>
        <v/>
      </c>
      <c r="D217" s="142" t="str">
        <f t="shared" si="14"/>
        <v/>
      </c>
      <c r="E217" s="142" t="str">
        <f t="shared" si="15"/>
        <v/>
      </c>
      <c r="F217" s="138"/>
      <c r="G217" s="138"/>
      <c r="H217" s="138"/>
    </row>
    <row r="218" spans="1:8" ht="15" customHeight="1" x14ac:dyDescent="0.25">
      <c r="A218" s="140">
        <v>216</v>
      </c>
      <c r="B218" s="141" t="str">
        <f t="shared" si="12"/>
        <v/>
      </c>
      <c r="C218" s="141" t="str">
        <f t="shared" si="13"/>
        <v/>
      </c>
      <c r="D218" s="142" t="str">
        <f t="shared" si="14"/>
        <v/>
      </c>
      <c r="E218" s="142" t="str">
        <f t="shared" si="15"/>
        <v/>
      </c>
      <c r="F218" s="138"/>
      <c r="G218" s="138"/>
      <c r="H218" s="138"/>
    </row>
    <row r="219" spans="1:8" ht="15" customHeight="1" x14ac:dyDescent="0.25">
      <c r="A219" s="140">
        <v>217</v>
      </c>
      <c r="B219" s="141" t="str">
        <f t="shared" si="12"/>
        <v/>
      </c>
      <c r="C219" s="141" t="str">
        <f t="shared" si="13"/>
        <v/>
      </c>
      <c r="D219" s="142" t="str">
        <f t="shared" si="14"/>
        <v/>
      </c>
      <c r="E219" s="142" t="str">
        <f t="shared" si="15"/>
        <v/>
      </c>
      <c r="F219" s="138"/>
      <c r="G219" s="138"/>
      <c r="H219" s="138"/>
    </row>
    <row r="220" spans="1:8" ht="15" customHeight="1" x14ac:dyDescent="0.25">
      <c r="A220" s="140">
        <v>218</v>
      </c>
      <c r="B220" s="141" t="str">
        <f t="shared" si="12"/>
        <v/>
      </c>
      <c r="C220" s="141" t="str">
        <f t="shared" si="13"/>
        <v/>
      </c>
      <c r="D220" s="142" t="str">
        <f t="shared" si="14"/>
        <v/>
      </c>
      <c r="E220" s="142" t="str">
        <f t="shared" si="15"/>
        <v/>
      </c>
      <c r="F220" s="138"/>
      <c r="G220" s="138"/>
      <c r="H220" s="138"/>
    </row>
    <row r="221" spans="1:8" ht="15" customHeight="1" x14ac:dyDescent="0.25">
      <c r="A221" s="140">
        <v>219</v>
      </c>
      <c r="B221" s="141" t="str">
        <f t="shared" si="12"/>
        <v/>
      </c>
      <c r="C221" s="141" t="str">
        <f t="shared" si="13"/>
        <v/>
      </c>
      <c r="D221" s="142" t="str">
        <f t="shared" si="14"/>
        <v/>
      </c>
      <c r="E221" s="142" t="str">
        <f t="shared" si="15"/>
        <v/>
      </c>
      <c r="F221" s="138"/>
      <c r="G221" s="138"/>
      <c r="H221" s="138"/>
    </row>
    <row r="222" spans="1:8" ht="15" customHeight="1" x14ac:dyDescent="0.25">
      <c r="A222" s="140">
        <v>220</v>
      </c>
      <c r="B222" s="141" t="str">
        <f t="shared" si="12"/>
        <v/>
      </c>
      <c r="C222" s="141" t="str">
        <f t="shared" si="13"/>
        <v/>
      </c>
      <c r="D222" s="142" t="str">
        <f t="shared" si="14"/>
        <v/>
      </c>
      <c r="E222" s="142" t="str">
        <f t="shared" si="15"/>
        <v/>
      </c>
      <c r="F222" s="138"/>
      <c r="G222" s="138"/>
      <c r="H222" s="138"/>
    </row>
    <row r="223" spans="1:8" ht="15" customHeight="1" x14ac:dyDescent="0.25">
      <c r="A223" s="140">
        <v>221</v>
      </c>
      <c r="B223" s="141" t="str">
        <f t="shared" si="12"/>
        <v/>
      </c>
      <c r="C223" s="141" t="str">
        <f t="shared" si="13"/>
        <v/>
      </c>
      <c r="D223" s="142" t="str">
        <f t="shared" si="14"/>
        <v/>
      </c>
      <c r="E223" s="142" t="str">
        <f t="shared" si="15"/>
        <v/>
      </c>
      <c r="F223" s="138"/>
      <c r="G223" s="138"/>
      <c r="H223" s="138"/>
    </row>
    <row r="224" spans="1:8" ht="15" customHeight="1" x14ac:dyDescent="0.25">
      <c r="A224" s="140">
        <v>222</v>
      </c>
      <c r="B224" s="141" t="str">
        <f t="shared" si="12"/>
        <v/>
      </c>
      <c r="C224" s="141" t="str">
        <f t="shared" si="13"/>
        <v/>
      </c>
      <c r="D224" s="142" t="str">
        <f t="shared" si="14"/>
        <v/>
      </c>
      <c r="E224" s="142" t="str">
        <f t="shared" si="15"/>
        <v/>
      </c>
      <c r="F224" s="138"/>
      <c r="G224" s="138"/>
      <c r="H224" s="138"/>
    </row>
    <row r="225" spans="1:8" ht="15" customHeight="1" x14ac:dyDescent="0.25">
      <c r="A225" s="140">
        <v>223</v>
      </c>
      <c r="B225" s="141" t="str">
        <f t="shared" si="12"/>
        <v/>
      </c>
      <c r="C225" s="141" t="str">
        <f t="shared" si="13"/>
        <v/>
      </c>
      <c r="D225" s="142" t="str">
        <f t="shared" si="14"/>
        <v/>
      </c>
      <c r="E225" s="142" t="str">
        <f t="shared" si="15"/>
        <v/>
      </c>
      <c r="F225" s="138"/>
      <c r="G225" s="138"/>
      <c r="H225" s="138"/>
    </row>
    <row r="226" spans="1:8" ht="15" customHeight="1" x14ac:dyDescent="0.25">
      <c r="A226" s="140">
        <v>224</v>
      </c>
      <c r="B226" s="141" t="str">
        <f t="shared" si="12"/>
        <v/>
      </c>
      <c r="C226" s="141" t="str">
        <f t="shared" si="13"/>
        <v/>
      </c>
      <c r="D226" s="142" t="str">
        <f t="shared" si="14"/>
        <v/>
      </c>
      <c r="E226" s="142" t="str">
        <f t="shared" si="15"/>
        <v/>
      </c>
      <c r="F226" s="138"/>
      <c r="G226" s="138"/>
      <c r="H226" s="138"/>
    </row>
    <row r="227" spans="1:8" ht="15" customHeight="1" x14ac:dyDescent="0.25">
      <c r="A227" s="140">
        <v>225</v>
      </c>
      <c r="B227" s="141" t="str">
        <f t="shared" si="12"/>
        <v/>
      </c>
      <c r="C227" s="141" t="str">
        <f t="shared" si="13"/>
        <v/>
      </c>
      <c r="D227" s="142" t="str">
        <f t="shared" si="14"/>
        <v/>
      </c>
      <c r="E227" s="142" t="str">
        <f t="shared" si="15"/>
        <v/>
      </c>
      <c r="F227" s="138"/>
      <c r="G227" s="138"/>
      <c r="H227" s="138"/>
    </row>
    <row r="228" spans="1:8" ht="15" customHeight="1" x14ac:dyDescent="0.25">
      <c r="A228" s="140">
        <v>226</v>
      </c>
      <c r="B228" s="141" t="str">
        <f t="shared" si="12"/>
        <v/>
      </c>
      <c r="C228" s="141" t="str">
        <f t="shared" si="13"/>
        <v/>
      </c>
      <c r="D228" s="142" t="str">
        <f t="shared" si="14"/>
        <v/>
      </c>
      <c r="E228" s="142" t="str">
        <f t="shared" si="15"/>
        <v/>
      </c>
      <c r="F228" s="138"/>
      <c r="G228" s="138"/>
      <c r="H228" s="138"/>
    </row>
    <row r="229" spans="1:8" ht="15" customHeight="1" x14ac:dyDescent="0.25">
      <c r="A229" s="140">
        <v>227</v>
      </c>
      <c r="B229" s="141" t="str">
        <f t="shared" si="12"/>
        <v/>
      </c>
      <c r="C229" s="141" t="str">
        <f t="shared" si="13"/>
        <v/>
      </c>
      <c r="D229" s="142" t="str">
        <f t="shared" si="14"/>
        <v/>
      </c>
      <c r="E229" s="142" t="str">
        <f t="shared" si="15"/>
        <v/>
      </c>
      <c r="F229" s="138"/>
      <c r="G229" s="138"/>
      <c r="H229" s="138"/>
    </row>
    <row r="230" spans="1:8" ht="15" customHeight="1" x14ac:dyDescent="0.25">
      <c r="A230" s="140">
        <v>228</v>
      </c>
      <c r="B230" s="141" t="str">
        <f t="shared" si="12"/>
        <v/>
      </c>
      <c r="C230" s="141" t="str">
        <f t="shared" si="13"/>
        <v/>
      </c>
      <c r="D230" s="142" t="str">
        <f t="shared" si="14"/>
        <v/>
      </c>
      <c r="E230" s="142" t="str">
        <f t="shared" si="15"/>
        <v/>
      </c>
      <c r="F230" s="138"/>
      <c r="G230" s="138"/>
      <c r="H230" s="138"/>
    </row>
    <row r="231" spans="1:8" ht="15" customHeight="1" x14ac:dyDescent="0.25">
      <c r="A231" s="140">
        <v>229</v>
      </c>
      <c r="B231" s="141" t="str">
        <f t="shared" si="12"/>
        <v/>
      </c>
      <c r="C231" s="141" t="str">
        <f t="shared" si="13"/>
        <v/>
      </c>
      <c r="D231" s="142" t="str">
        <f t="shared" si="14"/>
        <v/>
      </c>
      <c r="E231" s="142" t="str">
        <f t="shared" si="15"/>
        <v/>
      </c>
      <c r="F231" s="138"/>
      <c r="G231" s="138"/>
      <c r="H231" s="138"/>
    </row>
    <row r="232" spans="1:8" ht="15" customHeight="1" x14ac:dyDescent="0.25">
      <c r="A232" s="140">
        <v>230</v>
      </c>
      <c r="B232" s="141" t="str">
        <f t="shared" si="12"/>
        <v/>
      </c>
      <c r="C232" s="141" t="str">
        <f t="shared" si="13"/>
        <v/>
      </c>
      <c r="D232" s="142" t="str">
        <f t="shared" si="14"/>
        <v/>
      </c>
      <c r="E232" s="142" t="str">
        <f t="shared" si="15"/>
        <v/>
      </c>
      <c r="F232" s="138"/>
      <c r="G232" s="138"/>
      <c r="H232" s="138"/>
    </row>
    <row r="233" spans="1:8" ht="15" customHeight="1" x14ac:dyDescent="0.25">
      <c r="A233" s="140">
        <v>231</v>
      </c>
      <c r="B233" s="141" t="str">
        <f t="shared" si="12"/>
        <v/>
      </c>
      <c r="C233" s="141" t="str">
        <f t="shared" si="13"/>
        <v/>
      </c>
      <c r="D233" s="142" t="str">
        <f t="shared" si="14"/>
        <v/>
      </c>
      <c r="E233" s="142" t="str">
        <f t="shared" si="15"/>
        <v/>
      </c>
      <c r="F233" s="138"/>
      <c r="G233" s="138"/>
      <c r="H233" s="138"/>
    </row>
    <row r="234" spans="1:8" ht="15" customHeight="1" x14ac:dyDescent="0.25">
      <c r="A234" s="140">
        <v>232</v>
      </c>
      <c r="B234" s="141" t="str">
        <f t="shared" si="12"/>
        <v/>
      </c>
      <c r="C234" s="141" t="str">
        <f t="shared" si="13"/>
        <v/>
      </c>
      <c r="D234" s="142" t="str">
        <f t="shared" si="14"/>
        <v/>
      </c>
      <c r="E234" s="142" t="str">
        <f t="shared" si="15"/>
        <v/>
      </c>
      <c r="F234" s="138"/>
      <c r="G234" s="138"/>
      <c r="H234" s="138"/>
    </row>
    <row r="235" spans="1:8" ht="15" customHeight="1" x14ac:dyDescent="0.25">
      <c r="A235" s="140">
        <v>233</v>
      </c>
      <c r="B235" s="141" t="str">
        <f t="shared" si="12"/>
        <v/>
      </c>
      <c r="C235" s="141" t="str">
        <f t="shared" si="13"/>
        <v/>
      </c>
      <c r="D235" s="142" t="str">
        <f t="shared" si="14"/>
        <v/>
      </c>
      <c r="E235" s="142" t="str">
        <f t="shared" si="15"/>
        <v/>
      </c>
      <c r="F235" s="138"/>
      <c r="G235" s="138"/>
      <c r="H235" s="138"/>
    </row>
    <row r="236" spans="1:8" ht="15" customHeight="1" x14ac:dyDescent="0.25">
      <c r="A236" s="140">
        <v>234</v>
      </c>
      <c r="B236" s="141" t="str">
        <f t="shared" si="12"/>
        <v/>
      </c>
      <c r="C236" s="141" t="str">
        <f t="shared" si="13"/>
        <v/>
      </c>
      <c r="D236" s="142" t="str">
        <f t="shared" si="14"/>
        <v/>
      </c>
      <c r="E236" s="142" t="str">
        <f t="shared" si="15"/>
        <v/>
      </c>
      <c r="F236" s="138"/>
      <c r="G236" s="138"/>
      <c r="H236" s="138"/>
    </row>
    <row r="237" spans="1:8" ht="15" customHeight="1" x14ac:dyDescent="0.25">
      <c r="A237" s="140">
        <v>235</v>
      </c>
      <c r="B237" s="141" t="str">
        <f t="shared" si="12"/>
        <v/>
      </c>
      <c r="C237" s="141" t="str">
        <f t="shared" si="13"/>
        <v/>
      </c>
      <c r="D237" s="142" t="str">
        <f t="shared" si="14"/>
        <v/>
      </c>
      <c r="E237" s="142" t="str">
        <f t="shared" si="15"/>
        <v/>
      </c>
      <c r="F237" s="138"/>
      <c r="G237" s="138"/>
      <c r="H237" s="138"/>
    </row>
    <row r="238" spans="1:8" ht="15" customHeight="1" x14ac:dyDescent="0.25">
      <c r="A238" s="140">
        <v>236</v>
      </c>
      <c r="B238" s="141" t="str">
        <f t="shared" si="12"/>
        <v/>
      </c>
      <c r="C238" s="141" t="str">
        <f t="shared" si="13"/>
        <v/>
      </c>
      <c r="D238" s="142" t="str">
        <f t="shared" si="14"/>
        <v/>
      </c>
      <c r="E238" s="142" t="str">
        <f t="shared" si="15"/>
        <v/>
      </c>
      <c r="F238" s="138"/>
      <c r="G238" s="138"/>
      <c r="H238" s="138"/>
    </row>
    <row r="239" spans="1:8" ht="15" customHeight="1" x14ac:dyDescent="0.25">
      <c r="A239" s="140">
        <v>237</v>
      </c>
      <c r="B239" s="141" t="str">
        <f t="shared" si="12"/>
        <v/>
      </c>
      <c r="C239" s="141" t="str">
        <f t="shared" si="13"/>
        <v/>
      </c>
      <c r="D239" s="142" t="str">
        <f t="shared" si="14"/>
        <v/>
      </c>
      <c r="E239" s="142" t="str">
        <f t="shared" si="15"/>
        <v/>
      </c>
      <c r="F239" s="138"/>
      <c r="G239" s="138"/>
      <c r="H239" s="138"/>
    </row>
    <row r="240" spans="1:8" ht="15" customHeight="1" x14ac:dyDescent="0.25">
      <c r="A240" s="140">
        <v>238</v>
      </c>
      <c r="B240" s="141" t="str">
        <f t="shared" si="12"/>
        <v/>
      </c>
      <c r="C240" s="141" t="str">
        <f t="shared" si="13"/>
        <v/>
      </c>
      <c r="D240" s="142" t="str">
        <f t="shared" si="14"/>
        <v/>
      </c>
      <c r="E240" s="142" t="str">
        <f t="shared" si="15"/>
        <v/>
      </c>
      <c r="F240" s="138"/>
      <c r="G240" s="138"/>
      <c r="H240" s="138"/>
    </row>
    <row r="241" spans="1:8" ht="15" customHeight="1" x14ac:dyDescent="0.25">
      <c r="A241" s="140">
        <v>239</v>
      </c>
      <c r="B241" s="141" t="str">
        <f t="shared" si="12"/>
        <v/>
      </c>
      <c r="C241" s="141" t="str">
        <f t="shared" si="13"/>
        <v/>
      </c>
      <c r="D241" s="142" t="str">
        <f t="shared" si="14"/>
        <v/>
      </c>
      <c r="E241" s="142" t="str">
        <f t="shared" si="15"/>
        <v/>
      </c>
      <c r="F241" s="138"/>
      <c r="G241" s="138"/>
      <c r="H241" s="138"/>
    </row>
    <row r="242" spans="1:8" ht="15" customHeight="1" x14ac:dyDescent="0.25">
      <c r="A242" s="140">
        <v>240</v>
      </c>
      <c r="B242" s="141" t="str">
        <f t="shared" si="12"/>
        <v/>
      </c>
      <c r="C242" s="141" t="str">
        <f t="shared" si="13"/>
        <v/>
      </c>
      <c r="D242" s="142" t="str">
        <f t="shared" si="14"/>
        <v/>
      </c>
      <c r="E242" s="142" t="str">
        <f t="shared" si="15"/>
        <v/>
      </c>
      <c r="F242" s="138"/>
      <c r="G242" s="138"/>
      <c r="H242" s="138"/>
    </row>
    <row r="243" spans="1:8" ht="15" customHeight="1" x14ac:dyDescent="0.25">
      <c r="A243" s="140">
        <v>241</v>
      </c>
      <c r="B243" s="141" t="str">
        <f t="shared" si="12"/>
        <v/>
      </c>
      <c r="C243" s="141" t="str">
        <f t="shared" si="13"/>
        <v/>
      </c>
      <c r="D243" s="142" t="str">
        <f t="shared" si="14"/>
        <v/>
      </c>
      <c r="E243" s="142" t="str">
        <f t="shared" si="15"/>
        <v/>
      </c>
      <c r="F243" s="138"/>
      <c r="G243" s="138"/>
      <c r="H243" s="138"/>
    </row>
    <row r="244" spans="1:8" ht="15" customHeight="1" x14ac:dyDescent="0.25">
      <c r="A244" s="140">
        <v>242</v>
      </c>
      <c r="B244" s="141" t="str">
        <f t="shared" si="12"/>
        <v/>
      </c>
      <c r="C244" s="141" t="str">
        <f t="shared" si="13"/>
        <v/>
      </c>
      <c r="D244" s="142" t="str">
        <f t="shared" si="14"/>
        <v/>
      </c>
      <c r="E244" s="142" t="str">
        <f t="shared" si="15"/>
        <v/>
      </c>
      <c r="F244" s="138"/>
      <c r="G244" s="138"/>
      <c r="H244" s="138"/>
    </row>
    <row r="245" spans="1:8" ht="15" customHeight="1" x14ac:dyDescent="0.25">
      <c r="A245" s="140">
        <v>243</v>
      </c>
      <c r="B245" s="141" t="str">
        <f t="shared" si="12"/>
        <v/>
      </c>
      <c r="C245" s="141" t="str">
        <f t="shared" si="13"/>
        <v/>
      </c>
      <c r="D245" s="142" t="str">
        <f t="shared" si="14"/>
        <v/>
      </c>
      <c r="E245" s="142" t="str">
        <f t="shared" si="15"/>
        <v/>
      </c>
      <c r="F245" s="138"/>
      <c r="G245" s="138"/>
      <c r="H245" s="138"/>
    </row>
    <row r="246" spans="1:8" ht="15" customHeight="1" x14ac:dyDescent="0.25">
      <c r="A246" s="140">
        <v>244</v>
      </c>
      <c r="B246" s="141" t="str">
        <f t="shared" si="12"/>
        <v/>
      </c>
      <c r="C246" s="141" t="str">
        <f t="shared" si="13"/>
        <v/>
      </c>
      <c r="D246" s="142" t="str">
        <f t="shared" si="14"/>
        <v/>
      </c>
      <c r="E246" s="142" t="str">
        <f t="shared" si="15"/>
        <v/>
      </c>
      <c r="F246" s="138"/>
      <c r="G246" s="138"/>
      <c r="H246" s="138"/>
    </row>
    <row r="247" spans="1:8" ht="15" customHeight="1" x14ac:dyDescent="0.25">
      <c r="A247" s="140">
        <v>245</v>
      </c>
      <c r="B247" s="141" t="str">
        <f t="shared" si="12"/>
        <v/>
      </c>
      <c r="C247" s="141" t="str">
        <f t="shared" si="13"/>
        <v/>
      </c>
      <c r="D247" s="142" t="str">
        <f t="shared" si="14"/>
        <v/>
      </c>
      <c r="E247" s="142" t="str">
        <f t="shared" si="15"/>
        <v/>
      </c>
      <c r="F247" s="138"/>
      <c r="G247" s="138"/>
      <c r="H247" s="138"/>
    </row>
    <row r="248" spans="1:8" ht="15" customHeight="1" x14ac:dyDescent="0.25">
      <c r="A248" s="140">
        <v>246</v>
      </c>
      <c r="B248" s="141" t="str">
        <f t="shared" si="12"/>
        <v/>
      </c>
      <c r="C248" s="141" t="str">
        <f t="shared" si="13"/>
        <v/>
      </c>
      <c r="D248" s="142" t="str">
        <f t="shared" si="14"/>
        <v/>
      </c>
      <c r="E248" s="142" t="str">
        <f t="shared" si="15"/>
        <v/>
      </c>
      <c r="F248" s="138"/>
      <c r="G248" s="138"/>
      <c r="H248" s="138"/>
    </row>
    <row r="249" spans="1:8" ht="15" customHeight="1" x14ac:dyDescent="0.25">
      <c r="A249" s="140">
        <v>247</v>
      </c>
      <c r="B249" s="141" t="str">
        <f t="shared" si="12"/>
        <v/>
      </c>
      <c r="C249" s="141" t="str">
        <f t="shared" si="13"/>
        <v/>
      </c>
      <c r="D249" s="142" t="str">
        <f t="shared" si="14"/>
        <v/>
      </c>
      <c r="E249" s="142" t="str">
        <f t="shared" si="15"/>
        <v/>
      </c>
      <c r="F249" s="138"/>
      <c r="G249" s="138"/>
      <c r="H249" s="138"/>
    </row>
    <row r="250" spans="1:8" ht="15" customHeight="1" x14ac:dyDescent="0.25">
      <c r="A250" s="140">
        <v>248</v>
      </c>
      <c r="B250" s="141" t="str">
        <f t="shared" si="12"/>
        <v/>
      </c>
      <c r="C250" s="141" t="str">
        <f t="shared" si="13"/>
        <v/>
      </c>
      <c r="D250" s="142" t="str">
        <f t="shared" si="14"/>
        <v/>
      </c>
      <c r="E250" s="142" t="str">
        <f t="shared" si="15"/>
        <v/>
      </c>
      <c r="F250" s="138"/>
      <c r="G250" s="138"/>
      <c r="H250" s="138"/>
    </row>
    <row r="251" spans="1:8" ht="15" customHeight="1" x14ac:dyDescent="0.25">
      <c r="A251" s="140">
        <v>249</v>
      </c>
      <c r="B251" s="141" t="str">
        <f t="shared" si="12"/>
        <v/>
      </c>
      <c r="C251" s="141" t="str">
        <f t="shared" si="13"/>
        <v/>
      </c>
      <c r="D251" s="142" t="str">
        <f t="shared" si="14"/>
        <v/>
      </c>
      <c r="E251" s="142" t="str">
        <f t="shared" si="15"/>
        <v/>
      </c>
      <c r="F251" s="138"/>
      <c r="G251" s="138"/>
      <c r="H251" s="138"/>
    </row>
    <row r="252" spans="1:8" ht="15" customHeight="1" x14ac:dyDescent="0.25">
      <c r="A252" s="140">
        <v>250</v>
      </c>
      <c r="B252" s="141" t="str">
        <f t="shared" si="12"/>
        <v/>
      </c>
      <c r="C252" s="141" t="str">
        <f t="shared" si="13"/>
        <v/>
      </c>
      <c r="D252" s="142" t="str">
        <f t="shared" si="14"/>
        <v/>
      </c>
      <c r="E252" s="142" t="str">
        <f t="shared" si="15"/>
        <v/>
      </c>
      <c r="F252" s="138"/>
      <c r="G252" s="138"/>
      <c r="H252" s="138"/>
    </row>
    <row r="253" spans="1:8" ht="15" customHeight="1" x14ac:dyDescent="0.25">
      <c r="A253" s="140">
        <v>251</v>
      </c>
      <c r="B253" s="141" t="str">
        <f t="shared" si="12"/>
        <v/>
      </c>
      <c r="C253" s="141" t="str">
        <f t="shared" si="13"/>
        <v/>
      </c>
      <c r="D253" s="142" t="str">
        <f t="shared" si="14"/>
        <v/>
      </c>
      <c r="E253" s="142" t="str">
        <f t="shared" si="15"/>
        <v/>
      </c>
      <c r="F253" s="138"/>
      <c r="G253" s="138"/>
      <c r="H253" s="138"/>
    </row>
    <row r="254" spans="1:8" ht="15" customHeight="1" x14ac:dyDescent="0.25">
      <c r="A254" s="140">
        <v>252</v>
      </c>
      <c r="B254" s="141" t="str">
        <f t="shared" si="12"/>
        <v/>
      </c>
      <c r="C254" s="141" t="str">
        <f t="shared" si="13"/>
        <v/>
      </c>
      <c r="D254" s="142" t="str">
        <f t="shared" si="14"/>
        <v/>
      </c>
      <c r="E254" s="142" t="str">
        <f t="shared" si="15"/>
        <v/>
      </c>
      <c r="F254" s="138"/>
      <c r="G254" s="138"/>
      <c r="H254" s="138"/>
    </row>
    <row r="255" spans="1:8" ht="15" customHeight="1" x14ac:dyDescent="0.25">
      <c r="A255" s="140">
        <v>253</v>
      </c>
      <c r="B255" s="141" t="str">
        <f t="shared" si="12"/>
        <v/>
      </c>
      <c r="C255" s="141" t="str">
        <f t="shared" si="13"/>
        <v/>
      </c>
      <c r="D255" s="142" t="str">
        <f t="shared" si="14"/>
        <v/>
      </c>
      <c r="E255" s="142" t="str">
        <f t="shared" si="15"/>
        <v/>
      </c>
      <c r="F255" s="138"/>
      <c r="G255" s="138"/>
      <c r="H255" s="138"/>
    </row>
    <row r="256" spans="1:8" ht="15" customHeight="1" x14ac:dyDescent="0.25">
      <c r="A256" s="140">
        <v>254</v>
      </c>
      <c r="B256" s="141" t="str">
        <f t="shared" si="12"/>
        <v/>
      </c>
      <c r="C256" s="141" t="str">
        <f t="shared" si="13"/>
        <v/>
      </c>
      <c r="D256" s="142" t="str">
        <f t="shared" si="14"/>
        <v/>
      </c>
      <c r="E256" s="142" t="str">
        <f t="shared" si="15"/>
        <v/>
      </c>
      <c r="F256" s="138"/>
      <c r="G256" s="138"/>
      <c r="H256" s="138"/>
    </row>
    <row r="257" spans="1:8" ht="15" customHeight="1" x14ac:dyDescent="0.25">
      <c r="A257" s="140">
        <v>255</v>
      </c>
      <c r="B257" s="141" t="str">
        <f t="shared" si="12"/>
        <v/>
      </c>
      <c r="C257" s="141" t="str">
        <f t="shared" si="13"/>
        <v/>
      </c>
      <c r="D257" s="142" t="str">
        <f t="shared" si="14"/>
        <v/>
      </c>
      <c r="E257" s="142" t="str">
        <f t="shared" si="15"/>
        <v/>
      </c>
      <c r="F257" s="138"/>
      <c r="G257" s="138"/>
      <c r="H257" s="138"/>
    </row>
  </sheetData>
  <sheetProtection sheet="1" objects="1" scenarios="1" selectLockedCells="1"/>
  <phoneticPr fontId="1" type="noConversion"/>
  <conditionalFormatting sqref="A3:A257">
    <cfRule type="expression" dxfId="1" priority="1" stopIfTrue="1">
      <formula>C3=""</formula>
    </cfRule>
  </conditionalFormatting>
  <printOptions horizontalCentered="1"/>
  <pageMargins left="0.39370078740157483" right="0.39370078740157483" top="0.39370078740157483" bottom="0" header="0.15748031496062992" footer="0"/>
  <pageSetup paperSize="9" orientation="portrait" horizontalDpi="300" verticalDpi="300" r:id="rId1"/>
  <headerFooter alignWithMargins="0">
    <oddHeader>&amp;C&amp;"Arial,Gras"&amp;12&amp;EClassement après 4ème Tour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7"/>
  <dimension ref="A1:I257"/>
  <sheetViews>
    <sheetView showGridLines="0" showRowColHeaders="0" showOutlineSymbols="0" zoomScale="125" workbookViewId="0">
      <pane ySplit="2" topLeftCell="A3" activePane="bottomLeft" state="frozen"/>
      <selection activeCell="C3" sqref="C3"/>
      <selection pane="bottomLeft" activeCell="G1" sqref="G1"/>
    </sheetView>
  </sheetViews>
  <sheetFormatPr baseColWidth="10" defaultColWidth="0" defaultRowHeight="14.25" customHeight="1" zeroHeight="1" x14ac:dyDescent="0.2"/>
  <cols>
    <col min="1" max="1" width="16.7109375" style="139" customWidth="1"/>
    <col min="2" max="2" width="13.7109375" style="139" customWidth="1"/>
    <col min="3" max="3" width="35.7109375" style="139" customWidth="1"/>
    <col min="4" max="5" width="13.7109375" style="139" customWidth="1"/>
    <col min="6" max="8" width="11.42578125" style="139" customWidth="1"/>
    <col min="9" max="9" width="2" style="138" customWidth="1"/>
    <col min="10" max="16384" width="11.42578125" style="139" hidden="1"/>
  </cols>
  <sheetData>
    <row r="1" spans="1:9" ht="15" customHeight="1" x14ac:dyDescent="0.2">
      <c r="A1" s="206" t="s">
        <v>11</v>
      </c>
      <c r="B1" s="207" t="s">
        <v>23</v>
      </c>
      <c r="C1" s="207" t="s">
        <v>12</v>
      </c>
      <c r="D1" s="207" t="s">
        <v>2</v>
      </c>
      <c r="E1" s="208" t="s">
        <v>1</v>
      </c>
      <c r="F1" s="138"/>
      <c r="G1" s="138"/>
      <c r="H1" s="138"/>
    </row>
    <row r="2" spans="1:9" ht="15" customHeight="1" thickBot="1" x14ac:dyDescent="0.25">
      <c r="A2" s="209"/>
      <c r="B2" s="210"/>
      <c r="C2" s="210"/>
      <c r="D2" s="210"/>
      <c r="E2" s="211"/>
      <c r="F2" s="138"/>
      <c r="G2" s="138"/>
      <c r="H2" s="138"/>
    </row>
    <row r="3" spans="1:9" s="144" customFormat="1" ht="15" customHeight="1" x14ac:dyDescent="0.25">
      <c r="A3" s="203">
        <v>1</v>
      </c>
      <c r="B3" s="204">
        <f t="shared" ref="B3:B66" si="0">IF(C3="","",IF(VLOOKUP(A3,TourCompl,17,FALSE)="","",VLOOKUP(A3,ClasTr5,2,FALSE)))</f>
        <v>1</v>
      </c>
      <c r="C3" s="204" t="str">
        <f t="shared" ref="C3:C66" si="1">IF(VLOOKUP(A3,TourCompl,17,FALSE)="","",VLOOKUP(A3,ClasTr5,3,FALSE))</f>
        <v>a1 &amp; B1 &amp; C1</v>
      </c>
      <c r="D3" s="205" t="str">
        <f t="shared" ref="D3:D66" si="2">IF(C3="","",IF(VLOOKUP(A3,TourCompl,17,FALSE)="","",VLOOKUP(A3,ClasTr5,22,FALSE) &amp; " V"))</f>
        <v>0 V</v>
      </c>
      <c r="E3" s="205">
        <f t="shared" ref="E3:E66" si="3">IF(VLOOKUP(A3,TourCompl,17,FALSE)="","",VLOOKUP(A3,ClasTr5,27,FALSE))</f>
        <v>0</v>
      </c>
      <c r="F3" s="143"/>
      <c r="G3" s="143"/>
      <c r="H3" s="143"/>
      <c r="I3" s="143"/>
    </row>
    <row r="4" spans="1:9" s="144" customFormat="1" ht="15" customHeight="1" x14ac:dyDescent="0.25">
      <c r="A4" s="140">
        <v>2</v>
      </c>
      <c r="B4" s="141">
        <f t="shared" si="0"/>
        <v>2</v>
      </c>
      <c r="C4" s="141" t="str">
        <f t="shared" si="1"/>
        <v>a2 &amp; B2 &amp; C2</v>
      </c>
      <c r="D4" s="142" t="str">
        <f t="shared" si="2"/>
        <v>0 V</v>
      </c>
      <c r="E4" s="142">
        <f t="shared" si="3"/>
        <v>0</v>
      </c>
      <c r="F4" s="143"/>
      <c r="G4" s="143"/>
      <c r="H4" s="143"/>
      <c r="I4" s="143"/>
    </row>
    <row r="5" spans="1:9" s="144" customFormat="1" ht="15" customHeight="1" x14ac:dyDescent="0.25">
      <c r="A5" s="140">
        <v>3</v>
      </c>
      <c r="B5" s="141">
        <f t="shared" si="0"/>
        <v>3</v>
      </c>
      <c r="C5" s="141" t="str">
        <f t="shared" si="1"/>
        <v>a3 &amp; B3 &amp; C3</v>
      </c>
      <c r="D5" s="142" t="str">
        <f t="shared" si="2"/>
        <v>0 V</v>
      </c>
      <c r="E5" s="142">
        <f t="shared" si="3"/>
        <v>0</v>
      </c>
      <c r="F5" s="143"/>
      <c r="G5" s="143"/>
      <c r="H5" s="143"/>
      <c r="I5" s="143"/>
    </row>
    <row r="6" spans="1:9" s="144" customFormat="1" ht="15" customHeight="1" x14ac:dyDescent="0.25">
      <c r="A6" s="140">
        <v>4</v>
      </c>
      <c r="B6" s="141">
        <f t="shared" si="0"/>
        <v>4</v>
      </c>
      <c r="C6" s="141" t="str">
        <f t="shared" si="1"/>
        <v>a4 &amp; B4 &amp; C4</v>
      </c>
      <c r="D6" s="142" t="str">
        <f t="shared" si="2"/>
        <v>0 V</v>
      </c>
      <c r="E6" s="142">
        <f t="shared" si="3"/>
        <v>0</v>
      </c>
      <c r="F6" s="143"/>
      <c r="G6" s="143"/>
      <c r="H6" s="143"/>
      <c r="I6" s="143"/>
    </row>
    <row r="7" spans="1:9" s="144" customFormat="1" ht="15" customHeight="1" x14ac:dyDescent="0.25">
      <c r="A7" s="140">
        <v>5</v>
      </c>
      <c r="B7" s="141">
        <f t="shared" si="0"/>
        <v>5</v>
      </c>
      <c r="C7" s="141" t="str">
        <f t="shared" si="1"/>
        <v>a5 &amp; B5 &amp; C5</v>
      </c>
      <c r="D7" s="142" t="str">
        <f t="shared" si="2"/>
        <v>0 V</v>
      </c>
      <c r="E7" s="142">
        <f t="shared" si="3"/>
        <v>0</v>
      </c>
      <c r="F7" s="143"/>
      <c r="G7" s="143"/>
      <c r="H7" s="143"/>
      <c r="I7" s="143"/>
    </row>
    <row r="8" spans="1:9" s="144" customFormat="1" ht="15" customHeight="1" x14ac:dyDescent="0.25">
      <c r="A8" s="140">
        <v>6</v>
      </c>
      <c r="B8" s="141">
        <f t="shared" si="0"/>
        <v>6</v>
      </c>
      <c r="C8" s="141" t="str">
        <f t="shared" si="1"/>
        <v>a6 &amp; B6 &amp; C6</v>
      </c>
      <c r="D8" s="142" t="str">
        <f t="shared" si="2"/>
        <v>0 V</v>
      </c>
      <c r="E8" s="142">
        <f t="shared" si="3"/>
        <v>0</v>
      </c>
      <c r="F8" s="143"/>
      <c r="G8" s="143"/>
      <c r="H8" s="143"/>
      <c r="I8" s="143"/>
    </row>
    <row r="9" spans="1:9" s="144" customFormat="1" ht="15" customHeight="1" x14ac:dyDescent="0.25">
      <c r="A9" s="140">
        <v>7</v>
      </c>
      <c r="B9" s="141">
        <f t="shared" si="0"/>
        <v>7</v>
      </c>
      <c r="C9" s="141" t="str">
        <f t="shared" si="1"/>
        <v>a7 &amp; B7 &amp; C7</v>
      </c>
      <c r="D9" s="142" t="str">
        <f t="shared" si="2"/>
        <v>0 V</v>
      </c>
      <c r="E9" s="142">
        <f t="shared" si="3"/>
        <v>0</v>
      </c>
      <c r="F9" s="143"/>
      <c r="G9" s="143"/>
      <c r="H9" s="143"/>
      <c r="I9" s="143"/>
    </row>
    <row r="10" spans="1:9" s="144" customFormat="1" ht="15" customHeight="1" x14ac:dyDescent="0.25">
      <c r="A10" s="140">
        <v>8</v>
      </c>
      <c r="B10" s="141">
        <f t="shared" si="0"/>
        <v>8</v>
      </c>
      <c r="C10" s="141" t="str">
        <f t="shared" si="1"/>
        <v>a8 &amp; B8 &amp; C8</v>
      </c>
      <c r="D10" s="142" t="str">
        <f t="shared" si="2"/>
        <v>0 V</v>
      </c>
      <c r="E10" s="142">
        <f t="shared" si="3"/>
        <v>0</v>
      </c>
      <c r="F10" s="143"/>
      <c r="G10" s="143"/>
      <c r="H10" s="143"/>
      <c r="I10" s="143"/>
    </row>
    <row r="11" spans="1:9" s="144" customFormat="1" ht="15" customHeight="1" x14ac:dyDescent="0.25">
      <c r="A11" s="140">
        <v>9</v>
      </c>
      <c r="B11" s="141">
        <f t="shared" si="0"/>
        <v>9</v>
      </c>
      <c r="C11" s="141" t="str">
        <f t="shared" si="1"/>
        <v>a9 &amp; B9 &amp; C9</v>
      </c>
      <c r="D11" s="142" t="str">
        <f t="shared" si="2"/>
        <v>0 V</v>
      </c>
      <c r="E11" s="142">
        <f t="shared" si="3"/>
        <v>0</v>
      </c>
      <c r="F11" s="143"/>
      <c r="G11" s="143"/>
      <c r="H11" s="143"/>
      <c r="I11" s="143"/>
    </row>
    <row r="12" spans="1:9" s="144" customFormat="1" ht="15" customHeight="1" x14ac:dyDescent="0.25">
      <c r="A12" s="140">
        <v>10</v>
      </c>
      <c r="B12" s="141">
        <f t="shared" si="0"/>
        <v>10</v>
      </c>
      <c r="C12" s="141" t="str">
        <f t="shared" si="1"/>
        <v>a10 &amp; B10 &amp; C10</v>
      </c>
      <c r="D12" s="142" t="str">
        <f t="shared" si="2"/>
        <v>0 V</v>
      </c>
      <c r="E12" s="142">
        <f t="shared" si="3"/>
        <v>0</v>
      </c>
      <c r="F12" s="143"/>
      <c r="G12" s="143"/>
      <c r="H12" s="143"/>
      <c r="I12" s="143"/>
    </row>
    <row r="13" spans="1:9" s="144" customFormat="1" ht="15" customHeight="1" x14ac:dyDescent="0.25">
      <c r="A13" s="140">
        <v>11</v>
      </c>
      <c r="B13" s="141">
        <f t="shared" si="0"/>
        <v>11</v>
      </c>
      <c r="C13" s="141" t="str">
        <f t="shared" si="1"/>
        <v>a11 &amp; B11 &amp; C11</v>
      </c>
      <c r="D13" s="142" t="str">
        <f t="shared" si="2"/>
        <v>0 V</v>
      </c>
      <c r="E13" s="142">
        <f t="shared" si="3"/>
        <v>0</v>
      </c>
      <c r="F13" s="143"/>
      <c r="G13" s="143"/>
      <c r="H13" s="143"/>
      <c r="I13" s="143"/>
    </row>
    <row r="14" spans="1:9" s="144" customFormat="1" ht="15" customHeight="1" x14ac:dyDescent="0.25">
      <c r="A14" s="140">
        <v>12</v>
      </c>
      <c r="B14" s="141">
        <f t="shared" si="0"/>
        <v>12</v>
      </c>
      <c r="C14" s="141" t="str">
        <f t="shared" si="1"/>
        <v>a12 &amp; B12 &amp; C12</v>
      </c>
      <c r="D14" s="142" t="str">
        <f t="shared" si="2"/>
        <v>0 V</v>
      </c>
      <c r="E14" s="142">
        <f t="shared" si="3"/>
        <v>0</v>
      </c>
      <c r="F14" s="143"/>
      <c r="G14" s="143"/>
      <c r="H14" s="143"/>
      <c r="I14" s="143"/>
    </row>
    <row r="15" spans="1:9" s="144" customFormat="1" ht="15" customHeight="1" x14ac:dyDescent="0.25">
      <c r="A15" s="140">
        <v>13</v>
      </c>
      <c r="B15" s="141">
        <f t="shared" si="0"/>
        <v>13</v>
      </c>
      <c r="C15" s="141" t="str">
        <f t="shared" si="1"/>
        <v>a13 &amp; B13 &amp; C13</v>
      </c>
      <c r="D15" s="142" t="str">
        <f t="shared" si="2"/>
        <v>0 V</v>
      </c>
      <c r="E15" s="142">
        <f t="shared" si="3"/>
        <v>0</v>
      </c>
      <c r="F15" s="143"/>
      <c r="G15" s="143"/>
      <c r="H15" s="143"/>
      <c r="I15" s="143"/>
    </row>
    <row r="16" spans="1:9" s="144" customFormat="1" ht="15" customHeight="1" x14ac:dyDescent="0.25">
      <c r="A16" s="140">
        <v>14</v>
      </c>
      <c r="B16" s="141">
        <f t="shared" si="0"/>
        <v>14</v>
      </c>
      <c r="C16" s="141" t="str">
        <f t="shared" si="1"/>
        <v>a14 &amp; B14 &amp; C14</v>
      </c>
      <c r="D16" s="142" t="str">
        <f t="shared" si="2"/>
        <v>0 V</v>
      </c>
      <c r="E16" s="142">
        <f t="shared" si="3"/>
        <v>0</v>
      </c>
      <c r="F16" s="143"/>
      <c r="G16" s="143"/>
      <c r="H16" s="143"/>
      <c r="I16" s="143"/>
    </row>
    <row r="17" spans="1:9" s="144" customFormat="1" ht="15" customHeight="1" x14ac:dyDescent="0.25">
      <c r="A17" s="140">
        <v>15</v>
      </c>
      <c r="B17" s="141">
        <f t="shared" si="0"/>
        <v>15</v>
      </c>
      <c r="C17" s="141" t="str">
        <f t="shared" si="1"/>
        <v>a15 &amp; B15 &amp; C15</v>
      </c>
      <c r="D17" s="142" t="str">
        <f t="shared" si="2"/>
        <v>0 V</v>
      </c>
      <c r="E17" s="142">
        <f t="shared" si="3"/>
        <v>0</v>
      </c>
      <c r="F17" s="143"/>
      <c r="G17" s="143"/>
      <c r="H17" s="143"/>
      <c r="I17" s="143"/>
    </row>
    <row r="18" spans="1:9" s="144" customFormat="1" ht="15" customHeight="1" x14ac:dyDescent="0.25">
      <c r="A18" s="140">
        <v>16</v>
      </c>
      <c r="B18" s="141">
        <f t="shared" si="0"/>
        <v>16</v>
      </c>
      <c r="C18" s="141" t="str">
        <f t="shared" si="1"/>
        <v>a16 &amp; B16 &amp; C16</v>
      </c>
      <c r="D18" s="142" t="str">
        <f t="shared" si="2"/>
        <v>0 V</v>
      </c>
      <c r="E18" s="142">
        <f t="shared" si="3"/>
        <v>0</v>
      </c>
      <c r="F18" s="143"/>
      <c r="G18" s="143"/>
      <c r="H18" s="143"/>
      <c r="I18" s="143"/>
    </row>
    <row r="19" spans="1:9" s="144" customFormat="1" ht="15" customHeight="1" x14ac:dyDescent="0.25">
      <c r="A19" s="140">
        <v>17</v>
      </c>
      <c r="B19" s="141">
        <f t="shared" si="0"/>
        <v>17</v>
      </c>
      <c r="C19" s="141" t="str">
        <f t="shared" si="1"/>
        <v>a17 &amp; B17 &amp; C17</v>
      </c>
      <c r="D19" s="142" t="str">
        <f t="shared" si="2"/>
        <v>0 V</v>
      </c>
      <c r="E19" s="142">
        <f t="shared" si="3"/>
        <v>0</v>
      </c>
      <c r="F19" s="143"/>
      <c r="G19" s="143"/>
      <c r="H19" s="143"/>
      <c r="I19" s="143"/>
    </row>
    <row r="20" spans="1:9" s="144" customFormat="1" ht="15" customHeight="1" x14ac:dyDescent="0.25">
      <c r="A20" s="140">
        <v>18</v>
      </c>
      <c r="B20" s="141">
        <f t="shared" si="0"/>
        <v>18</v>
      </c>
      <c r="C20" s="141" t="str">
        <f t="shared" si="1"/>
        <v>a18 &amp; B18 &amp; C18</v>
      </c>
      <c r="D20" s="142" t="str">
        <f t="shared" si="2"/>
        <v>0 V</v>
      </c>
      <c r="E20" s="142">
        <f t="shared" si="3"/>
        <v>0</v>
      </c>
      <c r="F20" s="143"/>
      <c r="G20" s="143"/>
      <c r="H20" s="143"/>
      <c r="I20" s="143"/>
    </row>
    <row r="21" spans="1:9" s="144" customFormat="1" ht="15" customHeight="1" x14ac:dyDescent="0.25">
      <c r="A21" s="140">
        <v>19</v>
      </c>
      <c r="B21" s="141">
        <f t="shared" si="0"/>
        <v>19</v>
      </c>
      <c r="C21" s="141" t="str">
        <f t="shared" si="1"/>
        <v>a19 &amp; B19 &amp; C19</v>
      </c>
      <c r="D21" s="142" t="str">
        <f t="shared" si="2"/>
        <v>0 V</v>
      </c>
      <c r="E21" s="142">
        <f t="shared" si="3"/>
        <v>0</v>
      </c>
      <c r="F21" s="143"/>
      <c r="G21" s="143"/>
      <c r="H21" s="143"/>
      <c r="I21" s="143"/>
    </row>
    <row r="22" spans="1:9" s="144" customFormat="1" ht="15" customHeight="1" x14ac:dyDescent="0.25">
      <c r="A22" s="140">
        <v>20</v>
      </c>
      <c r="B22" s="141">
        <f t="shared" si="0"/>
        <v>20</v>
      </c>
      <c r="C22" s="141" t="str">
        <f t="shared" si="1"/>
        <v>A20 &amp; B20</v>
      </c>
      <c r="D22" s="142" t="str">
        <f t="shared" si="2"/>
        <v>0 V</v>
      </c>
      <c r="E22" s="142">
        <f t="shared" si="3"/>
        <v>0</v>
      </c>
      <c r="F22" s="143"/>
      <c r="G22" s="143"/>
      <c r="H22" s="143"/>
      <c r="I22" s="143"/>
    </row>
    <row r="23" spans="1:9" s="144" customFormat="1" ht="15" customHeight="1" x14ac:dyDescent="0.25">
      <c r="A23" s="140">
        <v>21</v>
      </c>
      <c r="B23" s="141" t="str">
        <f t="shared" si="0"/>
        <v/>
      </c>
      <c r="C23" s="141" t="str">
        <f t="shared" si="1"/>
        <v/>
      </c>
      <c r="D23" s="142" t="str">
        <f t="shared" si="2"/>
        <v/>
      </c>
      <c r="E23" s="142" t="str">
        <f t="shared" si="3"/>
        <v/>
      </c>
      <c r="F23" s="143"/>
      <c r="G23" s="143"/>
      <c r="H23" s="143"/>
      <c r="I23" s="143"/>
    </row>
    <row r="24" spans="1:9" s="144" customFormat="1" ht="15" customHeight="1" x14ac:dyDescent="0.25">
      <c r="A24" s="140">
        <v>22</v>
      </c>
      <c r="B24" s="141" t="str">
        <f t="shared" si="0"/>
        <v/>
      </c>
      <c r="C24" s="141" t="str">
        <f t="shared" si="1"/>
        <v/>
      </c>
      <c r="D24" s="142" t="str">
        <f t="shared" si="2"/>
        <v/>
      </c>
      <c r="E24" s="142" t="str">
        <f t="shared" si="3"/>
        <v/>
      </c>
      <c r="F24" s="143"/>
      <c r="G24" s="143"/>
      <c r="H24" s="143"/>
      <c r="I24" s="143"/>
    </row>
    <row r="25" spans="1:9" s="144" customFormat="1" ht="15" customHeight="1" x14ac:dyDescent="0.25">
      <c r="A25" s="140">
        <v>23</v>
      </c>
      <c r="B25" s="141" t="str">
        <f t="shared" si="0"/>
        <v/>
      </c>
      <c r="C25" s="141" t="str">
        <f t="shared" si="1"/>
        <v/>
      </c>
      <c r="D25" s="142" t="str">
        <f t="shared" si="2"/>
        <v/>
      </c>
      <c r="E25" s="142" t="str">
        <f t="shared" si="3"/>
        <v/>
      </c>
      <c r="F25" s="143"/>
      <c r="G25" s="143"/>
      <c r="H25" s="143"/>
      <c r="I25" s="143"/>
    </row>
    <row r="26" spans="1:9" s="144" customFormat="1" ht="15" customHeight="1" x14ac:dyDescent="0.25">
      <c r="A26" s="140">
        <v>24</v>
      </c>
      <c r="B26" s="141" t="str">
        <f t="shared" si="0"/>
        <v/>
      </c>
      <c r="C26" s="141" t="str">
        <f t="shared" si="1"/>
        <v/>
      </c>
      <c r="D26" s="142" t="str">
        <f t="shared" si="2"/>
        <v/>
      </c>
      <c r="E26" s="142" t="str">
        <f t="shared" si="3"/>
        <v/>
      </c>
      <c r="F26" s="143"/>
      <c r="G26" s="143"/>
      <c r="H26" s="143"/>
      <c r="I26" s="143"/>
    </row>
    <row r="27" spans="1:9" s="144" customFormat="1" ht="15" customHeight="1" x14ac:dyDescent="0.25">
      <c r="A27" s="140">
        <v>25</v>
      </c>
      <c r="B27" s="141" t="str">
        <f t="shared" si="0"/>
        <v/>
      </c>
      <c r="C27" s="141" t="str">
        <f t="shared" si="1"/>
        <v/>
      </c>
      <c r="D27" s="142" t="str">
        <f t="shared" si="2"/>
        <v/>
      </c>
      <c r="E27" s="142" t="str">
        <f t="shared" si="3"/>
        <v/>
      </c>
      <c r="F27" s="143"/>
      <c r="G27" s="143"/>
      <c r="H27" s="143"/>
      <c r="I27" s="143"/>
    </row>
    <row r="28" spans="1:9" s="144" customFormat="1" ht="15" customHeight="1" x14ac:dyDescent="0.25">
      <c r="A28" s="140">
        <v>26</v>
      </c>
      <c r="B28" s="141" t="str">
        <f t="shared" si="0"/>
        <v/>
      </c>
      <c r="C28" s="141" t="str">
        <f t="shared" si="1"/>
        <v/>
      </c>
      <c r="D28" s="142" t="str">
        <f t="shared" si="2"/>
        <v/>
      </c>
      <c r="E28" s="142" t="str">
        <f t="shared" si="3"/>
        <v/>
      </c>
      <c r="F28" s="143"/>
      <c r="G28" s="143"/>
      <c r="H28" s="143"/>
      <c r="I28" s="143"/>
    </row>
    <row r="29" spans="1:9" s="144" customFormat="1" ht="15" customHeight="1" x14ac:dyDescent="0.25">
      <c r="A29" s="140">
        <v>27</v>
      </c>
      <c r="B29" s="141" t="str">
        <f t="shared" si="0"/>
        <v/>
      </c>
      <c r="C29" s="141" t="str">
        <f t="shared" si="1"/>
        <v/>
      </c>
      <c r="D29" s="142" t="str">
        <f t="shared" si="2"/>
        <v/>
      </c>
      <c r="E29" s="142" t="str">
        <f t="shared" si="3"/>
        <v/>
      </c>
      <c r="F29" s="143"/>
      <c r="G29" s="143"/>
      <c r="H29" s="143"/>
      <c r="I29" s="143"/>
    </row>
    <row r="30" spans="1:9" s="144" customFormat="1" ht="15" customHeight="1" x14ac:dyDescent="0.25">
      <c r="A30" s="140">
        <v>28</v>
      </c>
      <c r="B30" s="141" t="str">
        <f t="shared" si="0"/>
        <v/>
      </c>
      <c r="C30" s="141" t="str">
        <f t="shared" si="1"/>
        <v/>
      </c>
      <c r="D30" s="142" t="str">
        <f t="shared" si="2"/>
        <v/>
      </c>
      <c r="E30" s="142" t="str">
        <f t="shared" si="3"/>
        <v/>
      </c>
      <c r="F30" s="143"/>
      <c r="G30" s="143"/>
      <c r="H30" s="143"/>
      <c r="I30" s="143"/>
    </row>
    <row r="31" spans="1:9" s="144" customFormat="1" ht="15" customHeight="1" x14ac:dyDescent="0.25">
      <c r="A31" s="140">
        <v>29</v>
      </c>
      <c r="B31" s="141" t="str">
        <f t="shared" si="0"/>
        <v/>
      </c>
      <c r="C31" s="141" t="str">
        <f t="shared" si="1"/>
        <v/>
      </c>
      <c r="D31" s="142" t="str">
        <f t="shared" si="2"/>
        <v/>
      </c>
      <c r="E31" s="142" t="str">
        <f t="shared" si="3"/>
        <v/>
      </c>
      <c r="F31" s="143"/>
      <c r="G31" s="143"/>
      <c r="H31" s="143"/>
      <c r="I31" s="143"/>
    </row>
    <row r="32" spans="1:9" s="144" customFormat="1" ht="15" customHeight="1" x14ac:dyDescent="0.25">
      <c r="A32" s="140">
        <v>30</v>
      </c>
      <c r="B32" s="141" t="str">
        <f t="shared" si="0"/>
        <v/>
      </c>
      <c r="C32" s="141" t="str">
        <f t="shared" si="1"/>
        <v/>
      </c>
      <c r="D32" s="142" t="str">
        <f t="shared" si="2"/>
        <v/>
      </c>
      <c r="E32" s="142" t="str">
        <f t="shared" si="3"/>
        <v/>
      </c>
      <c r="F32" s="143"/>
      <c r="G32" s="143"/>
      <c r="H32" s="143"/>
      <c r="I32" s="143"/>
    </row>
    <row r="33" spans="1:9" s="144" customFormat="1" ht="15" customHeight="1" x14ac:dyDescent="0.25">
      <c r="A33" s="140">
        <v>31</v>
      </c>
      <c r="B33" s="141" t="str">
        <f t="shared" si="0"/>
        <v/>
      </c>
      <c r="C33" s="141" t="str">
        <f t="shared" si="1"/>
        <v/>
      </c>
      <c r="D33" s="142" t="str">
        <f t="shared" si="2"/>
        <v/>
      </c>
      <c r="E33" s="142" t="str">
        <f t="shared" si="3"/>
        <v/>
      </c>
      <c r="F33" s="143"/>
      <c r="G33" s="143"/>
      <c r="H33" s="143"/>
      <c r="I33" s="143"/>
    </row>
    <row r="34" spans="1:9" s="144" customFormat="1" ht="15" customHeight="1" x14ac:dyDescent="0.25">
      <c r="A34" s="140">
        <v>32</v>
      </c>
      <c r="B34" s="141" t="str">
        <f t="shared" si="0"/>
        <v/>
      </c>
      <c r="C34" s="141" t="str">
        <f t="shared" si="1"/>
        <v/>
      </c>
      <c r="D34" s="142" t="str">
        <f t="shared" si="2"/>
        <v/>
      </c>
      <c r="E34" s="142" t="str">
        <f t="shared" si="3"/>
        <v/>
      </c>
      <c r="F34" s="143"/>
      <c r="G34" s="143"/>
      <c r="H34" s="143"/>
      <c r="I34" s="143"/>
    </row>
    <row r="35" spans="1:9" s="144" customFormat="1" ht="15" customHeight="1" x14ac:dyDescent="0.25">
      <c r="A35" s="140">
        <v>33</v>
      </c>
      <c r="B35" s="141" t="str">
        <f t="shared" si="0"/>
        <v/>
      </c>
      <c r="C35" s="141" t="str">
        <f t="shared" si="1"/>
        <v/>
      </c>
      <c r="D35" s="142" t="str">
        <f t="shared" si="2"/>
        <v/>
      </c>
      <c r="E35" s="142" t="str">
        <f t="shared" si="3"/>
        <v/>
      </c>
      <c r="F35" s="143"/>
      <c r="G35" s="143"/>
      <c r="H35" s="143"/>
      <c r="I35" s="143"/>
    </row>
    <row r="36" spans="1:9" s="144" customFormat="1" ht="15" customHeight="1" x14ac:dyDescent="0.25">
      <c r="A36" s="140">
        <v>34</v>
      </c>
      <c r="B36" s="141" t="str">
        <f t="shared" si="0"/>
        <v/>
      </c>
      <c r="C36" s="141" t="str">
        <f t="shared" si="1"/>
        <v/>
      </c>
      <c r="D36" s="142" t="str">
        <f t="shared" si="2"/>
        <v/>
      </c>
      <c r="E36" s="142" t="str">
        <f t="shared" si="3"/>
        <v/>
      </c>
      <c r="F36" s="143"/>
      <c r="G36" s="143"/>
      <c r="H36" s="143"/>
      <c r="I36" s="143"/>
    </row>
    <row r="37" spans="1:9" s="144" customFormat="1" ht="15" customHeight="1" x14ac:dyDescent="0.25">
      <c r="A37" s="140">
        <v>35</v>
      </c>
      <c r="B37" s="141" t="str">
        <f t="shared" si="0"/>
        <v/>
      </c>
      <c r="C37" s="141" t="str">
        <f t="shared" si="1"/>
        <v/>
      </c>
      <c r="D37" s="142" t="str">
        <f t="shared" si="2"/>
        <v/>
      </c>
      <c r="E37" s="142" t="str">
        <f t="shared" si="3"/>
        <v/>
      </c>
      <c r="F37" s="143"/>
      <c r="G37" s="143"/>
      <c r="H37" s="143"/>
      <c r="I37" s="143"/>
    </row>
    <row r="38" spans="1:9" s="144" customFormat="1" ht="15" customHeight="1" x14ac:dyDescent="0.25">
      <c r="A38" s="140">
        <v>36</v>
      </c>
      <c r="B38" s="141" t="str">
        <f t="shared" si="0"/>
        <v/>
      </c>
      <c r="C38" s="141" t="str">
        <f t="shared" si="1"/>
        <v/>
      </c>
      <c r="D38" s="142" t="str">
        <f t="shared" si="2"/>
        <v/>
      </c>
      <c r="E38" s="142" t="str">
        <f t="shared" si="3"/>
        <v/>
      </c>
      <c r="F38" s="143"/>
      <c r="G38" s="143"/>
      <c r="H38" s="143"/>
      <c r="I38" s="143"/>
    </row>
    <row r="39" spans="1:9" s="144" customFormat="1" ht="15" customHeight="1" x14ac:dyDescent="0.25">
      <c r="A39" s="140">
        <v>37</v>
      </c>
      <c r="B39" s="141" t="str">
        <f t="shared" si="0"/>
        <v/>
      </c>
      <c r="C39" s="141" t="str">
        <f t="shared" si="1"/>
        <v/>
      </c>
      <c r="D39" s="142" t="str">
        <f t="shared" si="2"/>
        <v/>
      </c>
      <c r="E39" s="142" t="str">
        <f t="shared" si="3"/>
        <v/>
      </c>
      <c r="F39" s="143"/>
      <c r="G39" s="143"/>
      <c r="H39" s="143"/>
      <c r="I39" s="143"/>
    </row>
    <row r="40" spans="1:9" s="144" customFormat="1" ht="15" customHeight="1" x14ac:dyDescent="0.25">
      <c r="A40" s="140">
        <v>38</v>
      </c>
      <c r="B40" s="141" t="str">
        <f t="shared" si="0"/>
        <v/>
      </c>
      <c r="C40" s="141" t="str">
        <f t="shared" si="1"/>
        <v/>
      </c>
      <c r="D40" s="142" t="str">
        <f t="shared" si="2"/>
        <v/>
      </c>
      <c r="E40" s="142" t="str">
        <f t="shared" si="3"/>
        <v/>
      </c>
      <c r="F40" s="143"/>
      <c r="G40" s="143"/>
      <c r="H40" s="143"/>
      <c r="I40" s="143"/>
    </row>
    <row r="41" spans="1:9" s="144" customFormat="1" ht="15" customHeight="1" x14ac:dyDescent="0.25">
      <c r="A41" s="140">
        <v>39</v>
      </c>
      <c r="B41" s="141" t="str">
        <f t="shared" si="0"/>
        <v/>
      </c>
      <c r="C41" s="141" t="str">
        <f t="shared" si="1"/>
        <v/>
      </c>
      <c r="D41" s="142" t="str">
        <f t="shared" si="2"/>
        <v/>
      </c>
      <c r="E41" s="142" t="str">
        <f t="shared" si="3"/>
        <v/>
      </c>
      <c r="F41" s="143"/>
      <c r="G41" s="143"/>
      <c r="H41" s="143"/>
      <c r="I41" s="143"/>
    </row>
    <row r="42" spans="1:9" s="144" customFormat="1" ht="15" customHeight="1" x14ac:dyDescent="0.25">
      <c r="A42" s="140">
        <v>40</v>
      </c>
      <c r="B42" s="141" t="str">
        <f t="shared" si="0"/>
        <v/>
      </c>
      <c r="C42" s="141" t="str">
        <f t="shared" si="1"/>
        <v/>
      </c>
      <c r="D42" s="142" t="str">
        <f t="shared" si="2"/>
        <v/>
      </c>
      <c r="E42" s="142" t="str">
        <f t="shared" si="3"/>
        <v/>
      </c>
      <c r="F42" s="143"/>
      <c r="G42" s="143"/>
      <c r="H42" s="143"/>
      <c r="I42" s="143"/>
    </row>
    <row r="43" spans="1:9" s="144" customFormat="1" ht="15" customHeight="1" x14ac:dyDescent="0.25">
      <c r="A43" s="140">
        <v>41</v>
      </c>
      <c r="B43" s="141" t="str">
        <f t="shared" si="0"/>
        <v/>
      </c>
      <c r="C43" s="141" t="str">
        <f t="shared" si="1"/>
        <v/>
      </c>
      <c r="D43" s="142" t="str">
        <f t="shared" si="2"/>
        <v/>
      </c>
      <c r="E43" s="142" t="str">
        <f t="shared" si="3"/>
        <v/>
      </c>
      <c r="F43" s="143"/>
      <c r="G43" s="143"/>
      <c r="H43" s="143"/>
      <c r="I43" s="143"/>
    </row>
    <row r="44" spans="1:9" s="144" customFormat="1" ht="15" customHeight="1" x14ac:dyDescent="0.25">
      <c r="A44" s="140">
        <v>42</v>
      </c>
      <c r="B44" s="141" t="str">
        <f t="shared" si="0"/>
        <v/>
      </c>
      <c r="C44" s="141" t="str">
        <f t="shared" si="1"/>
        <v/>
      </c>
      <c r="D44" s="142" t="str">
        <f t="shared" si="2"/>
        <v/>
      </c>
      <c r="E44" s="142" t="str">
        <f t="shared" si="3"/>
        <v/>
      </c>
      <c r="F44" s="143"/>
      <c r="G44" s="143"/>
      <c r="H44" s="143"/>
      <c r="I44" s="143"/>
    </row>
    <row r="45" spans="1:9" s="144" customFormat="1" ht="15" customHeight="1" x14ac:dyDescent="0.25">
      <c r="A45" s="140">
        <v>43</v>
      </c>
      <c r="B45" s="141" t="str">
        <f t="shared" si="0"/>
        <v/>
      </c>
      <c r="C45" s="141" t="str">
        <f t="shared" si="1"/>
        <v/>
      </c>
      <c r="D45" s="142" t="str">
        <f t="shared" si="2"/>
        <v/>
      </c>
      <c r="E45" s="142" t="str">
        <f t="shared" si="3"/>
        <v/>
      </c>
      <c r="F45" s="143"/>
      <c r="G45" s="143"/>
      <c r="H45" s="143"/>
      <c r="I45" s="143"/>
    </row>
    <row r="46" spans="1:9" s="144" customFormat="1" ht="15" customHeight="1" x14ac:dyDescent="0.25">
      <c r="A46" s="140">
        <v>44</v>
      </c>
      <c r="B46" s="141" t="str">
        <f t="shared" si="0"/>
        <v/>
      </c>
      <c r="C46" s="141" t="str">
        <f t="shared" si="1"/>
        <v/>
      </c>
      <c r="D46" s="142" t="str">
        <f t="shared" si="2"/>
        <v/>
      </c>
      <c r="E46" s="142" t="str">
        <f t="shared" si="3"/>
        <v/>
      </c>
      <c r="F46" s="143"/>
      <c r="G46" s="143"/>
      <c r="H46" s="143"/>
      <c r="I46" s="143"/>
    </row>
    <row r="47" spans="1:9" s="144" customFormat="1" ht="15" customHeight="1" x14ac:dyDescent="0.25">
      <c r="A47" s="140">
        <v>45</v>
      </c>
      <c r="B47" s="141" t="str">
        <f t="shared" si="0"/>
        <v/>
      </c>
      <c r="C47" s="141" t="str">
        <f t="shared" si="1"/>
        <v/>
      </c>
      <c r="D47" s="142" t="str">
        <f t="shared" si="2"/>
        <v/>
      </c>
      <c r="E47" s="142" t="str">
        <f t="shared" si="3"/>
        <v/>
      </c>
      <c r="F47" s="143"/>
      <c r="G47" s="143"/>
      <c r="H47" s="143"/>
      <c r="I47" s="143"/>
    </row>
    <row r="48" spans="1:9" s="144" customFormat="1" ht="15" customHeight="1" x14ac:dyDescent="0.25">
      <c r="A48" s="140">
        <v>46</v>
      </c>
      <c r="B48" s="141" t="str">
        <f t="shared" si="0"/>
        <v/>
      </c>
      <c r="C48" s="141" t="str">
        <f t="shared" si="1"/>
        <v/>
      </c>
      <c r="D48" s="142" t="str">
        <f t="shared" si="2"/>
        <v/>
      </c>
      <c r="E48" s="142" t="str">
        <f t="shared" si="3"/>
        <v/>
      </c>
      <c r="F48" s="143"/>
      <c r="G48" s="143"/>
      <c r="H48" s="143"/>
      <c r="I48" s="143"/>
    </row>
    <row r="49" spans="1:9" s="144" customFormat="1" ht="15" customHeight="1" x14ac:dyDescent="0.25">
      <c r="A49" s="140">
        <v>47</v>
      </c>
      <c r="B49" s="141" t="str">
        <f t="shared" si="0"/>
        <v/>
      </c>
      <c r="C49" s="141" t="str">
        <f t="shared" si="1"/>
        <v/>
      </c>
      <c r="D49" s="142" t="str">
        <f t="shared" si="2"/>
        <v/>
      </c>
      <c r="E49" s="142" t="str">
        <f t="shared" si="3"/>
        <v/>
      </c>
      <c r="F49" s="143"/>
      <c r="G49" s="143"/>
      <c r="H49" s="143"/>
      <c r="I49" s="143"/>
    </row>
    <row r="50" spans="1:9" s="144" customFormat="1" ht="15" customHeight="1" x14ac:dyDescent="0.25">
      <c r="A50" s="140">
        <v>48</v>
      </c>
      <c r="B50" s="141" t="str">
        <f t="shared" si="0"/>
        <v/>
      </c>
      <c r="C50" s="141" t="str">
        <f t="shared" si="1"/>
        <v/>
      </c>
      <c r="D50" s="142" t="str">
        <f t="shared" si="2"/>
        <v/>
      </c>
      <c r="E50" s="142" t="str">
        <f t="shared" si="3"/>
        <v/>
      </c>
      <c r="F50" s="143"/>
      <c r="G50" s="143"/>
      <c r="H50" s="143"/>
      <c r="I50" s="143"/>
    </row>
    <row r="51" spans="1:9" s="144" customFormat="1" ht="15" customHeight="1" x14ac:dyDescent="0.25">
      <c r="A51" s="140">
        <v>49</v>
      </c>
      <c r="B51" s="141" t="str">
        <f t="shared" si="0"/>
        <v/>
      </c>
      <c r="C51" s="141" t="str">
        <f t="shared" si="1"/>
        <v/>
      </c>
      <c r="D51" s="142" t="str">
        <f t="shared" si="2"/>
        <v/>
      </c>
      <c r="E51" s="142" t="str">
        <f t="shared" si="3"/>
        <v/>
      </c>
      <c r="F51" s="143"/>
      <c r="G51" s="143"/>
      <c r="H51" s="143"/>
      <c r="I51" s="143"/>
    </row>
    <row r="52" spans="1:9" s="144" customFormat="1" ht="15" customHeight="1" x14ac:dyDescent="0.25">
      <c r="A52" s="140">
        <v>50</v>
      </c>
      <c r="B52" s="141" t="str">
        <f t="shared" si="0"/>
        <v/>
      </c>
      <c r="C52" s="141" t="str">
        <f t="shared" si="1"/>
        <v/>
      </c>
      <c r="D52" s="142" t="str">
        <f t="shared" si="2"/>
        <v/>
      </c>
      <c r="E52" s="142" t="str">
        <f t="shared" si="3"/>
        <v/>
      </c>
      <c r="F52" s="143"/>
      <c r="G52" s="143"/>
      <c r="H52" s="143"/>
      <c r="I52" s="143"/>
    </row>
    <row r="53" spans="1:9" ht="15" customHeight="1" x14ac:dyDescent="0.25">
      <c r="A53" s="140">
        <v>51</v>
      </c>
      <c r="B53" s="141" t="str">
        <f t="shared" si="0"/>
        <v/>
      </c>
      <c r="C53" s="141" t="str">
        <f t="shared" si="1"/>
        <v/>
      </c>
      <c r="D53" s="142" t="str">
        <f t="shared" si="2"/>
        <v/>
      </c>
      <c r="E53" s="142" t="str">
        <f t="shared" si="3"/>
        <v/>
      </c>
      <c r="F53" s="138"/>
      <c r="G53" s="138"/>
      <c r="H53" s="138"/>
    </row>
    <row r="54" spans="1:9" ht="15" customHeight="1" x14ac:dyDescent="0.25">
      <c r="A54" s="140">
        <v>52</v>
      </c>
      <c r="B54" s="141" t="str">
        <f t="shared" si="0"/>
        <v/>
      </c>
      <c r="C54" s="141" t="str">
        <f t="shared" si="1"/>
        <v/>
      </c>
      <c r="D54" s="142" t="str">
        <f t="shared" si="2"/>
        <v/>
      </c>
      <c r="E54" s="142" t="str">
        <f t="shared" si="3"/>
        <v/>
      </c>
      <c r="F54" s="138"/>
      <c r="G54" s="138"/>
      <c r="H54" s="138"/>
    </row>
    <row r="55" spans="1:9" ht="15" customHeight="1" x14ac:dyDescent="0.25">
      <c r="A55" s="140">
        <v>53</v>
      </c>
      <c r="B55" s="141" t="str">
        <f t="shared" si="0"/>
        <v/>
      </c>
      <c r="C55" s="141" t="str">
        <f t="shared" si="1"/>
        <v/>
      </c>
      <c r="D55" s="142" t="str">
        <f t="shared" si="2"/>
        <v/>
      </c>
      <c r="E55" s="142" t="str">
        <f t="shared" si="3"/>
        <v/>
      </c>
      <c r="F55" s="138"/>
      <c r="G55" s="138"/>
      <c r="H55" s="138"/>
    </row>
    <row r="56" spans="1:9" ht="15" customHeight="1" x14ac:dyDescent="0.25">
      <c r="A56" s="140">
        <v>54</v>
      </c>
      <c r="B56" s="141" t="str">
        <f t="shared" si="0"/>
        <v/>
      </c>
      <c r="C56" s="141" t="str">
        <f t="shared" si="1"/>
        <v/>
      </c>
      <c r="D56" s="142" t="str">
        <f t="shared" si="2"/>
        <v/>
      </c>
      <c r="E56" s="142" t="str">
        <f t="shared" si="3"/>
        <v/>
      </c>
      <c r="F56" s="138"/>
      <c r="G56" s="138"/>
      <c r="H56" s="138"/>
    </row>
    <row r="57" spans="1:9" ht="15" customHeight="1" x14ac:dyDescent="0.25">
      <c r="A57" s="140">
        <v>55</v>
      </c>
      <c r="B57" s="141" t="str">
        <f t="shared" si="0"/>
        <v/>
      </c>
      <c r="C57" s="141" t="str">
        <f t="shared" si="1"/>
        <v/>
      </c>
      <c r="D57" s="142" t="str">
        <f t="shared" si="2"/>
        <v/>
      </c>
      <c r="E57" s="142" t="str">
        <f t="shared" si="3"/>
        <v/>
      </c>
      <c r="F57" s="138"/>
      <c r="G57" s="138"/>
      <c r="H57" s="138"/>
    </row>
    <row r="58" spans="1:9" ht="15" customHeight="1" x14ac:dyDescent="0.25">
      <c r="A58" s="140">
        <v>56</v>
      </c>
      <c r="B58" s="141" t="str">
        <f t="shared" si="0"/>
        <v/>
      </c>
      <c r="C58" s="141" t="str">
        <f t="shared" si="1"/>
        <v/>
      </c>
      <c r="D58" s="142" t="str">
        <f t="shared" si="2"/>
        <v/>
      </c>
      <c r="E58" s="142" t="str">
        <f t="shared" si="3"/>
        <v/>
      </c>
      <c r="F58" s="138"/>
      <c r="G58" s="138"/>
      <c r="H58" s="138"/>
    </row>
    <row r="59" spans="1:9" ht="15" customHeight="1" x14ac:dyDescent="0.25">
      <c r="A59" s="140">
        <v>57</v>
      </c>
      <c r="B59" s="141" t="str">
        <f t="shared" si="0"/>
        <v/>
      </c>
      <c r="C59" s="141" t="str">
        <f t="shared" si="1"/>
        <v/>
      </c>
      <c r="D59" s="142" t="str">
        <f t="shared" si="2"/>
        <v/>
      </c>
      <c r="E59" s="142" t="str">
        <f t="shared" si="3"/>
        <v/>
      </c>
      <c r="F59" s="138"/>
      <c r="G59" s="138"/>
      <c r="H59" s="138"/>
    </row>
    <row r="60" spans="1:9" ht="15" customHeight="1" x14ac:dyDescent="0.25">
      <c r="A60" s="140">
        <v>58</v>
      </c>
      <c r="B60" s="141" t="str">
        <f t="shared" si="0"/>
        <v/>
      </c>
      <c r="C60" s="141" t="str">
        <f t="shared" si="1"/>
        <v/>
      </c>
      <c r="D60" s="142" t="str">
        <f t="shared" si="2"/>
        <v/>
      </c>
      <c r="E60" s="142" t="str">
        <f t="shared" si="3"/>
        <v/>
      </c>
      <c r="F60" s="138"/>
      <c r="G60" s="138"/>
      <c r="H60" s="138"/>
    </row>
    <row r="61" spans="1:9" ht="15" customHeight="1" x14ac:dyDescent="0.25">
      <c r="A61" s="140">
        <v>59</v>
      </c>
      <c r="B61" s="141" t="str">
        <f t="shared" si="0"/>
        <v/>
      </c>
      <c r="C61" s="141" t="str">
        <f t="shared" si="1"/>
        <v/>
      </c>
      <c r="D61" s="142" t="str">
        <f t="shared" si="2"/>
        <v/>
      </c>
      <c r="E61" s="142" t="str">
        <f t="shared" si="3"/>
        <v/>
      </c>
      <c r="F61" s="138"/>
      <c r="G61" s="138"/>
      <c r="H61" s="138"/>
    </row>
    <row r="62" spans="1:9" ht="15" customHeight="1" x14ac:dyDescent="0.25">
      <c r="A62" s="140">
        <v>60</v>
      </c>
      <c r="B62" s="141" t="str">
        <f t="shared" si="0"/>
        <v/>
      </c>
      <c r="C62" s="141" t="str">
        <f t="shared" si="1"/>
        <v/>
      </c>
      <c r="D62" s="142" t="str">
        <f t="shared" si="2"/>
        <v/>
      </c>
      <c r="E62" s="142" t="str">
        <f t="shared" si="3"/>
        <v/>
      </c>
      <c r="F62" s="138"/>
      <c r="G62" s="138"/>
      <c r="H62" s="138"/>
    </row>
    <row r="63" spans="1:9" ht="15" customHeight="1" x14ac:dyDescent="0.25">
      <c r="A63" s="140">
        <v>61</v>
      </c>
      <c r="B63" s="141" t="str">
        <f t="shared" si="0"/>
        <v/>
      </c>
      <c r="C63" s="141" t="str">
        <f t="shared" si="1"/>
        <v/>
      </c>
      <c r="D63" s="142" t="str">
        <f t="shared" si="2"/>
        <v/>
      </c>
      <c r="E63" s="142" t="str">
        <f t="shared" si="3"/>
        <v/>
      </c>
      <c r="F63" s="138"/>
      <c r="G63" s="138"/>
      <c r="H63" s="138"/>
    </row>
    <row r="64" spans="1:9" ht="15" customHeight="1" x14ac:dyDescent="0.25">
      <c r="A64" s="140">
        <v>62</v>
      </c>
      <c r="B64" s="141" t="str">
        <f t="shared" si="0"/>
        <v/>
      </c>
      <c r="C64" s="141" t="str">
        <f t="shared" si="1"/>
        <v/>
      </c>
      <c r="D64" s="142" t="str">
        <f t="shared" si="2"/>
        <v/>
      </c>
      <c r="E64" s="142" t="str">
        <f t="shared" si="3"/>
        <v/>
      </c>
      <c r="F64" s="138"/>
      <c r="G64" s="138"/>
      <c r="H64" s="138"/>
    </row>
    <row r="65" spans="1:8" ht="15" customHeight="1" x14ac:dyDescent="0.25">
      <c r="A65" s="140">
        <v>63</v>
      </c>
      <c r="B65" s="141" t="str">
        <f t="shared" si="0"/>
        <v/>
      </c>
      <c r="C65" s="141" t="str">
        <f t="shared" si="1"/>
        <v/>
      </c>
      <c r="D65" s="142" t="str">
        <f t="shared" si="2"/>
        <v/>
      </c>
      <c r="E65" s="142" t="str">
        <f t="shared" si="3"/>
        <v/>
      </c>
      <c r="F65" s="138"/>
      <c r="G65" s="138"/>
      <c r="H65" s="138"/>
    </row>
    <row r="66" spans="1:8" ht="15" customHeight="1" x14ac:dyDescent="0.25">
      <c r="A66" s="140">
        <v>64</v>
      </c>
      <c r="B66" s="141" t="str">
        <f t="shared" si="0"/>
        <v/>
      </c>
      <c r="C66" s="141" t="str">
        <f t="shared" si="1"/>
        <v/>
      </c>
      <c r="D66" s="142" t="str">
        <f t="shared" si="2"/>
        <v/>
      </c>
      <c r="E66" s="142" t="str">
        <f t="shared" si="3"/>
        <v/>
      </c>
      <c r="F66" s="138"/>
      <c r="G66" s="138"/>
      <c r="H66" s="138"/>
    </row>
    <row r="67" spans="1:8" ht="15" customHeight="1" x14ac:dyDescent="0.25">
      <c r="A67" s="140">
        <v>65</v>
      </c>
      <c r="B67" s="141" t="str">
        <f t="shared" ref="B67:B130" si="4">IF(C67="","",IF(VLOOKUP(A67,TourCompl,17,FALSE)="","",VLOOKUP(A67,ClasTr5,2,FALSE)))</f>
        <v/>
      </c>
      <c r="C67" s="141" t="str">
        <f t="shared" ref="C67:C130" si="5">IF(VLOOKUP(A67,TourCompl,17,FALSE)="","",VLOOKUP(A67,ClasTr5,3,FALSE))</f>
        <v/>
      </c>
      <c r="D67" s="142" t="str">
        <f t="shared" ref="D67:D130" si="6">IF(C67="","",IF(VLOOKUP(A67,TourCompl,17,FALSE)="","",VLOOKUP(A67,ClasTr5,22,FALSE) &amp; " V"))</f>
        <v/>
      </c>
      <c r="E67" s="142" t="str">
        <f t="shared" ref="E67:E130" si="7">IF(VLOOKUP(A67,TourCompl,17,FALSE)="","",VLOOKUP(A67,ClasTr5,27,FALSE))</f>
        <v/>
      </c>
      <c r="F67" s="138"/>
      <c r="G67" s="138"/>
      <c r="H67" s="138"/>
    </row>
    <row r="68" spans="1:8" ht="15" customHeight="1" x14ac:dyDescent="0.25">
      <c r="A68" s="140">
        <v>66</v>
      </c>
      <c r="B68" s="141" t="str">
        <f t="shared" si="4"/>
        <v/>
      </c>
      <c r="C68" s="141" t="str">
        <f t="shared" si="5"/>
        <v/>
      </c>
      <c r="D68" s="142" t="str">
        <f t="shared" si="6"/>
        <v/>
      </c>
      <c r="E68" s="142" t="str">
        <f t="shared" si="7"/>
        <v/>
      </c>
      <c r="F68" s="138"/>
      <c r="G68" s="138"/>
      <c r="H68" s="138"/>
    </row>
    <row r="69" spans="1:8" ht="15" customHeight="1" x14ac:dyDescent="0.25">
      <c r="A69" s="140">
        <v>67</v>
      </c>
      <c r="B69" s="141" t="str">
        <f t="shared" si="4"/>
        <v/>
      </c>
      <c r="C69" s="141" t="str">
        <f t="shared" si="5"/>
        <v/>
      </c>
      <c r="D69" s="142" t="str">
        <f t="shared" si="6"/>
        <v/>
      </c>
      <c r="E69" s="142" t="str">
        <f t="shared" si="7"/>
        <v/>
      </c>
      <c r="F69" s="138"/>
      <c r="G69" s="138"/>
      <c r="H69" s="138"/>
    </row>
    <row r="70" spans="1:8" ht="15" customHeight="1" x14ac:dyDescent="0.25">
      <c r="A70" s="140">
        <v>68</v>
      </c>
      <c r="B70" s="141" t="str">
        <f t="shared" si="4"/>
        <v/>
      </c>
      <c r="C70" s="141" t="str">
        <f t="shared" si="5"/>
        <v/>
      </c>
      <c r="D70" s="142" t="str">
        <f t="shared" si="6"/>
        <v/>
      </c>
      <c r="E70" s="142" t="str">
        <f t="shared" si="7"/>
        <v/>
      </c>
      <c r="F70" s="138"/>
      <c r="G70" s="138"/>
      <c r="H70" s="138"/>
    </row>
    <row r="71" spans="1:8" ht="15" customHeight="1" x14ac:dyDescent="0.25">
      <c r="A71" s="140">
        <v>69</v>
      </c>
      <c r="B71" s="141" t="str">
        <f t="shared" si="4"/>
        <v/>
      </c>
      <c r="C71" s="141" t="str">
        <f t="shared" si="5"/>
        <v/>
      </c>
      <c r="D71" s="142" t="str">
        <f t="shared" si="6"/>
        <v/>
      </c>
      <c r="E71" s="142" t="str">
        <f t="shared" si="7"/>
        <v/>
      </c>
      <c r="F71" s="138"/>
      <c r="G71" s="138"/>
      <c r="H71" s="138"/>
    </row>
    <row r="72" spans="1:8" ht="15" customHeight="1" x14ac:dyDescent="0.25">
      <c r="A72" s="140">
        <v>70</v>
      </c>
      <c r="B72" s="141" t="str">
        <f t="shared" si="4"/>
        <v/>
      </c>
      <c r="C72" s="141" t="str">
        <f t="shared" si="5"/>
        <v/>
      </c>
      <c r="D72" s="142" t="str">
        <f t="shared" si="6"/>
        <v/>
      </c>
      <c r="E72" s="142" t="str">
        <f t="shared" si="7"/>
        <v/>
      </c>
      <c r="F72" s="138"/>
      <c r="G72" s="138"/>
      <c r="H72" s="138"/>
    </row>
    <row r="73" spans="1:8" ht="15" customHeight="1" x14ac:dyDescent="0.25">
      <c r="A73" s="140">
        <v>71</v>
      </c>
      <c r="B73" s="141" t="str">
        <f t="shared" si="4"/>
        <v/>
      </c>
      <c r="C73" s="141" t="str">
        <f t="shared" si="5"/>
        <v/>
      </c>
      <c r="D73" s="142" t="str">
        <f t="shared" si="6"/>
        <v/>
      </c>
      <c r="E73" s="142" t="str">
        <f t="shared" si="7"/>
        <v/>
      </c>
      <c r="F73" s="138"/>
      <c r="G73" s="138"/>
      <c r="H73" s="138"/>
    </row>
    <row r="74" spans="1:8" ht="15" customHeight="1" x14ac:dyDescent="0.25">
      <c r="A74" s="140">
        <v>72</v>
      </c>
      <c r="B74" s="141" t="str">
        <f t="shared" si="4"/>
        <v/>
      </c>
      <c r="C74" s="141" t="str">
        <f t="shared" si="5"/>
        <v/>
      </c>
      <c r="D74" s="142" t="str">
        <f t="shared" si="6"/>
        <v/>
      </c>
      <c r="E74" s="142" t="str">
        <f t="shared" si="7"/>
        <v/>
      </c>
      <c r="F74" s="138"/>
      <c r="G74" s="138"/>
      <c r="H74" s="138"/>
    </row>
    <row r="75" spans="1:8" ht="15" customHeight="1" x14ac:dyDescent="0.25">
      <c r="A75" s="140">
        <v>73</v>
      </c>
      <c r="B75" s="141" t="str">
        <f t="shared" si="4"/>
        <v/>
      </c>
      <c r="C75" s="141" t="str">
        <f t="shared" si="5"/>
        <v/>
      </c>
      <c r="D75" s="142" t="str">
        <f t="shared" si="6"/>
        <v/>
      </c>
      <c r="E75" s="142" t="str">
        <f t="shared" si="7"/>
        <v/>
      </c>
      <c r="F75" s="138"/>
      <c r="G75" s="138"/>
      <c r="H75" s="138"/>
    </row>
    <row r="76" spans="1:8" ht="15" customHeight="1" x14ac:dyDescent="0.25">
      <c r="A76" s="140">
        <v>74</v>
      </c>
      <c r="B76" s="141" t="str">
        <f t="shared" si="4"/>
        <v/>
      </c>
      <c r="C76" s="141" t="str">
        <f t="shared" si="5"/>
        <v/>
      </c>
      <c r="D76" s="142" t="str">
        <f t="shared" si="6"/>
        <v/>
      </c>
      <c r="E76" s="142" t="str">
        <f t="shared" si="7"/>
        <v/>
      </c>
      <c r="F76" s="138"/>
      <c r="G76" s="138"/>
      <c r="H76" s="138"/>
    </row>
    <row r="77" spans="1:8" ht="15" customHeight="1" x14ac:dyDescent="0.25">
      <c r="A77" s="140">
        <v>75</v>
      </c>
      <c r="B77" s="141" t="str">
        <f t="shared" si="4"/>
        <v/>
      </c>
      <c r="C77" s="141" t="str">
        <f t="shared" si="5"/>
        <v/>
      </c>
      <c r="D77" s="142" t="str">
        <f t="shared" si="6"/>
        <v/>
      </c>
      <c r="E77" s="142" t="str">
        <f t="shared" si="7"/>
        <v/>
      </c>
      <c r="F77" s="138"/>
      <c r="G77" s="138"/>
      <c r="H77" s="138"/>
    </row>
    <row r="78" spans="1:8" ht="15" customHeight="1" x14ac:dyDescent="0.25">
      <c r="A78" s="140">
        <v>76</v>
      </c>
      <c r="B78" s="141" t="str">
        <f t="shared" si="4"/>
        <v/>
      </c>
      <c r="C78" s="141" t="str">
        <f t="shared" si="5"/>
        <v/>
      </c>
      <c r="D78" s="142" t="str">
        <f t="shared" si="6"/>
        <v/>
      </c>
      <c r="E78" s="142" t="str">
        <f t="shared" si="7"/>
        <v/>
      </c>
      <c r="F78" s="138"/>
      <c r="G78" s="138"/>
      <c r="H78" s="138"/>
    </row>
    <row r="79" spans="1:8" ht="15" customHeight="1" x14ac:dyDescent="0.25">
      <c r="A79" s="140">
        <v>77</v>
      </c>
      <c r="B79" s="141" t="str">
        <f t="shared" si="4"/>
        <v/>
      </c>
      <c r="C79" s="141" t="str">
        <f t="shared" si="5"/>
        <v/>
      </c>
      <c r="D79" s="142" t="str">
        <f t="shared" si="6"/>
        <v/>
      </c>
      <c r="E79" s="142" t="str">
        <f t="shared" si="7"/>
        <v/>
      </c>
      <c r="F79" s="138"/>
      <c r="G79" s="138"/>
      <c r="H79" s="138"/>
    </row>
    <row r="80" spans="1:8" ht="15" customHeight="1" x14ac:dyDescent="0.25">
      <c r="A80" s="140">
        <v>78</v>
      </c>
      <c r="B80" s="141" t="str">
        <f t="shared" si="4"/>
        <v/>
      </c>
      <c r="C80" s="141" t="str">
        <f t="shared" si="5"/>
        <v/>
      </c>
      <c r="D80" s="142" t="str">
        <f t="shared" si="6"/>
        <v/>
      </c>
      <c r="E80" s="142" t="str">
        <f t="shared" si="7"/>
        <v/>
      </c>
      <c r="F80" s="138"/>
      <c r="G80" s="138"/>
      <c r="H80" s="138"/>
    </row>
    <row r="81" spans="1:8" ht="15" customHeight="1" x14ac:dyDescent="0.25">
      <c r="A81" s="140">
        <v>79</v>
      </c>
      <c r="B81" s="141" t="str">
        <f t="shared" si="4"/>
        <v/>
      </c>
      <c r="C81" s="141" t="str">
        <f t="shared" si="5"/>
        <v/>
      </c>
      <c r="D81" s="142" t="str">
        <f t="shared" si="6"/>
        <v/>
      </c>
      <c r="E81" s="142" t="str">
        <f t="shared" si="7"/>
        <v/>
      </c>
      <c r="F81" s="138"/>
      <c r="G81" s="138"/>
      <c r="H81" s="138"/>
    </row>
    <row r="82" spans="1:8" ht="15" customHeight="1" x14ac:dyDescent="0.25">
      <c r="A82" s="140">
        <v>80</v>
      </c>
      <c r="B82" s="141" t="str">
        <f t="shared" si="4"/>
        <v/>
      </c>
      <c r="C82" s="141" t="str">
        <f t="shared" si="5"/>
        <v/>
      </c>
      <c r="D82" s="142" t="str">
        <f t="shared" si="6"/>
        <v/>
      </c>
      <c r="E82" s="142" t="str">
        <f t="shared" si="7"/>
        <v/>
      </c>
      <c r="F82" s="138"/>
      <c r="G82" s="138"/>
      <c r="H82" s="138"/>
    </row>
    <row r="83" spans="1:8" ht="15" customHeight="1" x14ac:dyDescent="0.25">
      <c r="A83" s="140">
        <v>81</v>
      </c>
      <c r="B83" s="141" t="str">
        <f t="shared" si="4"/>
        <v/>
      </c>
      <c r="C83" s="141" t="str">
        <f t="shared" si="5"/>
        <v/>
      </c>
      <c r="D83" s="142" t="str">
        <f t="shared" si="6"/>
        <v/>
      </c>
      <c r="E83" s="142" t="str">
        <f t="shared" si="7"/>
        <v/>
      </c>
      <c r="F83" s="138"/>
      <c r="G83" s="138"/>
      <c r="H83" s="138"/>
    </row>
    <row r="84" spans="1:8" ht="15" customHeight="1" x14ac:dyDescent="0.25">
      <c r="A84" s="140">
        <v>82</v>
      </c>
      <c r="B84" s="141" t="str">
        <f t="shared" si="4"/>
        <v/>
      </c>
      <c r="C84" s="141" t="str">
        <f t="shared" si="5"/>
        <v/>
      </c>
      <c r="D84" s="142" t="str">
        <f t="shared" si="6"/>
        <v/>
      </c>
      <c r="E84" s="142" t="str">
        <f t="shared" si="7"/>
        <v/>
      </c>
      <c r="F84" s="138"/>
      <c r="G84" s="138"/>
      <c r="H84" s="138"/>
    </row>
    <row r="85" spans="1:8" ht="15" customHeight="1" x14ac:dyDescent="0.25">
      <c r="A85" s="140">
        <v>83</v>
      </c>
      <c r="B85" s="141" t="str">
        <f t="shared" si="4"/>
        <v/>
      </c>
      <c r="C85" s="141" t="str">
        <f t="shared" si="5"/>
        <v/>
      </c>
      <c r="D85" s="142" t="str">
        <f t="shared" si="6"/>
        <v/>
      </c>
      <c r="E85" s="142" t="str">
        <f t="shared" si="7"/>
        <v/>
      </c>
      <c r="F85" s="138"/>
      <c r="G85" s="138"/>
      <c r="H85" s="138"/>
    </row>
    <row r="86" spans="1:8" ht="15" customHeight="1" x14ac:dyDescent="0.25">
      <c r="A86" s="140">
        <v>84</v>
      </c>
      <c r="B86" s="141" t="str">
        <f t="shared" si="4"/>
        <v/>
      </c>
      <c r="C86" s="141" t="str">
        <f t="shared" si="5"/>
        <v/>
      </c>
      <c r="D86" s="142" t="str">
        <f t="shared" si="6"/>
        <v/>
      </c>
      <c r="E86" s="142" t="str">
        <f t="shared" si="7"/>
        <v/>
      </c>
      <c r="F86" s="138"/>
      <c r="G86" s="138"/>
      <c r="H86" s="138"/>
    </row>
    <row r="87" spans="1:8" ht="15" customHeight="1" x14ac:dyDescent="0.25">
      <c r="A87" s="140">
        <v>85</v>
      </c>
      <c r="B87" s="141" t="str">
        <f t="shared" si="4"/>
        <v/>
      </c>
      <c r="C87" s="141" t="str">
        <f t="shared" si="5"/>
        <v/>
      </c>
      <c r="D87" s="142" t="str">
        <f t="shared" si="6"/>
        <v/>
      </c>
      <c r="E87" s="142" t="str">
        <f t="shared" si="7"/>
        <v/>
      </c>
      <c r="F87" s="138"/>
      <c r="G87" s="138"/>
      <c r="H87" s="138"/>
    </row>
    <row r="88" spans="1:8" ht="15" customHeight="1" x14ac:dyDescent="0.25">
      <c r="A88" s="140">
        <v>86</v>
      </c>
      <c r="B88" s="141" t="str">
        <f t="shared" si="4"/>
        <v/>
      </c>
      <c r="C88" s="141" t="str">
        <f t="shared" si="5"/>
        <v/>
      </c>
      <c r="D88" s="142" t="str">
        <f t="shared" si="6"/>
        <v/>
      </c>
      <c r="E88" s="142" t="str">
        <f t="shared" si="7"/>
        <v/>
      </c>
      <c r="F88" s="138"/>
      <c r="G88" s="138"/>
      <c r="H88" s="138"/>
    </row>
    <row r="89" spans="1:8" ht="15" customHeight="1" x14ac:dyDescent="0.25">
      <c r="A89" s="140">
        <v>87</v>
      </c>
      <c r="B89" s="141" t="str">
        <f t="shared" si="4"/>
        <v/>
      </c>
      <c r="C89" s="141" t="str">
        <f t="shared" si="5"/>
        <v/>
      </c>
      <c r="D89" s="142" t="str">
        <f t="shared" si="6"/>
        <v/>
      </c>
      <c r="E89" s="142" t="str">
        <f t="shared" si="7"/>
        <v/>
      </c>
      <c r="F89" s="138"/>
      <c r="G89" s="138"/>
      <c r="H89" s="138"/>
    </row>
    <row r="90" spans="1:8" ht="15" customHeight="1" x14ac:dyDescent="0.25">
      <c r="A90" s="140">
        <v>88</v>
      </c>
      <c r="B90" s="141" t="str">
        <f t="shared" si="4"/>
        <v/>
      </c>
      <c r="C90" s="141" t="str">
        <f t="shared" si="5"/>
        <v/>
      </c>
      <c r="D90" s="142" t="str">
        <f t="shared" si="6"/>
        <v/>
      </c>
      <c r="E90" s="142" t="str">
        <f t="shared" si="7"/>
        <v/>
      </c>
      <c r="F90" s="138"/>
      <c r="G90" s="138"/>
      <c r="H90" s="138"/>
    </row>
    <row r="91" spans="1:8" ht="15" customHeight="1" x14ac:dyDescent="0.25">
      <c r="A91" s="140">
        <v>89</v>
      </c>
      <c r="B91" s="141" t="str">
        <f t="shared" si="4"/>
        <v/>
      </c>
      <c r="C91" s="141" t="str">
        <f t="shared" si="5"/>
        <v/>
      </c>
      <c r="D91" s="142" t="str">
        <f t="shared" si="6"/>
        <v/>
      </c>
      <c r="E91" s="142" t="str">
        <f t="shared" si="7"/>
        <v/>
      </c>
      <c r="F91" s="138"/>
      <c r="G91" s="138"/>
      <c r="H91" s="138"/>
    </row>
    <row r="92" spans="1:8" ht="15" customHeight="1" x14ac:dyDescent="0.25">
      <c r="A92" s="140">
        <v>90</v>
      </c>
      <c r="B92" s="141" t="str">
        <f t="shared" si="4"/>
        <v/>
      </c>
      <c r="C92" s="141" t="str">
        <f t="shared" si="5"/>
        <v/>
      </c>
      <c r="D92" s="142" t="str">
        <f t="shared" si="6"/>
        <v/>
      </c>
      <c r="E92" s="142" t="str">
        <f t="shared" si="7"/>
        <v/>
      </c>
      <c r="F92" s="138"/>
      <c r="G92" s="138"/>
      <c r="H92" s="138"/>
    </row>
    <row r="93" spans="1:8" ht="15" customHeight="1" x14ac:dyDescent="0.25">
      <c r="A93" s="140">
        <v>91</v>
      </c>
      <c r="B93" s="141" t="str">
        <f t="shared" si="4"/>
        <v/>
      </c>
      <c r="C93" s="141" t="str">
        <f t="shared" si="5"/>
        <v/>
      </c>
      <c r="D93" s="142" t="str">
        <f t="shared" si="6"/>
        <v/>
      </c>
      <c r="E93" s="142" t="str">
        <f t="shared" si="7"/>
        <v/>
      </c>
      <c r="F93" s="138"/>
      <c r="G93" s="138"/>
      <c r="H93" s="138"/>
    </row>
    <row r="94" spans="1:8" ht="15" customHeight="1" x14ac:dyDescent="0.25">
      <c r="A94" s="140">
        <v>92</v>
      </c>
      <c r="B94" s="141" t="str">
        <f t="shared" si="4"/>
        <v/>
      </c>
      <c r="C94" s="141" t="str">
        <f t="shared" si="5"/>
        <v/>
      </c>
      <c r="D94" s="142" t="str">
        <f t="shared" si="6"/>
        <v/>
      </c>
      <c r="E94" s="142" t="str">
        <f t="shared" si="7"/>
        <v/>
      </c>
      <c r="F94" s="138"/>
      <c r="G94" s="138"/>
      <c r="H94" s="138"/>
    </row>
    <row r="95" spans="1:8" ht="15" customHeight="1" x14ac:dyDescent="0.25">
      <c r="A95" s="140">
        <v>93</v>
      </c>
      <c r="B95" s="141" t="str">
        <f t="shared" si="4"/>
        <v/>
      </c>
      <c r="C95" s="141" t="str">
        <f t="shared" si="5"/>
        <v/>
      </c>
      <c r="D95" s="142" t="str">
        <f t="shared" si="6"/>
        <v/>
      </c>
      <c r="E95" s="142" t="str">
        <f t="shared" si="7"/>
        <v/>
      </c>
      <c r="F95" s="138"/>
      <c r="G95" s="138"/>
      <c r="H95" s="138"/>
    </row>
    <row r="96" spans="1:8" ht="15" customHeight="1" x14ac:dyDescent="0.25">
      <c r="A96" s="140">
        <v>94</v>
      </c>
      <c r="B96" s="141" t="str">
        <f t="shared" si="4"/>
        <v/>
      </c>
      <c r="C96" s="141" t="str">
        <f t="shared" si="5"/>
        <v/>
      </c>
      <c r="D96" s="142" t="str">
        <f t="shared" si="6"/>
        <v/>
      </c>
      <c r="E96" s="142" t="str">
        <f t="shared" si="7"/>
        <v/>
      </c>
      <c r="F96" s="138"/>
      <c r="G96" s="138"/>
      <c r="H96" s="138"/>
    </row>
    <row r="97" spans="1:8" ht="15" customHeight="1" x14ac:dyDescent="0.25">
      <c r="A97" s="140">
        <v>95</v>
      </c>
      <c r="B97" s="141" t="str">
        <f t="shared" si="4"/>
        <v/>
      </c>
      <c r="C97" s="141" t="str">
        <f t="shared" si="5"/>
        <v/>
      </c>
      <c r="D97" s="142" t="str">
        <f t="shared" si="6"/>
        <v/>
      </c>
      <c r="E97" s="142" t="str">
        <f t="shared" si="7"/>
        <v/>
      </c>
      <c r="F97" s="138"/>
      <c r="G97" s="138"/>
      <c r="H97" s="138"/>
    </row>
    <row r="98" spans="1:8" ht="15" customHeight="1" x14ac:dyDescent="0.25">
      <c r="A98" s="140">
        <v>96</v>
      </c>
      <c r="B98" s="141" t="str">
        <f t="shared" si="4"/>
        <v/>
      </c>
      <c r="C98" s="141" t="str">
        <f t="shared" si="5"/>
        <v/>
      </c>
      <c r="D98" s="142" t="str">
        <f t="shared" si="6"/>
        <v/>
      </c>
      <c r="E98" s="142" t="str">
        <f t="shared" si="7"/>
        <v/>
      </c>
      <c r="F98" s="138"/>
      <c r="G98" s="138"/>
      <c r="H98" s="138"/>
    </row>
    <row r="99" spans="1:8" ht="15" customHeight="1" x14ac:dyDescent="0.25">
      <c r="A99" s="140">
        <v>97</v>
      </c>
      <c r="B99" s="141" t="str">
        <f t="shared" si="4"/>
        <v/>
      </c>
      <c r="C99" s="141" t="str">
        <f t="shared" si="5"/>
        <v/>
      </c>
      <c r="D99" s="142" t="str">
        <f t="shared" si="6"/>
        <v/>
      </c>
      <c r="E99" s="142" t="str">
        <f t="shared" si="7"/>
        <v/>
      </c>
      <c r="F99" s="138"/>
      <c r="G99" s="138"/>
      <c r="H99" s="138"/>
    </row>
    <row r="100" spans="1:8" ht="15" customHeight="1" x14ac:dyDescent="0.25">
      <c r="A100" s="140">
        <v>98</v>
      </c>
      <c r="B100" s="141" t="str">
        <f t="shared" si="4"/>
        <v/>
      </c>
      <c r="C100" s="141" t="str">
        <f t="shared" si="5"/>
        <v/>
      </c>
      <c r="D100" s="142" t="str">
        <f t="shared" si="6"/>
        <v/>
      </c>
      <c r="E100" s="142" t="str">
        <f t="shared" si="7"/>
        <v/>
      </c>
      <c r="F100" s="138"/>
      <c r="G100" s="138"/>
      <c r="H100" s="138"/>
    </row>
    <row r="101" spans="1:8" ht="15" customHeight="1" x14ac:dyDescent="0.25">
      <c r="A101" s="140">
        <v>99</v>
      </c>
      <c r="B101" s="141" t="str">
        <f t="shared" si="4"/>
        <v/>
      </c>
      <c r="C101" s="141" t="str">
        <f t="shared" si="5"/>
        <v/>
      </c>
      <c r="D101" s="142" t="str">
        <f t="shared" si="6"/>
        <v/>
      </c>
      <c r="E101" s="142" t="str">
        <f t="shared" si="7"/>
        <v/>
      </c>
      <c r="F101" s="138"/>
      <c r="G101" s="138"/>
      <c r="H101" s="138"/>
    </row>
    <row r="102" spans="1:8" ht="15" customHeight="1" x14ac:dyDescent="0.25">
      <c r="A102" s="140">
        <v>100</v>
      </c>
      <c r="B102" s="141" t="str">
        <f t="shared" si="4"/>
        <v/>
      </c>
      <c r="C102" s="141" t="str">
        <f t="shared" si="5"/>
        <v/>
      </c>
      <c r="D102" s="142" t="str">
        <f t="shared" si="6"/>
        <v/>
      </c>
      <c r="E102" s="142" t="str">
        <f t="shared" si="7"/>
        <v/>
      </c>
      <c r="F102" s="138"/>
      <c r="G102" s="138"/>
      <c r="H102" s="138"/>
    </row>
    <row r="103" spans="1:8" ht="15" customHeight="1" x14ac:dyDescent="0.25">
      <c r="A103" s="140">
        <v>101</v>
      </c>
      <c r="B103" s="141" t="str">
        <f t="shared" si="4"/>
        <v/>
      </c>
      <c r="C103" s="141" t="str">
        <f t="shared" si="5"/>
        <v/>
      </c>
      <c r="D103" s="142" t="str">
        <f t="shared" si="6"/>
        <v/>
      </c>
      <c r="E103" s="142" t="str">
        <f t="shared" si="7"/>
        <v/>
      </c>
      <c r="F103" s="138"/>
      <c r="G103" s="138"/>
      <c r="H103" s="138"/>
    </row>
    <row r="104" spans="1:8" ht="15" customHeight="1" x14ac:dyDescent="0.25">
      <c r="A104" s="140">
        <v>102</v>
      </c>
      <c r="B104" s="141" t="str">
        <f t="shared" si="4"/>
        <v/>
      </c>
      <c r="C104" s="141" t="str">
        <f t="shared" si="5"/>
        <v/>
      </c>
      <c r="D104" s="142" t="str">
        <f t="shared" si="6"/>
        <v/>
      </c>
      <c r="E104" s="142" t="str">
        <f t="shared" si="7"/>
        <v/>
      </c>
      <c r="F104" s="138"/>
      <c r="G104" s="138"/>
      <c r="H104" s="138"/>
    </row>
    <row r="105" spans="1:8" ht="15" customHeight="1" x14ac:dyDescent="0.25">
      <c r="A105" s="140">
        <v>103</v>
      </c>
      <c r="B105" s="141" t="str">
        <f t="shared" si="4"/>
        <v/>
      </c>
      <c r="C105" s="141" t="str">
        <f t="shared" si="5"/>
        <v/>
      </c>
      <c r="D105" s="142" t="str">
        <f t="shared" si="6"/>
        <v/>
      </c>
      <c r="E105" s="142" t="str">
        <f t="shared" si="7"/>
        <v/>
      </c>
      <c r="F105" s="138"/>
      <c r="G105" s="138"/>
      <c r="H105" s="138"/>
    </row>
    <row r="106" spans="1:8" ht="15" customHeight="1" x14ac:dyDescent="0.25">
      <c r="A106" s="140">
        <v>104</v>
      </c>
      <c r="B106" s="141" t="str">
        <f t="shared" si="4"/>
        <v/>
      </c>
      <c r="C106" s="141" t="str">
        <f t="shared" si="5"/>
        <v/>
      </c>
      <c r="D106" s="142" t="str">
        <f t="shared" si="6"/>
        <v/>
      </c>
      <c r="E106" s="142" t="str">
        <f t="shared" si="7"/>
        <v/>
      </c>
      <c r="F106" s="138"/>
      <c r="G106" s="138"/>
      <c r="H106" s="138"/>
    </row>
    <row r="107" spans="1:8" ht="15" customHeight="1" x14ac:dyDescent="0.25">
      <c r="A107" s="140">
        <v>105</v>
      </c>
      <c r="B107" s="141" t="str">
        <f t="shared" si="4"/>
        <v/>
      </c>
      <c r="C107" s="141" t="str">
        <f t="shared" si="5"/>
        <v/>
      </c>
      <c r="D107" s="142" t="str">
        <f t="shared" si="6"/>
        <v/>
      </c>
      <c r="E107" s="142" t="str">
        <f t="shared" si="7"/>
        <v/>
      </c>
      <c r="F107" s="138"/>
      <c r="G107" s="138"/>
      <c r="H107" s="138"/>
    </row>
    <row r="108" spans="1:8" ht="15" customHeight="1" x14ac:dyDescent="0.25">
      <c r="A108" s="140">
        <v>106</v>
      </c>
      <c r="B108" s="141" t="str">
        <f t="shared" si="4"/>
        <v/>
      </c>
      <c r="C108" s="141" t="str">
        <f t="shared" si="5"/>
        <v/>
      </c>
      <c r="D108" s="142" t="str">
        <f t="shared" si="6"/>
        <v/>
      </c>
      <c r="E108" s="142" t="str">
        <f t="shared" si="7"/>
        <v/>
      </c>
      <c r="F108" s="138"/>
      <c r="G108" s="138"/>
      <c r="H108" s="138"/>
    </row>
    <row r="109" spans="1:8" ht="15" customHeight="1" x14ac:dyDescent="0.25">
      <c r="A109" s="140">
        <v>107</v>
      </c>
      <c r="B109" s="141" t="str">
        <f t="shared" si="4"/>
        <v/>
      </c>
      <c r="C109" s="141" t="str">
        <f t="shared" si="5"/>
        <v/>
      </c>
      <c r="D109" s="142" t="str">
        <f t="shared" si="6"/>
        <v/>
      </c>
      <c r="E109" s="142" t="str">
        <f t="shared" si="7"/>
        <v/>
      </c>
      <c r="F109" s="138"/>
      <c r="G109" s="138"/>
      <c r="H109" s="138"/>
    </row>
    <row r="110" spans="1:8" ht="15" customHeight="1" x14ac:dyDescent="0.25">
      <c r="A110" s="140">
        <v>108</v>
      </c>
      <c r="B110" s="141" t="str">
        <f t="shared" si="4"/>
        <v/>
      </c>
      <c r="C110" s="141" t="str">
        <f t="shared" si="5"/>
        <v/>
      </c>
      <c r="D110" s="142" t="str">
        <f t="shared" si="6"/>
        <v/>
      </c>
      <c r="E110" s="142" t="str">
        <f t="shared" si="7"/>
        <v/>
      </c>
      <c r="F110" s="138"/>
      <c r="G110" s="138"/>
      <c r="H110" s="138"/>
    </row>
    <row r="111" spans="1:8" ht="15" customHeight="1" x14ac:dyDescent="0.25">
      <c r="A111" s="140">
        <v>109</v>
      </c>
      <c r="B111" s="141" t="str">
        <f t="shared" si="4"/>
        <v/>
      </c>
      <c r="C111" s="141" t="str">
        <f t="shared" si="5"/>
        <v/>
      </c>
      <c r="D111" s="142" t="str">
        <f t="shared" si="6"/>
        <v/>
      </c>
      <c r="E111" s="142" t="str">
        <f t="shared" si="7"/>
        <v/>
      </c>
      <c r="F111" s="138"/>
      <c r="G111" s="138"/>
      <c r="H111" s="138"/>
    </row>
    <row r="112" spans="1:8" ht="15" customHeight="1" x14ac:dyDescent="0.25">
      <c r="A112" s="140">
        <v>110</v>
      </c>
      <c r="B112" s="141" t="str">
        <f t="shared" si="4"/>
        <v/>
      </c>
      <c r="C112" s="141" t="str">
        <f t="shared" si="5"/>
        <v/>
      </c>
      <c r="D112" s="142" t="str">
        <f t="shared" si="6"/>
        <v/>
      </c>
      <c r="E112" s="142" t="str">
        <f t="shared" si="7"/>
        <v/>
      </c>
      <c r="F112" s="138"/>
      <c r="G112" s="138"/>
      <c r="H112" s="138"/>
    </row>
    <row r="113" spans="1:8" ht="15" customHeight="1" x14ac:dyDescent="0.25">
      <c r="A113" s="140">
        <v>111</v>
      </c>
      <c r="B113" s="141" t="str">
        <f t="shared" si="4"/>
        <v/>
      </c>
      <c r="C113" s="141" t="str">
        <f t="shared" si="5"/>
        <v/>
      </c>
      <c r="D113" s="142" t="str">
        <f t="shared" si="6"/>
        <v/>
      </c>
      <c r="E113" s="142" t="str">
        <f t="shared" si="7"/>
        <v/>
      </c>
      <c r="F113" s="138"/>
      <c r="G113" s="138"/>
      <c r="H113" s="138"/>
    </row>
    <row r="114" spans="1:8" ht="15" customHeight="1" x14ac:dyDescent="0.25">
      <c r="A114" s="140">
        <v>112</v>
      </c>
      <c r="B114" s="141" t="str">
        <f t="shared" si="4"/>
        <v/>
      </c>
      <c r="C114" s="141" t="str">
        <f t="shared" si="5"/>
        <v/>
      </c>
      <c r="D114" s="142" t="str">
        <f t="shared" si="6"/>
        <v/>
      </c>
      <c r="E114" s="142" t="str">
        <f t="shared" si="7"/>
        <v/>
      </c>
      <c r="F114" s="138"/>
      <c r="G114" s="138"/>
      <c r="H114" s="138"/>
    </row>
    <row r="115" spans="1:8" ht="15" customHeight="1" x14ac:dyDescent="0.25">
      <c r="A115" s="140">
        <v>113</v>
      </c>
      <c r="B115" s="141" t="str">
        <f t="shared" si="4"/>
        <v/>
      </c>
      <c r="C115" s="141" t="str">
        <f t="shared" si="5"/>
        <v/>
      </c>
      <c r="D115" s="142" t="str">
        <f t="shared" si="6"/>
        <v/>
      </c>
      <c r="E115" s="142" t="str">
        <f t="shared" si="7"/>
        <v/>
      </c>
      <c r="F115" s="138"/>
      <c r="G115" s="138"/>
      <c r="H115" s="138"/>
    </row>
    <row r="116" spans="1:8" ht="15" customHeight="1" x14ac:dyDescent="0.25">
      <c r="A116" s="140">
        <v>114</v>
      </c>
      <c r="B116" s="141" t="str">
        <f t="shared" si="4"/>
        <v/>
      </c>
      <c r="C116" s="141" t="str">
        <f t="shared" si="5"/>
        <v/>
      </c>
      <c r="D116" s="142" t="str">
        <f t="shared" si="6"/>
        <v/>
      </c>
      <c r="E116" s="142" t="str">
        <f t="shared" si="7"/>
        <v/>
      </c>
      <c r="F116" s="138"/>
      <c r="G116" s="138"/>
      <c r="H116" s="138"/>
    </row>
    <row r="117" spans="1:8" ht="15" customHeight="1" x14ac:dyDescent="0.25">
      <c r="A117" s="140">
        <v>115</v>
      </c>
      <c r="B117" s="141" t="str">
        <f t="shared" si="4"/>
        <v/>
      </c>
      <c r="C117" s="141" t="str">
        <f t="shared" si="5"/>
        <v/>
      </c>
      <c r="D117" s="142" t="str">
        <f t="shared" si="6"/>
        <v/>
      </c>
      <c r="E117" s="142" t="str">
        <f t="shared" si="7"/>
        <v/>
      </c>
      <c r="F117" s="138"/>
      <c r="G117" s="138"/>
      <c r="H117" s="138"/>
    </row>
    <row r="118" spans="1:8" ht="15" customHeight="1" x14ac:dyDescent="0.25">
      <c r="A118" s="140">
        <v>116</v>
      </c>
      <c r="B118" s="141" t="str">
        <f t="shared" si="4"/>
        <v/>
      </c>
      <c r="C118" s="141" t="str">
        <f t="shared" si="5"/>
        <v/>
      </c>
      <c r="D118" s="142" t="str">
        <f t="shared" si="6"/>
        <v/>
      </c>
      <c r="E118" s="142" t="str">
        <f t="shared" si="7"/>
        <v/>
      </c>
      <c r="F118" s="138"/>
      <c r="G118" s="138"/>
      <c r="H118" s="138"/>
    </row>
    <row r="119" spans="1:8" ht="15" customHeight="1" x14ac:dyDescent="0.25">
      <c r="A119" s="140">
        <v>117</v>
      </c>
      <c r="B119" s="141" t="str">
        <f t="shared" si="4"/>
        <v/>
      </c>
      <c r="C119" s="141" t="str">
        <f t="shared" si="5"/>
        <v/>
      </c>
      <c r="D119" s="142" t="str">
        <f t="shared" si="6"/>
        <v/>
      </c>
      <c r="E119" s="142" t="str">
        <f t="shared" si="7"/>
        <v/>
      </c>
      <c r="F119" s="138"/>
      <c r="G119" s="138"/>
      <c r="H119" s="138"/>
    </row>
    <row r="120" spans="1:8" ht="15" customHeight="1" x14ac:dyDescent="0.25">
      <c r="A120" s="140">
        <v>118</v>
      </c>
      <c r="B120" s="141" t="str">
        <f t="shared" si="4"/>
        <v/>
      </c>
      <c r="C120" s="141" t="str">
        <f t="shared" si="5"/>
        <v/>
      </c>
      <c r="D120" s="142" t="str">
        <f t="shared" si="6"/>
        <v/>
      </c>
      <c r="E120" s="142" t="str">
        <f t="shared" si="7"/>
        <v/>
      </c>
      <c r="F120" s="138"/>
      <c r="G120" s="138"/>
      <c r="H120" s="138"/>
    </row>
    <row r="121" spans="1:8" ht="15" customHeight="1" x14ac:dyDescent="0.25">
      <c r="A121" s="140">
        <v>119</v>
      </c>
      <c r="B121" s="141" t="str">
        <f t="shared" si="4"/>
        <v/>
      </c>
      <c r="C121" s="141" t="str">
        <f t="shared" si="5"/>
        <v/>
      </c>
      <c r="D121" s="142" t="str">
        <f t="shared" si="6"/>
        <v/>
      </c>
      <c r="E121" s="142" t="str">
        <f t="shared" si="7"/>
        <v/>
      </c>
      <c r="F121" s="138"/>
      <c r="G121" s="138"/>
      <c r="H121" s="138"/>
    </row>
    <row r="122" spans="1:8" ht="15" customHeight="1" x14ac:dyDescent="0.25">
      <c r="A122" s="140">
        <v>120</v>
      </c>
      <c r="B122" s="141" t="str">
        <f t="shared" si="4"/>
        <v/>
      </c>
      <c r="C122" s="141" t="str">
        <f t="shared" si="5"/>
        <v/>
      </c>
      <c r="D122" s="142" t="str">
        <f t="shared" si="6"/>
        <v/>
      </c>
      <c r="E122" s="142" t="str">
        <f t="shared" si="7"/>
        <v/>
      </c>
      <c r="F122" s="138"/>
      <c r="G122" s="138"/>
      <c r="H122" s="138"/>
    </row>
    <row r="123" spans="1:8" ht="15" customHeight="1" x14ac:dyDescent="0.25">
      <c r="A123" s="140">
        <v>121</v>
      </c>
      <c r="B123" s="141" t="str">
        <f t="shared" si="4"/>
        <v/>
      </c>
      <c r="C123" s="141" t="str">
        <f t="shared" si="5"/>
        <v/>
      </c>
      <c r="D123" s="142" t="str">
        <f t="shared" si="6"/>
        <v/>
      </c>
      <c r="E123" s="142" t="str">
        <f t="shared" si="7"/>
        <v/>
      </c>
      <c r="F123" s="138"/>
      <c r="G123" s="138"/>
      <c r="H123" s="138"/>
    </row>
    <row r="124" spans="1:8" ht="15" customHeight="1" x14ac:dyDescent="0.25">
      <c r="A124" s="140">
        <v>122</v>
      </c>
      <c r="B124" s="141" t="str">
        <f t="shared" si="4"/>
        <v/>
      </c>
      <c r="C124" s="141" t="str">
        <f t="shared" si="5"/>
        <v/>
      </c>
      <c r="D124" s="142" t="str">
        <f t="shared" si="6"/>
        <v/>
      </c>
      <c r="E124" s="142" t="str">
        <f t="shared" si="7"/>
        <v/>
      </c>
      <c r="F124" s="138"/>
      <c r="G124" s="138"/>
      <c r="H124" s="138"/>
    </row>
    <row r="125" spans="1:8" ht="15" customHeight="1" x14ac:dyDescent="0.25">
      <c r="A125" s="140">
        <v>123</v>
      </c>
      <c r="B125" s="141" t="str">
        <f t="shared" si="4"/>
        <v/>
      </c>
      <c r="C125" s="141" t="str">
        <f t="shared" si="5"/>
        <v/>
      </c>
      <c r="D125" s="142" t="str">
        <f t="shared" si="6"/>
        <v/>
      </c>
      <c r="E125" s="142" t="str">
        <f t="shared" si="7"/>
        <v/>
      </c>
      <c r="F125" s="138"/>
      <c r="G125" s="138"/>
      <c r="H125" s="138"/>
    </row>
    <row r="126" spans="1:8" ht="15" customHeight="1" x14ac:dyDescent="0.25">
      <c r="A126" s="140">
        <v>124</v>
      </c>
      <c r="B126" s="141" t="str">
        <f t="shared" si="4"/>
        <v/>
      </c>
      <c r="C126" s="141" t="str">
        <f t="shared" si="5"/>
        <v/>
      </c>
      <c r="D126" s="142" t="str">
        <f t="shared" si="6"/>
        <v/>
      </c>
      <c r="E126" s="142" t="str">
        <f t="shared" si="7"/>
        <v/>
      </c>
      <c r="F126" s="138"/>
      <c r="G126" s="138"/>
      <c r="H126" s="138"/>
    </row>
    <row r="127" spans="1:8" ht="15" customHeight="1" x14ac:dyDescent="0.25">
      <c r="A127" s="140">
        <v>125</v>
      </c>
      <c r="B127" s="141" t="str">
        <f t="shared" si="4"/>
        <v/>
      </c>
      <c r="C127" s="141" t="str">
        <f t="shared" si="5"/>
        <v/>
      </c>
      <c r="D127" s="142" t="str">
        <f t="shared" si="6"/>
        <v/>
      </c>
      <c r="E127" s="142" t="str">
        <f t="shared" si="7"/>
        <v/>
      </c>
      <c r="F127" s="138"/>
      <c r="G127" s="138"/>
      <c r="H127" s="138"/>
    </row>
    <row r="128" spans="1:8" ht="15" customHeight="1" x14ac:dyDescent="0.25">
      <c r="A128" s="140">
        <v>126</v>
      </c>
      <c r="B128" s="141" t="str">
        <f t="shared" si="4"/>
        <v/>
      </c>
      <c r="C128" s="141" t="str">
        <f t="shared" si="5"/>
        <v/>
      </c>
      <c r="D128" s="142" t="str">
        <f t="shared" si="6"/>
        <v/>
      </c>
      <c r="E128" s="142" t="str">
        <f t="shared" si="7"/>
        <v/>
      </c>
      <c r="F128" s="138"/>
      <c r="G128" s="138"/>
      <c r="H128" s="138"/>
    </row>
    <row r="129" spans="1:8" ht="15" customHeight="1" x14ac:dyDescent="0.25">
      <c r="A129" s="140">
        <v>127</v>
      </c>
      <c r="B129" s="141" t="str">
        <f t="shared" si="4"/>
        <v/>
      </c>
      <c r="C129" s="141" t="str">
        <f t="shared" si="5"/>
        <v/>
      </c>
      <c r="D129" s="142" t="str">
        <f t="shared" si="6"/>
        <v/>
      </c>
      <c r="E129" s="142" t="str">
        <f t="shared" si="7"/>
        <v/>
      </c>
      <c r="F129" s="138"/>
      <c r="G129" s="138"/>
      <c r="H129" s="138"/>
    </row>
    <row r="130" spans="1:8" ht="15" customHeight="1" x14ac:dyDescent="0.25">
      <c r="A130" s="140">
        <v>128</v>
      </c>
      <c r="B130" s="141" t="str">
        <f t="shared" si="4"/>
        <v/>
      </c>
      <c r="C130" s="141" t="str">
        <f t="shared" si="5"/>
        <v/>
      </c>
      <c r="D130" s="142" t="str">
        <f t="shared" si="6"/>
        <v/>
      </c>
      <c r="E130" s="142" t="str">
        <f t="shared" si="7"/>
        <v/>
      </c>
      <c r="F130" s="138"/>
      <c r="G130" s="138"/>
      <c r="H130" s="138"/>
    </row>
    <row r="131" spans="1:8" ht="15" customHeight="1" x14ac:dyDescent="0.25">
      <c r="A131" s="140">
        <v>129</v>
      </c>
      <c r="B131" s="141" t="str">
        <f t="shared" ref="B131:B194" si="8">IF(C131="","",IF(VLOOKUP(A131,TourCompl,17,FALSE)="","",VLOOKUP(A131,ClasTr5,2,FALSE)))</f>
        <v/>
      </c>
      <c r="C131" s="141" t="str">
        <f t="shared" ref="C131:C194" si="9">IF(VLOOKUP(A131,TourCompl,17,FALSE)="","",VLOOKUP(A131,ClasTr5,3,FALSE))</f>
        <v/>
      </c>
      <c r="D131" s="142" t="str">
        <f t="shared" ref="D131:D194" si="10">IF(C131="","",IF(VLOOKUP(A131,TourCompl,17,FALSE)="","",VLOOKUP(A131,ClasTr5,22,FALSE) &amp; " V"))</f>
        <v/>
      </c>
      <c r="E131" s="142" t="str">
        <f t="shared" ref="E131:E194" si="11">IF(VLOOKUP(A131,TourCompl,17,FALSE)="","",VLOOKUP(A131,ClasTr5,27,FALSE))</f>
        <v/>
      </c>
      <c r="F131" s="138"/>
      <c r="G131" s="138"/>
      <c r="H131" s="138"/>
    </row>
    <row r="132" spans="1:8" ht="15" customHeight="1" x14ac:dyDescent="0.25">
      <c r="A132" s="140">
        <v>130</v>
      </c>
      <c r="B132" s="141" t="str">
        <f t="shared" si="8"/>
        <v/>
      </c>
      <c r="C132" s="141" t="str">
        <f t="shared" si="9"/>
        <v/>
      </c>
      <c r="D132" s="142" t="str">
        <f t="shared" si="10"/>
        <v/>
      </c>
      <c r="E132" s="142" t="str">
        <f t="shared" si="11"/>
        <v/>
      </c>
      <c r="F132" s="138"/>
      <c r="G132" s="138"/>
      <c r="H132" s="138"/>
    </row>
    <row r="133" spans="1:8" ht="15" customHeight="1" x14ac:dyDescent="0.25">
      <c r="A133" s="140">
        <v>131</v>
      </c>
      <c r="B133" s="141" t="str">
        <f t="shared" si="8"/>
        <v/>
      </c>
      <c r="C133" s="141" t="str">
        <f t="shared" si="9"/>
        <v/>
      </c>
      <c r="D133" s="142" t="str">
        <f t="shared" si="10"/>
        <v/>
      </c>
      <c r="E133" s="142" t="str">
        <f t="shared" si="11"/>
        <v/>
      </c>
      <c r="F133" s="138"/>
      <c r="G133" s="138"/>
      <c r="H133" s="138"/>
    </row>
    <row r="134" spans="1:8" ht="15" customHeight="1" x14ac:dyDescent="0.25">
      <c r="A134" s="140">
        <v>132</v>
      </c>
      <c r="B134" s="141" t="str">
        <f t="shared" si="8"/>
        <v/>
      </c>
      <c r="C134" s="141" t="str">
        <f t="shared" si="9"/>
        <v/>
      </c>
      <c r="D134" s="142" t="str">
        <f t="shared" si="10"/>
        <v/>
      </c>
      <c r="E134" s="142" t="str">
        <f t="shared" si="11"/>
        <v/>
      </c>
      <c r="F134" s="138"/>
      <c r="G134" s="138"/>
      <c r="H134" s="138"/>
    </row>
    <row r="135" spans="1:8" ht="15" customHeight="1" x14ac:dyDescent="0.25">
      <c r="A135" s="140">
        <v>133</v>
      </c>
      <c r="B135" s="141" t="str">
        <f t="shared" si="8"/>
        <v/>
      </c>
      <c r="C135" s="141" t="str">
        <f t="shared" si="9"/>
        <v/>
      </c>
      <c r="D135" s="142" t="str">
        <f t="shared" si="10"/>
        <v/>
      </c>
      <c r="E135" s="142" t="str">
        <f t="shared" si="11"/>
        <v/>
      </c>
      <c r="F135" s="138"/>
      <c r="G135" s="138"/>
      <c r="H135" s="138"/>
    </row>
    <row r="136" spans="1:8" ht="15" customHeight="1" x14ac:dyDescent="0.25">
      <c r="A136" s="140">
        <v>134</v>
      </c>
      <c r="B136" s="141" t="str">
        <f t="shared" si="8"/>
        <v/>
      </c>
      <c r="C136" s="141" t="str">
        <f t="shared" si="9"/>
        <v/>
      </c>
      <c r="D136" s="142" t="str">
        <f t="shared" si="10"/>
        <v/>
      </c>
      <c r="E136" s="142" t="str">
        <f t="shared" si="11"/>
        <v/>
      </c>
      <c r="F136" s="138"/>
      <c r="G136" s="138"/>
      <c r="H136" s="138"/>
    </row>
    <row r="137" spans="1:8" ht="15" customHeight="1" x14ac:dyDescent="0.25">
      <c r="A137" s="140">
        <v>135</v>
      </c>
      <c r="B137" s="141" t="str">
        <f t="shared" si="8"/>
        <v/>
      </c>
      <c r="C137" s="141" t="str">
        <f t="shared" si="9"/>
        <v/>
      </c>
      <c r="D137" s="142" t="str">
        <f t="shared" si="10"/>
        <v/>
      </c>
      <c r="E137" s="142" t="str">
        <f t="shared" si="11"/>
        <v/>
      </c>
      <c r="F137" s="138"/>
      <c r="G137" s="138"/>
      <c r="H137" s="138"/>
    </row>
    <row r="138" spans="1:8" ht="15" customHeight="1" x14ac:dyDescent="0.25">
      <c r="A138" s="140">
        <v>136</v>
      </c>
      <c r="B138" s="141" t="str">
        <f t="shared" si="8"/>
        <v/>
      </c>
      <c r="C138" s="141" t="str">
        <f t="shared" si="9"/>
        <v/>
      </c>
      <c r="D138" s="142" t="str">
        <f t="shared" si="10"/>
        <v/>
      </c>
      <c r="E138" s="142" t="str">
        <f t="shared" si="11"/>
        <v/>
      </c>
      <c r="F138" s="138"/>
      <c r="G138" s="138"/>
      <c r="H138" s="138"/>
    </row>
    <row r="139" spans="1:8" ht="15" customHeight="1" x14ac:dyDescent="0.25">
      <c r="A139" s="140">
        <v>137</v>
      </c>
      <c r="B139" s="141" t="str">
        <f t="shared" si="8"/>
        <v/>
      </c>
      <c r="C139" s="141" t="str">
        <f t="shared" si="9"/>
        <v/>
      </c>
      <c r="D139" s="142" t="str">
        <f t="shared" si="10"/>
        <v/>
      </c>
      <c r="E139" s="142" t="str">
        <f t="shared" si="11"/>
        <v/>
      </c>
      <c r="F139" s="138"/>
      <c r="G139" s="138"/>
      <c r="H139" s="138"/>
    </row>
    <row r="140" spans="1:8" ht="15" customHeight="1" x14ac:dyDescent="0.25">
      <c r="A140" s="140">
        <v>138</v>
      </c>
      <c r="B140" s="141" t="str">
        <f t="shared" si="8"/>
        <v/>
      </c>
      <c r="C140" s="141" t="str">
        <f t="shared" si="9"/>
        <v/>
      </c>
      <c r="D140" s="142" t="str">
        <f t="shared" si="10"/>
        <v/>
      </c>
      <c r="E140" s="142" t="str">
        <f t="shared" si="11"/>
        <v/>
      </c>
      <c r="F140" s="138"/>
      <c r="G140" s="138"/>
      <c r="H140" s="138"/>
    </row>
    <row r="141" spans="1:8" ht="15" customHeight="1" x14ac:dyDescent="0.25">
      <c r="A141" s="140">
        <v>139</v>
      </c>
      <c r="B141" s="141" t="str">
        <f t="shared" si="8"/>
        <v/>
      </c>
      <c r="C141" s="141" t="str">
        <f t="shared" si="9"/>
        <v/>
      </c>
      <c r="D141" s="142" t="str">
        <f t="shared" si="10"/>
        <v/>
      </c>
      <c r="E141" s="142" t="str">
        <f t="shared" si="11"/>
        <v/>
      </c>
      <c r="F141" s="138"/>
      <c r="G141" s="138"/>
      <c r="H141" s="138"/>
    </row>
    <row r="142" spans="1:8" ht="15" customHeight="1" x14ac:dyDescent="0.25">
      <c r="A142" s="140">
        <v>140</v>
      </c>
      <c r="B142" s="141" t="str">
        <f t="shared" si="8"/>
        <v/>
      </c>
      <c r="C142" s="141" t="str">
        <f t="shared" si="9"/>
        <v/>
      </c>
      <c r="D142" s="142" t="str">
        <f t="shared" si="10"/>
        <v/>
      </c>
      <c r="E142" s="142" t="str">
        <f t="shared" si="11"/>
        <v/>
      </c>
      <c r="F142" s="138"/>
      <c r="G142" s="138"/>
      <c r="H142" s="138"/>
    </row>
    <row r="143" spans="1:8" ht="15" customHeight="1" x14ac:dyDescent="0.25">
      <c r="A143" s="140">
        <v>141</v>
      </c>
      <c r="B143" s="141" t="str">
        <f t="shared" si="8"/>
        <v/>
      </c>
      <c r="C143" s="141" t="str">
        <f t="shared" si="9"/>
        <v/>
      </c>
      <c r="D143" s="142" t="str">
        <f t="shared" si="10"/>
        <v/>
      </c>
      <c r="E143" s="142" t="str">
        <f t="shared" si="11"/>
        <v/>
      </c>
      <c r="F143" s="138"/>
      <c r="G143" s="138"/>
      <c r="H143" s="138"/>
    </row>
    <row r="144" spans="1:8" ht="15" customHeight="1" x14ac:dyDescent="0.25">
      <c r="A144" s="140">
        <v>142</v>
      </c>
      <c r="B144" s="141" t="str">
        <f t="shared" si="8"/>
        <v/>
      </c>
      <c r="C144" s="141" t="str">
        <f t="shared" si="9"/>
        <v/>
      </c>
      <c r="D144" s="142" t="str">
        <f t="shared" si="10"/>
        <v/>
      </c>
      <c r="E144" s="142" t="str">
        <f t="shared" si="11"/>
        <v/>
      </c>
      <c r="F144" s="138"/>
      <c r="G144" s="138"/>
      <c r="H144" s="138"/>
    </row>
    <row r="145" spans="1:8" ht="15" customHeight="1" x14ac:dyDescent="0.25">
      <c r="A145" s="140">
        <v>143</v>
      </c>
      <c r="B145" s="141" t="str">
        <f t="shared" si="8"/>
        <v/>
      </c>
      <c r="C145" s="141" t="str">
        <f t="shared" si="9"/>
        <v/>
      </c>
      <c r="D145" s="142" t="str">
        <f t="shared" si="10"/>
        <v/>
      </c>
      <c r="E145" s="142" t="str">
        <f t="shared" si="11"/>
        <v/>
      </c>
      <c r="F145" s="138"/>
      <c r="G145" s="138"/>
      <c r="H145" s="138"/>
    </row>
    <row r="146" spans="1:8" ht="15" customHeight="1" x14ac:dyDescent="0.25">
      <c r="A146" s="140">
        <v>144</v>
      </c>
      <c r="B146" s="141" t="str">
        <f t="shared" si="8"/>
        <v/>
      </c>
      <c r="C146" s="141" t="str">
        <f t="shared" si="9"/>
        <v/>
      </c>
      <c r="D146" s="142" t="str">
        <f t="shared" si="10"/>
        <v/>
      </c>
      <c r="E146" s="142" t="str">
        <f t="shared" si="11"/>
        <v/>
      </c>
      <c r="F146" s="138"/>
      <c r="G146" s="138"/>
      <c r="H146" s="138"/>
    </row>
    <row r="147" spans="1:8" ht="15" customHeight="1" x14ac:dyDescent="0.25">
      <c r="A147" s="140">
        <v>145</v>
      </c>
      <c r="B147" s="141" t="str">
        <f t="shared" si="8"/>
        <v/>
      </c>
      <c r="C147" s="141" t="str">
        <f t="shared" si="9"/>
        <v/>
      </c>
      <c r="D147" s="142" t="str">
        <f t="shared" si="10"/>
        <v/>
      </c>
      <c r="E147" s="142" t="str">
        <f t="shared" si="11"/>
        <v/>
      </c>
      <c r="F147" s="138"/>
      <c r="G147" s="138"/>
      <c r="H147" s="138"/>
    </row>
    <row r="148" spans="1:8" ht="15" customHeight="1" x14ac:dyDescent="0.25">
      <c r="A148" s="140">
        <v>146</v>
      </c>
      <c r="B148" s="141" t="str">
        <f t="shared" si="8"/>
        <v/>
      </c>
      <c r="C148" s="141" t="str">
        <f t="shared" si="9"/>
        <v/>
      </c>
      <c r="D148" s="142" t="str">
        <f t="shared" si="10"/>
        <v/>
      </c>
      <c r="E148" s="142" t="str">
        <f t="shared" si="11"/>
        <v/>
      </c>
      <c r="F148" s="138"/>
      <c r="G148" s="138"/>
      <c r="H148" s="138"/>
    </row>
    <row r="149" spans="1:8" ht="15" customHeight="1" x14ac:dyDescent="0.25">
      <c r="A149" s="140">
        <v>147</v>
      </c>
      <c r="B149" s="141" t="str">
        <f t="shared" si="8"/>
        <v/>
      </c>
      <c r="C149" s="141" t="str">
        <f t="shared" si="9"/>
        <v/>
      </c>
      <c r="D149" s="142" t="str">
        <f t="shared" si="10"/>
        <v/>
      </c>
      <c r="E149" s="142" t="str">
        <f t="shared" si="11"/>
        <v/>
      </c>
      <c r="F149" s="138"/>
      <c r="G149" s="138"/>
      <c r="H149" s="138"/>
    </row>
    <row r="150" spans="1:8" ht="15" customHeight="1" x14ac:dyDescent="0.25">
      <c r="A150" s="140">
        <v>148</v>
      </c>
      <c r="B150" s="141" t="str">
        <f t="shared" si="8"/>
        <v/>
      </c>
      <c r="C150" s="141" t="str">
        <f t="shared" si="9"/>
        <v/>
      </c>
      <c r="D150" s="142" t="str">
        <f t="shared" si="10"/>
        <v/>
      </c>
      <c r="E150" s="142" t="str">
        <f t="shared" si="11"/>
        <v/>
      </c>
      <c r="F150" s="138"/>
      <c r="G150" s="138"/>
      <c r="H150" s="138"/>
    </row>
    <row r="151" spans="1:8" ht="15" customHeight="1" x14ac:dyDescent="0.25">
      <c r="A151" s="140">
        <v>149</v>
      </c>
      <c r="B151" s="141" t="str">
        <f t="shared" si="8"/>
        <v/>
      </c>
      <c r="C151" s="141" t="str">
        <f t="shared" si="9"/>
        <v/>
      </c>
      <c r="D151" s="142" t="str">
        <f t="shared" si="10"/>
        <v/>
      </c>
      <c r="E151" s="142" t="str">
        <f t="shared" si="11"/>
        <v/>
      </c>
      <c r="F151" s="138"/>
      <c r="G151" s="138"/>
      <c r="H151" s="138"/>
    </row>
    <row r="152" spans="1:8" ht="15" customHeight="1" x14ac:dyDescent="0.25">
      <c r="A152" s="140">
        <v>150</v>
      </c>
      <c r="B152" s="141" t="str">
        <f t="shared" si="8"/>
        <v/>
      </c>
      <c r="C152" s="141" t="str">
        <f t="shared" si="9"/>
        <v/>
      </c>
      <c r="D152" s="142" t="str">
        <f t="shared" si="10"/>
        <v/>
      </c>
      <c r="E152" s="142" t="str">
        <f t="shared" si="11"/>
        <v/>
      </c>
      <c r="F152" s="138"/>
      <c r="G152" s="138"/>
      <c r="H152" s="138"/>
    </row>
    <row r="153" spans="1:8" ht="15" customHeight="1" x14ac:dyDescent="0.25">
      <c r="A153" s="140">
        <v>151</v>
      </c>
      <c r="B153" s="141" t="str">
        <f t="shared" si="8"/>
        <v/>
      </c>
      <c r="C153" s="141" t="str">
        <f t="shared" si="9"/>
        <v/>
      </c>
      <c r="D153" s="142" t="str">
        <f t="shared" si="10"/>
        <v/>
      </c>
      <c r="E153" s="142" t="str">
        <f t="shared" si="11"/>
        <v/>
      </c>
      <c r="F153" s="138"/>
      <c r="G153" s="138"/>
      <c r="H153" s="138"/>
    </row>
    <row r="154" spans="1:8" ht="15" customHeight="1" x14ac:dyDescent="0.25">
      <c r="A154" s="140">
        <v>152</v>
      </c>
      <c r="B154" s="141" t="str">
        <f t="shared" si="8"/>
        <v/>
      </c>
      <c r="C154" s="141" t="str">
        <f t="shared" si="9"/>
        <v/>
      </c>
      <c r="D154" s="142" t="str">
        <f t="shared" si="10"/>
        <v/>
      </c>
      <c r="E154" s="142" t="str">
        <f t="shared" si="11"/>
        <v/>
      </c>
      <c r="F154" s="138"/>
      <c r="G154" s="138"/>
      <c r="H154" s="138"/>
    </row>
    <row r="155" spans="1:8" ht="15" customHeight="1" x14ac:dyDescent="0.25">
      <c r="A155" s="140">
        <v>153</v>
      </c>
      <c r="B155" s="141" t="str">
        <f t="shared" si="8"/>
        <v/>
      </c>
      <c r="C155" s="141" t="str">
        <f t="shared" si="9"/>
        <v/>
      </c>
      <c r="D155" s="142" t="str">
        <f t="shared" si="10"/>
        <v/>
      </c>
      <c r="E155" s="142" t="str">
        <f t="shared" si="11"/>
        <v/>
      </c>
      <c r="F155" s="138"/>
      <c r="G155" s="138"/>
      <c r="H155" s="138"/>
    </row>
    <row r="156" spans="1:8" ht="15" customHeight="1" x14ac:dyDescent="0.25">
      <c r="A156" s="140">
        <v>154</v>
      </c>
      <c r="B156" s="141" t="str">
        <f t="shared" si="8"/>
        <v/>
      </c>
      <c r="C156" s="141" t="str">
        <f t="shared" si="9"/>
        <v/>
      </c>
      <c r="D156" s="142" t="str">
        <f t="shared" si="10"/>
        <v/>
      </c>
      <c r="E156" s="142" t="str">
        <f t="shared" si="11"/>
        <v/>
      </c>
      <c r="F156" s="138"/>
      <c r="G156" s="138"/>
      <c r="H156" s="138"/>
    </row>
    <row r="157" spans="1:8" ht="15" customHeight="1" x14ac:dyDescent="0.25">
      <c r="A157" s="140">
        <v>155</v>
      </c>
      <c r="B157" s="141" t="str">
        <f t="shared" si="8"/>
        <v/>
      </c>
      <c r="C157" s="141" t="str">
        <f t="shared" si="9"/>
        <v/>
      </c>
      <c r="D157" s="142" t="str">
        <f t="shared" si="10"/>
        <v/>
      </c>
      <c r="E157" s="142" t="str">
        <f t="shared" si="11"/>
        <v/>
      </c>
      <c r="F157" s="138"/>
      <c r="G157" s="138"/>
      <c r="H157" s="138"/>
    </row>
    <row r="158" spans="1:8" ht="15" customHeight="1" x14ac:dyDescent="0.25">
      <c r="A158" s="140">
        <v>156</v>
      </c>
      <c r="B158" s="141" t="str">
        <f t="shared" si="8"/>
        <v/>
      </c>
      <c r="C158" s="141" t="str">
        <f t="shared" si="9"/>
        <v/>
      </c>
      <c r="D158" s="142" t="str">
        <f t="shared" si="10"/>
        <v/>
      </c>
      <c r="E158" s="142" t="str">
        <f t="shared" si="11"/>
        <v/>
      </c>
      <c r="F158" s="138"/>
      <c r="G158" s="138"/>
      <c r="H158" s="138"/>
    </row>
    <row r="159" spans="1:8" ht="15" customHeight="1" x14ac:dyDescent="0.25">
      <c r="A159" s="140">
        <v>157</v>
      </c>
      <c r="B159" s="141" t="str">
        <f t="shared" si="8"/>
        <v/>
      </c>
      <c r="C159" s="141" t="str">
        <f t="shared" si="9"/>
        <v/>
      </c>
      <c r="D159" s="142" t="str">
        <f t="shared" si="10"/>
        <v/>
      </c>
      <c r="E159" s="142" t="str">
        <f t="shared" si="11"/>
        <v/>
      </c>
      <c r="F159" s="138"/>
      <c r="G159" s="138"/>
      <c r="H159" s="138"/>
    </row>
    <row r="160" spans="1:8" ht="15" customHeight="1" x14ac:dyDescent="0.25">
      <c r="A160" s="140">
        <v>158</v>
      </c>
      <c r="B160" s="141" t="str">
        <f t="shared" si="8"/>
        <v/>
      </c>
      <c r="C160" s="141" t="str">
        <f t="shared" si="9"/>
        <v/>
      </c>
      <c r="D160" s="142" t="str">
        <f t="shared" si="10"/>
        <v/>
      </c>
      <c r="E160" s="142" t="str">
        <f t="shared" si="11"/>
        <v/>
      </c>
      <c r="F160" s="138"/>
      <c r="G160" s="138"/>
      <c r="H160" s="138"/>
    </row>
    <row r="161" spans="1:8" ht="15" customHeight="1" x14ac:dyDescent="0.25">
      <c r="A161" s="140">
        <v>159</v>
      </c>
      <c r="B161" s="141" t="str">
        <f t="shared" si="8"/>
        <v/>
      </c>
      <c r="C161" s="141" t="str">
        <f t="shared" si="9"/>
        <v/>
      </c>
      <c r="D161" s="142" t="str">
        <f t="shared" si="10"/>
        <v/>
      </c>
      <c r="E161" s="142" t="str">
        <f t="shared" si="11"/>
        <v/>
      </c>
      <c r="F161" s="138"/>
      <c r="G161" s="138"/>
      <c r="H161" s="138"/>
    </row>
    <row r="162" spans="1:8" ht="15" customHeight="1" x14ac:dyDescent="0.25">
      <c r="A162" s="140">
        <v>160</v>
      </c>
      <c r="B162" s="141" t="str">
        <f t="shared" si="8"/>
        <v/>
      </c>
      <c r="C162" s="141" t="str">
        <f t="shared" si="9"/>
        <v/>
      </c>
      <c r="D162" s="142" t="str">
        <f t="shared" si="10"/>
        <v/>
      </c>
      <c r="E162" s="142" t="str">
        <f t="shared" si="11"/>
        <v/>
      </c>
      <c r="F162" s="138"/>
      <c r="G162" s="138"/>
      <c r="H162" s="138"/>
    </row>
    <row r="163" spans="1:8" ht="15" customHeight="1" x14ac:dyDescent="0.25">
      <c r="A163" s="140">
        <v>161</v>
      </c>
      <c r="B163" s="141" t="str">
        <f t="shared" si="8"/>
        <v/>
      </c>
      <c r="C163" s="141" t="str">
        <f t="shared" si="9"/>
        <v/>
      </c>
      <c r="D163" s="142" t="str">
        <f t="shared" si="10"/>
        <v/>
      </c>
      <c r="E163" s="142" t="str">
        <f t="shared" si="11"/>
        <v/>
      </c>
      <c r="F163" s="138"/>
      <c r="G163" s="138"/>
      <c r="H163" s="138"/>
    </row>
    <row r="164" spans="1:8" ht="15" customHeight="1" x14ac:dyDescent="0.25">
      <c r="A164" s="140">
        <v>162</v>
      </c>
      <c r="B164" s="141" t="str">
        <f t="shared" si="8"/>
        <v/>
      </c>
      <c r="C164" s="141" t="str">
        <f t="shared" si="9"/>
        <v/>
      </c>
      <c r="D164" s="142" t="str">
        <f t="shared" si="10"/>
        <v/>
      </c>
      <c r="E164" s="142" t="str">
        <f t="shared" si="11"/>
        <v/>
      </c>
      <c r="F164" s="138"/>
      <c r="G164" s="138"/>
      <c r="H164" s="138"/>
    </row>
    <row r="165" spans="1:8" ht="15" customHeight="1" x14ac:dyDescent="0.25">
      <c r="A165" s="140">
        <v>163</v>
      </c>
      <c r="B165" s="141" t="str">
        <f t="shared" si="8"/>
        <v/>
      </c>
      <c r="C165" s="141" t="str">
        <f t="shared" si="9"/>
        <v/>
      </c>
      <c r="D165" s="142" t="str">
        <f t="shared" si="10"/>
        <v/>
      </c>
      <c r="E165" s="142" t="str">
        <f t="shared" si="11"/>
        <v/>
      </c>
      <c r="F165" s="138"/>
      <c r="G165" s="138"/>
      <c r="H165" s="138"/>
    </row>
    <row r="166" spans="1:8" ht="15" customHeight="1" x14ac:dyDescent="0.25">
      <c r="A166" s="140">
        <v>164</v>
      </c>
      <c r="B166" s="141" t="str">
        <f t="shared" si="8"/>
        <v/>
      </c>
      <c r="C166" s="141" t="str">
        <f t="shared" si="9"/>
        <v/>
      </c>
      <c r="D166" s="142" t="str">
        <f t="shared" si="10"/>
        <v/>
      </c>
      <c r="E166" s="142" t="str">
        <f t="shared" si="11"/>
        <v/>
      </c>
      <c r="F166" s="138"/>
      <c r="G166" s="138"/>
      <c r="H166" s="138"/>
    </row>
    <row r="167" spans="1:8" ht="15" customHeight="1" x14ac:dyDescent="0.25">
      <c r="A167" s="140">
        <v>165</v>
      </c>
      <c r="B167" s="141" t="str">
        <f t="shared" si="8"/>
        <v/>
      </c>
      <c r="C167" s="141" t="str">
        <f t="shared" si="9"/>
        <v/>
      </c>
      <c r="D167" s="142" t="str">
        <f t="shared" si="10"/>
        <v/>
      </c>
      <c r="E167" s="142" t="str">
        <f t="shared" si="11"/>
        <v/>
      </c>
      <c r="F167" s="138"/>
      <c r="G167" s="138"/>
      <c r="H167" s="138"/>
    </row>
    <row r="168" spans="1:8" ht="15" customHeight="1" x14ac:dyDescent="0.25">
      <c r="A168" s="140">
        <v>166</v>
      </c>
      <c r="B168" s="141" t="str">
        <f t="shared" si="8"/>
        <v/>
      </c>
      <c r="C168" s="141" t="str">
        <f t="shared" si="9"/>
        <v/>
      </c>
      <c r="D168" s="142" t="str">
        <f t="shared" si="10"/>
        <v/>
      </c>
      <c r="E168" s="142" t="str">
        <f t="shared" si="11"/>
        <v/>
      </c>
      <c r="F168" s="138"/>
      <c r="G168" s="138"/>
      <c r="H168" s="138"/>
    </row>
    <row r="169" spans="1:8" ht="15" customHeight="1" x14ac:dyDescent="0.25">
      <c r="A169" s="140">
        <v>167</v>
      </c>
      <c r="B169" s="141" t="str">
        <f t="shared" si="8"/>
        <v/>
      </c>
      <c r="C169" s="141" t="str">
        <f t="shared" si="9"/>
        <v/>
      </c>
      <c r="D169" s="142" t="str">
        <f t="shared" si="10"/>
        <v/>
      </c>
      <c r="E169" s="142" t="str">
        <f t="shared" si="11"/>
        <v/>
      </c>
      <c r="F169" s="138"/>
      <c r="G169" s="138"/>
      <c r="H169" s="138"/>
    </row>
    <row r="170" spans="1:8" ht="15" customHeight="1" x14ac:dyDescent="0.25">
      <c r="A170" s="140">
        <v>168</v>
      </c>
      <c r="B170" s="141" t="str">
        <f t="shared" si="8"/>
        <v/>
      </c>
      <c r="C170" s="141" t="str">
        <f t="shared" si="9"/>
        <v/>
      </c>
      <c r="D170" s="142" t="str">
        <f t="shared" si="10"/>
        <v/>
      </c>
      <c r="E170" s="142" t="str">
        <f t="shared" si="11"/>
        <v/>
      </c>
      <c r="F170" s="138"/>
      <c r="G170" s="138"/>
      <c r="H170" s="138"/>
    </row>
    <row r="171" spans="1:8" ht="15" customHeight="1" x14ac:dyDescent="0.25">
      <c r="A171" s="140">
        <v>169</v>
      </c>
      <c r="B171" s="141" t="str">
        <f t="shared" si="8"/>
        <v/>
      </c>
      <c r="C171" s="141" t="str">
        <f t="shared" si="9"/>
        <v/>
      </c>
      <c r="D171" s="142" t="str">
        <f t="shared" si="10"/>
        <v/>
      </c>
      <c r="E171" s="142" t="str">
        <f t="shared" si="11"/>
        <v/>
      </c>
      <c r="F171" s="138"/>
      <c r="G171" s="138"/>
      <c r="H171" s="138"/>
    </row>
    <row r="172" spans="1:8" ht="15" customHeight="1" x14ac:dyDescent="0.25">
      <c r="A172" s="140">
        <v>170</v>
      </c>
      <c r="B172" s="141" t="str">
        <f t="shared" si="8"/>
        <v/>
      </c>
      <c r="C172" s="141" t="str">
        <f t="shared" si="9"/>
        <v/>
      </c>
      <c r="D172" s="142" t="str">
        <f t="shared" si="10"/>
        <v/>
      </c>
      <c r="E172" s="142" t="str">
        <f t="shared" si="11"/>
        <v/>
      </c>
      <c r="F172" s="138"/>
      <c r="G172" s="138"/>
      <c r="H172" s="138"/>
    </row>
    <row r="173" spans="1:8" ht="15" customHeight="1" x14ac:dyDescent="0.25">
      <c r="A173" s="140">
        <v>171</v>
      </c>
      <c r="B173" s="141" t="str">
        <f t="shared" si="8"/>
        <v/>
      </c>
      <c r="C173" s="141" t="str">
        <f t="shared" si="9"/>
        <v/>
      </c>
      <c r="D173" s="142" t="str">
        <f t="shared" si="10"/>
        <v/>
      </c>
      <c r="E173" s="142" t="str">
        <f t="shared" si="11"/>
        <v/>
      </c>
      <c r="F173" s="138"/>
      <c r="G173" s="138"/>
      <c r="H173" s="138"/>
    </row>
    <row r="174" spans="1:8" ht="15" customHeight="1" x14ac:dyDescent="0.25">
      <c r="A174" s="140">
        <v>172</v>
      </c>
      <c r="B174" s="141" t="str">
        <f t="shared" si="8"/>
        <v/>
      </c>
      <c r="C174" s="141" t="str">
        <f t="shared" si="9"/>
        <v/>
      </c>
      <c r="D174" s="142" t="str">
        <f t="shared" si="10"/>
        <v/>
      </c>
      <c r="E174" s="142" t="str">
        <f t="shared" si="11"/>
        <v/>
      </c>
      <c r="F174" s="138"/>
      <c r="G174" s="138"/>
      <c r="H174" s="138"/>
    </row>
    <row r="175" spans="1:8" ht="15" customHeight="1" x14ac:dyDescent="0.25">
      <c r="A175" s="140">
        <v>173</v>
      </c>
      <c r="B175" s="141" t="str">
        <f t="shared" si="8"/>
        <v/>
      </c>
      <c r="C175" s="141" t="str">
        <f t="shared" si="9"/>
        <v/>
      </c>
      <c r="D175" s="142" t="str">
        <f t="shared" si="10"/>
        <v/>
      </c>
      <c r="E175" s="142" t="str">
        <f t="shared" si="11"/>
        <v/>
      </c>
      <c r="F175" s="138"/>
      <c r="G175" s="138"/>
      <c r="H175" s="138"/>
    </row>
    <row r="176" spans="1:8" ht="15" customHeight="1" x14ac:dyDescent="0.25">
      <c r="A176" s="140">
        <v>174</v>
      </c>
      <c r="B176" s="141" t="str">
        <f t="shared" si="8"/>
        <v/>
      </c>
      <c r="C176" s="141" t="str">
        <f t="shared" si="9"/>
        <v/>
      </c>
      <c r="D176" s="142" t="str">
        <f t="shared" si="10"/>
        <v/>
      </c>
      <c r="E176" s="142" t="str">
        <f t="shared" si="11"/>
        <v/>
      </c>
      <c r="F176" s="138"/>
      <c r="G176" s="138"/>
      <c r="H176" s="138"/>
    </row>
    <row r="177" spans="1:8" ht="15" customHeight="1" x14ac:dyDescent="0.25">
      <c r="A177" s="140">
        <v>175</v>
      </c>
      <c r="B177" s="141" t="str">
        <f t="shared" si="8"/>
        <v/>
      </c>
      <c r="C177" s="141" t="str">
        <f t="shared" si="9"/>
        <v/>
      </c>
      <c r="D177" s="142" t="str">
        <f t="shared" si="10"/>
        <v/>
      </c>
      <c r="E177" s="142" t="str">
        <f t="shared" si="11"/>
        <v/>
      </c>
      <c r="F177" s="138"/>
      <c r="G177" s="138"/>
      <c r="H177" s="138"/>
    </row>
    <row r="178" spans="1:8" ht="15" customHeight="1" x14ac:dyDescent="0.25">
      <c r="A178" s="140">
        <v>176</v>
      </c>
      <c r="B178" s="141" t="str">
        <f t="shared" si="8"/>
        <v/>
      </c>
      <c r="C178" s="141" t="str">
        <f t="shared" si="9"/>
        <v/>
      </c>
      <c r="D178" s="142" t="str">
        <f t="shared" si="10"/>
        <v/>
      </c>
      <c r="E178" s="142" t="str">
        <f t="shared" si="11"/>
        <v/>
      </c>
      <c r="F178" s="138"/>
      <c r="G178" s="138"/>
      <c r="H178" s="138"/>
    </row>
    <row r="179" spans="1:8" ht="15" customHeight="1" x14ac:dyDescent="0.25">
      <c r="A179" s="140">
        <v>177</v>
      </c>
      <c r="B179" s="141" t="str">
        <f t="shared" si="8"/>
        <v/>
      </c>
      <c r="C179" s="141" t="str">
        <f t="shared" si="9"/>
        <v/>
      </c>
      <c r="D179" s="142" t="str">
        <f t="shared" si="10"/>
        <v/>
      </c>
      <c r="E179" s="142" t="str">
        <f t="shared" si="11"/>
        <v/>
      </c>
      <c r="F179" s="138"/>
      <c r="G179" s="138"/>
      <c r="H179" s="138"/>
    </row>
    <row r="180" spans="1:8" ht="15" customHeight="1" x14ac:dyDescent="0.25">
      <c r="A180" s="140">
        <v>178</v>
      </c>
      <c r="B180" s="141" t="str">
        <f t="shared" si="8"/>
        <v/>
      </c>
      <c r="C180" s="141" t="str">
        <f t="shared" si="9"/>
        <v/>
      </c>
      <c r="D180" s="142" t="str">
        <f t="shared" si="10"/>
        <v/>
      </c>
      <c r="E180" s="142" t="str">
        <f t="shared" si="11"/>
        <v/>
      </c>
      <c r="F180" s="138"/>
      <c r="G180" s="138"/>
      <c r="H180" s="138"/>
    </row>
    <row r="181" spans="1:8" ht="15" customHeight="1" x14ac:dyDescent="0.25">
      <c r="A181" s="140">
        <v>179</v>
      </c>
      <c r="B181" s="141" t="str">
        <f t="shared" si="8"/>
        <v/>
      </c>
      <c r="C181" s="141" t="str">
        <f t="shared" si="9"/>
        <v/>
      </c>
      <c r="D181" s="142" t="str">
        <f t="shared" si="10"/>
        <v/>
      </c>
      <c r="E181" s="142" t="str">
        <f t="shared" si="11"/>
        <v/>
      </c>
      <c r="F181" s="138"/>
      <c r="G181" s="138"/>
      <c r="H181" s="138"/>
    </row>
    <row r="182" spans="1:8" ht="15" customHeight="1" x14ac:dyDescent="0.25">
      <c r="A182" s="140">
        <v>180</v>
      </c>
      <c r="B182" s="141" t="str">
        <f t="shared" si="8"/>
        <v/>
      </c>
      <c r="C182" s="141" t="str">
        <f t="shared" si="9"/>
        <v/>
      </c>
      <c r="D182" s="142" t="str">
        <f t="shared" si="10"/>
        <v/>
      </c>
      <c r="E182" s="142" t="str">
        <f t="shared" si="11"/>
        <v/>
      </c>
      <c r="F182" s="138"/>
      <c r="G182" s="138"/>
      <c r="H182" s="138"/>
    </row>
    <row r="183" spans="1:8" ht="15" customHeight="1" x14ac:dyDescent="0.25">
      <c r="A183" s="140">
        <v>181</v>
      </c>
      <c r="B183" s="141" t="str">
        <f t="shared" si="8"/>
        <v/>
      </c>
      <c r="C183" s="141" t="str">
        <f t="shared" si="9"/>
        <v/>
      </c>
      <c r="D183" s="142" t="str">
        <f t="shared" si="10"/>
        <v/>
      </c>
      <c r="E183" s="142" t="str">
        <f t="shared" si="11"/>
        <v/>
      </c>
      <c r="F183" s="138"/>
      <c r="G183" s="138"/>
      <c r="H183" s="138"/>
    </row>
    <row r="184" spans="1:8" ht="15" customHeight="1" x14ac:dyDescent="0.25">
      <c r="A184" s="140">
        <v>182</v>
      </c>
      <c r="B184" s="141" t="str">
        <f t="shared" si="8"/>
        <v/>
      </c>
      <c r="C184" s="141" t="str">
        <f t="shared" si="9"/>
        <v/>
      </c>
      <c r="D184" s="142" t="str">
        <f t="shared" si="10"/>
        <v/>
      </c>
      <c r="E184" s="142" t="str">
        <f t="shared" si="11"/>
        <v/>
      </c>
      <c r="F184" s="138"/>
      <c r="G184" s="138"/>
      <c r="H184" s="138"/>
    </row>
    <row r="185" spans="1:8" ht="15" customHeight="1" x14ac:dyDescent="0.25">
      <c r="A185" s="140">
        <v>183</v>
      </c>
      <c r="B185" s="141" t="str">
        <f t="shared" si="8"/>
        <v/>
      </c>
      <c r="C185" s="141" t="str">
        <f t="shared" si="9"/>
        <v/>
      </c>
      <c r="D185" s="142" t="str">
        <f t="shared" si="10"/>
        <v/>
      </c>
      <c r="E185" s="142" t="str">
        <f t="shared" si="11"/>
        <v/>
      </c>
      <c r="F185" s="138"/>
      <c r="G185" s="138"/>
      <c r="H185" s="138"/>
    </row>
    <row r="186" spans="1:8" ht="15" customHeight="1" x14ac:dyDescent="0.25">
      <c r="A186" s="140">
        <v>184</v>
      </c>
      <c r="B186" s="141" t="str">
        <f t="shared" si="8"/>
        <v/>
      </c>
      <c r="C186" s="141" t="str">
        <f t="shared" si="9"/>
        <v/>
      </c>
      <c r="D186" s="142" t="str">
        <f t="shared" si="10"/>
        <v/>
      </c>
      <c r="E186" s="142" t="str">
        <f t="shared" si="11"/>
        <v/>
      </c>
      <c r="F186" s="138"/>
      <c r="G186" s="138"/>
      <c r="H186" s="138"/>
    </row>
    <row r="187" spans="1:8" ht="15" customHeight="1" x14ac:dyDescent="0.25">
      <c r="A187" s="140">
        <v>185</v>
      </c>
      <c r="B187" s="141" t="str">
        <f t="shared" si="8"/>
        <v/>
      </c>
      <c r="C187" s="141" t="str">
        <f t="shared" si="9"/>
        <v/>
      </c>
      <c r="D187" s="142" t="str">
        <f t="shared" si="10"/>
        <v/>
      </c>
      <c r="E187" s="142" t="str">
        <f t="shared" si="11"/>
        <v/>
      </c>
      <c r="F187" s="138"/>
      <c r="G187" s="138"/>
      <c r="H187" s="138"/>
    </row>
    <row r="188" spans="1:8" ht="15" customHeight="1" x14ac:dyDescent="0.25">
      <c r="A188" s="140">
        <v>186</v>
      </c>
      <c r="B188" s="141" t="str">
        <f t="shared" si="8"/>
        <v/>
      </c>
      <c r="C188" s="141" t="str">
        <f t="shared" si="9"/>
        <v/>
      </c>
      <c r="D188" s="142" t="str">
        <f t="shared" si="10"/>
        <v/>
      </c>
      <c r="E188" s="142" t="str">
        <f t="shared" si="11"/>
        <v/>
      </c>
      <c r="F188" s="138"/>
      <c r="G188" s="138"/>
      <c r="H188" s="138"/>
    </row>
    <row r="189" spans="1:8" ht="15" customHeight="1" x14ac:dyDescent="0.25">
      <c r="A189" s="140">
        <v>187</v>
      </c>
      <c r="B189" s="141" t="str">
        <f t="shared" si="8"/>
        <v/>
      </c>
      <c r="C189" s="141" t="str">
        <f t="shared" si="9"/>
        <v/>
      </c>
      <c r="D189" s="142" t="str">
        <f t="shared" si="10"/>
        <v/>
      </c>
      <c r="E189" s="142" t="str">
        <f t="shared" si="11"/>
        <v/>
      </c>
      <c r="F189" s="138"/>
      <c r="G189" s="138"/>
      <c r="H189" s="138"/>
    </row>
    <row r="190" spans="1:8" ht="15" customHeight="1" x14ac:dyDescent="0.25">
      <c r="A190" s="140">
        <v>188</v>
      </c>
      <c r="B190" s="141" t="str">
        <f t="shared" si="8"/>
        <v/>
      </c>
      <c r="C190" s="141" t="str">
        <f t="shared" si="9"/>
        <v/>
      </c>
      <c r="D190" s="142" t="str">
        <f t="shared" si="10"/>
        <v/>
      </c>
      <c r="E190" s="142" t="str">
        <f t="shared" si="11"/>
        <v/>
      </c>
      <c r="F190" s="138"/>
      <c r="G190" s="138"/>
      <c r="H190" s="138"/>
    </row>
    <row r="191" spans="1:8" ht="15" customHeight="1" x14ac:dyDescent="0.25">
      <c r="A191" s="140">
        <v>189</v>
      </c>
      <c r="B191" s="141" t="str">
        <f t="shared" si="8"/>
        <v/>
      </c>
      <c r="C191" s="141" t="str">
        <f t="shared" si="9"/>
        <v/>
      </c>
      <c r="D191" s="142" t="str">
        <f t="shared" si="10"/>
        <v/>
      </c>
      <c r="E191" s="142" t="str">
        <f t="shared" si="11"/>
        <v/>
      </c>
      <c r="F191" s="138"/>
      <c r="G191" s="138"/>
      <c r="H191" s="138"/>
    </row>
    <row r="192" spans="1:8" ht="15" customHeight="1" x14ac:dyDescent="0.25">
      <c r="A192" s="140">
        <v>190</v>
      </c>
      <c r="B192" s="141" t="str">
        <f t="shared" si="8"/>
        <v/>
      </c>
      <c r="C192" s="141" t="str">
        <f t="shared" si="9"/>
        <v/>
      </c>
      <c r="D192" s="142" t="str">
        <f t="shared" si="10"/>
        <v/>
      </c>
      <c r="E192" s="142" t="str">
        <f t="shared" si="11"/>
        <v/>
      </c>
      <c r="F192" s="138"/>
      <c r="G192" s="138"/>
      <c r="H192" s="138"/>
    </row>
    <row r="193" spans="1:8" ht="15" customHeight="1" x14ac:dyDescent="0.25">
      <c r="A193" s="140">
        <v>191</v>
      </c>
      <c r="B193" s="141" t="str">
        <f t="shared" si="8"/>
        <v/>
      </c>
      <c r="C193" s="141" t="str">
        <f t="shared" si="9"/>
        <v/>
      </c>
      <c r="D193" s="142" t="str">
        <f t="shared" si="10"/>
        <v/>
      </c>
      <c r="E193" s="142" t="str">
        <f t="shared" si="11"/>
        <v/>
      </c>
      <c r="F193" s="138"/>
      <c r="G193" s="138"/>
      <c r="H193" s="138"/>
    </row>
    <row r="194" spans="1:8" ht="15" customHeight="1" x14ac:dyDescent="0.25">
      <c r="A194" s="140">
        <v>192</v>
      </c>
      <c r="B194" s="141" t="str">
        <f t="shared" si="8"/>
        <v/>
      </c>
      <c r="C194" s="141" t="str">
        <f t="shared" si="9"/>
        <v/>
      </c>
      <c r="D194" s="142" t="str">
        <f t="shared" si="10"/>
        <v/>
      </c>
      <c r="E194" s="142" t="str">
        <f t="shared" si="11"/>
        <v/>
      </c>
      <c r="F194" s="138"/>
      <c r="G194" s="138"/>
      <c r="H194" s="138"/>
    </row>
    <row r="195" spans="1:8" ht="15" customHeight="1" x14ac:dyDescent="0.25">
      <c r="A195" s="140">
        <v>193</v>
      </c>
      <c r="B195" s="141" t="str">
        <f t="shared" ref="B195:B257" si="12">IF(C195="","",IF(VLOOKUP(A195,TourCompl,17,FALSE)="","",VLOOKUP(A195,ClasTr5,2,FALSE)))</f>
        <v/>
      </c>
      <c r="C195" s="141" t="str">
        <f t="shared" ref="C195:C257" si="13">IF(VLOOKUP(A195,TourCompl,17,FALSE)="","",VLOOKUP(A195,ClasTr5,3,FALSE))</f>
        <v/>
      </c>
      <c r="D195" s="142" t="str">
        <f t="shared" ref="D195:D257" si="14">IF(C195="","",IF(VLOOKUP(A195,TourCompl,17,FALSE)="","",VLOOKUP(A195,ClasTr5,22,FALSE) &amp; " V"))</f>
        <v/>
      </c>
      <c r="E195" s="142" t="str">
        <f t="shared" ref="E195:E257" si="15">IF(VLOOKUP(A195,TourCompl,17,FALSE)="","",VLOOKUP(A195,ClasTr5,27,FALSE))</f>
        <v/>
      </c>
      <c r="F195" s="138"/>
      <c r="G195" s="138"/>
      <c r="H195" s="138"/>
    </row>
    <row r="196" spans="1:8" ht="15" customHeight="1" x14ac:dyDescent="0.25">
      <c r="A196" s="140">
        <v>194</v>
      </c>
      <c r="B196" s="141" t="str">
        <f t="shared" si="12"/>
        <v/>
      </c>
      <c r="C196" s="141" t="str">
        <f t="shared" si="13"/>
        <v/>
      </c>
      <c r="D196" s="142" t="str">
        <f t="shared" si="14"/>
        <v/>
      </c>
      <c r="E196" s="142" t="str">
        <f t="shared" si="15"/>
        <v/>
      </c>
      <c r="F196" s="138"/>
      <c r="G196" s="138"/>
      <c r="H196" s="138"/>
    </row>
    <row r="197" spans="1:8" ht="15" customHeight="1" x14ac:dyDescent="0.25">
      <c r="A197" s="140">
        <v>195</v>
      </c>
      <c r="B197" s="141" t="str">
        <f t="shared" si="12"/>
        <v/>
      </c>
      <c r="C197" s="141" t="str">
        <f t="shared" si="13"/>
        <v/>
      </c>
      <c r="D197" s="142" t="str">
        <f t="shared" si="14"/>
        <v/>
      </c>
      <c r="E197" s="142" t="str">
        <f t="shared" si="15"/>
        <v/>
      </c>
      <c r="F197" s="138"/>
      <c r="G197" s="138"/>
      <c r="H197" s="138"/>
    </row>
    <row r="198" spans="1:8" ht="15" customHeight="1" x14ac:dyDescent="0.25">
      <c r="A198" s="140">
        <v>196</v>
      </c>
      <c r="B198" s="141" t="str">
        <f t="shared" si="12"/>
        <v/>
      </c>
      <c r="C198" s="141" t="str">
        <f t="shared" si="13"/>
        <v/>
      </c>
      <c r="D198" s="142" t="str">
        <f t="shared" si="14"/>
        <v/>
      </c>
      <c r="E198" s="142" t="str">
        <f t="shared" si="15"/>
        <v/>
      </c>
      <c r="F198" s="138"/>
      <c r="G198" s="138"/>
      <c r="H198" s="138"/>
    </row>
    <row r="199" spans="1:8" ht="15" customHeight="1" x14ac:dyDescent="0.25">
      <c r="A199" s="140">
        <v>197</v>
      </c>
      <c r="B199" s="141" t="str">
        <f t="shared" si="12"/>
        <v/>
      </c>
      <c r="C199" s="141" t="str">
        <f t="shared" si="13"/>
        <v/>
      </c>
      <c r="D199" s="142" t="str">
        <f t="shared" si="14"/>
        <v/>
      </c>
      <c r="E199" s="142" t="str">
        <f t="shared" si="15"/>
        <v/>
      </c>
      <c r="F199" s="138"/>
      <c r="G199" s="138"/>
      <c r="H199" s="138"/>
    </row>
    <row r="200" spans="1:8" ht="15" customHeight="1" x14ac:dyDescent="0.25">
      <c r="A200" s="140">
        <v>198</v>
      </c>
      <c r="B200" s="141" t="str">
        <f t="shared" si="12"/>
        <v/>
      </c>
      <c r="C200" s="141" t="str">
        <f t="shared" si="13"/>
        <v/>
      </c>
      <c r="D200" s="142" t="str">
        <f t="shared" si="14"/>
        <v/>
      </c>
      <c r="E200" s="142" t="str">
        <f t="shared" si="15"/>
        <v/>
      </c>
      <c r="F200" s="138"/>
      <c r="G200" s="138"/>
      <c r="H200" s="138"/>
    </row>
    <row r="201" spans="1:8" ht="15" customHeight="1" x14ac:dyDescent="0.25">
      <c r="A201" s="140">
        <v>199</v>
      </c>
      <c r="B201" s="141" t="str">
        <f t="shared" si="12"/>
        <v/>
      </c>
      <c r="C201" s="141" t="str">
        <f t="shared" si="13"/>
        <v/>
      </c>
      <c r="D201" s="142" t="str">
        <f t="shared" si="14"/>
        <v/>
      </c>
      <c r="E201" s="142" t="str">
        <f t="shared" si="15"/>
        <v/>
      </c>
      <c r="F201" s="138"/>
      <c r="G201" s="138"/>
      <c r="H201" s="138"/>
    </row>
    <row r="202" spans="1:8" ht="15" customHeight="1" x14ac:dyDescent="0.25">
      <c r="A202" s="140">
        <v>200</v>
      </c>
      <c r="B202" s="141" t="str">
        <f t="shared" si="12"/>
        <v/>
      </c>
      <c r="C202" s="141" t="str">
        <f t="shared" si="13"/>
        <v/>
      </c>
      <c r="D202" s="142" t="str">
        <f t="shared" si="14"/>
        <v/>
      </c>
      <c r="E202" s="142" t="str">
        <f t="shared" si="15"/>
        <v/>
      </c>
      <c r="F202" s="138"/>
      <c r="G202" s="138"/>
      <c r="H202" s="138"/>
    </row>
    <row r="203" spans="1:8" ht="15" customHeight="1" x14ac:dyDescent="0.25">
      <c r="A203" s="140">
        <v>201</v>
      </c>
      <c r="B203" s="141" t="str">
        <f t="shared" si="12"/>
        <v/>
      </c>
      <c r="C203" s="141" t="str">
        <f t="shared" si="13"/>
        <v/>
      </c>
      <c r="D203" s="142" t="str">
        <f t="shared" si="14"/>
        <v/>
      </c>
      <c r="E203" s="142" t="str">
        <f t="shared" si="15"/>
        <v/>
      </c>
      <c r="F203" s="138"/>
      <c r="G203" s="138"/>
      <c r="H203" s="138"/>
    </row>
    <row r="204" spans="1:8" ht="15" customHeight="1" x14ac:dyDescent="0.25">
      <c r="A204" s="140">
        <v>202</v>
      </c>
      <c r="B204" s="141" t="str">
        <f t="shared" si="12"/>
        <v/>
      </c>
      <c r="C204" s="141" t="str">
        <f t="shared" si="13"/>
        <v/>
      </c>
      <c r="D204" s="142" t="str">
        <f t="shared" si="14"/>
        <v/>
      </c>
      <c r="E204" s="142" t="str">
        <f t="shared" si="15"/>
        <v/>
      </c>
      <c r="F204" s="138"/>
      <c r="G204" s="138"/>
      <c r="H204" s="138"/>
    </row>
    <row r="205" spans="1:8" ht="15" customHeight="1" x14ac:dyDescent="0.25">
      <c r="A205" s="140">
        <v>203</v>
      </c>
      <c r="B205" s="141" t="str">
        <f t="shared" si="12"/>
        <v/>
      </c>
      <c r="C205" s="141" t="str">
        <f t="shared" si="13"/>
        <v/>
      </c>
      <c r="D205" s="142" t="str">
        <f t="shared" si="14"/>
        <v/>
      </c>
      <c r="E205" s="142" t="str">
        <f t="shared" si="15"/>
        <v/>
      </c>
      <c r="F205" s="138"/>
      <c r="G205" s="138"/>
      <c r="H205" s="138"/>
    </row>
    <row r="206" spans="1:8" ht="15" customHeight="1" x14ac:dyDescent="0.25">
      <c r="A206" s="140">
        <v>204</v>
      </c>
      <c r="B206" s="141" t="str">
        <f t="shared" si="12"/>
        <v/>
      </c>
      <c r="C206" s="141" t="str">
        <f t="shared" si="13"/>
        <v/>
      </c>
      <c r="D206" s="142" t="str">
        <f t="shared" si="14"/>
        <v/>
      </c>
      <c r="E206" s="142" t="str">
        <f t="shared" si="15"/>
        <v/>
      </c>
      <c r="F206" s="138"/>
      <c r="G206" s="138"/>
      <c r="H206" s="138"/>
    </row>
    <row r="207" spans="1:8" ht="15" customHeight="1" x14ac:dyDescent="0.25">
      <c r="A207" s="140">
        <v>205</v>
      </c>
      <c r="B207" s="141" t="str">
        <f t="shared" si="12"/>
        <v/>
      </c>
      <c r="C207" s="141" t="str">
        <f t="shared" si="13"/>
        <v/>
      </c>
      <c r="D207" s="142" t="str">
        <f t="shared" si="14"/>
        <v/>
      </c>
      <c r="E207" s="142" t="str">
        <f t="shared" si="15"/>
        <v/>
      </c>
      <c r="F207" s="138"/>
      <c r="G207" s="138"/>
      <c r="H207" s="138"/>
    </row>
    <row r="208" spans="1:8" ht="15" customHeight="1" x14ac:dyDescent="0.25">
      <c r="A208" s="140">
        <v>206</v>
      </c>
      <c r="B208" s="141" t="str">
        <f t="shared" si="12"/>
        <v/>
      </c>
      <c r="C208" s="141" t="str">
        <f t="shared" si="13"/>
        <v/>
      </c>
      <c r="D208" s="142" t="str">
        <f t="shared" si="14"/>
        <v/>
      </c>
      <c r="E208" s="142" t="str">
        <f t="shared" si="15"/>
        <v/>
      </c>
      <c r="F208" s="138"/>
      <c r="G208" s="138"/>
      <c r="H208" s="138"/>
    </row>
    <row r="209" spans="1:8" ht="15" customHeight="1" x14ac:dyDescent="0.25">
      <c r="A209" s="140">
        <v>207</v>
      </c>
      <c r="B209" s="141" t="str">
        <f t="shared" si="12"/>
        <v/>
      </c>
      <c r="C209" s="141" t="str">
        <f t="shared" si="13"/>
        <v/>
      </c>
      <c r="D209" s="142" t="str">
        <f t="shared" si="14"/>
        <v/>
      </c>
      <c r="E209" s="142" t="str">
        <f t="shared" si="15"/>
        <v/>
      </c>
      <c r="F209" s="138"/>
      <c r="G209" s="138"/>
      <c r="H209" s="138"/>
    </row>
    <row r="210" spans="1:8" ht="15" customHeight="1" x14ac:dyDescent="0.25">
      <c r="A210" s="140">
        <v>208</v>
      </c>
      <c r="B210" s="141" t="str">
        <f t="shared" si="12"/>
        <v/>
      </c>
      <c r="C210" s="141" t="str">
        <f t="shared" si="13"/>
        <v/>
      </c>
      <c r="D210" s="142" t="str">
        <f t="shared" si="14"/>
        <v/>
      </c>
      <c r="E210" s="142" t="str">
        <f t="shared" si="15"/>
        <v/>
      </c>
      <c r="F210" s="138"/>
      <c r="G210" s="138"/>
      <c r="H210" s="138"/>
    </row>
    <row r="211" spans="1:8" ht="15" customHeight="1" x14ac:dyDescent="0.25">
      <c r="A211" s="140">
        <v>209</v>
      </c>
      <c r="B211" s="141" t="str">
        <f t="shared" si="12"/>
        <v/>
      </c>
      <c r="C211" s="141" t="str">
        <f t="shared" si="13"/>
        <v/>
      </c>
      <c r="D211" s="142" t="str">
        <f t="shared" si="14"/>
        <v/>
      </c>
      <c r="E211" s="142" t="str">
        <f t="shared" si="15"/>
        <v/>
      </c>
      <c r="F211" s="138"/>
      <c r="G211" s="138"/>
      <c r="H211" s="138"/>
    </row>
    <row r="212" spans="1:8" ht="15" customHeight="1" x14ac:dyDescent="0.25">
      <c r="A212" s="140">
        <v>210</v>
      </c>
      <c r="B212" s="141" t="str">
        <f t="shared" si="12"/>
        <v/>
      </c>
      <c r="C212" s="141" t="str">
        <f t="shared" si="13"/>
        <v/>
      </c>
      <c r="D212" s="142" t="str">
        <f t="shared" si="14"/>
        <v/>
      </c>
      <c r="E212" s="142" t="str">
        <f t="shared" si="15"/>
        <v/>
      </c>
      <c r="F212" s="138"/>
      <c r="G212" s="138"/>
      <c r="H212" s="138"/>
    </row>
    <row r="213" spans="1:8" ht="15" customHeight="1" x14ac:dyDescent="0.25">
      <c r="A213" s="140">
        <v>211</v>
      </c>
      <c r="B213" s="141" t="str">
        <f t="shared" si="12"/>
        <v/>
      </c>
      <c r="C213" s="141" t="str">
        <f t="shared" si="13"/>
        <v/>
      </c>
      <c r="D213" s="142" t="str">
        <f t="shared" si="14"/>
        <v/>
      </c>
      <c r="E213" s="142" t="str">
        <f t="shared" si="15"/>
        <v/>
      </c>
      <c r="F213" s="138"/>
      <c r="G213" s="138"/>
      <c r="H213" s="138"/>
    </row>
    <row r="214" spans="1:8" ht="15" customHeight="1" x14ac:dyDescent="0.25">
      <c r="A214" s="140">
        <v>212</v>
      </c>
      <c r="B214" s="141" t="str">
        <f t="shared" si="12"/>
        <v/>
      </c>
      <c r="C214" s="141" t="str">
        <f t="shared" si="13"/>
        <v/>
      </c>
      <c r="D214" s="142" t="str">
        <f t="shared" si="14"/>
        <v/>
      </c>
      <c r="E214" s="142" t="str">
        <f t="shared" si="15"/>
        <v/>
      </c>
      <c r="F214" s="138"/>
      <c r="G214" s="138"/>
      <c r="H214" s="138"/>
    </row>
    <row r="215" spans="1:8" ht="15" customHeight="1" x14ac:dyDescent="0.25">
      <c r="A215" s="140">
        <v>213</v>
      </c>
      <c r="B215" s="141" t="str">
        <f t="shared" si="12"/>
        <v/>
      </c>
      <c r="C215" s="141" t="str">
        <f t="shared" si="13"/>
        <v/>
      </c>
      <c r="D215" s="142" t="str">
        <f t="shared" si="14"/>
        <v/>
      </c>
      <c r="E215" s="142" t="str">
        <f t="shared" si="15"/>
        <v/>
      </c>
      <c r="F215" s="138"/>
      <c r="G215" s="138"/>
      <c r="H215" s="138"/>
    </row>
    <row r="216" spans="1:8" ht="15" customHeight="1" x14ac:dyDescent="0.25">
      <c r="A216" s="140">
        <v>214</v>
      </c>
      <c r="B216" s="141" t="str">
        <f t="shared" si="12"/>
        <v/>
      </c>
      <c r="C216" s="141" t="str">
        <f t="shared" si="13"/>
        <v/>
      </c>
      <c r="D216" s="142" t="str">
        <f t="shared" si="14"/>
        <v/>
      </c>
      <c r="E216" s="142" t="str">
        <f t="shared" si="15"/>
        <v/>
      </c>
      <c r="F216" s="138"/>
      <c r="G216" s="138"/>
      <c r="H216" s="138"/>
    </row>
    <row r="217" spans="1:8" ht="15" customHeight="1" x14ac:dyDescent="0.25">
      <c r="A217" s="140">
        <v>215</v>
      </c>
      <c r="B217" s="141" t="str">
        <f t="shared" si="12"/>
        <v/>
      </c>
      <c r="C217" s="141" t="str">
        <f t="shared" si="13"/>
        <v/>
      </c>
      <c r="D217" s="142" t="str">
        <f t="shared" si="14"/>
        <v/>
      </c>
      <c r="E217" s="142" t="str">
        <f t="shared" si="15"/>
        <v/>
      </c>
      <c r="F217" s="138"/>
      <c r="G217" s="138"/>
      <c r="H217" s="138"/>
    </row>
    <row r="218" spans="1:8" ht="15" customHeight="1" x14ac:dyDescent="0.25">
      <c r="A218" s="140">
        <v>216</v>
      </c>
      <c r="B218" s="141" t="str">
        <f t="shared" si="12"/>
        <v/>
      </c>
      <c r="C218" s="141" t="str">
        <f t="shared" si="13"/>
        <v/>
      </c>
      <c r="D218" s="142" t="str">
        <f t="shared" si="14"/>
        <v/>
      </c>
      <c r="E218" s="142" t="str">
        <f t="shared" si="15"/>
        <v/>
      </c>
      <c r="F218" s="138"/>
      <c r="G218" s="138"/>
      <c r="H218" s="138"/>
    </row>
    <row r="219" spans="1:8" ht="15" customHeight="1" x14ac:dyDescent="0.25">
      <c r="A219" s="140">
        <v>217</v>
      </c>
      <c r="B219" s="141" t="str">
        <f t="shared" si="12"/>
        <v/>
      </c>
      <c r="C219" s="141" t="str">
        <f t="shared" si="13"/>
        <v/>
      </c>
      <c r="D219" s="142" t="str">
        <f t="shared" si="14"/>
        <v/>
      </c>
      <c r="E219" s="142" t="str">
        <f t="shared" si="15"/>
        <v/>
      </c>
      <c r="F219" s="138"/>
      <c r="G219" s="138"/>
      <c r="H219" s="138"/>
    </row>
    <row r="220" spans="1:8" ht="15" customHeight="1" x14ac:dyDescent="0.25">
      <c r="A220" s="140">
        <v>218</v>
      </c>
      <c r="B220" s="141" t="str">
        <f t="shared" si="12"/>
        <v/>
      </c>
      <c r="C220" s="141" t="str">
        <f t="shared" si="13"/>
        <v/>
      </c>
      <c r="D220" s="142" t="str">
        <f t="shared" si="14"/>
        <v/>
      </c>
      <c r="E220" s="142" t="str">
        <f t="shared" si="15"/>
        <v/>
      </c>
      <c r="F220" s="138"/>
      <c r="G220" s="138"/>
      <c r="H220" s="138"/>
    </row>
    <row r="221" spans="1:8" ht="15" customHeight="1" x14ac:dyDescent="0.25">
      <c r="A221" s="140">
        <v>219</v>
      </c>
      <c r="B221" s="141" t="str">
        <f t="shared" si="12"/>
        <v/>
      </c>
      <c r="C221" s="141" t="str">
        <f t="shared" si="13"/>
        <v/>
      </c>
      <c r="D221" s="142" t="str">
        <f t="shared" si="14"/>
        <v/>
      </c>
      <c r="E221" s="142" t="str">
        <f t="shared" si="15"/>
        <v/>
      </c>
      <c r="F221" s="138"/>
      <c r="G221" s="138"/>
      <c r="H221" s="138"/>
    </row>
    <row r="222" spans="1:8" ht="15" customHeight="1" x14ac:dyDescent="0.25">
      <c r="A222" s="140">
        <v>220</v>
      </c>
      <c r="B222" s="141" t="str">
        <f t="shared" si="12"/>
        <v/>
      </c>
      <c r="C222" s="141" t="str">
        <f t="shared" si="13"/>
        <v/>
      </c>
      <c r="D222" s="142" t="str">
        <f t="shared" si="14"/>
        <v/>
      </c>
      <c r="E222" s="142" t="str">
        <f t="shared" si="15"/>
        <v/>
      </c>
      <c r="F222" s="138"/>
      <c r="G222" s="138"/>
      <c r="H222" s="138"/>
    </row>
    <row r="223" spans="1:8" ht="15" customHeight="1" x14ac:dyDescent="0.25">
      <c r="A223" s="140">
        <v>221</v>
      </c>
      <c r="B223" s="141" t="str">
        <f t="shared" si="12"/>
        <v/>
      </c>
      <c r="C223" s="141" t="str">
        <f t="shared" si="13"/>
        <v/>
      </c>
      <c r="D223" s="142" t="str">
        <f t="shared" si="14"/>
        <v/>
      </c>
      <c r="E223" s="142" t="str">
        <f t="shared" si="15"/>
        <v/>
      </c>
      <c r="F223" s="138"/>
      <c r="G223" s="138"/>
      <c r="H223" s="138"/>
    </row>
    <row r="224" spans="1:8" ht="15" customHeight="1" x14ac:dyDescent="0.25">
      <c r="A224" s="140">
        <v>222</v>
      </c>
      <c r="B224" s="141" t="str">
        <f t="shared" si="12"/>
        <v/>
      </c>
      <c r="C224" s="141" t="str">
        <f t="shared" si="13"/>
        <v/>
      </c>
      <c r="D224" s="142" t="str">
        <f t="shared" si="14"/>
        <v/>
      </c>
      <c r="E224" s="142" t="str">
        <f t="shared" si="15"/>
        <v/>
      </c>
      <c r="F224" s="138"/>
      <c r="G224" s="138"/>
      <c r="H224" s="138"/>
    </row>
    <row r="225" spans="1:8" ht="15" customHeight="1" x14ac:dyDescent="0.25">
      <c r="A225" s="140">
        <v>223</v>
      </c>
      <c r="B225" s="141" t="str">
        <f t="shared" si="12"/>
        <v/>
      </c>
      <c r="C225" s="141" t="str">
        <f t="shared" si="13"/>
        <v/>
      </c>
      <c r="D225" s="142" t="str">
        <f t="shared" si="14"/>
        <v/>
      </c>
      <c r="E225" s="142" t="str">
        <f t="shared" si="15"/>
        <v/>
      </c>
      <c r="F225" s="138"/>
      <c r="G225" s="138"/>
      <c r="H225" s="138"/>
    </row>
    <row r="226" spans="1:8" ht="15" customHeight="1" x14ac:dyDescent="0.25">
      <c r="A226" s="140">
        <v>224</v>
      </c>
      <c r="B226" s="141" t="str">
        <f t="shared" si="12"/>
        <v/>
      </c>
      <c r="C226" s="141" t="str">
        <f t="shared" si="13"/>
        <v/>
      </c>
      <c r="D226" s="142" t="str">
        <f t="shared" si="14"/>
        <v/>
      </c>
      <c r="E226" s="142" t="str">
        <f t="shared" si="15"/>
        <v/>
      </c>
      <c r="F226" s="138"/>
      <c r="G226" s="138"/>
      <c r="H226" s="138"/>
    </row>
    <row r="227" spans="1:8" ht="15" customHeight="1" x14ac:dyDescent="0.25">
      <c r="A227" s="140">
        <v>225</v>
      </c>
      <c r="B227" s="141" t="str">
        <f t="shared" si="12"/>
        <v/>
      </c>
      <c r="C227" s="141" t="str">
        <f t="shared" si="13"/>
        <v/>
      </c>
      <c r="D227" s="142" t="str">
        <f t="shared" si="14"/>
        <v/>
      </c>
      <c r="E227" s="142" t="str">
        <f t="shared" si="15"/>
        <v/>
      </c>
      <c r="F227" s="138"/>
      <c r="G227" s="138"/>
      <c r="H227" s="138"/>
    </row>
    <row r="228" spans="1:8" ht="15" customHeight="1" x14ac:dyDescent="0.25">
      <c r="A228" s="140">
        <v>226</v>
      </c>
      <c r="B228" s="141" t="str">
        <f t="shared" si="12"/>
        <v/>
      </c>
      <c r="C228" s="141" t="str">
        <f t="shared" si="13"/>
        <v/>
      </c>
      <c r="D228" s="142" t="str">
        <f t="shared" si="14"/>
        <v/>
      </c>
      <c r="E228" s="142" t="str">
        <f t="shared" si="15"/>
        <v/>
      </c>
      <c r="F228" s="138"/>
      <c r="G228" s="138"/>
      <c r="H228" s="138"/>
    </row>
    <row r="229" spans="1:8" ht="15" customHeight="1" x14ac:dyDescent="0.25">
      <c r="A229" s="140">
        <v>227</v>
      </c>
      <c r="B229" s="141" t="str">
        <f t="shared" si="12"/>
        <v/>
      </c>
      <c r="C229" s="141" t="str">
        <f t="shared" si="13"/>
        <v/>
      </c>
      <c r="D229" s="142" t="str">
        <f t="shared" si="14"/>
        <v/>
      </c>
      <c r="E229" s="142" t="str">
        <f t="shared" si="15"/>
        <v/>
      </c>
      <c r="F229" s="138"/>
      <c r="G229" s="138"/>
      <c r="H229" s="138"/>
    </row>
    <row r="230" spans="1:8" ht="15" customHeight="1" x14ac:dyDescent="0.25">
      <c r="A230" s="140">
        <v>228</v>
      </c>
      <c r="B230" s="141" t="str">
        <f t="shared" si="12"/>
        <v/>
      </c>
      <c r="C230" s="141" t="str">
        <f t="shared" si="13"/>
        <v/>
      </c>
      <c r="D230" s="142" t="str">
        <f t="shared" si="14"/>
        <v/>
      </c>
      <c r="E230" s="142" t="str">
        <f t="shared" si="15"/>
        <v/>
      </c>
      <c r="F230" s="138"/>
      <c r="G230" s="138"/>
      <c r="H230" s="138"/>
    </row>
    <row r="231" spans="1:8" ht="15" customHeight="1" x14ac:dyDescent="0.25">
      <c r="A231" s="140">
        <v>229</v>
      </c>
      <c r="B231" s="141" t="str">
        <f t="shared" si="12"/>
        <v/>
      </c>
      <c r="C231" s="141" t="str">
        <f t="shared" si="13"/>
        <v/>
      </c>
      <c r="D231" s="142" t="str">
        <f t="shared" si="14"/>
        <v/>
      </c>
      <c r="E231" s="142" t="str">
        <f t="shared" si="15"/>
        <v/>
      </c>
      <c r="F231" s="138"/>
      <c r="G231" s="138"/>
      <c r="H231" s="138"/>
    </row>
    <row r="232" spans="1:8" ht="15" customHeight="1" x14ac:dyDescent="0.25">
      <c r="A232" s="140">
        <v>230</v>
      </c>
      <c r="B232" s="141" t="str">
        <f t="shared" si="12"/>
        <v/>
      </c>
      <c r="C232" s="141" t="str">
        <f t="shared" si="13"/>
        <v/>
      </c>
      <c r="D232" s="142" t="str">
        <f t="shared" si="14"/>
        <v/>
      </c>
      <c r="E232" s="142" t="str">
        <f t="shared" si="15"/>
        <v/>
      </c>
      <c r="F232" s="138"/>
      <c r="G232" s="138"/>
      <c r="H232" s="138"/>
    </row>
    <row r="233" spans="1:8" ht="15" customHeight="1" x14ac:dyDescent="0.25">
      <c r="A233" s="140">
        <v>231</v>
      </c>
      <c r="B233" s="141" t="str">
        <f t="shared" si="12"/>
        <v/>
      </c>
      <c r="C233" s="141" t="str">
        <f t="shared" si="13"/>
        <v/>
      </c>
      <c r="D233" s="142" t="str">
        <f t="shared" si="14"/>
        <v/>
      </c>
      <c r="E233" s="142" t="str">
        <f t="shared" si="15"/>
        <v/>
      </c>
      <c r="F233" s="138"/>
      <c r="G233" s="138"/>
      <c r="H233" s="138"/>
    </row>
    <row r="234" spans="1:8" ht="15" customHeight="1" x14ac:dyDescent="0.25">
      <c r="A234" s="140">
        <v>232</v>
      </c>
      <c r="B234" s="141" t="str">
        <f t="shared" si="12"/>
        <v/>
      </c>
      <c r="C234" s="141" t="str">
        <f t="shared" si="13"/>
        <v/>
      </c>
      <c r="D234" s="142" t="str">
        <f t="shared" si="14"/>
        <v/>
      </c>
      <c r="E234" s="142" t="str">
        <f t="shared" si="15"/>
        <v/>
      </c>
      <c r="F234" s="138"/>
      <c r="G234" s="138"/>
      <c r="H234" s="138"/>
    </row>
    <row r="235" spans="1:8" ht="15" customHeight="1" x14ac:dyDescent="0.25">
      <c r="A235" s="140">
        <v>233</v>
      </c>
      <c r="B235" s="141" t="str">
        <f t="shared" si="12"/>
        <v/>
      </c>
      <c r="C235" s="141" t="str">
        <f t="shared" si="13"/>
        <v/>
      </c>
      <c r="D235" s="142" t="str">
        <f t="shared" si="14"/>
        <v/>
      </c>
      <c r="E235" s="142" t="str">
        <f t="shared" si="15"/>
        <v/>
      </c>
      <c r="F235" s="138"/>
      <c r="G235" s="138"/>
      <c r="H235" s="138"/>
    </row>
    <row r="236" spans="1:8" ht="15" customHeight="1" x14ac:dyDescent="0.25">
      <c r="A236" s="140">
        <v>234</v>
      </c>
      <c r="B236" s="141" t="str">
        <f t="shared" si="12"/>
        <v/>
      </c>
      <c r="C236" s="141" t="str">
        <f t="shared" si="13"/>
        <v/>
      </c>
      <c r="D236" s="142" t="str">
        <f t="shared" si="14"/>
        <v/>
      </c>
      <c r="E236" s="142" t="str">
        <f t="shared" si="15"/>
        <v/>
      </c>
      <c r="F236" s="138"/>
      <c r="G236" s="138"/>
      <c r="H236" s="138"/>
    </row>
    <row r="237" spans="1:8" ht="15" customHeight="1" x14ac:dyDescent="0.25">
      <c r="A237" s="140">
        <v>235</v>
      </c>
      <c r="B237" s="141" t="str">
        <f t="shared" si="12"/>
        <v/>
      </c>
      <c r="C237" s="141" t="str">
        <f t="shared" si="13"/>
        <v/>
      </c>
      <c r="D237" s="142" t="str">
        <f t="shared" si="14"/>
        <v/>
      </c>
      <c r="E237" s="142" t="str">
        <f t="shared" si="15"/>
        <v/>
      </c>
      <c r="F237" s="138"/>
      <c r="G237" s="138"/>
      <c r="H237" s="138"/>
    </row>
    <row r="238" spans="1:8" ht="15" customHeight="1" x14ac:dyDescent="0.25">
      <c r="A238" s="140">
        <v>236</v>
      </c>
      <c r="B238" s="141" t="str">
        <f t="shared" si="12"/>
        <v/>
      </c>
      <c r="C238" s="141" t="str">
        <f t="shared" si="13"/>
        <v/>
      </c>
      <c r="D238" s="142" t="str">
        <f t="shared" si="14"/>
        <v/>
      </c>
      <c r="E238" s="142" t="str">
        <f t="shared" si="15"/>
        <v/>
      </c>
      <c r="F238" s="138"/>
      <c r="G238" s="138"/>
      <c r="H238" s="138"/>
    </row>
    <row r="239" spans="1:8" ht="15" customHeight="1" x14ac:dyDescent="0.25">
      <c r="A239" s="140">
        <v>237</v>
      </c>
      <c r="B239" s="141" t="str">
        <f t="shared" si="12"/>
        <v/>
      </c>
      <c r="C239" s="141" t="str">
        <f t="shared" si="13"/>
        <v/>
      </c>
      <c r="D239" s="142" t="str">
        <f t="shared" si="14"/>
        <v/>
      </c>
      <c r="E239" s="142" t="str">
        <f t="shared" si="15"/>
        <v/>
      </c>
      <c r="F239" s="138"/>
      <c r="G239" s="138"/>
      <c r="H239" s="138"/>
    </row>
    <row r="240" spans="1:8" ht="15" customHeight="1" x14ac:dyDescent="0.25">
      <c r="A240" s="140">
        <v>238</v>
      </c>
      <c r="B240" s="141" t="str">
        <f t="shared" si="12"/>
        <v/>
      </c>
      <c r="C240" s="141" t="str">
        <f t="shared" si="13"/>
        <v/>
      </c>
      <c r="D240" s="142" t="str">
        <f t="shared" si="14"/>
        <v/>
      </c>
      <c r="E240" s="142" t="str">
        <f t="shared" si="15"/>
        <v/>
      </c>
      <c r="F240" s="138"/>
      <c r="G240" s="138"/>
      <c r="H240" s="138"/>
    </row>
    <row r="241" spans="1:8" ht="15" customHeight="1" x14ac:dyDescent="0.25">
      <c r="A241" s="140">
        <v>239</v>
      </c>
      <c r="B241" s="141" t="str">
        <f t="shared" si="12"/>
        <v/>
      </c>
      <c r="C241" s="141" t="str">
        <f t="shared" si="13"/>
        <v/>
      </c>
      <c r="D241" s="142" t="str">
        <f t="shared" si="14"/>
        <v/>
      </c>
      <c r="E241" s="142" t="str">
        <f t="shared" si="15"/>
        <v/>
      </c>
      <c r="F241" s="138"/>
      <c r="G241" s="138"/>
      <c r="H241" s="138"/>
    </row>
    <row r="242" spans="1:8" ht="15" customHeight="1" x14ac:dyDescent="0.25">
      <c r="A242" s="140">
        <v>240</v>
      </c>
      <c r="B242" s="141" t="str">
        <f t="shared" si="12"/>
        <v/>
      </c>
      <c r="C242" s="141" t="str">
        <f t="shared" si="13"/>
        <v/>
      </c>
      <c r="D242" s="142" t="str">
        <f t="shared" si="14"/>
        <v/>
      </c>
      <c r="E242" s="142" t="str">
        <f t="shared" si="15"/>
        <v/>
      </c>
      <c r="F242" s="138"/>
      <c r="G242" s="138"/>
      <c r="H242" s="138"/>
    </row>
    <row r="243" spans="1:8" ht="15" customHeight="1" x14ac:dyDescent="0.25">
      <c r="A243" s="140">
        <v>241</v>
      </c>
      <c r="B243" s="141" t="str">
        <f t="shared" si="12"/>
        <v/>
      </c>
      <c r="C243" s="141" t="str">
        <f t="shared" si="13"/>
        <v/>
      </c>
      <c r="D243" s="142" t="str">
        <f t="shared" si="14"/>
        <v/>
      </c>
      <c r="E243" s="142" t="str">
        <f t="shared" si="15"/>
        <v/>
      </c>
      <c r="F243" s="138"/>
      <c r="G243" s="138"/>
      <c r="H243" s="138"/>
    </row>
    <row r="244" spans="1:8" ht="15" customHeight="1" x14ac:dyDescent="0.25">
      <c r="A244" s="140">
        <v>242</v>
      </c>
      <c r="B244" s="141" t="str">
        <f t="shared" si="12"/>
        <v/>
      </c>
      <c r="C244" s="141" t="str">
        <f t="shared" si="13"/>
        <v/>
      </c>
      <c r="D244" s="142" t="str">
        <f t="shared" si="14"/>
        <v/>
      </c>
      <c r="E244" s="142" t="str">
        <f t="shared" si="15"/>
        <v/>
      </c>
      <c r="F244" s="138"/>
      <c r="G244" s="138"/>
      <c r="H244" s="138"/>
    </row>
    <row r="245" spans="1:8" ht="15" customHeight="1" x14ac:dyDescent="0.25">
      <c r="A245" s="140">
        <v>243</v>
      </c>
      <c r="B245" s="141" t="str">
        <f t="shared" si="12"/>
        <v/>
      </c>
      <c r="C245" s="141" t="str">
        <f t="shared" si="13"/>
        <v/>
      </c>
      <c r="D245" s="142" t="str">
        <f t="shared" si="14"/>
        <v/>
      </c>
      <c r="E245" s="142" t="str">
        <f t="shared" si="15"/>
        <v/>
      </c>
      <c r="F245" s="138"/>
      <c r="G245" s="138"/>
      <c r="H245" s="138"/>
    </row>
    <row r="246" spans="1:8" ht="15" customHeight="1" x14ac:dyDescent="0.25">
      <c r="A246" s="140">
        <v>244</v>
      </c>
      <c r="B246" s="141" t="str">
        <f t="shared" si="12"/>
        <v/>
      </c>
      <c r="C246" s="141" t="str">
        <f t="shared" si="13"/>
        <v/>
      </c>
      <c r="D246" s="142" t="str">
        <f t="shared" si="14"/>
        <v/>
      </c>
      <c r="E246" s="142" t="str">
        <f t="shared" si="15"/>
        <v/>
      </c>
      <c r="F246" s="138"/>
      <c r="G246" s="138"/>
      <c r="H246" s="138"/>
    </row>
    <row r="247" spans="1:8" ht="15" customHeight="1" x14ac:dyDescent="0.25">
      <c r="A247" s="140">
        <v>245</v>
      </c>
      <c r="B247" s="141" t="str">
        <f t="shared" si="12"/>
        <v/>
      </c>
      <c r="C247" s="141" t="str">
        <f t="shared" si="13"/>
        <v/>
      </c>
      <c r="D247" s="142" t="str">
        <f t="shared" si="14"/>
        <v/>
      </c>
      <c r="E247" s="142" t="str">
        <f t="shared" si="15"/>
        <v/>
      </c>
      <c r="F247" s="138"/>
      <c r="G247" s="138"/>
      <c r="H247" s="138"/>
    </row>
    <row r="248" spans="1:8" ht="15" customHeight="1" x14ac:dyDescent="0.25">
      <c r="A248" s="140">
        <v>246</v>
      </c>
      <c r="B248" s="141" t="str">
        <f t="shared" si="12"/>
        <v/>
      </c>
      <c r="C248" s="141" t="str">
        <f t="shared" si="13"/>
        <v/>
      </c>
      <c r="D248" s="142" t="str">
        <f t="shared" si="14"/>
        <v/>
      </c>
      <c r="E248" s="142" t="str">
        <f t="shared" si="15"/>
        <v/>
      </c>
      <c r="F248" s="138"/>
      <c r="G248" s="138"/>
      <c r="H248" s="138"/>
    </row>
    <row r="249" spans="1:8" ht="15" customHeight="1" x14ac:dyDescent="0.25">
      <c r="A249" s="140">
        <v>247</v>
      </c>
      <c r="B249" s="141" t="str">
        <f t="shared" si="12"/>
        <v/>
      </c>
      <c r="C249" s="141" t="str">
        <f t="shared" si="13"/>
        <v/>
      </c>
      <c r="D249" s="142" t="str">
        <f t="shared" si="14"/>
        <v/>
      </c>
      <c r="E249" s="142" t="str">
        <f t="shared" si="15"/>
        <v/>
      </c>
      <c r="F249" s="138"/>
      <c r="G249" s="138"/>
      <c r="H249" s="138"/>
    </row>
    <row r="250" spans="1:8" ht="15" customHeight="1" x14ac:dyDescent="0.25">
      <c r="A250" s="140">
        <v>248</v>
      </c>
      <c r="B250" s="141" t="str">
        <f t="shared" si="12"/>
        <v/>
      </c>
      <c r="C250" s="141" t="str">
        <f t="shared" si="13"/>
        <v/>
      </c>
      <c r="D250" s="142" t="str">
        <f t="shared" si="14"/>
        <v/>
      </c>
      <c r="E250" s="142" t="str">
        <f t="shared" si="15"/>
        <v/>
      </c>
      <c r="F250" s="138"/>
      <c r="G250" s="138"/>
      <c r="H250" s="138"/>
    </row>
    <row r="251" spans="1:8" ht="15" customHeight="1" x14ac:dyDescent="0.25">
      <c r="A251" s="140">
        <v>249</v>
      </c>
      <c r="B251" s="141" t="str">
        <f t="shared" si="12"/>
        <v/>
      </c>
      <c r="C251" s="141" t="str">
        <f t="shared" si="13"/>
        <v/>
      </c>
      <c r="D251" s="142" t="str">
        <f t="shared" si="14"/>
        <v/>
      </c>
      <c r="E251" s="142" t="str">
        <f t="shared" si="15"/>
        <v/>
      </c>
      <c r="F251" s="138"/>
      <c r="G251" s="138"/>
      <c r="H251" s="138"/>
    </row>
    <row r="252" spans="1:8" ht="15" customHeight="1" x14ac:dyDescent="0.25">
      <c r="A252" s="140">
        <v>250</v>
      </c>
      <c r="B252" s="141" t="str">
        <f t="shared" si="12"/>
        <v/>
      </c>
      <c r="C252" s="141" t="str">
        <f t="shared" si="13"/>
        <v/>
      </c>
      <c r="D252" s="142" t="str">
        <f t="shared" si="14"/>
        <v/>
      </c>
      <c r="E252" s="142" t="str">
        <f t="shared" si="15"/>
        <v/>
      </c>
      <c r="F252" s="138"/>
      <c r="G252" s="138"/>
      <c r="H252" s="138"/>
    </row>
    <row r="253" spans="1:8" ht="15" customHeight="1" x14ac:dyDescent="0.25">
      <c r="A253" s="140">
        <v>251</v>
      </c>
      <c r="B253" s="141" t="str">
        <f t="shared" si="12"/>
        <v/>
      </c>
      <c r="C253" s="141" t="str">
        <f t="shared" si="13"/>
        <v/>
      </c>
      <c r="D253" s="142" t="str">
        <f t="shared" si="14"/>
        <v/>
      </c>
      <c r="E253" s="142" t="str">
        <f t="shared" si="15"/>
        <v/>
      </c>
      <c r="F253" s="138"/>
      <c r="G253" s="138"/>
      <c r="H253" s="138"/>
    </row>
    <row r="254" spans="1:8" ht="15" customHeight="1" x14ac:dyDescent="0.25">
      <c r="A254" s="140">
        <v>252</v>
      </c>
      <c r="B254" s="141" t="str">
        <f t="shared" si="12"/>
        <v/>
      </c>
      <c r="C254" s="141" t="str">
        <f t="shared" si="13"/>
        <v/>
      </c>
      <c r="D254" s="142" t="str">
        <f t="shared" si="14"/>
        <v/>
      </c>
      <c r="E254" s="142" t="str">
        <f t="shared" si="15"/>
        <v/>
      </c>
      <c r="F254" s="138"/>
      <c r="G254" s="138"/>
      <c r="H254" s="138"/>
    </row>
    <row r="255" spans="1:8" ht="15" customHeight="1" x14ac:dyDescent="0.25">
      <c r="A255" s="140">
        <v>253</v>
      </c>
      <c r="B255" s="141" t="str">
        <f t="shared" si="12"/>
        <v/>
      </c>
      <c r="C255" s="141" t="str">
        <f t="shared" si="13"/>
        <v/>
      </c>
      <c r="D255" s="142" t="str">
        <f t="shared" si="14"/>
        <v/>
      </c>
      <c r="E255" s="142" t="str">
        <f t="shared" si="15"/>
        <v/>
      </c>
      <c r="F255" s="138"/>
      <c r="G255" s="138"/>
      <c r="H255" s="138"/>
    </row>
    <row r="256" spans="1:8" ht="15" customHeight="1" x14ac:dyDescent="0.25">
      <c r="A256" s="140">
        <v>254</v>
      </c>
      <c r="B256" s="141" t="str">
        <f t="shared" si="12"/>
        <v/>
      </c>
      <c r="C256" s="141" t="str">
        <f t="shared" si="13"/>
        <v/>
      </c>
      <c r="D256" s="142" t="str">
        <f t="shared" si="14"/>
        <v/>
      </c>
      <c r="E256" s="142" t="str">
        <f t="shared" si="15"/>
        <v/>
      </c>
      <c r="F256" s="138"/>
      <c r="G256" s="138"/>
      <c r="H256" s="138"/>
    </row>
    <row r="257" spans="1:8" ht="15" customHeight="1" x14ac:dyDescent="0.25">
      <c r="A257" s="140">
        <v>255</v>
      </c>
      <c r="B257" s="141" t="str">
        <f t="shared" si="12"/>
        <v/>
      </c>
      <c r="C257" s="141" t="str">
        <f t="shared" si="13"/>
        <v/>
      </c>
      <c r="D257" s="142" t="str">
        <f t="shared" si="14"/>
        <v/>
      </c>
      <c r="E257" s="142" t="str">
        <f t="shared" si="15"/>
        <v/>
      </c>
      <c r="F257" s="138"/>
      <c r="G257" s="138"/>
      <c r="H257" s="138"/>
    </row>
  </sheetData>
  <sheetProtection sheet="1" objects="1" scenarios="1" selectLockedCells="1"/>
  <phoneticPr fontId="1" type="noConversion"/>
  <conditionalFormatting sqref="A3:A257">
    <cfRule type="expression" dxfId="0" priority="1" stopIfTrue="1">
      <formula>C3=""</formula>
    </cfRule>
  </conditionalFormatting>
  <printOptions horizontalCentered="1"/>
  <pageMargins left="0.39370078740157483" right="0.39370078740157483" top="0" bottom="0" header="0.15748031496062992" footer="0"/>
  <pageSetup paperSize="9" orientation="portrait" horizontalDpi="300" verticalDpi="300" r:id="rId1"/>
  <headerFooter alignWithMargins="0">
    <oddHeader>&amp;C&amp;"Arial,Gras"&amp;12&amp;EClassement après 5ème Tour</oddHead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8"/>
  <dimension ref="A1:Q39"/>
  <sheetViews>
    <sheetView zoomScale="60" zoomScaleNormal="75" zoomScaleSheetLayoutView="70" workbookViewId="0">
      <selection activeCell="J23" sqref="J23:M24"/>
    </sheetView>
  </sheetViews>
  <sheetFormatPr baseColWidth="10" defaultColWidth="9.140625" defaultRowHeight="12.75" x14ac:dyDescent="0.2"/>
  <cols>
    <col min="1" max="1" width="5.7109375" style="1" customWidth="1"/>
    <col min="2" max="2" width="3.7109375" style="1" customWidth="1"/>
    <col min="3" max="3" width="5.7109375" style="1" customWidth="1"/>
    <col min="4" max="5" width="25.7109375" style="1" customWidth="1"/>
    <col min="6" max="6" width="5.7109375" style="1" customWidth="1"/>
    <col min="7" max="7" width="3.7109375" style="1" customWidth="1"/>
    <col min="8" max="8" width="5.7109375" style="1" customWidth="1"/>
    <col min="9" max="9" width="4.42578125" style="1" customWidth="1"/>
    <col min="10" max="10" width="5.7109375" style="1" customWidth="1"/>
    <col min="11" max="11" width="3.7109375" style="1" customWidth="1"/>
    <col min="12" max="12" width="5.7109375" style="1" customWidth="1"/>
    <col min="13" max="14" width="25.7109375" style="1" customWidth="1"/>
    <col min="15" max="15" width="5.7109375" style="1" customWidth="1"/>
    <col min="16" max="16" width="3.7109375" style="1" customWidth="1"/>
    <col min="17" max="17" width="5.7109375" style="1" customWidth="1"/>
    <col min="18" max="16384" width="9.140625" style="26"/>
  </cols>
  <sheetData>
    <row r="1" spans="1:17" s="29" customFormat="1" ht="19.5" customHeight="1" thickBot="1" x14ac:dyDescent="0.25">
      <c r="A1" s="281" t="s">
        <v>36</v>
      </c>
      <c r="B1" s="282"/>
      <c r="C1" s="282"/>
      <c r="D1" s="282"/>
      <c r="E1" s="282"/>
      <c r="F1" s="282"/>
      <c r="G1" s="282"/>
      <c r="H1" s="283"/>
      <c r="I1" s="3"/>
      <c r="J1" s="281" t="s">
        <v>36</v>
      </c>
      <c r="K1" s="282"/>
      <c r="L1" s="282"/>
      <c r="M1" s="282"/>
      <c r="N1" s="282"/>
      <c r="O1" s="282"/>
      <c r="P1" s="282"/>
      <c r="Q1" s="283"/>
    </row>
    <row r="2" spans="1:17" s="29" customFormat="1" ht="13.5" thickBot="1" x14ac:dyDescent="0.25">
      <c r="A2" s="284" t="s">
        <v>23</v>
      </c>
      <c r="B2" s="285"/>
      <c r="C2" s="286"/>
      <c r="D2" s="4" t="s">
        <v>32</v>
      </c>
      <c r="E2" s="4" t="s">
        <v>33</v>
      </c>
      <c r="F2" s="287" t="s">
        <v>23</v>
      </c>
      <c r="G2" s="288"/>
      <c r="H2" s="289"/>
      <c r="I2" s="5"/>
      <c r="J2" s="284" t="s">
        <v>23</v>
      </c>
      <c r="K2" s="285"/>
      <c r="L2" s="286"/>
      <c r="M2" s="4" t="s">
        <v>32</v>
      </c>
      <c r="N2" s="4" t="s">
        <v>33</v>
      </c>
      <c r="O2" s="287" t="s">
        <v>23</v>
      </c>
      <c r="P2" s="288"/>
      <c r="Q2" s="289"/>
    </row>
    <row r="3" spans="1:17" s="29" customFormat="1" ht="30" customHeight="1" thickBot="1" x14ac:dyDescent="0.25">
      <c r="A3" s="278">
        <v>1</v>
      </c>
      <c r="B3" s="279"/>
      <c r="C3" s="280"/>
      <c r="D3" s="2">
        <v>2</v>
      </c>
      <c r="E3" s="2"/>
      <c r="F3" s="281">
        <v>7</v>
      </c>
      <c r="G3" s="282"/>
      <c r="H3" s="283"/>
      <c r="I3" s="3"/>
      <c r="J3" s="278">
        <v>3</v>
      </c>
      <c r="K3" s="279"/>
      <c r="L3" s="280"/>
      <c r="M3" s="2">
        <v>2</v>
      </c>
      <c r="N3" s="2"/>
      <c r="O3" s="281">
        <v>19</v>
      </c>
      <c r="P3" s="282"/>
      <c r="Q3" s="283"/>
    </row>
    <row r="4" spans="1:17" s="29" customFormat="1" ht="13.5" thickBot="1" x14ac:dyDescent="0.25">
      <c r="A4" s="284" t="s">
        <v>26</v>
      </c>
      <c r="B4" s="285"/>
      <c r="C4" s="285"/>
      <c r="D4" s="286"/>
      <c r="E4" s="287" t="s">
        <v>26</v>
      </c>
      <c r="F4" s="288"/>
      <c r="G4" s="288"/>
      <c r="H4" s="289"/>
      <c r="I4" s="5"/>
      <c r="J4" s="284" t="s">
        <v>26</v>
      </c>
      <c r="K4" s="285"/>
      <c r="L4" s="285"/>
      <c r="M4" s="286"/>
      <c r="N4" s="287" t="s">
        <v>26</v>
      </c>
      <c r="O4" s="288"/>
      <c r="P4" s="288"/>
      <c r="Q4" s="289"/>
    </row>
    <row r="5" spans="1:17" s="30" customFormat="1" ht="30" customHeight="1" thickBot="1" x14ac:dyDescent="0.25">
      <c r="A5" s="269" t="s">
        <v>100</v>
      </c>
      <c r="B5" s="270"/>
      <c r="C5" s="270"/>
      <c r="D5" s="271"/>
      <c r="E5" s="272" t="s">
        <v>101</v>
      </c>
      <c r="F5" s="273"/>
      <c r="G5" s="273"/>
      <c r="H5" s="274"/>
      <c r="I5" s="17"/>
      <c r="J5" s="269" t="s">
        <v>99</v>
      </c>
      <c r="K5" s="270"/>
      <c r="L5" s="270"/>
      <c r="M5" s="271"/>
      <c r="N5" s="272" t="s">
        <v>102</v>
      </c>
      <c r="O5" s="273"/>
      <c r="P5" s="273"/>
      <c r="Q5" s="274"/>
    </row>
    <row r="6" spans="1:17" s="29" customFormat="1" ht="18" x14ac:dyDescent="0.2">
      <c r="A6" s="6">
        <v>1</v>
      </c>
      <c r="B6" s="7"/>
      <c r="C6" s="7"/>
      <c r="D6" s="7"/>
      <c r="E6" s="7"/>
      <c r="F6" s="7"/>
      <c r="G6" s="7"/>
      <c r="H6" s="6">
        <v>1</v>
      </c>
      <c r="I6" s="8"/>
      <c r="J6" s="6">
        <v>1</v>
      </c>
      <c r="K6" s="9"/>
      <c r="L6" s="9"/>
      <c r="M6" s="9"/>
      <c r="N6" s="9"/>
      <c r="O6" s="9"/>
      <c r="P6" s="9"/>
      <c r="Q6" s="6">
        <v>1</v>
      </c>
    </row>
    <row r="7" spans="1:17" s="29" customFormat="1" ht="18" x14ac:dyDescent="0.2">
      <c r="A7" s="10">
        <v>2</v>
      </c>
      <c r="B7" s="9"/>
      <c r="C7" s="9"/>
      <c r="D7" s="9"/>
      <c r="E7" s="9"/>
      <c r="F7" s="9"/>
      <c r="G7" s="9"/>
      <c r="H7" s="10">
        <v>2</v>
      </c>
      <c r="I7" s="8"/>
      <c r="J7" s="10">
        <v>2</v>
      </c>
      <c r="K7" s="9"/>
      <c r="L7" s="9"/>
      <c r="M7" s="9"/>
      <c r="N7" s="9"/>
      <c r="O7" s="9"/>
      <c r="P7" s="9"/>
      <c r="Q7" s="10">
        <v>2</v>
      </c>
    </row>
    <row r="8" spans="1:17" s="29" customFormat="1" ht="18" x14ac:dyDescent="0.2">
      <c r="A8" s="10">
        <v>3</v>
      </c>
      <c r="B8" s="9"/>
      <c r="C8" s="9"/>
      <c r="D8" s="9"/>
      <c r="E8" s="9"/>
      <c r="F8" s="9"/>
      <c r="G8" s="9"/>
      <c r="H8" s="10">
        <v>3</v>
      </c>
      <c r="I8" s="8"/>
      <c r="J8" s="10">
        <v>3</v>
      </c>
      <c r="K8" s="9"/>
      <c r="L8" s="9"/>
      <c r="M8" s="9"/>
      <c r="N8" s="9"/>
      <c r="O8" s="9"/>
      <c r="P8" s="9"/>
      <c r="Q8" s="10">
        <v>3</v>
      </c>
    </row>
    <row r="9" spans="1:17" s="29" customFormat="1" ht="18" x14ac:dyDescent="0.2">
      <c r="A9" s="10">
        <v>4</v>
      </c>
      <c r="B9" s="9"/>
      <c r="C9" s="9"/>
      <c r="D9" s="9"/>
      <c r="E9" s="9"/>
      <c r="F9" s="9"/>
      <c r="G9" s="9"/>
      <c r="H9" s="10">
        <v>4</v>
      </c>
      <c r="I9" s="8"/>
      <c r="J9" s="10">
        <v>4</v>
      </c>
      <c r="K9" s="9"/>
      <c r="L9" s="9"/>
      <c r="M9" s="9"/>
      <c r="N9" s="9"/>
      <c r="O9" s="9"/>
      <c r="P9" s="9"/>
      <c r="Q9" s="10">
        <v>4</v>
      </c>
    </row>
    <row r="10" spans="1:17" s="29" customFormat="1" ht="18" x14ac:dyDescent="0.2">
      <c r="A10" s="10">
        <v>5</v>
      </c>
      <c r="B10" s="9"/>
      <c r="C10" s="9"/>
      <c r="D10" s="9"/>
      <c r="E10" s="9"/>
      <c r="F10" s="9"/>
      <c r="G10" s="9"/>
      <c r="H10" s="10">
        <v>5</v>
      </c>
      <c r="I10" s="8"/>
      <c r="J10" s="10">
        <v>5</v>
      </c>
      <c r="K10" s="9"/>
      <c r="L10" s="9"/>
      <c r="M10" s="9"/>
      <c r="N10" s="9"/>
      <c r="O10" s="9"/>
      <c r="P10" s="9"/>
      <c r="Q10" s="10">
        <v>5</v>
      </c>
    </row>
    <row r="11" spans="1:17" s="29" customFormat="1" ht="18" x14ac:dyDescent="0.2">
      <c r="A11" s="10">
        <v>6</v>
      </c>
      <c r="B11" s="9"/>
      <c r="C11" s="9"/>
      <c r="D11" s="9"/>
      <c r="E11" s="9"/>
      <c r="F11" s="9"/>
      <c r="G11" s="9"/>
      <c r="H11" s="10">
        <v>6</v>
      </c>
      <c r="I11" s="8"/>
      <c r="J11" s="10">
        <v>6</v>
      </c>
      <c r="K11" s="9"/>
      <c r="L11" s="9"/>
      <c r="M11" s="9"/>
      <c r="N11" s="9"/>
      <c r="O11" s="9"/>
      <c r="P11" s="9"/>
      <c r="Q11" s="10">
        <v>6</v>
      </c>
    </row>
    <row r="12" spans="1:17" s="29" customFormat="1" ht="18" x14ac:dyDescent="0.2">
      <c r="A12" s="10">
        <v>7</v>
      </c>
      <c r="B12" s="9"/>
      <c r="C12" s="9"/>
      <c r="D12" s="9"/>
      <c r="E12" s="9"/>
      <c r="F12" s="9"/>
      <c r="G12" s="9"/>
      <c r="H12" s="10">
        <v>7</v>
      </c>
      <c r="I12" s="8"/>
      <c r="J12" s="10">
        <v>7</v>
      </c>
      <c r="K12" s="9"/>
      <c r="L12" s="9"/>
      <c r="M12" s="9"/>
      <c r="N12" s="9"/>
      <c r="O12" s="9"/>
      <c r="P12" s="9"/>
      <c r="Q12" s="10">
        <v>7</v>
      </c>
    </row>
    <row r="13" spans="1:17" s="29" customFormat="1" ht="18" x14ac:dyDescent="0.2">
      <c r="A13" s="10">
        <v>8</v>
      </c>
      <c r="B13" s="9"/>
      <c r="C13" s="9"/>
      <c r="D13" s="9"/>
      <c r="E13" s="9"/>
      <c r="F13" s="9"/>
      <c r="G13" s="9"/>
      <c r="H13" s="10">
        <v>8</v>
      </c>
      <c r="I13" s="8"/>
      <c r="J13" s="10">
        <v>8</v>
      </c>
      <c r="K13" s="9"/>
      <c r="L13" s="9"/>
      <c r="M13" s="9"/>
      <c r="N13" s="9"/>
      <c r="O13" s="9"/>
      <c r="P13" s="9"/>
      <c r="Q13" s="10">
        <v>8</v>
      </c>
    </row>
    <row r="14" spans="1:17" s="29" customFormat="1" ht="18" x14ac:dyDescent="0.2">
      <c r="A14" s="10">
        <v>9</v>
      </c>
      <c r="B14" s="9"/>
      <c r="C14" s="9"/>
      <c r="D14" s="9"/>
      <c r="E14" s="9"/>
      <c r="F14" s="9"/>
      <c r="G14" s="9"/>
      <c r="H14" s="10">
        <v>9</v>
      </c>
      <c r="I14" s="8"/>
      <c r="J14" s="10">
        <v>9</v>
      </c>
      <c r="K14" s="9"/>
      <c r="L14" s="9"/>
      <c r="M14" s="9"/>
      <c r="N14" s="9"/>
      <c r="O14" s="9"/>
      <c r="P14" s="9"/>
      <c r="Q14" s="10">
        <v>9</v>
      </c>
    </row>
    <row r="15" spans="1:17" s="29" customFormat="1" ht="18.75" thickBot="1" x14ac:dyDescent="0.25">
      <c r="A15" s="10">
        <v>10</v>
      </c>
      <c r="B15" s="9"/>
      <c r="C15" s="9"/>
      <c r="D15" s="9"/>
      <c r="E15" s="9"/>
      <c r="F15" s="9"/>
      <c r="G15" s="9"/>
      <c r="H15" s="10">
        <v>10</v>
      </c>
      <c r="I15" s="8"/>
      <c r="J15" s="10">
        <v>10</v>
      </c>
      <c r="K15" s="9"/>
      <c r="L15" s="9"/>
      <c r="M15" s="9"/>
      <c r="N15" s="9"/>
      <c r="O15" s="9"/>
      <c r="P15" s="9"/>
      <c r="Q15" s="10">
        <v>10</v>
      </c>
    </row>
    <row r="16" spans="1:17" s="29" customFormat="1" ht="18" x14ac:dyDescent="0.2">
      <c r="A16" s="10">
        <v>11</v>
      </c>
      <c r="B16" s="275" t="s">
        <v>34</v>
      </c>
      <c r="C16" s="276"/>
      <c r="D16" s="9"/>
      <c r="E16" s="9"/>
      <c r="F16" s="277" t="s">
        <v>34</v>
      </c>
      <c r="G16" s="275"/>
      <c r="H16" s="10">
        <v>11</v>
      </c>
      <c r="I16" s="8"/>
      <c r="J16" s="10">
        <v>11</v>
      </c>
      <c r="K16" s="275" t="s">
        <v>34</v>
      </c>
      <c r="L16" s="276"/>
      <c r="M16" s="9"/>
      <c r="N16" s="9"/>
      <c r="O16" s="277" t="s">
        <v>34</v>
      </c>
      <c r="P16" s="275"/>
      <c r="Q16" s="10">
        <v>11</v>
      </c>
    </row>
    <row r="17" spans="1:17" s="29" customFormat="1" ht="18" x14ac:dyDescent="0.2">
      <c r="A17" s="10">
        <v>12</v>
      </c>
      <c r="B17" s="9"/>
      <c r="C17" s="11"/>
      <c r="D17" s="9"/>
      <c r="E17" s="9"/>
      <c r="F17" s="12"/>
      <c r="G17" s="9"/>
      <c r="H17" s="10">
        <v>12</v>
      </c>
      <c r="I17" s="8"/>
      <c r="J17" s="10">
        <v>12</v>
      </c>
      <c r="K17" s="9"/>
      <c r="L17" s="11"/>
      <c r="M17" s="9"/>
      <c r="N17" s="9"/>
      <c r="O17" s="12"/>
      <c r="P17" s="9"/>
      <c r="Q17" s="10">
        <v>12</v>
      </c>
    </row>
    <row r="18" spans="1:17" s="29" customFormat="1" ht="18.75" thickBot="1" x14ac:dyDescent="0.25">
      <c r="A18" s="13">
        <v>13</v>
      </c>
      <c r="B18" s="14"/>
      <c r="C18" s="15"/>
      <c r="D18" s="14"/>
      <c r="E18" s="14"/>
      <c r="F18" s="16"/>
      <c r="G18" s="14"/>
      <c r="H18" s="13">
        <v>13</v>
      </c>
      <c r="I18" s="8"/>
      <c r="J18" s="13">
        <v>13</v>
      </c>
      <c r="K18" s="14"/>
      <c r="L18" s="15"/>
      <c r="M18" s="14"/>
      <c r="N18" s="14"/>
      <c r="O18" s="16"/>
      <c r="P18" s="14"/>
      <c r="Q18" s="13">
        <v>13</v>
      </c>
    </row>
    <row r="19" spans="1:17" ht="15" customHeight="1" thickBot="1" x14ac:dyDescent="0.25">
      <c r="A19" s="8"/>
      <c r="B19" s="9"/>
      <c r="C19" s="9"/>
      <c r="D19" s="9"/>
      <c r="E19" s="9"/>
      <c r="F19" s="9"/>
      <c r="G19" s="9"/>
      <c r="H19" s="8"/>
      <c r="I19" s="8"/>
      <c r="J19" s="8"/>
      <c r="K19" s="9"/>
      <c r="L19" s="9"/>
      <c r="M19" s="9"/>
      <c r="N19" s="9"/>
      <c r="O19" s="9"/>
      <c r="P19" s="9"/>
      <c r="Q19" s="8"/>
    </row>
    <row r="20" spans="1:17" s="29" customFormat="1" ht="19.5" customHeight="1" thickBot="1" x14ac:dyDescent="0.25">
      <c r="A20" s="281" t="s">
        <v>36</v>
      </c>
      <c r="B20" s="282"/>
      <c r="C20" s="282"/>
      <c r="D20" s="282"/>
      <c r="E20" s="282"/>
      <c r="F20" s="282"/>
      <c r="G20" s="282"/>
      <c r="H20" s="283"/>
      <c r="I20" s="3"/>
      <c r="J20" s="281" t="s">
        <v>36</v>
      </c>
      <c r="K20" s="282"/>
      <c r="L20" s="282"/>
      <c r="M20" s="282"/>
      <c r="N20" s="282"/>
      <c r="O20" s="282"/>
      <c r="P20" s="282"/>
      <c r="Q20" s="283"/>
    </row>
    <row r="21" spans="1:17" s="29" customFormat="1" ht="13.5" thickBot="1" x14ac:dyDescent="0.25">
      <c r="A21" s="284" t="s">
        <v>23</v>
      </c>
      <c r="B21" s="285"/>
      <c r="C21" s="286"/>
      <c r="D21" s="4" t="s">
        <v>32</v>
      </c>
      <c r="E21" s="4" t="s">
        <v>33</v>
      </c>
      <c r="F21" s="287" t="s">
        <v>23</v>
      </c>
      <c r="G21" s="288"/>
      <c r="H21" s="289"/>
      <c r="I21" s="5"/>
      <c r="J21" s="284" t="s">
        <v>23</v>
      </c>
      <c r="K21" s="285"/>
      <c r="L21" s="286"/>
      <c r="M21" s="4" t="s">
        <v>32</v>
      </c>
      <c r="N21" s="4" t="s">
        <v>33</v>
      </c>
      <c r="O21" s="287" t="s">
        <v>23</v>
      </c>
      <c r="P21" s="288"/>
      <c r="Q21" s="289"/>
    </row>
    <row r="22" spans="1:17" s="29" customFormat="1" ht="30" customHeight="1" thickBot="1" x14ac:dyDescent="0.25">
      <c r="A22" s="278"/>
      <c r="B22" s="279"/>
      <c r="C22" s="280"/>
      <c r="D22" s="2"/>
      <c r="E22" s="2"/>
      <c r="F22" s="281"/>
      <c r="G22" s="282"/>
      <c r="H22" s="283"/>
      <c r="I22" s="3"/>
      <c r="J22" s="278"/>
      <c r="K22" s="279"/>
      <c r="L22" s="280"/>
      <c r="M22" s="2"/>
      <c r="N22" s="2"/>
      <c r="O22" s="281"/>
      <c r="P22" s="282"/>
      <c r="Q22" s="283"/>
    </row>
    <row r="23" spans="1:17" s="29" customFormat="1" ht="13.5" thickBot="1" x14ac:dyDescent="0.25">
      <c r="A23" s="284" t="s">
        <v>26</v>
      </c>
      <c r="B23" s="285"/>
      <c r="C23" s="285"/>
      <c r="D23" s="286"/>
      <c r="E23" s="287" t="s">
        <v>26</v>
      </c>
      <c r="F23" s="288"/>
      <c r="G23" s="288"/>
      <c r="H23" s="289"/>
      <c r="I23" s="5"/>
      <c r="J23" s="284" t="s">
        <v>26</v>
      </c>
      <c r="K23" s="285"/>
      <c r="L23" s="285"/>
      <c r="M23" s="286"/>
      <c r="N23" s="287" t="s">
        <v>26</v>
      </c>
      <c r="O23" s="288"/>
      <c r="P23" s="288"/>
      <c r="Q23" s="289"/>
    </row>
    <row r="24" spans="1:17" s="30" customFormat="1" ht="30" customHeight="1" thickBot="1" x14ac:dyDescent="0.25">
      <c r="A24" s="269"/>
      <c r="B24" s="270"/>
      <c r="C24" s="270"/>
      <c r="D24" s="271"/>
      <c r="E24" s="272"/>
      <c r="F24" s="273"/>
      <c r="G24" s="273"/>
      <c r="H24" s="274"/>
      <c r="I24" s="17"/>
      <c r="J24" s="269"/>
      <c r="K24" s="270"/>
      <c r="L24" s="270"/>
      <c r="M24" s="271"/>
      <c r="N24" s="272"/>
      <c r="O24" s="273"/>
      <c r="P24" s="273"/>
      <c r="Q24" s="274"/>
    </row>
    <row r="25" spans="1:17" s="29" customFormat="1" ht="18" x14ac:dyDescent="0.2">
      <c r="A25" s="6">
        <v>1</v>
      </c>
      <c r="B25" s="9"/>
      <c r="C25" s="9"/>
      <c r="D25" s="9"/>
      <c r="E25" s="9"/>
      <c r="F25" s="9"/>
      <c r="G25" s="9"/>
      <c r="H25" s="6">
        <v>1</v>
      </c>
      <c r="I25" s="8"/>
      <c r="J25" s="6">
        <v>1</v>
      </c>
      <c r="K25" s="9"/>
      <c r="L25" s="9"/>
      <c r="M25" s="9"/>
      <c r="N25" s="9"/>
      <c r="O25" s="9"/>
      <c r="P25" s="9"/>
      <c r="Q25" s="6">
        <v>1</v>
      </c>
    </row>
    <row r="26" spans="1:17" s="29" customFormat="1" ht="18" x14ac:dyDescent="0.2">
      <c r="A26" s="10">
        <v>2</v>
      </c>
      <c r="B26" s="9"/>
      <c r="C26" s="9"/>
      <c r="D26" s="9"/>
      <c r="E26" s="9"/>
      <c r="F26" s="9"/>
      <c r="G26" s="9"/>
      <c r="H26" s="10">
        <v>2</v>
      </c>
      <c r="I26" s="8"/>
      <c r="J26" s="10">
        <v>2</v>
      </c>
      <c r="K26" s="9"/>
      <c r="L26" s="9"/>
      <c r="M26" s="9"/>
      <c r="N26" s="9"/>
      <c r="O26" s="9"/>
      <c r="P26" s="9"/>
      <c r="Q26" s="10">
        <v>2</v>
      </c>
    </row>
    <row r="27" spans="1:17" s="29" customFormat="1" ht="18" customHeight="1" x14ac:dyDescent="0.2">
      <c r="A27" s="10">
        <v>3</v>
      </c>
      <c r="B27" s="9"/>
      <c r="C27" s="9"/>
      <c r="D27" s="9"/>
      <c r="E27" s="9"/>
      <c r="F27" s="9"/>
      <c r="G27" s="9"/>
      <c r="H27" s="10">
        <v>3</v>
      </c>
      <c r="I27" s="8"/>
      <c r="J27" s="10">
        <v>3</v>
      </c>
      <c r="K27" s="9"/>
      <c r="L27" s="9"/>
      <c r="M27" s="9"/>
      <c r="N27" s="9"/>
      <c r="O27" s="9"/>
      <c r="P27" s="9"/>
      <c r="Q27" s="10">
        <v>3</v>
      </c>
    </row>
    <row r="28" spans="1:17" s="29" customFormat="1" ht="18" x14ac:dyDescent="0.2">
      <c r="A28" s="10">
        <v>4</v>
      </c>
      <c r="B28" s="9"/>
      <c r="C28" s="9"/>
      <c r="D28" s="9"/>
      <c r="E28" s="9"/>
      <c r="F28" s="9"/>
      <c r="G28" s="9"/>
      <c r="H28" s="10">
        <v>4</v>
      </c>
      <c r="I28" s="8"/>
      <c r="J28" s="10">
        <v>4</v>
      </c>
      <c r="K28" s="9"/>
      <c r="L28" s="9"/>
      <c r="M28" s="9"/>
      <c r="N28" s="9"/>
      <c r="O28" s="9"/>
      <c r="P28" s="9"/>
      <c r="Q28" s="10">
        <v>4</v>
      </c>
    </row>
    <row r="29" spans="1:17" s="29" customFormat="1" ht="18" x14ac:dyDescent="0.2">
      <c r="A29" s="10">
        <v>5</v>
      </c>
      <c r="B29" s="9"/>
      <c r="C29" s="9"/>
      <c r="D29" s="9"/>
      <c r="E29" s="9"/>
      <c r="F29" s="9"/>
      <c r="G29" s="9"/>
      <c r="H29" s="10">
        <v>5</v>
      </c>
      <c r="I29" s="8"/>
      <c r="J29" s="10">
        <v>5</v>
      </c>
      <c r="K29" s="9"/>
      <c r="L29" s="9"/>
      <c r="M29" s="9"/>
      <c r="N29" s="9"/>
      <c r="O29" s="9"/>
      <c r="P29" s="9"/>
      <c r="Q29" s="10">
        <v>5</v>
      </c>
    </row>
    <row r="30" spans="1:17" s="29" customFormat="1" ht="18" x14ac:dyDescent="0.2">
      <c r="A30" s="10">
        <v>6</v>
      </c>
      <c r="B30" s="9"/>
      <c r="C30" s="9"/>
      <c r="D30" s="9"/>
      <c r="E30" s="9"/>
      <c r="F30" s="9"/>
      <c r="G30" s="9"/>
      <c r="H30" s="10">
        <v>6</v>
      </c>
      <c r="I30" s="8"/>
      <c r="J30" s="10">
        <v>6</v>
      </c>
      <c r="K30" s="9"/>
      <c r="L30" s="9"/>
      <c r="M30" s="9"/>
      <c r="N30" s="9"/>
      <c r="O30" s="9"/>
      <c r="P30" s="9"/>
      <c r="Q30" s="10">
        <v>6</v>
      </c>
    </row>
    <row r="31" spans="1:17" s="29" customFormat="1" ht="18" x14ac:dyDescent="0.2">
      <c r="A31" s="10">
        <v>7</v>
      </c>
      <c r="B31" s="9"/>
      <c r="C31" s="9"/>
      <c r="D31" s="9"/>
      <c r="E31" s="9"/>
      <c r="F31" s="9"/>
      <c r="G31" s="9"/>
      <c r="H31" s="10">
        <v>7</v>
      </c>
      <c r="I31" s="8"/>
      <c r="J31" s="10">
        <v>7</v>
      </c>
      <c r="K31" s="9"/>
      <c r="L31" s="9"/>
      <c r="M31" s="9"/>
      <c r="N31" s="9"/>
      <c r="O31" s="9"/>
      <c r="P31" s="9"/>
      <c r="Q31" s="10">
        <v>7</v>
      </c>
    </row>
    <row r="32" spans="1:17" s="29" customFormat="1" ht="18" x14ac:dyDescent="0.2">
      <c r="A32" s="10">
        <v>8</v>
      </c>
      <c r="B32" s="9"/>
      <c r="C32" s="9"/>
      <c r="D32" s="9"/>
      <c r="E32" s="9"/>
      <c r="F32" s="9"/>
      <c r="G32" s="9"/>
      <c r="H32" s="10">
        <v>8</v>
      </c>
      <c r="I32" s="8"/>
      <c r="J32" s="10">
        <v>8</v>
      </c>
      <c r="K32" s="9"/>
      <c r="L32" s="9"/>
      <c r="M32" s="9"/>
      <c r="N32" s="9"/>
      <c r="O32" s="9"/>
      <c r="P32" s="9"/>
      <c r="Q32" s="10">
        <v>8</v>
      </c>
    </row>
    <row r="33" spans="1:17" s="29" customFormat="1" ht="18" x14ac:dyDescent="0.2">
      <c r="A33" s="10">
        <v>9</v>
      </c>
      <c r="B33" s="9"/>
      <c r="C33" s="9"/>
      <c r="D33" s="9"/>
      <c r="E33" s="9"/>
      <c r="F33" s="9"/>
      <c r="G33" s="9"/>
      <c r="H33" s="10">
        <v>9</v>
      </c>
      <c r="I33" s="8"/>
      <c r="J33" s="10">
        <v>9</v>
      </c>
      <c r="K33" s="9"/>
      <c r="L33" s="9"/>
      <c r="M33" s="9"/>
      <c r="N33" s="9"/>
      <c r="O33" s="9"/>
      <c r="P33" s="9"/>
      <c r="Q33" s="10">
        <v>9</v>
      </c>
    </row>
    <row r="34" spans="1:17" s="29" customFormat="1" ht="18.75" thickBot="1" x14ac:dyDescent="0.25">
      <c r="A34" s="10">
        <v>10</v>
      </c>
      <c r="B34" s="9"/>
      <c r="C34" s="9"/>
      <c r="D34" s="9"/>
      <c r="E34" s="9"/>
      <c r="F34" s="9"/>
      <c r="G34" s="9"/>
      <c r="H34" s="10">
        <v>10</v>
      </c>
      <c r="I34" s="8"/>
      <c r="J34" s="10">
        <v>10</v>
      </c>
      <c r="K34" s="9"/>
      <c r="L34" s="9"/>
      <c r="M34" s="9"/>
      <c r="N34" s="9"/>
      <c r="O34" s="9"/>
      <c r="P34" s="9"/>
      <c r="Q34" s="10">
        <v>10</v>
      </c>
    </row>
    <row r="35" spans="1:17" s="29" customFormat="1" ht="18" x14ac:dyDescent="0.2">
      <c r="A35" s="10">
        <v>11</v>
      </c>
      <c r="B35" s="275" t="s">
        <v>34</v>
      </c>
      <c r="C35" s="276"/>
      <c r="D35" s="9"/>
      <c r="E35" s="9"/>
      <c r="F35" s="277" t="s">
        <v>34</v>
      </c>
      <c r="G35" s="275"/>
      <c r="H35" s="10">
        <v>11</v>
      </c>
      <c r="I35" s="8"/>
      <c r="J35" s="10">
        <v>11</v>
      </c>
      <c r="K35" s="275" t="s">
        <v>34</v>
      </c>
      <c r="L35" s="276"/>
      <c r="M35" s="9"/>
      <c r="N35" s="9"/>
      <c r="O35" s="277" t="s">
        <v>34</v>
      </c>
      <c r="P35" s="275"/>
      <c r="Q35" s="10">
        <v>11</v>
      </c>
    </row>
    <row r="36" spans="1:17" s="29" customFormat="1" ht="18" x14ac:dyDescent="0.2">
      <c r="A36" s="10">
        <v>12</v>
      </c>
      <c r="B36" s="9"/>
      <c r="C36" s="11"/>
      <c r="D36" s="9"/>
      <c r="E36" s="9"/>
      <c r="F36" s="12"/>
      <c r="G36" s="9"/>
      <c r="H36" s="10">
        <v>12</v>
      </c>
      <c r="I36" s="8"/>
      <c r="J36" s="10">
        <v>12</v>
      </c>
      <c r="K36" s="9"/>
      <c r="L36" s="11"/>
      <c r="M36" s="9"/>
      <c r="N36" s="9"/>
      <c r="O36" s="12"/>
      <c r="P36" s="9"/>
      <c r="Q36" s="10">
        <v>12</v>
      </c>
    </row>
    <row r="37" spans="1:17" s="29" customFormat="1" ht="18.75" thickBot="1" x14ac:dyDescent="0.25">
      <c r="A37" s="13">
        <v>13</v>
      </c>
      <c r="B37" s="14"/>
      <c r="C37" s="15"/>
      <c r="D37" s="14"/>
      <c r="E37" s="14"/>
      <c r="F37" s="16"/>
      <c r="G37" s="14"/>
      <c r="H37" s="13">
        <v>13</v>
      </c>
      <c r="I37" s="8"/>
      <c r="J37" s="13">
        <v>13</v>
      </c>
      <c r="K37" s="14"/>
      <c r="L37" s="15"/>
      <c r="M37" s="14"/>
      <c r="N37" s="14"/>
      <c r="O37" s="16"/>
      <c r="P37" s="14"/>
      <c r="Q37" s="13">
        <v>13</v>
      </c>
    </row>
    <row r="38" spans="1:17" s="29" customFormat="1" ht="12.75" customHeight="1" x14ac:dyDescent="0.2">
      <c r="A38" s="3"/>
      <c r="B38" s="9"/>
      <c r="C38" s="9"/>
      <c r="D38" s="9"/>
      <c r="E38" s="9"/>
      <c r="F38" s="9"/>
      <c r="G38" s="9"/>
      <c r="H38" s="3"/>
      <c r="I38" s="8"/>
      <c r="J38" s="3"/>
      <c r="K38" s="9"/>
      <c r="L38" s="9"/>
      <c r="M38" s="9"/>
      <c r="N38" s="9"/>
      <c r="O38" s="9"/>
      <c r="P38" s="9"/>
      <c r="Q38" s="3"/>
    </row>
    <row r="39" spans="1:17" ht="12.75" customHeight="1" x14ac:dyDescent="0.2"/>
  </sheetData>
  <sheetProtection sheet="1" objects="1" scenarios="1"/>
  <mergeCells count="44">
    <mergeCell ref="J4:M4"/>
    <mergeCell ref="N4:Q4"/>
    <mergeCell ref="J5:M5"/>
    <mergeCell ref="N5:Q5"/>
    <mergeCell ref="A4:D4"/>
    <mergeCell ref="A5:D5"/>
    <mergeCell ref="E4:H4"/>
    <mergeCell ref="E5:H5"/>
    <mergeCell ref="F3:H3"/>
    <mergeCell ref="A3:C3"/>
    <mergeCell ref="J1:Q1"/>
    <mergeCell ref="J2:L2"/>
    <mergeCell ref="O2:Q2"/>
    <mergeCell ref="J3:L3"/>
    <mergeCell ref="O3:Q3"/>
    <mergeCell ref="A1:H1"/>
    <mergeCell ref="F2:H2"/>
    <mergeCell ref="A2:C2"/>
    <mergeCell ref="K16:L16"/>
    <mergeCell ref="O16:P16"/>
    <mergeCell ref="A20:H20"/>
    <mergeCell ref="A21:C21"/>
    <mergeCell ref="F21:H21"/>
    <mergeCell ref="J20:Q20"/>
    <mergeCell ref="J21:L21"/>
    <mergeCell ref="O21:Q21"/>
    <mergeCell ref="B16:C16"/>
    <mergeCell ref="F16:G16"/>
    <mergeCell ref="A24:D24"/>
    <mergeCell ref="E24:H24"/>
    <mergeCell ref="B35:C35"/>
    <mergeCell ref="F35:G35"/>
    <mergeCell ref="A22:C22"/>
    <mergeCell ref="F22:H22"/>
    <mergeCell ref="A23:D23"/>
    <mergeCell ref="E23:H23"/>
    <mergeCell ref="J24:M24"/>
    <mergeCell ref="N24:Q24"/>
    <mergeCell ref="K35:L35"/>
    <mergeCell ref="O35:P35"/>
    <mergeCell ref="J22:L22"/>
    <mergeCell ref="O22:Q22"/>
    <mergeCell ref="J23:M23"/>
    <mergeCell ref="N23:Q23"/>
  </mergeCells>
  <phoneticPr fontId="1" type="noConversion"/>
  <printOptions horizontalCentered="1" verticalCentered="1"/>
  <pageMargins left="0.39370078740157483" right="0.39370078740157483" top="0.19685039370078741" bottom="0.19685039370078741" header="0.19685039370078741" footer="0.19685039370078741"/>
  <pageSetup paperSize="9" scale="81" fitToHeight="7" orientation="landscape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9"/>
  <dimension ref="A1:Q39"/>
  <sheetViews>
    <sheetView zoomScale="60" zoomScaleNormal="75" zoomScaleSheetLayoutView="70" workbookViewId="0">
      <selection activeCell="A3" sqref="A3:C3"/>
    </sheetView>
  </sheetViews>
  <sheetFormatPr baseColWidth="10" defaultColWidth="9.140625" defaultRowHeight="12.75" x14ac:dyDescent="0.2"/>
  <cols>
    <col min="1" max="1" width="5.7109375" style="1" customWidth="1"/>
    <col min="2" max="2" width="3.7109375" style="1" customWidth="1"/>
    <col min="3" max="3" width="5.7109375" style="1" customWidth="1"/>
    <col min="4" max="5" width="25.7109375" style="1" customWidth="1"/>
    <col min="6" max="6" width="5.7109375" style="1" customWidth="1"/>
    <col min="7" max="7" width="3.7109375" style="1" customWidth="1"/>
    <col min="8" max="8" width="5.7109375" style="1" customWidth="1"/>
    <col min="9" max="9" width="4.42578125" style="1" customWidth="1"/>
    <col min="10" max="10" width="5.7109375" style="1" customWidth="1"/>
    <col min="11" max="11" width="3.7109375" style="1" customWidth="1"/>
    <col min="12" max="12" width="5.7109375" style="1" customWidth="1"/>
    <col min="13" max="14" width="25.7109375" style="1" customWidth="1"/>
    <col min="15" max="15" width="5.7109375" style="1" customWidth="1"/>
    <col min="16" max="16" width="3.7109375" style="1" customWidth="1"/>
    <col min="17" max="17" width="5.7109375" style="1" customWidth="1"/>
    <col min="18" max="16384" width="9.140625" style="26"/>
  </cols>
  <sheetData>
    <row r="1" spans="1:17" s="29" customFormat="1" ht="19.5" customHeight="1" thickBot="1" x14ac:dyDescent="0.25">
      <c r="A1" s="281" t="s">
        <v>36</v>
      </c>
      <c r="B1" s="282"/>
      <c r="C1" s="282"/>
      <c r="D1" s="282"/>
      <c r="E1" s="282"/>
      <c r="F1" s="282"/>
      <c r="G1" s="282"/>
      <c r="H1" s="283"/>
      <c r="I1" s="3"/>
      <c r="J1" s="281" t="s">
        <v>36</v>
      </c>
      <c r="K1" s="282"/>
      <c r="L1" s="282"/>
      <c r="M1" s="282"/>
      <c r="N1" s="282"/>
      <c r="O1" s="282"/>
      <c r="P1" s="282"/>
      <c r="Q1" s="283"/>
    </row>
    <row r="2" spans="1:17" s="29" customFormat="1" ht="13.5" thickBot="1" x14ac:dyDescent="0.25">
      <c r="A2" s="298" t="s">
        <v>23</v>
      </c>
      <c r="B2" s="299"/>
      <c r="C2" s="300"/>
      <c r="D2" s="216" t="s">
        <v>32</v>
      </c>
      <c r="E2" s="4" t="s">
        <v>33</v>
      </c>
      <c r="F2" s="284" t="s">
        <v>23</v>
      </c>
      <c r="G2" s="285"/>
      <c r="H2" s="286"/>
      <c r="I2" s="5"/>
      <c r="J2" s="298" t="s">
        <v>23</v>
      </c>
      <c r="K2" s="299"/>
      <c r="L2" s="300"/>
      <c r="M2" s="216" t="s">
        <v>32</v>
      </c>
      <c r="N2" s="4" t="s">
        <v>33</v>
      </c>
      <c r="O2" s="284" t="s">
        <v>23</v>
      </c>
      <c r="P2" s="285"/>
      <c r="Q2" s="286"/>
    </row>
    <row r="3" spans="1:17" s="29" customFormat="1" ht="30" customHeight="1" thickBot="1" x14ac:dyDescent="0.25">
      <c r="A3" s="295">
        <v>1</v>
      </c>
      <c r="B3" s="296"/>
      <c r="C3" s="297"/>
      <c r="D3" s="217">
        <v>2</v>
      </c>
      <c r="E3" s="2"/>
      <c r="F3" s="278">
        <v>7</v>
      </c>
      <c r="G3" s="279"/>
      <c r="H3" s="280"/>
      <c r="I3" s="3"/>
      <c r="J3" s="295">
        <v>3</v>
      </c>
      <c r="K3" s="296"/>
      <c r="L3" s="297"/>
      <c r="M3" s="217">
        <v>2</v>
      </c>
      <c r="N3" s="2"/>
      <c r="O3" s="278">
        <v>19</v>
      </c>
      <c r="P3" s="279"/>
      <c r="Q3" s="280"/>
    </row>
    <row r="4" spans="1:17" s="29" customFormat="1" ht="13.5" thickBot="1" x14ac:dyDescent="0.25">
      <c r="A4" s="298" t="s">
        <v>26</v>
      </c>
      <c r="B4" s="299"/>
      <c r="C4" s="299"/>
      <c r="D4" s="300"/>
      <c r="E4" s="284" t="s">
        <v>26</v>
      </c>
      <c r="F4" s="285"/>
      <c r="G4" s="285"/>
      <c r="H4" s="286"/>
      <c r="I4" s="5"/>
      <c r="J4" s="298" t="s">
        <v>26</v>
      </c>
      <c r="K4" s="299"/>
      <c r="L4" s="299"/>
      <c r="M4" s="300"/>
      <c r="N4" s="284" t="s">
        <v>26</v>
      </c>
      <c r="O4" s="285"/>
      <c r="P4" s="285"/>
      <c r="Q4" s="286"/>
    </row>
    <row r="5" spans="1:17" s="30" customFormat="1" ht="30" customHeight="1" thickBot="1" x14ac:dyDescent="0.25">
      <c r="A5" s="290" t="s">
        <v>100</v>
      </c>
      <c r="B5" s="291"/>
      <c r="C5" s="291"/>
      <c r="D5" s="292"/>
      <c r="E5" s="293" t="s">
        <v>101</v>
      </c>
      <c r="F5" s="270"/>
      <c r="G5" s="270"/>
      <c r="H5" s="294"/>
      <c r="I5" s="17"/>
      <c r="J5" s="290" t="s">
        <v>99</v>
      </c>
      <c r="K5" s="291"/>
      <c r="L5" s="291"/>
      <c r="M5" s="292"/>
      <c r="N5" s="293" t="s">
        <v>102</v>
      </c>
      <c r="O5" s="270"/>
      <c r="P5" s="270"/>
      <c r="Q5" s="294"/>
    </row>
    <row r="6" spans="1:17" s="29" customFormat="1" ht="18" x14ac:dyDescent="0.2">
      <c r="A6" s="6">
        <v>1</v>
      </c>
      <c r="B6" s="7"/>
      <c r="C6" s="7"/>
      <c r="D6" s="7"/>
      <c r="E6" s="7"/>
      <c r="F6" s="7"/>
      <c r="G6" s="7"/>
      <c r="H6" s="6">
        <v>1</v>
      </c>
      <c r="I6" s="8"/>
      <c r="J6" s="6">
        <v>1</v>
      </c>
      <c r="K6" s="9"/>
      <c r="L6" s="9"/>
      <c r="M6" s="9"/>
      <c r="N6" s="9"/>
      <c r="O6" s="9"/>
      <c r="P6" s="9"/>
      <c r="Q6" s="6">
        <v>1</v>
      </c>
    </row>
    <row r="7" spans="1:17" s="29" customFormat="1" ht="18" x14ac:dyDescent="0.2">
      <c r="A7" s="10">
        <v>2</v>
      </c>
      <c r="B7" s="9"/>
      <c r="C7" s="9"/>
      <c r="D7" s="9"/>
      <c r="E7" s="9"/>
      <c r="F7" s="9"/>
      <c r="G7" s="9"/>
      <c r="H7" s="10">
        <v>2</v>
      </c>
      <c r="I7" s="8"/>
      <c r="J7" s="10">
        <v>2</v>
      </c>
      <c r="K7" s="9"/>
      <c r="L7" s="9"/>
      <c r="M7" s="9"/>
      <c r="N7" s="9"/>
      <c r="O7" s="9"/>
      <c r="P7" s="9"/>
      <c r="Q7" s="10">
        <v>2</v>
      </c>
    </row>
    <row r="8" spans="1:17" s="29" customFormat="1" ht="18" x14ac:dyDescent="0.2">
      <c r="A8" s="10">
        <v>3</v>
      </c>
      <c r="B8" s="9"/>
      <c r="C8" s="9"/>
      <c r="D8" s="9"/>
      <c r="E8" s="9"/>
      <c r="F8" s="9"/>
      <c r="G8" s="9"/>
      <c r="H8" s="10">
        <v>3</v>
      </c>
      <c r="I8" s="8"/>
      <c r="J8" s="10">
        <v>3</v>
      </c>
      <c r="K8" s="9"/>
      <c r="L8" s="9"/>
      <c r="M8" s="9"/>
      <c r="N8" s="9"/>
      <c r="O8" s="9"/>
      <c r="P8" s="9"/>
      <c r="Q8" s="10">
        <v>3</v>
      </c>
    </row>
    <row r="9" spans="1:17" s="29" customFormat="1" ht="18" x14ac:dyDescent="0.2">
      <c r="A9" s="10">
        <v>4</v>
      </c>
      <c r="B9" s="9"/>
      <c r="C9" s="9"/>
      <c r="D9" s="9"/>
      <c r="E9" s="9"/>
      <c r="F9" s="9"/>
      <c r="G9" s="9"/>
      <c r="H9" s="10">
        <v>4</v>
      </c>
      <c r="I9" s="8"/>
      <c r="J9" s="10">
        <v>4</v>
      </c>
      <c r="K9" s="9"/>
      <c r="L9" s="9"/>
      <c r="M9" s="9"/>
      <c r="N9" s="9"/>
      <c r="O9" s="9"/>
      <c r="P9" s="9"/>
      <c r="Q9" s="10">
        <v>4</v>
      </c>
    </row>
    <row r="10" spans="1:17" s="29" customFormat="1" ht="18" x14ac:dyDescent="0.2">
      <c r="A10" s="10">
        <v>5</v>
      </c>
      <c r="B10" s="9"/>
      <c r="C10" s="9"/>
      <c r="D10" s="9"/>
      <c r="E10" s="9"/>
      <c r="F10" s="9"/>
      <c r="G10" s="9"/>
      <c r="H10" s="10">
        <v>5</v>
      </c>
      <c r="I10" s="8"/>
      <c r="J10" s="10">
        <v>5</v>
      </c>
      <c r="K10" s="9"/>
      <c r="L10" s="9"/>
      <c r="M10" s="9"/>
      <c r="N10" s="9"/>
      <c r="O10" s="9"/>
      <c r="P10" s="9"/>
      <c r="Q10" s="10">
        <v>5</v>
      </c>
    </row>
    <row r="11" spans="1:17" s="29" customFormat="1" ht="18" x14ac:dyDescent="0.2">
      <c r="A11" s="10">
        <v>6</v>
      </c>
      <c r="B11" s="9"/>
      <c r="C11" s="9"/>
      <c r="D11" s="9"/>
      <c r="E11" s="9"/>
      <c r="F11" s="9"/>
      <c r="G11" s="9"/>
      <c r="H11" s="10">
        <v>6</v>
      </c>
      <c r="I11" s="8"/>
      <c r="J11" s="10">
        <v>6</v>
      </c>
      <c r="K11" s="9"/>
      <c r="L11" s="9"/>
      <c r="M11" s="9"/>
      <c r="N11" s="9"/>
      <c r="O11" s="9"/>
      <c r="P11" s="9"/>
      <c r="Q11" s="10">
        <v>6</v>
      </c>
    </row>
    <row r="12" spans="1:17" s="29" customFormat="1" ht="18" x14ac:dyDescent="0.2">
      <c r="A12" s="10">
        <v>7</v>
      </c>
      <c r="B12" s="9"/>
      <c r="C12" s="9"/>
      <c r="D12" s="9"/>
      <c r="E12" s="9"/>
      <c r="F12" s="9"/>
      <c r="G12" s="9"/>
      <c r="H12" s="10">
        <v>7</v>
      </c>
      <c r="I12" s="8"/>
      <c r="J12" s="10">
        <v>7</v>
      </c>
      <c r="K12" s="9"/>
      <c r="L12" s="9"/>
      <c r="M12" s="9"/>
      <c r="N12" s="9"/>
      <c r="O12" s="9"/>
      <c r="P12" s="9"/>
      <c r="Q12" s="10">
        <v>7</v>
      </c>
    </row>
    <row r="13" spans="1:17" s="29" customFormat="1" ht="18" x14ac:dyDescent="0.2">
      <c r="A13" s="10">
        <v>8</v>
      </c>
      <c r="B13" s="9"/>
      <c r="C13" s="9"/>
      <c r="D13" s="9"/>
      <c r="E13" s="9"/>
      <c r="F13" s="9"/>
      <c r="G13" s="9"/>
      <c r="H13" s="10">
        <v>8</v>
      </c>
      <c r="I13" s="8"/>
      <c r="J13" s="10">
        <v>8</v>
      </c>
      <c r="K13" s="9"/>
      <c r="L13" s="9"/>
      <c r="M13" s="9"/>
      <c r="N13" s="9"/>
      <c r="O13" s="9"/>
      <c r="P13" s="9"/>
      <c r="Q13" s="10">
        <v>8</v>
      </c>
    </row>
    <row r="14" spans="1:17" s="29" customFormat="1" ht="18" x14ac:dyDescent="0.2">
      <c r="A14" s="10">
        <v>9</v>
      </c>
      <c r="B14" s="9"/>
      <c r="C14" s="9"/>
      <c r="D14" s="9"/>
      <c r="E14" s="9"/>
      <c r="F14" s="9"/>
      <c r="G14" s="9"/>
      <c r="H14" s="10">
        <v>9</v>
      </c>
      <c r="I14" s="8"/>
      <c r="J14" s="10">
        <v>9</v>
      </c>
      <c r="K14" s="9"/>
      <c r="L14" s="9"/>
      <c r="M14" s="9"/>
      <c r="N14" s="9"/>
      <c r="O14" s="9"/>
      <c r="P14" s="9"/>
      <c r="Q14" s="10">
        <v>9</v>
      </c>
    </row>
    <row r="15" spans="1:17" s="29" customFormat="1" ht="18.75" thickBot="1" x14ac:dyDescent="0.25">
      <c r="A15" s="10">
        <v>10</v>
      </c>
      <c r="B15" s="9"/>
      <c r="C15" s="9"/>
      <c r="D15" s="9"/>
      <c r="E15" s="9"/>
      <c r="F15" s="9"/>
      <c r="G15" s="9"/>
      <c r="H15" s="10">
        <v>10</v>
      </c>
      <c r="I15" s="8"/>
      <c r="J15" s="10">
        <v>10</v>
      </c>
      <c r="K15" s="9"/>
      <c r="L15" s="9"/>
      <c r="M15" s="9"/>
      <c r="N15" s="9"/>
      <c r="O15" s="9"/>
      <c r="P15" s="9"/>
      <c r="Q15" s="10">
        <v>10</v>
      </c>
    </row>
    <row r="16" spans="1:17" s="29" customFormat="1" ht="18" x14ac:dyDescent="0.2">
      <c r="A16" s="10">
        <v>11</v>
      </c>
      <c r="B16" s="275" t="s">
        <v>34</v>
      </c>
      <c r="C16" s="276"/>
      <c r="D16" s="9"/>
      <c r="E16" s="9"/>
      <c r="F16" s="277" t="s">
        <v>34</v>
      </c>
      <c r="G16" s="275"/>
      <c r="H16" s="10">
        <v>11</v>
      </c>
      <c r="I16" s="8"/>
      <c r="J16" s="10">
        <v>11</v>
      </c>
      <c r="K16" s="275" t="s">
        <v>34</v>
      </c>
      <c r="L16" s="276"/>
      <c r="M16" s="9"/>
      <c r="N16" s="9"/>
      <c r="O16" s="277" t="s">
        <v>34</v>
      </c>
      <c r="P16" s="275"/>
      <c r="Q16" s="10">
        <v>11</v>
      </c>
    </row>
    <row r="17" spans="1:17" s="29" customFormat="1" ht="18" x14ac:dyDescent="0.2">
      <c r="A17" s="10">
        <v>12</v>
      </c>
      <c r="B17" s="9"/>
      <c r="C17" s="11"/>
      <c r="D17" s="9"/>
      <c r="E17" s="9"/>
      <c r="F17" s="12"/>
      <c r="G17" s="9"/>
      <c r="H17" s="10">
        <v>12</v>
      </c>
      <c r="I17" s="8"/>
      <c r="J17" s="10">
        <v>12</v>
      </c>
      <c r="K17" s="9"/>
      <c r="L17" s="11"/>
      <c r="M17" s="9"/>
      <c r="N17" s="9"/>
      <c r="O17" s="12"/>
      <c r="P17" s="9"/>
      <c r="Q17" s="10">
        <v>12</v>
      </c>
    </row>
    <row r="18" spans="1:17" s="29" customFormat="1" ht="18.75" thickBot="1" x14ac:dyDescent="0.25">
      <c r="A18" s="13">
        <v>13</v>
      </c>
      <c r="B18" s="14"/>
      <c r="C18" s="15"/>
      <c r="D18" s="14"/>
      <c r="E18" s="14"/>
      <c r="F18" s="16"/>
      <c r="G18" s="14"/>
      <c r="H18" s="13">
        <v>13</v>
      </c>
      <c r="I18" s="8"/>
      <c r="J18" s="13">
        <v>13</v>
      </c>
      <c r="K18" s="14"/>
      <c r="L18" s="15"/>
      <c r="M18" s="14"/>
      <c r="N18" s="14"/>
      <c r="O18" s="16"/>
      <c r="P18" s="14"/>
      <c r="Q18" s="13">
        <v>13</v>
      </c>
    </row>
    <row r="19" spans="1:17" ht="15" customHeight="1" thickBot="1" x14ac:dyDescent="0.25">
      <c r="A19" s="8"/>
      <c r="B19" s="9"/>
      <c r="C19" s="9"/>
      <c r="D19" s="9"/>
      <c r="E19" s="9"/>
      <c r="F19" s="9"/>
      <c r="G19" s="9"/>
      <c r="H19" s="8"/>
      <c r="I19" s="8"/>
      <c r="J19" s="8"/>
      <c r="K19" s="9"/>
      <c r="L19" s="9"/>
      <c r="M19" s="9"/>
      <c r="N19" s="9"/>
      <c r="O19" s="9"/>
      <c r="P19" s="9"/>
      <c r="Q19" s="8"/>
    </row>
    <row r="20" spans="1:17" s="29" customFormat="1" ht="19.5" customHeight="1" thickBot="1" x14ac:dyDescent="0.25">
      <c r="A20" s="281" t="s">
        <v>36</v>
      </c>
      <c r="B20" s="282"/>
      <c r="C20" s="282"/>
      <c r="D20" s="282"/>
      <c r="E20" s="282"/>
      <c r="F20" s="282"/>
      <c r="G20" s="282"/>
      <c r="H20" s="283"/>
      <c r="I20" s="3"/>
      <c r="J20" s="281" t="s">
        <v>36</v>
      </c>
      <c r="K20" s="282"/>
      <c r="L20" s="282"/>
      <c r="M20" s="282"/>
      <c r="N20" s="282"/>
      <c r="O20" s="282"/>
      <c r="P20" s="282"/>
      <c r="Q20" s="283"/>
    </row>
    <row r="21" spans="1:17" s="29" customFormat="1" ht="13.5" thickBot="1" x14ac:dyDescent="0.25">
      <c r="A21" s="298" t="s">
        <v>23</v>
      </c>
      <c r="B21" s="299"/>
      <c r="C21" s="300"/>
      <c r="D21" s="216" t="s">
        <v>32</v>
      </c>
      <c r="E21" s="4" t="s">
        <v>33</v>
      </c>
      <c r="F21" s="284" t="s">
        <v>23</v>
      </c>
      <c r="G21" s="285"/>
      <c r="H21" s="286"/>
      <c r="I21" s="5"/>
      <c r="J21" s="298" t="s">
        <v>23</v>
      </c>
      <c r="K21" s="299"/>
      <c r="L21" s="300"/>
      <c r="M21" s="216" t="s">
        <v>32</v>
      </c>
      <c r="N21" s="4" t="s">
        <v>33</v>
      </c>
      <c r="O21" s="284" t="s">
        <v>23</v>
      </c>
      <c r="P21" s="285"/>
      <c r="Q21" s="286"/>
    </row>
    <row r="22" spans="1:17" s="29" customFormat="1" ht="30" customHeight="1" thickBot="1" x14ac:dyDescent="0.25">
      <c r="A22" s="295"/>
      <c r="B22" s="296"/>
      <c r="C22" s="297"/>
      <c r="D22" s="217"/>
      <c r="E22" s="2"/>
      <c r="F22" s="278"/>
      <c r="G22" s="279"/>
      <c r="H22" s="280"/>
      <c r="I22" s="3"/>
      <c r="J22" s="295"/>
      <c r="K22" s="296"/>
      <c r="L22" s="297"/>
      <c r="M22" s="217"/>
      <c r="N22" s="2"/>
      <c r="O22" s="278"/>
      <c r="P22" s="279"/>
      <c r="Q22" s="280"/>
    </row>
    <row r="23" spans="1:17" s="29" customFormat="1" ht="13.5" thickBot="1" x14ac:dyDescent="0.25">
      <c r="A23" s="298" t="s">
        <v>26</v>
      </c>
      <c r="B23" s="299"/>
      <c r="C23" s="299"/>
      <c r="D23" s="300"/>
      <c r="E23" s="284" t="s">
        <v>26</v>
      </c>
      <c r="F23" s="285"/>
      <c r="G23" s="285"/>
      <c r="H23" s="286"/>
      <c r="I23" s="5"/>
      <c r="J23" s="298" t="s">
        <v>26</v>
      </c>
      <c r="K23" s="299"/>
      <c r="L23" s="299"/>
      <c r="M23" s="300"/>
      <c r="N23" s="284" t="s">
        <v>26</v>
      </c>
      <c r="O23" s="285"/>
      <c r="P23" s="285"/>
      <c r="Q23" s="286"/>
    </row>
    <row r="24" spans="1:17" s="30" customFormat="1" ht="30" customHeight="1" thickBot="1" x14ac:dyDescent="0.25">
      <c r="A24" s="290"/>
      <c r="B24" s="291"/>
      <c r="C24" s="291"/>
      <c r="D24" s="292"/>
      <c r="E24" s="293"/>
      <c r="F24" s="270"/>
      <c r="G24" s="270"/>
      <c r="H24" s="294"/>
      <c r="I24" s="17"/>
      <c r="J24" s="290"/>
      <c r="K24" s="291"/>
      <c r="L24" s="291"/>
      <c r="M24" s="292"/>
      <c r="N24" s="293"/>
      <c r="O24" s="270"/>
      <c r="P24" s="270"/>
      <c r="Q24" s="294"/>
    </row>
    <row r="25" spans="1:17" s="29" customFormat="1" ht="18" x14ac:dyDescent="0.2">
      <c r="A25" s="6">
        <v>1</v>
      </c>
      <c r="B25" s="9"/>
      <c r="C25" s="9"/>
      <c r="D25" s="9"/>
      <c r="E25" s="9"/>
      <c r="F25" s="9"/>
      <c r="G25" s="9"/>
      <c r="H25" s="6">
        <v>1</v>
      </c>
      <c r="I25" s="8"/>
      <c r="J25" s="6">
        <v>1</v>
      </c>
      <c r="K25" s="9"/>
      <c r="L25" s="9"/>
      <c r="M25" s="9"/>
      <c r="N25" s="9"/>
      <c r="O25" s="9"/>
      <c r="P25" s="9"/>
      <c r="Q25" s="6">
        <v>1</v>
      </c>
    </row>
    <row r="26" spans="1:17" s="29" customFormat="1" ht="18" x14ac:dyDescent="0.2">
      <c r="A26" s="10">
        <v>2</v>
      </c>
      <c r="B26" s="9"/>
      <c r="C26" s="9"/>
      <c r="D26" s="9"/>
      <c r="E26" s="9"/>
      <c r="F26" s="9"/>
      <c r="G26" s="9"/>
      <c r="H26" s="10">
        <v>2</v>
      </c>
      <c r="I26" s="8"/>
      <c r="J26" s="10">
        <v>2</v>
      </c>
      <c r="K26" s="9"/>
      <c r="L26" s="9"/>
      <c r="M26" s="9"/>
      <c r="N26" s="9"/>
      <c r="O26" s="9"/>
      <c r="P26" s="9"/>
      <c r="Q26" s="10">
        <v>2</v>
      </c>
    </row>
    <row r="27" spans="1:17" s="29" customFormat="1" ht="18" customHeight="1" x14ac:dyDescent="0.2">
      <c r="A27" s="10">
        <v>3</v>
      </c>
      <c r="B27" s="9"/>
      <c r="C27" s="9"/>
      <c r="D27" s="9"/>
      <c r="E27" s="9"/>
      <c r="F27" s="9"/>
      <c r="G27" s="9"/>
      <c r="H27" s="10">
        <v>3</v>
      </c>
      <c r="I27" s="8"/>
      <c r="J27" s="10">
        <v>3</v>
      </c>
      <c r="K27" s="9"/>
      <c r="L27" s="9"/>
      <c r="M27" s="9"/>
      <c r="N27" s="9"/>
      <c r="O27" s="9"/>
      <c r="P27" s="9"/>
      <c r="Q27" s="10">
        <v>3</v>
      </c>
    </row>
    <row r="28" spans="1:17" s="29" customFormat="1" ht="18" x14ac:dyDescent="0.2">
      <c r="A28" s="10">
        <v>4</v>
      </c>
      <c r="B28" s="9"/>
      <c r="C28" s="9"/>
      <c r="D28" s="9"/>
      <c r="E28" s="9"/>
      <c r="F28" s="9"/>
      <c r="G28" s="9"/>
      <c r="H28" s="10">
        <v>4</v>
      </c>
      <c r="I28" s="8"/>
      <c r="J28" s="10">
        <v>4</v>
      </c>
      <c r="K28" s="9"/>
      <c r="L28" s="9"/>
      <c r="M28" s="9"/>
      <c r="N28" s="9"/>
      <c r="O28" s="9"/>
      <c r="P28" s="9"/>
      <c r="Q28" s="10">
        <v>4</v>
      </c>
    </row>
    <row r="29" spans="1:17" s="29" customFormat="1" ht="18" x14ac:dyDescent="0.2">
      <c r="A29" s="10">
        <v>5</v>
      </c>
      <c r="B29" s="9"/>
      <c r="C29" s="9"/>
      <c r="D29" s="9"/>
      <c r="E29" s="9"/>
      <c r="F29" s="9"/>
      <c r="G29" s="9"/>
      <c r="H29" s="10">
        <v>5</v>
      </c>
      <c r="I29" s="8"/>
      <c r="J29" s="10">
        <v>5</v>
      </c>
      <c r="K29" s="9"/>
      <c r="L29" s="9"/>
      <c r="M29" s="9"/>
      <c r="N29" s="9"/>
      <c r="O29" s="9"/>
      <c r="P29" s="9"/>
      <c r="Q29" s="10">
        <v>5</v>
      </c>
    </row>
    <row r="30" spans="1:17" s="29" customFormat="1" ht="18" x14ac:dyDescent="0.2">
      <c r="A30" s="10">
        <v>6</v>
      </c>
      <c r="B30" s="9"/>
      <c r="C30" s="9"/>
      <c r="D30" s="9"/>
      <c r="E30" s="9"/>
      <c r="F30" s="9"/>
      <c r="G30" s="9"/>
      <c r="H30" s="10">
        <v>6</v>
      </c>
      <c r="I30" s="8"/>
      <c r="J30" s="10">
        <v>6</v>
      </c>
      <c r="K30" s="9"/>
      <c r="L30" s="9"/>
      <c r="M30" s="9"/>
      <c r="N30" s="9"/>
      <c r="O30" s="9"/>
      <c r="P30" s="9"/>
      <c r="Q30" s="10">
        <v>6</v>
      </c>
    </row>
    <row r="31" spans="1:17" s="29" customFormat="1" ht="18" x14ac:dyDescent="0.2">
      <c r="A31" s="10">
        <v>7</v>
      </c>
      <c r="B31" s="9"/>
      <c r="C31" s="9"/>
      <c r="D31" s="9"/>
      <c r="E31" s="9"/>
      <c r="F31" s="9"/>
      <c r="G31" s="9"/>
      <c r="H31" s="10">
        <v>7</v>
      </c>
      <c r="I31" s="8"/>
      <c r="J31" s="10">
        <v>7</v>
      </c>
      <c r="K31" s="9"/>
      <c r="L31" s="9"/>
      <c r="M31" s="9"/>
      <c r="N31" s="9"/>
      <c r="O31" s="9"/>
      <c r="P31" s="9"/>
      <c r="Q31" s="10">
        <v>7</v>
      </c>
    </row>
    <row r="32" spans="1:17" s="29" customFormat="1" ht="18" x14ac:dyDescent="0.2">
      <c r="A32" s="10">
        <v>8</v>
      </c>
      <c r="B32" s="9"/>
      <c r="C32" s="9"/>
      <c r="D32" s="9"/>
      <c r="E32" s="9"/>
      <c r="F32" s="9"/>
      <c r="G32" s="9"/>
      <c r="H32" s="10">
        <v>8</v>
      </c>
      <c r="I32" s="8"/>
      <c r="J32" s="10">
        <v>8</v>
      </c>
      <c r="K32" s="9"/>
      <c r="L32" s="9"/>
      <c r="M32" s="9"/>
      <c r="N32" s="9"/>
      <c r="O32" s="9"/>
      <c r="P32" s="9"/>
      <c r="Q32" s="10">
        <v>8</v>
      </c>
    </row>
    <row r="33" spans="1:17" s="29" customFormat="1" ht="18" x14ac:dyDescent="0.2">
      <c r="A33" s="10">
        <v>9</v>
      </c>
      <c r="B33" s="9"/>
      <c r="C33" s="9"/>
      <c r="D33" s="9"/>
      <c r="E33" s="9"/>
      <c r="F33" s="9"/>
      <c r="G33" s="9"/>
      <c r="H33" s="10">
        <v>9</v>
      </c>
      <c r="I33" s="8"/>
      <c r="J33" s="10">
        <v>9</v>
      </c>
      <c r="K33" s="9"/>
      <c r="L33" s="9"/>
      <c r="M33" s="9"/>
      <c r="N33" s="9"/>
      <c r="O33" s="9"/>
      <c r="P33" s="9"/>
      <c r="Q33" s="10">
        <v>9</v>
      </c>
    </row>
    <row r="34" spans="1:17" s="29" customFormat="1" ht="18.75" thickBot="1" x14ac:dyDescent="0.25">
      <c r="A34" s="10">
        <v>10</v>
      </c>
      <c r="B34" s="9"/>
      <c r="C34" s="9"/>
      <c r="D34" s="9"/>
      <c r="E34" s="9"/>
      <c r="F34" s="9"/>
      <c r="G34" s="9"/>
      <c r="H34" s="10">
        <v>10</v>
      </c>
      <c r="I34" s="8"/>
      <c r="J34" s="10">
        <v>10</v>
      </c>
      <c r="K34" s="9"/>
      <c r="L34" s="9"/>
      <c r="M34" s="9"/>
      <c r="N34" s="9"/>
      <c r="O34" s="9"/>
      <c r="P34" s="9"/>
      <c r="Q34" s="10">
        <v>10</v>
      </c>
    </row>
    <row r="35" spans="1:17" s="29" customFormat="1" ht="18" x14ac:dyDescent="0.2">
      <c r="A35" s="10">
        <v>11</v>
      </c>
      <c r="B35" s="275" t="s">
        <v>34</v>
      </c>
      <c r="C35" s="276"/>
      <c r="D35" s="9"/>
      <c r="E35" s="9"/>
      <c r="F35" s="277" t="s">
        <v>34</v>
      </c>
      <c r="G35" s="275"/>
      <c r="H35" s="10">
        <v>11</v>
      </c>
      <c r="I35" s="8"/>
      <c r="J35" s="10">
        <v>11</v>
      </c>
      <c r="K35" s="275" t="s">
        <v>34</v>
      </c>
      <c r="L35" s="276"/>
      <c r="M35" s="9"/>
      <c r="N35" s="9"/>
      <c r="O35" s="277" t="s">
        <v>34</v>
      </c>
      <c r="P35" s="275"/>
      <c r="Q35" s="10">
        <v>11</v>
      </c>
    </row>
    <row r="36" spans="1:17" s="29" customFormat="1" ht="18" x14ac:dyDescent="0.2">
      <c r="A36" s="10">
        <v>12</v>
      </c>
      <c r="B36" s="9"/>
      <c r="C36" s="11"/>
      <c r="D36" s="9"/>
      <c r="E36" s="9"/>
      <c r="F36" s="12"/>
      <c r="G36" s="9"/>
      <c r="H36" s="10">
        <v>12</v>
      </c>
      <c r="I36" s="8"/>
      <c r="J36" s="10">
        <v>12</v>
      </c>
      <c r="K36" s="9"/>
      <c r="L36" s="11"/>
      <c r="M36" s="9"/>
      <c r="N36" s="9"/>
      <c r="O36" s="12"/>
      <c r="P36" s="9"/>
      <c r="Q36" s="10">
        <v>12</v>
      </c>
    </row>
    <row r="37" spans="1:17" s="29" customFormat="1" ht="18.75" thickBot="1" x14ac:dyDescent="0.25">
      <c r="A37" s="13">
        <v>13</v>
      </c>
      <c r="B37" s="14"/>
      <c r="C37" s="15"/>
      <c r="D37" s="14"/>
      <c r="E37" s="14"/>
      <c r="F37" s="16"/>
      <c r="G37" s="14"/>
      <c r="H37" s="13">
        <v>13</v>
      </c>
      <c r="I37" s="8"/>
      <c r="J37" s="13">
        <v>13</v>
      </c>
      <c r="K37" s="14"/>
      <c r="L37" s="15"/>
      <c r="M37" s="14"/>
      <c r="N37" s="14"/>
      <c r="O37" s="16"/>
      <c r="P37" s="14"/>
      <c r="Q37" s="13">
        <v>13</v>
      </c>
    </row>
    <row r="38" spans="1:17" s="29" customFormat="1" ht="12.75" customHeight="1" x14ac:dyDescent="0.2">
      <c r="A38" s="3"/>
      <c r="B38" s="9"/>
      <c r="C38" s="9"/>
      <c r="D38" s="9"/>
      <c r="E38" s="9"/>
      <c r="F38" s="9"/>
      <c r="G38" s="9"/>
      <c r="H38" s="3"/>
      <c r="I38" s="8"/>
      <c r="J38" s="3"/>
      <c r="K38" s="9"/>
      <c r="L38" s="9"/>
      <c r="M38" s="9"/>
      <c r="N38" s="9"/>
      <c r="O38" s="9"/>
      <c r="P38" s="9"/>
      <c r="Q38" s="3"/>
    </row>
    <row r="39" spans="1:17" ht="12.75" customHeight="1" x14ac:dyDescent="0.2"/>
  </sheetData>
  <mergeCells count="44">
    <mergeCell ref="A1:H1"/>
    <mergeCell ref="J1:Q1"/>
    <mergeCell ref="A2:C2"/>
    <mergeCell ref="F2:H2"/>
    <mergeCell ref="J2:L2"/>
    <mergeCell ref="O2:Q2"/>
    <mergeCell ref="A3:C3"/>
    <mergeCell ref="F3:H3"/>
    <mergeCell ref="J3:L3"/>
    <mergeCell ref="O3:Q3"/>
    <mergeCell ref="A4:D4"/>
    <mergeCell ref="E4:H4"/>
    <mergeCell ref="J4:M4"/>
    <mergeCell ref="N4:Q4"/>
    <mergeCell ref="A5:D5"/>
    <mergeCell ref="E5:H5"/>
    <mergeCell ref="J5:M5"/>
    <mergeCell ref="N5:Q5"/>
    <mergeCell ref="B16:C16"/>
    <mergeCell ref="F16:G16"/>
    <mergeCell ref="K16:L16"/>
    <mergeCell ref="O16:P16"/>
    <mergeCell ref="A20:H20"/>
    <mergeCell ref="J20:Q20"/>
    <mergeCell ref="A21:C21"/>
    <mergeCell ref="F21:H21"/>
    <mergeCell ref="J21:L21"/>
    <mergeCell ref="O21:Q21"/>
    <mergeCell ref="A22:C22"/>
    <mergeCell ref="F22:H22"/>
    <mergeCell ref="J22:L22"/>
    <mergeCell ref="O22:Q22"/>
    <mergeCell ref="A23:D23"/>
    <mergeCell ref="E23:H23"/>
    <mergeCell ref="J23:M23"/>
    <mergeCell ref="N23:Q23"/>
    <mergeCell ref="A24:D24"/>
    <mergeCell ref="E24:H24"/>
    <mergeCell ref="J24:M24"/>
    <mergeCell ref="N24:Q24"/>
    <mergeCell ref="B35:C35"/>
    <mergeCell ref="F35:G35"/>
    <mergeCell ref="K35:L35"/>
    <mergeCell ref="O35:P35"/>
  </mergeCells>
  <printOptions horizontalCentered="1" verticalCentered="1"/>
  <pageMargins left="0.39370078740157483" right="0.39370078740157483" top="0.19685039370078741" bottom="0.19685039370078741" header="0.19685039370078741" footer="0.19685039370078741"/>
  <pageSetup paperSize="9" scale="81" fitToHeight="7" orientation="landscape" r:id="rId1"/>
  <headerFooter alignWithMargins="0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Sheet18">
    <tabColor indexed="8"/>
  </sheetPr>
  <dimension ref="A1:P75"/>
  <sheetViews>
    <sheetView workbookViewId="0">
      <selection activeCell="A76" sqref="A76"/>
    </sheetView>
  </sheetViews>
  <sheetFormatPr baseColWidth="10" defaultColWidth="9.140625" defaultRowHeight="20.25" x14ac:dyDescent="0.3"/>
  <cols>
    <col min="1" max="2" width="30.85546875" style="25" customWidth="1"/>
    <col min="3" max="14" width="9.140625" style="25"/>
    <col min="15" max="15" width="20.42578125" style="25" bestFit="1" customWidth="1"/>
    <col min="16" max="16384" width="9.140625" style="25"/>
  </cols>
  <sheetData>
    <row r="1" spans="1:16" x14ac:dyDescent="0.3">
      <c r="A1" s="23" t="s">
        <v>90</v>
      </c>
      <c r="B1" s="24" t="s">
        <v>91</v>
      </c>
    </row>
    <row r="2" spans="1:16" x14ac:dyDescent="0.3">
      <c r="A2" s="25" t="s">
        <v>168</v>
      </c>
      <c r="B2" s="25" t="s">
        <v>168</v>
      </c>
    </row>
    <row r="3" spans="1:16" x14ac:dyDescent="0.3">
      <c r="A3" s="25" t="s">
        <v>55</v>
      </c>
      <c r="B3" s="25" t="s">
        <v>55</v>
      </c>
    </row>
    <row r="4" spans="1:16" x14ac:dyDescent="0.3">
      <c r="A4" s="25" t="s">
        <v>169</v>
      </c>
      <c r="B4" s="25" t="s">
        <v>169</v>
      </c>
      <c r="O4" s="46"/>
      <c r="P4" s="46"/>
    </row>
    <row r="5" spans="1:16" x14ac:dyDescent="0.3">
      <c r="A5" s="25" t="s">
        <v>170</v>
      </c>
      <c r="B5" s="25" t="s">
        <v>170</v>
      </c>
      <c r="O5" s="46"/>
      <c r="P5" s="46"/>
    </row>
    <row r="6" spans="1:16" x14ac:dyDescent="0.3">
      <c r="A6" s="25" t="s">
        <v>56</v>
      </c>
      <c r="B6" s="25" t="s">
        <v>56</v>
      </c>
      <c r="O6" s="46"/>
      <c r="P6" s="46"/>
    </row>
    <row r="7" spans="1:16" x14ac:dyDescent="0.3">
      <c r="A7" s="25" t="s">
        <v>171</v>
      </c>
      <c r="B7" s="25" t="s">
        <v>171</v>
      </c>
      <c r="O7" s="46"/>
      <c r="P7" s="46"/>
    </row>
    <row r="8" spans="1:16" x14ac:dyDescent="0.3">
      <c r="A8" s="25" t="s">
        <v>57</v>
      </c>
      <c r="B8" s="25" t="s">
        <v>57</v>
      </c>
      <c r="O8" s="46"/>
      <c r="P8" s="46"/>
    </row>
    <row r="9" spans="1:16" x14ac:dyDescent="0.3">
      <c r="A9" s="25" t="s">
        <v>58</v>
      </c>
      <c r="B9" s="25" t="s">
        <v>58</v>
      </c>
      <c r="O9" s="46"/>
      <c r="P9" s="46"/>
    </row>
    <row r="10" spans="1:16" x14ac:dyDescent="0.3">
      <c r="A10" s="25" t="s">
        <v>59</v>
      </c>
      <c r="B10" s="25" t="s">
        <v>59</v>
      </c>
      <c r="O10" s="46"/>
      <c r="P10" s="46"/>
    </row>
    <row r="11" spans="1:16" x14ac:dyDescent="0.3">
      <c r="A11" s="25" t="s">
        <v>60</v>
      </c>
      <c r="B11" s="25" t="s">
        <v>60</v>
      </c>
      <c r="O11" s="46"/>
      <c r="P11" s="46"/>
    </row>
    <row r="12" spans="1:16" x14ac:dyDescent="0.3">
      <c r="A12" s="25" t="s">
        <v>172</v>
      </c>
      <c r="B12" s="25" t="s">
        <v>172</v>
      </c>
      <c r="O12" s="46"/>
      <c r="P12" s="46"/>
    </row>
    <row r="13" spans="1:16" x14ac:dyDescent="0.3">
      <c r="A13" s="25" t="s">
        <v>173</v>
      </c>
      <c r="B13" s="25" t="s">
        <v>173</v>
      </c>
      <c r="O13" s="46"/>
      <c r="P13" s="46"/>
    </row>
    <row r="14" spans="1:16" x14ac:dyDescent="0.3">
      <c r="A14" s="25" t="s">
        <v>174</v>
      </c>
      <c r="B14" s="25" t="s">
        <v>174</v>
      </c>
      <c r="O14" s="46"/>
      <c r="P14" s="46"/>
    </row>
    <row r="15" spans="1:16" x14ac:dyDescent="0.3">
      <c r="A15" s="25" t="s">
        <v>175</v>
      </c>
      <c r="B15" s="25" t="s">
        <v>175</v>
      </c>
    </row>
    <row r="16" spans="1:16" x14ac:dyDescent="0.3">
      <c r="A16" s="25" t="s">
        <v>176</v>
      </c>
      <c r="B16" s="25" t="s">
        <v>176</v>
      </c>
    </row>
    <row r="17" spans="1:2" x14ac:dyDescent="0.3">
      <c r="A17" s="25" t="s">
        <v>61</v>
      </c>
      <c r="B17" s="25" t="s">
        <v>61</v>
      </c>
    </row>
    <row r="18" spans="1:2" x14ac:dyDescent="0.3">
      <c r="A18" s="25" t="s">
        <v>62</v>
      </c>
      <c r="B18" s="25" t="s">
        <v>62</v>
      </c>
    </row>
    <row r="19" spans="1:2" x14ac:dyDescent="0.3">
      <c r="A19" s="25" t="s">
        <v>177</v>
      </c>
      <c r="B19" s="25" t="s">
        <v>177</v>
      </c>
    </row>
    <row r="20" spans="1:2" x14ac:dyDescent="0.3">
      <c r="A20" s="25" t="s">
        <v>63</v>
      </c>
      <c r="B20" s="25" t="s">
        <v>63</v>
      </c>
    </row>
    <row r="21" spans="1:2" x14ac:dyDescent="0.3">
      <c r="A21" s="25" t="s">
        <v>178</v>
      </c>
      <c r="B21" s="25" t="s">
        <v>178</v>
      </c>
    </row>
    <row r="22" spans="1:2" x14ac:dyDescent="0.3">
      <c r="A22" s="25" t="s">
        <v>179</v>
      </c>
      <c r="B22" s="25" t="s">
        <v>179</v>
      </c>
    </row>
    <row r="23" spans="1:2" x14ac:dyDescent="0.3">
      <c r="A23" s="25" t="s">
        <v>64</v>
      </c>
      <c r="B23" s="25" t="s">
        <v>64</v>
      </c>
    </row>
    <row r="24" spans="1:2" x14ac:dyDescent="0.3">
      <c r="A24" s="25" t="s">
        <v>65</v>
      </c>
      <c r="B24" s="25" t="s">
        <v>65</v>
      </c>
    </row>
    <row r="25" spans="1:2" x14ac:dyDescent="0.3">
      <c r="A25" s="25" t="s">
        <v>180</v>
      </c>
      <c r="B25" s="25" t="s">
        <v>180</v>
      </c>
    </row>
    <row r="26" spans="1:2" x14ac:dyDescent="0.3">
      <c r="A26" s="25" t="s">
        <v>181</v>
      </c>
      <c r="B26" s="25" t="s">
        <v>181</v>
      </c>
    </row>
    <row r="27" spans="1:2" x14ac:dyDescent="0.3">
      <c r="A27" s="25" t="s">
        <v>66</v>
      </c>
      <c r="B27" s="25" t="s">
        <v>66</v>
      </c>
    </row>
    <row r="28" spans="1:2" x14ac:dyDescent="0.3">
      <c r="A28" s="25" t="s">
        <v>67</v>
      </c>
      <c r="B28" s="25" t="s">
        <v>67</v>
      </c>
    </row>
    <row r="29" spans="1:2" x14ac:dyDescent="0.3">
      <c r="A29" s="25" t="s">
        <v>68</v>
      </c>
      <c r="B29" s="25" t="s">
        <v>68</v>
      </c>
    </row>
    <row r="30" spans="1:2" x14ac:dyDescent="0.3">
      <c r="A30" s="25" t="s">
        <v>69</v>
      </c>
      <c r="B30" s="25" t="s">
        <v>69</v>
      </c>
    </row>
    <row r="31" spans="1:2" x14ac:dyDescent="0.3">
      <c r="A31" s="25" t="s">
        <v>70</v>
      </c>
      <c r="B31" s="25" t="s">
        <v>70</v>
      </c>
    </row>
    <row r="32" spans="1:2" x14ac:dyDescent="0.3">
      <c r="A32" s="25" t="s">
        <v>182</v>
      </c>
      <c r="B32" s="25" t="s">
        <v>182</v>
      </c>
    </row>
    <row r="33" spans="1:2" x14ac:dyDescent="0.3">
      <c r="A33" s="25" t="s">
        <v>183</v>
      </c>
      <c r="B33" s="25" t="s">
        <v>183</v>
      </c>
    </row>
    <row r="34" spans="1:2" x14ac:dyDescent="0.3">
      <c r="A34" s="25" t="s">
        <v>184</v>
      </c>
      <c r="B34" s="25" t="s">
        <v>184</v>
      </c>
    </row>
    <row r="35" spans="1:2" x14ac:dyDescent="0.3">
      <c r="A35" s="25" t="s">
        <v>71</v>
      </c>
      <c r="B35" s="25" t="s">
        <v>71</v>
      </c>
    </row>
    <row r="36" spans="1:2" x14ac:dyDescent="0.3">
      <c r="A36" s="25" t="s">
        <v>72</v>
      </c>
      <c r="B36" s="25" t="s">
        <v>72</v>
      </c>
    </row>
    <row r="37" spans="1:2" x14ac:dyDescent="0.3">
      <c r="A37" s="25" t="s">
        <v>185</v>
      </c>
      <c r="B37" s="25" t="s">
        <v>185</v>
      </c>
    </row>
    <row r="38" spans="1:2" x14ac:dyDescent="0.3">
      <c r="A38" s="25" t="s">
        <v>73</v>
      </c>
      <c r="B38" s="25" t="s">
        <v>73</v>
      </c>
    </row>
    <row r="39" spans="1:2" x14ac:dyDescent="0.3">
      <c r="A39" s="25" t="s">
        <v>74</v>
      </c>
      <c r="B39" s="25" t="s">
        <v>74</v>
      </c>
    </row>
    <row r="40" spans="1:2" x14ac:dyDescent="0.3">
      <c r="A40" s="25" t="s">
        <v>186</v>
      </c>
      <c r="B40" s="25" t="s">
        <v>186</v>
      </c>
    </row>
    <row r="41" spans="1:2" x14ac:dyDescent="0.3">
      <c r="A41" s="25" t="s">
        <v>75</v>
      </c>
      <c r="B41" s="25" t="s">
        <v>75</v>
      </c>
    </row>
    <row r="42" spans="1:2" x14ac:dyDescent="0.3">
      <c r="A42" s="25" t="s">
        <v>187</v>
      </c>
      <c r="B42" s="25" t="s">
        <v>187</v>
      </c>
    </row>
    <row r="43" spans="1:2" x14ac:dyDescent="0.3">
      <c r="A43" s="25" t="s">
        <v>188</v>
      </c>
      <c r="B43" s="25" t="s">
        <v>188</v>
      </c>
    </row>
    <row r="44" spans="1:2" x14ac:dyDescent="0.3">
      <c r="A44" s="25" t="s">
        <v>189</v>
      </c>
      <c r="B44" s="25" t="s">
        <v>189</v>
      </c>
    </row>
    <row r="45" spans="1:2" x14ac:dyDescent="0.3">
      <c r="A45" s="25" t="s">
        <v>92</v>
      </c>
      <c r="B45" s="25" t="s">
        <v>92</v>
      </c>
    </row>
    <row r="46" spans="1:2" x14ac:dyDescent="0.3">
      <c r="A46" s="25" t="s">
        <v>190</v>
      </c>
      <c r="B46" s="25" t="s">
        <v>190</v>
      </c>
    </row>
    <row r="47" spans="1:2" x14ac:dyDescent="0.3">
      <c r="A47" s="25" t="s">
        <v>76</v>
      </c>
      <c r="B47" s="25" t="s">
        <v>76</v>
      </c>
    </row>
    <row r="48" spans="1:2" x14ac:dyDescent="0.3">
      <c r="A48" s="25" t="s">
        <v>77</v>
      </c>
      <c r="B48" s="25" t="s">
        <v>77</v>
      </c>
    </row>
    <row r="49" spans="1:2" x14ac:dyDescent="0.3">
      <c r="A49" s="25" t="s">
        <v>78</v>
      </c>
      <c r="B49" s="25" t="s">
        <v>78</v>
      </c>
    </row>
    <row r="50" spans="1:2" x14ac:dyDescent="0.3">
      <c r="A50" s="25" t="s">
        <v>191</v>
      </c>
      <c r="B50" s="25" t="s">
        <v>191</v>
      </c>
    </row>
    <row r="51" spans="1:2" x14ac:dyDescent="0.3">
      <c r="A51" s="25" t="s">
        <v>79</v>
      </c>
      <c r="B51" s="25" t="s">
        <v>79</v>
      </c>
    </row>
    <row r="52" spans="1:2" x14ac:dyDescent="0.3">
      <c r="A52" s="25" t="s">
        <v>80</v>
      </c>
      <c r="B52" s="25" t="s">
        <v>80</v>
      </c>
    </row>
    <row r="53" spans="1:2" x14ac:dyDescent="0.3">
      <c r="A53" s="25" t="s">
        <v>81</v>
      </c>
      <c r="B53" s="25" t="s">
        <v>81</v>
      </c>
    </row>
    <row r="54" spans="1:2" x14ac:dyDescent="0.3">
      <c r="A54" s="25" t="s">
        <v>192</v>
      </c>
      <c r="B54" s="25" t="s">
        <v>192</v>
      </c>
    </row>
    <row r="55" spans="1:2" x14ac:dyDescent="0.3">
      <c r="A55" s="25" t="s">
        <v>82</v>
      </c>
      <c r="B55" s="25" t="s">
        <v>82</v>
      </c>
    </row>
    <row r="56" spans="1:2" x14ac:dyDescent="0.3">
      <c r="A56" s="25" t="s">
        <v>83</v>
      </c>
      <c r="B56" s="25" t="s">
        <v>83</v>
      </c>
    </row>
    <row r="57" spans="1:2" x14ac:dyDescent="0.3">
      <c r="A57" s="25" t="s">
        <v>84</v>
      </c>
      <c r="B57" s="25" t="s">
        <v>84</v>
      </c>
    </row>
    <row r="58" spans="1:2" x14ac:dyDescent="0.3">
      <c r="A58" s="25" t="s">
        <v>85</v>
      </c>
      <c r="B58" s="25" t="s">
        <v>85</v>
      </c>
    </row>
    <row r="59" spans="1:2" x14ac:dyDescent="0.3">
      <c r="A59" s="25" t="s">
        <v>86</v>
      </c>
      <c r="B59" s="25" t="s">
        <v>86</v>
      </c>
    </row>
    <row r="60" spans="1:2" x14ac:dyDescent="0.3">
      <c r="A60" s="25" t="s">
        <v>193</v>
      </c>
      <c r="B60" s="25" t="s">
        <v>193</v>
      </c>
    </row>
    <row r="61" spans="1:2" x14ac:dyDescent="0.3">
      <c r="A61" s="25" t="s">
        <v>194</v>
      </c>
      <c r="B61" s="25" t="s">
        <v>194</v>
      </c>
    </row>
    <row r="62" spans="1:2" x14ac:dyDescent="0.3">
      <c r="A62" s="25" t="s">
        <v>87</v>
      </c>
      <c r="B62" s="25" t="s">
        <v>87</v>
      </c>
    </row>
    <row r="63" spans="1:2" x14ac:dyDescent="0.3">
      <c r="A63" s="25" t="s">
        <v>195</v>
      </c>
      <c r="B63" s="25" t="s">
        <v>195</v>
      </c>
    </row>
    <row r="64" spans="1:2" x14ac:dyDescent="0.3">
      <c r="A64" s="25" t="s">
        <v>196</v>
      </c>
      <c r="B64" s="25" t="s">
        <v>196</v>
      </c>
    </row>
    <row r="65" spans="1:2" x14ac:dyDescent="0.3">
      <c r="A65" s="25" t="s">
        <v>197</v>
      </c>
      <c r="B65" s="25" t="s">
        <v>197</v>
      </c>
    </row>
    <row r="66" spans="1:2" x14ac:dyDescent="0.3">
      <c r="A66" s="25" t="s">
        <v>88</v>
      </c>
      <c r="B66" s="25" t="s">
        <v>88</v>
      </c>
    </row>
    <row r="67" spans="1:2" x14ac:dyDescent="0.3">
      <c r="A67" s="25" t="s">
        <v>198</v>
      </c>
      <c r="B67" s="25" t="s">
        <v>198</v>
      </c>
    </row>
    <row r="68" spans="1:2" x14ac:dyDescent="0.3">
      <c r="A68" s="25" t="s">
        <v>199</v>
      </c>
      <c r="B68" s="25" t="s">
        <v>199</v>
      </c>
    </row>
    <row r="69" spans="1:2" x14ac:dyDescent="0.3">
      <c r="A69" s="25" t="s">
        <v>200</v>
      </c>
      <c r="B69" s="25" t="s">
        <v>200</v>
      </c>
    </row>
    <row r="70" spans="1:2" x14ac:dyDescent="0.3">
      <c r="A70" s="25" t="s">
        <v>201</v>
      </c>
      <c r="B70" s="25" t="s">
        <v>201</v>
      </c>
    </row>
    <row r="71" spans="1:2" x14ac:dyDescent="0.3">
      <c r="A71" s="25" t="s">
        <v>202</v>
      </c>
      <c r="B71" s="25" t="s">
        <v>202</v>
      </c>
    </row>
    <row r="72" spans="1:2" x14ac:dyDescent="0.3">
      <c r="A72" s="25" t="s">
        <v>203</v>
      </c>
      <c r="B72" s="25" t="s">
        <v>203</v>
      </c>
    </row>
    <row r="73" spans="1:2" x14ac:dyDescent="0.3">
      <c r="A73" s="25" t="s">
        <v>89</v>
      </c>
      <c r="B73" s="25" t="s">
        <v>89</v>
      </c>
    </row>
    <row r="74" spans="1:2" x14ac:dyDescent="0.3">
      <c r="A74" s="25" t="s">
        <v>204</v>
      </c>
      <c r="B74" s="25" t="s">
        <v>204</v>
      </c>
    </row>
    <row r="75" spans="1:2" x14ac:dyDescent="0.3">
      <c r="A75" s="25" t="s">
        <v>205</v>
      </c>
      <c r="B75" s="25" t="s">
        <v>205</v>
      </c>
    </row>
  </sheetData>
  <sheetProtection sheet="1" objects="1" scenarios="1"/>
  <phoneticPr fontId="0" type="noConversion"/>
  <printOptions horizontalCentered="1"/>
  <pageMargins left="0.39370078740157483" right="0.39370078740157483" top="0.86614173228346458" bottom="0.39370078740157483" header="0.39370078740157483" footer="0.39370078740157483"/>
  <pageSetup paperSize="9" orientation="portrait" r:id="rId1"/>
  <headerFooter alignWithMargins="0">
    <oddHeader>&amp;C&amp;"Arial Black,Regular"&amp;14&amp;EListe des &amp;12Membres encôdés dans la liste Ordinateur&amp;R&amp;D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20</vt:i4>
      </vt:variant>
    </vt:vector>
  </HeadingPairs>
  <TitlesOfParts>
    <vt:vector size="33" baseType="lpstr">
      <vt:lpstr>Info</vt:lpstr>
      <vt:lpstr>Inscription</vt:lpstr>
      <vt:lpstr>Recette des Inscriptions</vt:lpstr>
      <vt:lpstr>Tour</vt:lpstr>
      <vt:lpstr>Tirage Matchs</vt:lpstr>
      <vt:lpstr>Class Tour 1</vt:lpstr>
      <vt:lpstr>Class Tour 2</vt:lpstr>
      <vt:lpstr>Class Tour 3</vt:lpstr>
      <vt:lpstr>Class Tour 4</vt:lpstr>
      <vt:lpstr>Class Tour 5</vt:lpstr>
      <vt:lpstr>Feuilles de Matchs</vt:lpstr>
      <vt:lpstr>Feuilles de Matchs 2</vt:lpstr>
      <vt:lpstr>Liste Membres</vt:lpstr>
      <vt:lpstr>ClasTr1</vt:lpstr>
      <vt:lpstr>ClasTr2</vt:lpstr>
      <vt:lpstr>ClasTr3</vt:lpstr>
      <vt:lpstr>ClasTr4</vt:lpstr>
      <vt:lpstr>ClasTr5</vt:lpstr>
      <vt:lpstr>'Class Tour 1'!Impression_des_titres</vt:lpstr>
      <vt:lpstr>'Class Tour 2'!Impression_des_titres</vt:lpstr>
      <vt:lpstr>'Class Tour 3'!Impression_des_titres</vt:lpstr>
      <vt:lpstr>'Class Tour 4'!Impression_des_titres</vt:lpstr>
      <vt:lpstr>'Class Tour 5'!Impression_des_titres</vt:lpstr>
      <vt:lpstr>Inscription!Impression_des_titres</vt:lpstr>
      <vt:lpstr>'Tirage Matchs'!Impression_des_titres</vt:lpstr>
      <vt:lpstr>Tour!Impression_des_titres</vt:lpstr>
      <vt:lpstr>Responsables</vt:lpstr>
      <vt:lpstr>Sommes</vt:lpstr>
      <vt:lpstr>TourCompl</vt:lpstr>
      <vt:lpstr>Tournoi</vt:lpstr>
      <vt:lpstr>tyty</vt:lpstr>
      <vt:lpstr>'Recette des Inscriptions'!Zone_d_impression</vt:lpstr>
      <vt:lpstr>'Tirage Matchs'!Zone_d_impression</vt:lpstr>
    </vt:vector>
  </TitlesOfParts>
  <Company>pétanque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Flawinne</dc:creator>
  <cp:lastModifiedBy>Jean-Eric Pelouas</cp:lastModifiedBy>
  <cp:lastPrinted>2012-03-09T09:45:54Z</cp:lastPrinted>
  <dcterms:created xsi:type="dcterms:W3CDTF">2005-09-12T11:44:54Z</dcterms:created>
  <dcterms:modified xsi:type="dcterms:W3CDTF">2019-05-02T07:52:45Z</dcterms:modified>
</cp:coreProperties>
</file>