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Valeur" sheetId="1" r:id="rId1"/>
    <sheet name="%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B7" i="2" l="1"/>
  <c r="E7" i="1" l="1"/>
  <c r="M55" i="1"/>
  <c r="M52" i="1"/>
  <c r="J52" i="1"/>
  <c r="G52" i="1"/>
  <c r="D52" i="1"/>
  <c r="N49" i="1"/>
  <c r="L50" i="1"/>
  <c r="K50" i="1"/>
  <c r="J50" i="1"/>
  <c r="G50" i="1"/>
  <c r="F50" i="1"/>
  <c r="D50" i="1"/>
  <c r="C50" i="1"/>
  <c r="D53" i="1"/>
  <c r="M38" i="1"/>
  <c r="M35" i="1"/>
  <c r="J35" i="1"/>
  <c r="G35" i="1"/>
  <c r="D35" i="1"/>
  <c r="D33" i="1"/>
  <c r="N32" i="1"/>
  <c r="M33" i="1"/>
  <c r="L33" i="1"/>
  <c r="M36" i="1"/>
  <c r="J33" i="1"/>
  <c r="I33" i="1"/>
  <c r="H33" i="1"/>
  <c r="F33" i="1"/>
  <c r="E33" i="1"/>
  <c r="B33" i="1"/>
  <c r="N15" i="1"/>
  <c r="H50" i="1" l="1"/>
  <c r="G33" i="1"/>
  <c r="I50" i="1"/>
  <c r="C33" i="1"/>
  <c r="K33" i="1"/>
  <c r="E50" i="1"/>
  <c r="M50" i="1"/>
  <c r="G53" i="1"/>
  <c r="J53" i="1"/>
  <c r="B50" i="1"/>
  <c r="M53" i="1"/>
  <c r="N45" i="1"/>
  <c r="D36" i="1"/>
  <c r="J36" i="1"/>
  <c r="N28" i="1"/>
  <c r="G36" i="1"/>
  <c r="G18" i="1"/>
  <c r="M21" i="1"/>
  <c r="M18" i="1"/>
  <c r="J18" i="1"/>
  <c r="D18" i="1"/>
  <c r="B8" i="1"/>
  <c r="C8" i="1"/>
  <c r="D8" i="1"/>
  <c r="F8" i="1"/>
  <c r="G8" i="1"/>
  <c r="E8" i="1"/>
  <c r="C16" i="1"/>
  <c r="D16" i="1"/>
  <c r="E16" i="1"/>
  <c r="E17" i="1" s="1"/>
  <c r="E25" i="1" s="1"/>
  <c r="F16" i="1"/>
  <c r="G16" i="1"/>
  <c r="H16" i="1"/>
  <c r="I16" i="1"/>
  <c r="I17" i="1" s="1"/>
  <c r="I25" i="1" s="1"/>
  <c r="J16" i="1"/>
  <c r="L16" i="1"/>
  <c r="M16" i="1"/>
  <c r="M39" i="1" l="1"/>
  <c r="C29" i="1"/>
  <c r="G29" i="1"/>
  <c r="K29" i="1"/>
  <c r="F29" i="1"/>
  <c r="B29" i="1"/>
  <c r="D29" i="1"/>
  <c r="H29" i="1"/>
  <c r="L29" i="1"/>
  <c r="J29" i="1"/>
  <c r="E29" i="1"/>
  <c r="I29" i="1"/>
  <c r="M29" i="1"/>
  <c r="M56" i="1"/>
  <c r="C46" i="1"/>
  <c r="G46" i="1"/>
  <c r="K46" i="1"/>
  <c r="F46" i="1"/>
  <c r="D46" i="1"/>
  <c r="H46" i="1"/>
  <c r="L46" i="1"/>
  <c r="J46" i="1"/>
  <c r="B46" i="1"/>
  <c r="E46" i="1"/>
  <c r="I46" i="1"/>
  <c r="M46" i="1"/>
  <c r="J34" i="1"/>
  <c r="H17" i="1"/>
  <c r="H25" i="1" s="1"/>
  <c r="D17" i="1"/>
  <c r="M34" i="1"/>
  <c r="M17" i="1"/>
  <c r="L17" i="1"/>
  <c r="L25" i="1" s="1"/>
  <c r="G17" i="1"/>
  <c r="G51" i="1"/>
  <c r="J17" i="1"/>
  <c r="F17" i="1"/>
  <c r="F25" i="1" s="1"/>
  <c r="H34" i="1"/>
  <c r="H42" i="1" s="1"/>
  <c r="M51" i="1"/>
  <c r="I51" i="1"/>
  <c r="I59" i="1" s="1"/>
  <c r="F34" i="1"/>
  <c r="F42" i="1" s="1"/>
  <c r="I34" i="1"/>
  <c r="I42" i="1" s="1"/>
  <c r="C51" i="1"/>
  <c r="C59" i="1" s="1"/>
  <c r="L51" i="1"/>
  <c r="L59" i="1" s="1"/>
  <c r="B51" i="1"/>
  <c r="B59" i="1" s="1"/>
  <c r="E51" i="1"/>
  <c r="E59" i="1" s="1"/>
  <c r="G34" i="1"/>
  <c r="B34" i="1"/>
  <c r="E34" i="1"/>
  <c r="E42" i="1" s="1"/>
  <c r="F51" i="1"/>
  <c r="F59" i="1" s="1"/>
  <c r="L34" i="1"/>
  <c r="L42" i="1" s="1"/>
  <c r="C34" i="1"/>
  <c r="C42" i="1" s="1"/>
  <c r="K34" i="1"/>
  <c r="K42" i="1" s="1"/>
  <c r="H51" i="1"/>
  <c r="H59" i="1" s="1"/>
  <c r="J51" i="1"/>
  <c r="K51" i="1"/>
  <c r="K59" i="1" s="1"/>
  <c r="D34" i="1"/>
  <c r="D51" i="1"/>
  <c r="M19" i="1"/>
  <c r="C17" i="1"/>
  <c r="C25" i="1" s="1"/>
  <c r="D19" i="1"/>
  <c r="B16" i="1"/>
  <c r="D7" i="1"/>
  <c r="G19" i="1"/>
  <c r="K16" i="1"/>
  <c r="K17" i="1" s="1"/>
  <c r="K25" i="1" s="1"/>
  <c r="C7" i="1"/>
  <c r="J19" i="1"/>
  <c r="G7" i="1"/>
  <c r="B7" i="1"/>
  <c r="F7" i="1"/>
  <c r="N11" i="1"/>
  <c r="J20" i="1" l="1"/>
  <c r="J25" i="1" s="1"/>
  <c r="N51" i="1"/>
  <c r="M37" i="1"/>
  <c r="D37" i="1"/>
  <c r="D42" i="1" s="1"/>
  <c r="N34" i="1"/>
  <c r="B42" i="1"/>
  <c r="M54" i="1"/>
  <c r="J54" i="1"/>
  <c r="J59" i="1" s="1"/>
  <c r="G37" i="1"/>
  <c r="G42" i="1" s="1"/>
  <c r="D54" i="1"/>
  <c r="D59" i="1" s="1"/>
  <c r="J37" i="1"/>
  <c r="J42" i="1" s="1"/>
  <c r="G54" i="1"/>
  <c r="G59" i="1" s="1"/>
  <c r="M22" i="1"/>
  <c r="B17" i="1"/>
  <c r="B25" i="1" s="1"/>
  <c r="G20" i="1"/>
  <c r="G25" i="1" s="1"/>
  <c r="M20" i="1"/>
  <c r="E12" i="1"/>
  <c r="I12" i="1"/>
  <c r="M12" i="1"/>
  <c r="C12" i="1"/>
  <c r="G12" i="1"/>
  <c r="K12" i="1"/>
  <c r="F12" i="1"/>
  <c r="J12" i="1"/>
  <c r="L12" i="1"/>
  <c r="D12" i="1"/>
  <c r="H12" i="1"/>
  <c r="B12" i="1"/>
  <c r="M59" i="1" l="1"/>
  <c r="N12" i="1"/>
  <c r="N54" i="1"/>
  <c r="M57" i="1" s="1"/>
  <c r="N57" i="1" s="1"/>
  <c r="N46" i="1"/>
  <c r="N29" i="1"/>
  <c r="M42" i="1"/>
  <c r="N37" i="1"/>
  <c r="M40" i="1" s="1"/>
  <c r="N40" i="1" s="1"/>
  <c r="N17" i="1"/>
  <c r="D20" i="1"/>
  <c r="D25" i="1" s="1"/>
  <c r="M25" i="1" s="1"/>
  <c r="N20" i="1" l="1"/>
  <c r="M23" i="1" s="1"/>
  <c r="N23" i="1" s="1"/>
</calcChain>
</file>

<file path=xl/comments1.xml><?xml version="1.0" encoding="utf-8"?>
<comments xmlns="http://schemas.openxmlformats.org/spreadsheetml/2006/main">
  <authors>
    <author>Jean-Marc Le Blouch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comments2.xml><?xml version="1.0" encoding="utf-8"?>
<comments xmlns="http://schemas.openxmlformats.org/spreadsheetml/2006/main">
  <authors>
    <author>Jean-Marc Le Blouch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sharedStrings.xml><?xml version="1.0" encoding="utf-8"?>
<sst xmlns="http://schemas.openxmlformats.org/spreadsheetml/2006/main" count="184" uniqueCount="85">
  <si>
    <t>[0,80%[</t>
  </si>
  <si>
    <t>[80%,90%]</t>
  </si>
  <si>
    <t>[90%,100%]</t>
  </si>
  <si>
    <t>[100%,110%]</t>
  </si>
  <si>
    <t>[110%,120%]</t>
  </si>
  <si>
    <t>[120%, +[</t>
  </si>
  <si>
    <t>Nom</t>
  </si>
  <si>
    <t>Prénom</t>
  </si>
  <si>
    <t>Janv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</si>
  <si>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</si>
  <si>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</si>
  <si>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</si>
  <si>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</si>
  <si>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</si>
  <si>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</si>
  <si>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</si>
  <si>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</si>
  <si>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</si>
  <si>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</si>
  <si>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</si>
  <si>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%</t>
  </si>
  <si>
    <t>Objectifs mensuels de CA</t>
  </si>
  <si>
    <t>% mis en jeu pour le calcul des primes</t>
  </si>
  <si>
    <t>% atteinte des objectifs</t>
  </si>
  <si>
    <t>Calcul de la rémunération variable</t>
  </si>
  <si>
    <t>Montant mis en jeu mensuellement</t>
  </si>
  <si>
    <t>Montant mis en jeu annuellement</t>
  </si>
  <si>
    <t>CAHT réalisé</t>
  </si>
  <si>
    <t>Primes mensuelles</t>
  </si>
  <si>
    <t>Primes trimestrielles</t>
  </si>
  <si>
    <t>Prime annuelle</t>
  </si>
  <si>
    <t>% d'atteinte de l'objectif mensuel</t>
  </si>
  <si>
    <t>% d'atteinte de l'objectif trimestriel</t>
  </si>
  <si>
    <t>% d'atteinte de l'objectif annuel</t>
  </si>
  <si>
    <t>Montant mis en jeu trimestriellement</t>
  </si>
  <si>
    <t xml:space="preserve">Primes perçues </t>
  </si>
  <si>
    <t>2015 - SAFETY FIRST</t>
  </si>
  <si>
    <t>2015 - CONCEPT AZUR</t>
  </si>
  <si>
    <t>2015 - KITCHEN BOX</t>
  </si>
  <si>
    <t>CAHT réalisé à intéger tous les mois</t>
  </si>
  <si>
    <t>A intégrer en début d'année</t>
  </si>
  <si>
    <t>% Leasecom</t>
  </si>
  <si>
    <t xml:space="preserve">Durée en mois </t>
  </si>
  <si>
    <t>Montant du devis</t>
  </si>
  <si>
    <t>5 000 à 7 500 € HT</t>
  </si>
  <si>
    <t xml:space="preserve">Valeur mensualité </t>
  </si>
  <si>
    <t>mois</t>
  </si>
  <si>
    <t>450 à  5 000 € HT</t>
  </si>
  <si>
    <r>
      <t>SI(</t>
    </r>
    <r>
      <rPr>
        <sz val="11"/>
        <color rgb="FFFF0000"/>
        <rFont val="Calibri"/>
        <family val="2"/>
        <scheme val="minor"/>
      </rPr>
      <t>B1&lt;5000</t>
    </r>
    <r>
      <rPr>
        <sz val="11"/>
        <color theme="1"/>
        <rFont val="Calibri"/>
        <family val="2"/>
        <scheme val="minor"/>
      </rPr>
      <t>;</t>
    </r>
    <r>
      <rPr>
        <sz val="11"/>
        <color rgb="FF00B050"/>
        <rFont val="Calibri"/>
        <family val="2"/>
        <scheme val="minor"/>
      </rPr>
      <t>SI(B2=24;B5;SI(B2=36;C5;SI(B2=48;D5;E5)))</t>
    </r>
    <r>
      <rPr>
        <sz val="11"/>
        <color theme="1"/>
        <rFont val="Calibri"/>
        <family val="2"/>
        <scheme val="minor"/>
      </rPr>
      <t>;</t>
    </r>
    <r>
      <rPr>
        <sz val="11"/>
        <color rgb="FF0070C0"/>
        <rFont val="Calibri"/>
        <family val="2"/>
        <scheme val="minor"/>
      </rPr>
      <t>SI(B2=24;H5;SI(B2=36;I5;SI(B2=48;J5;K5)))</t>
    </r>
    <r>
      <rPr>
        <sz val="11"/>
        <color theme="1"/>
        <rFont val="Calibri"/>
        <family val="2"/>
        <scheme val="minor"/>
      </rPr>
      <t>)*B1</t>
    </r>
  </si>
  <si>
    <t>B1&lt;5000</t>
  </si>
  <si>
    <t>condition de départ</t>
  </si>
  <si>
    <t>SI(B2=24;B5;SI(B2=36;C5;SI(B2=48;D5;E5)))</t>
  </si>
  <si>
    <t>valeur si vrai</t>
  </si>
  <si>
    <t>SI(B2=24;H5;SI(B2=36;I5;SI(B2=48;J5;K5)))</t>
  </si>
  <si>
    <t>valeur si faux</t>
  </si>
  <si>
    <t>dans les valeurs si vrai ou faux, plusieur SI()</t>
  </si>
  <si>
    <t>SI(B2=24</t>
  </si>
  <si>
    <t>condition 1</t>
  </si>
  <si>
    <t>B5</t>
  </si>
  <si>
    <t>SI(B2=36;C5;SI(B2=48;D5;E5)))</t>
  </si>
  <si>
    <t>1°)</t>
  </si>
  <si>
    <t>2°)</t>
  </si>
  <si>
    <t>SI(B2=36</t>
  </si>
  <si>
    <t>C5</t>
  </si>
  <si>
    <t>SI(B2=48;D5;E5)))</t>
  </si>
  <si>
    <t>SI(B2=48</t>
  </si>
  <si>
    <t>D5</t>
  </si>
  <si>
    <t>condition 2</t>
  </si>
  <si>
    <t>condition 3</t>
  </si>
  <si>
    <t>E5</t>
  </si>
  <si>
    <t>3°)</t>
  </si>
  <si>
    <t>Pareil pour valeur si faux de B1&lt;5000</t>
  </si>
  <si>
    <t>et le choix multiplié par B1</t>
  </si>
  <si>
    <t>EXPLICATION</t>
  </si>
  <si>
    <t>POUR</t>
  </si>
  <si>
    <t>LES</t>
  </si>
  <si>
    <t>SI()</t>
  </si>
  <si>
    <t>IMBRIQUÉS</t>
  </si>
  <si>
    <r>
      <t xml:space="preserve">Excel arrête sa recherche dès la 1ere </t>
    </r>
    <r>
      <rPr>
        <u/>
        <sz val="10"/>
        <color theme="1"/>
        <rFont val="Calibri"/>
        <family val="2"/>
        <scheme val="minor"/>
      </rPr>
      <t>valeur si VRAI</t>
    </r>
    <r>
      <rPr>
        <sz val="10"/>
        <color theme="1"/>
        <rFont val="Calibri"/>
        <family val="2"/>
        <scheme val="minor"/>
      </rPr>
      <t xml:space="preserve"> trouvée</t>
    </r>
  </si>
  <si>
    <t>dans l'ordre de la formule</t>
  </si>
  <si>
    <t>(en double-clic sur B11, les couleurs de caractères s'affichent)</t>
  </si>
  <si>
    <t>avec les cellules H5, I5, J5 et K5</t>
  </si>
  <si>
    <t>(sauf si B2 peut contenir n'importe quoi d'autre sans rapport avec les valeurs de comparaisons)</t>
  </si>
  <si>
    <r>
      <t xml:space="preserve">le SI(B2=60….. final est inutile, puisque aucune </t>
    </r>
    <r>
      <rPr>
        <u/>
        <sz val="10"/>
        <color theme="1"/>
        <rFont val="Calibri"/>
        <family val="2"/>
        <scheme val="minor"/>
      </rPr>
      <t>valeur si vrai</t>
    </r>
    <r>
      <rPr>
        <sz val="10"/>
        <color theme="1"/>
        <rFont val="Calibri"/>
        <family val="2"/>
        <scheme val="minor"/>
      </rPr>
      <t xml:space="preserve"> trouvée avant</t>
    </r>
  </si>
  <si>
    <t>=SI(ET(B2="";OU(B1&lt;450;B1&gt;7500));NA();SI(B1&lt;5000;RECHERCHEH(B2;B4:E5;2;FAUX);RECHERCHEH(B2;H4:K5;2;FAUX)))*B1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</si>
</sst>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%"/>
    <numFmt numFmtId="167" formatCode="0.000%"/>
    <numFmt numFmtId="168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/>
    <xf numFmtId="10" fontId="3" fillId="0" borderId="1" xfId="2" applyNumberFormat="1" applyFont="1" applyBorder="1"/>
    <xf numFmtId="10" fontId="2" fillId="0" borderId="1" xfId="2" applyNumberFormat="1" applyFont="1" applyBorder="1"/>
    <xf numFmtId="164" fontId="2" fillId="0" borderId="1" xfId="0" applyNumberFormat="1" applyFont="1" applyBorder="1"/>
    <xf numFmtId="0" fontId="3" fillId="0" borderId="6" xfId="0" applyFont="1" applyBorder="1"/>
    <xf numFmtId="0" fontId="3" fillId="0" borderId="7" xfId="0" applyFont="1" applyBorder="1"/>
    <xf numFmtId="165" fontId="3" fillId="0" borderId="6" xfId="0" applyNumberFormat="1" applyFont="1" applyBorder="1"/>
    <xf numFmtId="0" fontId="5" fillId="0" borderId="0" xfId="0" applyFont="1"/>
    <xf numFmtId="9" fontId="3" fillId="0" borderId="7" xfId="2" applyFont="1" applyBorder="1"/>
    <xf numFmtId="0" fontId="2" fillId="2" borderId="1" xfId="0" applyFont="1" applyFill="1" applyBorder="1"/>
    <xf numFmtId="0" fontId="2" fillId="2" borderId="5" xfId="0" applyFont="1" applyFill="1" applyBorder="1"/>
    <xf numFmtId="164" fontId="2" fillId="3" borderId="1" xfId="0" applyNumberFormat="1" applyFont="1" applyFill="1" applyBorder="1"/>
    <xf numFmtId="0" fontId="2" fillId="3" borderId="1" xfId="0" applyFont="1" applyFill="1" applyBorder="1"/>
    <xf numFmtId="164" fontId="2" fillId="0" borderId="1" xfId="0" applyNumberFormat="1" applyFont="1" applyFill="1" applyBorder="1"/>
    <xf numFmtId="0" fontId="2" fillId="3" borderId="8" xfId="0" applyFont="1" applyFill="1" applyBorder="1"/>
    <xf numFmtId="164" fontId="2" fillId="3" borderId="8" xfId="0" applyNumberFormat="1" applyFont="1" applyFill="1" applyBorder="1"/>
    <xf numFmtId="166" fontId="2" fillId="5" borderId="1" xfId="2" applyNumberFormat="1" applyFont="1" applyFill="1" applyBorder="1" applyAlignment="1">
      <alignment horizontal="center"/>
    </xf>
    <xf numFmtId="165" fontId="2" fillId="6" borderId="1" xfId="0" applyNumberFormat="1" applyFont="1" applyFill="1" applyBorder="1"/>
    <xf numFmtId="0" fontId="3" fillId="0" borderId="9" xfId="0" applyFont="1" applyBorder="1"/>
    <xf numFmtId="9" fontId="3" fillId="0" borderId="9" xfId="2" applyFont="1" applyBorder="1"/>
    <xf numFmtId="0" fontId="2" fillId="6" borderId="1" xfId="0" applyFont="1" applyFill="1" applyBorder="1"/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5" fontId="2" fillId="2" borderId="4" xfId="1" applyNumberFormat="1" applyFont="1" applyFill="1" applyBorder="1"/>
    <xf numFmtId="165" fontId="2" fillId="7" borderId="1" xfId="0" applyNumberFormat="1" applyFont="1" applyFill="1" applyBorder="1"/>
    <xf numFmtId="165" fontId="2" fillId="8" borderId="1" xfId="0" applyNumberFormat="1" applyFont="1" applyFill="1" applyBorder="1"/>
    <xf numFmtId="165" fontId="2" fillId="9" borderId="1" xfId="0" applyNumberFormat="1" applyFont="1" applyFill="1" applyBorder="1"/>
    <xf numFmtId="0" fontId="2" fillId="8" borderId="1" xfId="0" applyFont="1" applyFill="1" applyBorder="1" applyAlignment="1">
      <alignment horizontal="left"/>
    </xf>
    <xf numFmtId="0" fontId="2" fillId="7" borderId="1" xfId="0" applyFont="1" applyFill="1" applyBorder="1"/>
    <xf numFmtId="0" fontId="2" fillId="9" borderId="1" xfId="0" applyFont="1" applyFill="1" applyBorder="1"/>
    <xf numFmtId="0" fontId="2" fillId="5" borderId="1" xfId="0" applyFont="1" applyFill="1" applyBorder="1"/>
    <xf numFmtId="167" fontId="2" fillId="5" borderId="1" xfId="2" applyNumberFormat="1" applyFont="1" applyFill="1" applyBorder="1" applyAlignment="1">
      <alignment horizontal="center"/>
    </xf>
    <xf numFmtId="0" fontId="7" fillId="0" borderId="0" xfId="0" applyFont="1"/>
    <xf numFmtId="168" fontId="3" fillId="0" borderId="0" xfId="0" applyNumberFormat="1" applyFont="1"/>
    <xf numFmtId="164" fontId="2" fillId="2" borderId="1" xfId="1" applyNumberFormat="1" applyFont="1" applyFill="1" applyBorder="1"/>
    <xf numFmtId="0" fontId="9" fillId="0" borderId="0" xfId="0" applyFont="1"/>
    <xf numFmtId="0" fontId="8" fillId="0" borderId="1" xfId="0" applyFont="1" applyBorder="1" applyAlignment="1">
      <alignment horizontal="center"/>
    </xf>
    <xf numFmtId="165" fontId="3" fillId="0" borderId="0" xfId="0" applyNumberFormat="1" applyFont="1"/>
    <xf numFmtId="8" fontId="11" fillId="0" borderId="0" xfId="0" applyNumberFormat="1" applyFont="1"/>
    <xf numFmtId="0" fontId="12" fillId="0" borderId="0" xfId="0" applyFont="1"/>
    <xf numFmtId="0" fontId="13" fillId="0" borderId="0" xfId="0" applyFont="1"/>
    <xf numFmtId="0" fontId="3" fillId="0" borderId="0" xfId="0" applyFont="1" applyAlignment="1">
      <alignment horizontal="right"/>
    </xf>
    <xf numFmtId="8" fontId="9" fillId="0" borderId="0" xfId="0" applyNumberFormat="1" applyFont="1"/>
    <xf numFmtId="0" fontId="3" fillId="0" borderId="0" xfId="0" applyFont="1" applyAlignment="1">
      <alignment horizontal="center"/>
    </xf>
    <xf numFmtId="164" fontId="0" fillId="6" borderId="0" xfId="0" quotePrefix="1" applyNumberFormat="1" applyFont="1" applyFill="1"/>
    <xf numFmtId="0" fontId="16" fillId="0" borderId="0" xfId="0" applyFont="1"/>
    <xf numFmtId="0" fontId="3" fillId="0" borderId="2" xfId="0" applyFont="1" applyBorder="1" applyAlignment="1"/>
    <xf numFmtId="0" fontId="0" fillId="0" borderId="3" xfId="0" applyBorder="1" applyAlignment="1"/>
    <xf numFmtId="0" fontId="2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4" fontId="3" fillId="0" borderId="0" xfId="0" applyNumberFormat="1" applyFont="1"/>
    <xf numFmtId="0" fontId="17" fillId="0" borderId="0" xfId="0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1756833</xdr:colOff>
      <xdr:row>10</xdr:row>
      <xdr:rowOff>42334</xdr:rowOff>
    </xdr:from>
    <xdr:to>
      <xdr:col>0</xdr:col>
      <xdr:colOff>2095501</xdr:colOff>
      <xdr:row>31</xdr:row>
      <xdr:rowOff>42334</xdr:rowOff>
    </xdr:to>
    <xdr:sp macro="" textlink="">
      <xdr:nvSpPr>
        <xdr:cNvPr id="2" name="Accolade ouvrante 1"/>
        <xdr:cNvSpPr/>
      </xdr:nvSpPr>
      <xdr:spPr>
        <a:xfrm>
          <a:off x="1756833" y="2148417"/>
          <a:ext cx="338668" cy="3397250"/>
        </a:xfrm>
        <a:prstGeom prst="leftBrace">
          <a:avLst>
            <a:gd name="adj1" fmla="val 23484"/>
            <a:gd name="adj2" fmla="val 25389"/>
          </a:avLst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793750</xdr:colOff>
      <xdr:row>12</xdr:row>
      <xdr:rowOff>74083</xdr:rowOff>
    </xdr:from>
    <xdr:to>
      <xdr:col>7</xdr:col>
      <xdr:colOff>201083</xdr:colOff>
      <xdr:row>16</xdr:row>
      <xdr:rowOff>116417</xdr:rowOff>
    </xdr:to>
    <xdr:sp macro="" textlink="$G$15">
      <xdr:nvSpPr>
        <xdr:cNvPr id="3" name="ZoneTexte 2"/>
        <xdr:cNvSpPr txBox="1"/>
      </xdr:nvSpPr>
      <xdr:spPr>
        <a:xfrm>
          <a:off x="6604000" y="2518833"/>
          <a:ext cx="1407583" cy="719667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2E176D36-6001-4895-A9F6-1ACAB4B6922D}" type="TxLink">
            <a:rPr lang="en-US" sz="1400" b="1" i="0" u="none" strike="noStrike">
              <a:solidFill>
                <a:srgbClr val="FF0000"/>
              </a:solidFill>
              <a:latin typeface="Calibri"/>
            </a:rPr>
            <a:pPr algn="ctr"/>
            <a:t> 140,76 € </a:t>
          </a:fld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"/>
  <sheetViews>
    <sheetView zoomScale="90" zoomScaleNormal="90" workbookViewId="0">
      <selection activeCell="B2" sqref="B2:C2"/>
    </sheetView>
  </sheetViews>
  <sheetFormatPr baseColWidth="10" defaultRowHeight="12.75" x14ac:dyDescent="0.2"/>
  <cols>
    <col min="1" max="1" width="34.42578125" style="2" customWidth="1"/>
    <col min="2" max="2" width="11.85546875" style="2" bestFit="1" customWidth="1"/>
    <col min="3" max="13" width="11.42578125" style="2"/>
    <col min="14" max="14" width="12.85546875" style="2" bestFit="1" customWidth="1"/>
    <col min="15" max="16384" width="11.42578125" style="2"/>
  </cols>
  <sheetData>
    <row r="1" spans="1:14" ht="15.75" thickBot="1" x14ac:dyDescent="0.3">
      <c r="A1" s="12" t="s">
        <v>6</v>
      </c>
      <c r="B1" s="50"/>
      <c r="C1" s="51"/>
    </row>
    <row r="2" spans="1:14" ht="15.75" thickBot="1" x14ac:dyDescent="0.3">
      <c r="A2" s="12" t="s">
        <v>7</v>
      </c>
      <c r="B2" s="50"/>
      <c r="C2" s="51"/>
      <c r="H2" s="10"/>
    </row>
    <row r="3" spans="1:14" ht="13.5" thickBot="1" x14ac:dyDescent="0.25"/>
    <row r="4" spans="1:14" ht="13.5" thickBot="1" x14ac:dyDescent="0.25">
      <c r="A4" s="12" t="s">
        <v>23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14" ht="13.5" hidden="1" thickBot="1" x14ac:dyDescent="0.25">
      <c r="A5" s="34" t="s">
        <v>22</v>
      </c>
      <c r="B5" s="19">
        <v>0</v>
      </c>
      <c r="C5" s="19">
        <v>0.05</v>
      </c>
      <c r="D5" s="19">
        <v>0.08</v>
      </c>
      <c r="E5" s="19">
        <v>0.1</v>
      </c>
      <c r="F5" s="19">
        <v>0.125</v>
      </c>
      <c r="G5" s="19">
        <v>0.14000000000000001</v>
      </c>
    </row>
    <row r="6" spans="1:14" ht="13.5" thickBot="1" x14ac:dyDescent="0.25">
      <c r="A6" s="12" t="s">
        <v>25</v>
      </c>
      <c r="B6" s="16">
        <v>0</v>
      </c>
      <c r="C6" s="16">
        <v>1000</v>
      </c>
      <c r="D6" s="16">
        <v>1500</v>
      </c>
      <c r="E6" s="16">
        <v>2000</v>
      </c>
      <c r="F6" s="16">
        <v>2500</v>
      </c>
      <c r="G6" s="16">
        <v>3000</v>
      </c>
    </row>
    <row r="7" spans="1:14" ht="13.5" thickBot="1" x14ac:dyDescent="0.25">
      <c r="A7" s="12" t="s">
        <v>34</v>
      </c>
      <c r="B7" s="6">
        <f t="shared" ref="B7:D7" si="0">B6*3</f>
        <v>0</v>
      </c>
      <c r="C7" s="6">
        <f t="shared" si="0"/>
        <v>3000</v>
      </c>
      <c r="D7" s="6">
        <f t="shared" si="0"/>
        <v>4500</v>
      </c>
      <c r="E7" s="6">
        <f>E6*3</f>
        <v>6000</v>
      </c>
      <c r="F7" s="6">
        <f t="shared" ref="F7:G7" si="1">F6*3</f>
        <v>7500</v>
      </c>
      <c r="G7" s="6">
        <f t="shared" si="1"/>
        <v>9000</v>
      </c>
    </row>
    <row r="8" spans="1:14" ht="13.5" thickBot="1" x14ac:dyDescent="0.25">
      <c r="A8" s="12" t="s">
        <v>26</v>
      </c>
      <c r="B8" s="6">
        <f t="shared" ref="B8:D8" si="2">B6*12</f>
        <v>0</v>
      </c>
      <c r="C8" s="6">
        <f t="shared" si="2"/>
        <v>12000</v>
      </c>
      <c r="D8" s="6">
        <f t="shared" si="2"/>
        <v>18000</v>
      </c>
      <c r="E8" s="6">
        <f>E6*12</f>
        <v>24000</v>
      </c>
      <c r="F8" s="6">
        <f t="shared" ref="F8:G8" si="3">F6*12</f>
        <v>30000</v>
      </c>
      <c r="G8" s="6">
        <f t="shared" si="3"/>
        <v>36000</v>
      </c>
    </row>
    <row r="9" spans="1:14" ht="13.5" thickBot="1" x14ac:dyDescent="0.25"/>
    <row r="10" spans="1:14" ht="13.5" thickBot="1" x14ac:dyDescent="0.25">
      <c r="A10" s="24" t="s">
        <v>36</v>
      </c>
      <c r="B10" s="1" t="s">
        <v>8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1" t="s">
        <v>19</v>
      </c>
    </row>
    <row r="11" spans="1:14" ht="13.5" thickBot="1" x14ac:dyDescent="0.25">
      <c r="A11" s="32" t="s">
        <v>21</v>
      </c>
      <c r="B11" s="28">
        <v>30000</v>
      </c>
      <c r="C11" s="28">
        <v>30000</v>
      </c>
      <c r="D11" s="28">
        <v>30000</v>
      </c>
      <c r="E11" s="28">
        <v>30000</v>
      </c>
      <c r="F11" s="28">
        <v>30000</v>
      </c>
      <c r="G11" s="28">
        <v>30000</v>
      </c>
      <c r="H11" s="28">
        <v>30000</v>
      </c>
      <c r="I11" s="28">
        <v>30000</v>
      </c>
      <c r="J11" s="28">
        <v>30000</v>
      </c>
      <c r="K11" s="28">
        <v>30000</v>
      </c>
      <c r="L11" s="28">
        <v>30000</v>
      </c>
      <c r="M11" s="28">
        <v>30000</v>
      </c>
      <c r="N11" s="28">
        <f>SUM(B11:M11)</f>
        <v>360000</v>
      </c>
    </row>
    <row r="12" spans="1:14" ht="13.5" thickBot="1" x14ac:dyDescent="0.25">
      <c r="A12" s="1" t="s">
        <v>20</v>
      </c>
      <c r="B12" s="4">
        <f t="shared" ref="B12:M12" si="4">B11/$N$11</f>
        <v>8.3333333333333329E-2</v>
      </c>
      <c r="C12" s="4">
        <f t="shared" si="4"/>
        <v>8.3333333333333329E-2</v>
      </c>
      <c r="D12" s="4">
        <f t="shared" si="4"/>
        <v>8.3333333333333329E-2</v>
      </c>
      <c r="E12" s="4">
        <f t="shared" si="4"/>
        <v>8.3333333333333329E-2</v>
      </c>
      <c r="F12" s="4">
        <f t="shared" si="4"/>
        <v>8.3333333333333329E-2</v>
      </c>
      <c r="G12" s="4">
        <f t="shared" si="4"/>
        <v>8.3333333333333329E-2</v>
      </c>
      <c r="H12" s="4">
        <f t="shared" si="4"/>
        <v>8.3333333333333329E-2</v>
      </c>
      <c r="I12" s="4">
        <f t="shared" si="4"/>
        <v>8.3333333333333329E-2</v>
      </c>
      <c r="J12" s="4">
        <f t="shared" si="4"/>
        <v>8.3333333333333329E-2</v>
      </c>
      <c r="K12" s="4">
        <f t="shared" si="4"/>
        <v>8.3333333333333329E-2</v>
      </c>
      <c r="L12" s="4">
        <f t="shared" si="4"/>
        <v>8.3333333333333329E-2</v>
      </c>
      <c r="M12" s="4">
        <f t="shared" si="4"/>
        <v>8.3333333333333329E-2</v>
      </c>
      <c r="N12" s="5">
        <f>SUM(B12:M12)</f>
        <v>1</v>
      </c>
    </row>
    <row r="13" spans="1:14" ht="13.5" thickBot="1" x14ac:dyDescent="0.25"/>
    <row r="14" spans="1:14" ht="13.5" thickBot="1" x14ac:dyDescent="0.25">
      <c r="A14" s="13" t="s">
        <v>24</v>
      </c>
      <c r="B14" s="1" t="s">
        <v>8</v>
      </c>
      <c r="C14" s="1" t="s">
        <v>9</v>
      </c>
      <c r="D14" s="1" t="s">
        <v>10</v>
      </c>
      <c r="E14" s="1" t="s">
        <v>11</v>
      </c>
      <c r="F14" s="1" t="s">
        <v>12</v>
      </c>
      <c r="G14" s="1" t="s">
        <v>13</v>
      </c>
      <c r="H14" s="1" t="s">
        <v>14</v>
      </c>
      <c r="I14" s="1" t="s">
        <v>15</v>
      </c>
      <c r="J14" s="1" t="s">
        <v>16</v>
      </c>
      <c r="K14" s="1" t="s">
        <v>17</v>
      </c>
      <c r="L14" s="1" t="s">
        <v>18</v>
      </c>
      <c r="M14" s="1" t="s">
        <v>19</v>
      </c>
    </row>
    <row r="15" spans="1:14" ht="13.5" thickBot="1" x14ac:dyDescent="0.25">
      <c r="A15" s="23" t="s">
        <v>27</v>
      </c>
      <c r="B15" s="20">
        <v>30000</v>
      </c>
      <c r="C15" s="20">
        <v>20000</v>
      </c>
      <c r="D15" s="20">
        <v>50000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f>SUM(B15:M15)</f>
        <v>100000</v>
      </c>
    </row>
    <row r="16" spans="1:14" ht="13.5" thickBot="1" x14ac:dyDescent="0.25">
      <c r="A16" s="21" t="s">
        <v>31</v>
      </c>
      <c r="B16" s="22">
        <f>B15/B11</f>
        <v>1</v>
      </c>
      <c r="C16" s="22">
        <f t="shared" ref="C16:M16" si="5">C15/C11</f>
        <v>0.66666666666666663</v>
      </c>
      <c r="D16" s="22">
        <f t="shared" si="5"/>
        <v>1.6666666666666667</v>
      </c>
      <c r="E16" s="22">
        <f t="shared" si="5"/>
        <v>0</v>
      </c>
      <c r="F16" s="22">
        <f t="shared" si="5"/>
        <v>0</v>
      </c>
      <c r="G16" s="22">
        <f t="shared" si="5"/>
        <v>0</v>
      </c>
      <c r="H16" s="22">
        <f t="shared" si="5"/>
        <v>0</v>
      </c>
      <c r="I16" s="22">
        <f t="shared" si="5"/>
        <v>0</v>
      </c>
      <c r="J16" s="22">
        <f t="shared" si="5"/>
        <v>0</v>
      </c>
      <c r="K16" s="22">
        <f t="shared" si="5"/>
        <v>0</v>
      </c>
      <c r="L16" s="22">
        <f t="shared" si="5"/>
        <v>0</v>
      </c>
      <c r="M16" s="22">
        <f t="shared" si="5"/>
        <v>0</v>
      </c>
    </row>
    <row r="17" spans="1:14" ht="13.5" thickBot="1" x14ac:dyDescent="0.25">
      <c r="A17" s="17" t="s">
        <v>28</v>
      </c>
      <c r="B17" s="18">
        <f>INDEX(B$6:G$6,MATCH(B16,{0;0.8;0.9;1;1.1;1.2;10},1))</f>
        <v>2000</v>
      </c>
      <c r="C17" s="18">
        <f>INDEX(B$6:G$6,MATCH(C16,{0;0.8;0.9;1;1.1;1.2;10},1))</f>
        <v>0</v>
      </c>
      <c r="D17" s="18">
        <f>INDEX(B$6:G$6,MATCH(D16,{0;0.8;0.9;1;1.1;1.2;10},1))</f>
        <v>3000</v>
      </c>
      <c r="E17" s="18">
        <f>INDEX(B$6:G$6,MATCH(E16,{0;0.8;0.9;1;1.1;1.2;10},1))</f>
        <v>0</v>
      </c>
      <c r="F17" s="18">
        <f>INDEX(B$6:G$6,MATCH(F16,{0;0.8;0.9;1;1.1;1.2;10},1))</f>
        <v>0</v>
      </c>
      <c r="G17" s="18">
        <f>INDEX(B$6:G$6,MATCH(G16,{0;0.8;0.9;1;1.1;1.2;10},1))</f>
        <v>0</v>
      </c>
      <c r="H17" s="18">
        <f>INDEX(B$6:G$6,MATCH(H16,{0;0.8;0.9;1;1.1;1.2;10},1))</f>
        <v>0</v>
      </c>
      <c r="I17" s="18">
        <f>INDEX(B$6:G$6,MATCH(I16,{0;0.8;0.9;1;1.1;1.2;10},1))</f>
        <v>0</v>
      </c>
      <c r="J17" s="18">
        <f>INDEX(B$6:G$6,MATCH(J16,{0;0.8;0.9;1;1.1;1.2;10},1))</f>
        <v>0</v>
      </c>
      <c r="K17" s="18">
        <f>INDEX(B$6:G$6,MATCH(K16,{0;0.8;0.9;1;1.1;1.2;10},1))</f>
        <v>0</v>
      </c>
      <c r="L17" s="18">
        <f>INDEX(B$6:G$6,MATCH(L16,{0;0.8;0.9;1;1.1;1.2;10},1))</f>
        <v>0</v>
      </c>
      <c r="M17" s="18">
        <f>INDEX(B$6:G$6,MATCH(M16,{0;0.8;0.9;1;1.1;1.2;10},1))</f>
        <v>0</v>
      </c>
      <c r="N17" s="14">
        <f>SUM(B17:M17)</f>
        <v>5000</v>
      </c>
    </row>
    <row r="18" spans="1:14" x14ac:dyDescent="0.2">
      <c r="A18" s="7" t="s">
        <v>27</v>
      </c>
      <c r="B18" s="7"/>
      <c r="C18" s="7"/>
      <c r="D18" s="9">
        <f>SUM(B15:D15)</f>
        <v>100000</v>
      </c>
      <c r="E18" s="7"/>
      <c r="F18" s="7"/>
      <c r="G18" s="9">
        <f>SUM(E15:G15)</f>
        <v>0</v>
      </c>
      <c r="H18" s="7"/>
      <c r="I18" s="7"/>
      <c r="J18" s="9">
        <f>SUM(H15:J15)</f>
        <v>0</v>
      </c>
      <c r="K18" s="7"/>
      <c r="L18" s="7"/>
      <c r="M18" s="9">
        <f>SUM(K15:M15)</f>
        <v>0</v>
      </c>
      <c r="N18" s="3"/>
    </row>
    <row r="19" spans="1:14" ht="13.5" thickBot="1" x14ac:dyDescent="0.25">
      <c r="A19" s="8" t="s">
        <v>32</v>
      </c>
      <c r="B19" s="8"/>
      <c r="C19" s="8"/>
      <c r="D19" s="11">
        <f>(B15+C15+D15)/SUM(B11:D11)</f>
        <v>1.1111111111111112</v>
      </c>
      <c r="E19" s="8"/>
      <c r="F19" s="8"/>
      <c r="G19" s="11">
        <f>(E15+F15+G15)/SUM(E11:G11)</f>
        <v>0</v>
      </c>
      <c r="H19" s="8"/>
      <c r="I19" s="8"/>
      <c r="J19" s="11">
        <f>(H15+I15+J15)/SUM(H11:J11)</f>
        <v>0</v>
      </c>
      <c r="K19" s="8"/>
      <c r="L19" s="8"/>
      <c r="M19" s="11">
        <f>(K15+L15+M15)/SUM(K11:M11)</f>
        <v>0</v>
      </c>
      <c r="N19" s="3"/>
    </row>
    <row r="20" spans="1:14" ht="13.5" thickBot="1" x14ac:dyDescent="0.25">
      <c r="A20" s="17" t="s">
        <v>29</v>
      </c>
      <c r="B20" s="17"/>
      <c r="C20" s="17"/>
      <c r="D20" s="18">
        <f>INDEX(B$7:G$7,MATCH(D19,{0;0.8;0.9;1;1.1;1.2;10},1))-B17-C17-D17</f>
        <v>2500</v>
      </c>
      <c r="E20" s="17"/>
      <c r="F20" s="17"/>
      <c r="G20" s="18">
        <f>INDEX(B$7:G$7,MATCH(G19,{0;0.8;0.9;1;1.1;1.2;10},1))-E17-F17-G17</f>
        <v>0</v>
      </c>
      <c r="H20" s="17"/>
      <c r="I20" s="17"/>
      <c r="J20" s="18">
        <f>INDEX(B$7:G$7,MATCH(J19,{0;0.8;0.9;1;1.1;1.2;10},1))-H17-I17-J17</f>
        <v>0</v>
      </c>
      <c r="K20" s="17"/>
      <c r="L20" s="17"/>
      <c r="M20" s="18">
        <f>INDEX(B$7:G$7,MATCH(M19,{0;0.8;0.9;1;1.1;1.2;10},1))-K17-L17-M17</f>
        <v>0</v>
      </c>
      <c r="N20" s="14">
        <f>SUM(B20:M20)</f>
        <v>2500</v>
      </c>
    </row>
    <row r="21" spans="1:14" x14ac:dyDescent="0.2">
      <c r="A21" s="7" t="s">
        <v>27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9">
        <f>SUM(B15:M15)</f>
        <v>100000</v>
      </c>
      <c r="N21" s="3"/>
    </row>
    <row r="22" spans="1:14" ht="13.5" thickBot="1" x14ac:dyDescent="0.25">
      <c r="A22" s="8" t="s">
        <v>33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11">
        <f>M21/N11</f>
        <v>0.27777777777777779</v>
      </c>
      <c r="N22" s="3"/>
    </row>
    <row r="23" spans="1:14" ht="13.5" thickBot="1" x14ac:dyDescent="0.25">
      <c r="A23" s="17" t="s">
        <v>30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8">
        <f>INDEX(B$8:G$8,MATCH(M22,{0;0.8;0.9;1;1.1;1.2;10},1))-N17-N20</f>
        <v>-7500</v>
      </c>
      <c r="N23" s="14">
        <f>SUM(B23:M23)</f>
        <v>-7500</v>
      </c>
    </row>
    <row r="24" spans="1:14" ht="13.5" thickBot="1" x14ac:dyDescent="0.25"/>
    <row r="25" spans="1:14" ht="13.5" thickBot="1" x14ac:dyDescent="0.25">
      <c r="A25" s="15" t="s">
        <v>35</v>
      </c>
      <c r="B25" s="14">
        <f>B17+B20</f>
        <v>2000</v>
      </c>
      <c r="C25" s="14">
        <f t="shared" ref="C25:L25" si="6">C17+C20</f>
        <v>0</v>
      </c>
      <c r="D25" s="14">
        <f t="shared" si="6"/>
        <v>5500</v>
      </c>
      <c r="E25" s="14">
        <f t="shared" si="6"/>
        <v>0</v>
      </c>
      <c r="F25" s="14">
        <f t="shared" si="6"/>
        <v>0</v>
      </c>
      <c r="G25" s="14">
        <f t="shared" si="6"/>
        <v>0</v>
      </c>
      <c r="H25" s="14">
        <f t="shared" si="6"/>
        <v>0</v>
      </c>
      <c r="I25" s="14">
        <f t="shared" si="6"/>
        <v>0</v>
      </c>
      <c r="J25" s="14">
        <f t="shared" si="6"/>
        <v>0</v>
      </c>
      <c r="K25" s="14">
        <f t="shared" si="6"/>
        <v>0</v>
      </c>
      <c r="L25" s="14">
        <f t="shared" si="6"/>
        <v>0</v>
      </c>
      <c r="M25" s="14">
        <f>SUM(B25:L25)</f>
        <v>7500</v>
      </c>
    </row>
    <row r="26" spans="1:14" ht="13.5" thickBot="1" x14ac:dyDescent="0.25"/>
    <row r="27" spans="1:14" ht="13.5" thickBot="1" x14ac:dyDescent="0.25">
      <c r="A27" s="25" t="s">
        <v>37</v>
      </c>
      <c r="B27" s="1" t="s">
        <v>8</v>
      </c>
      <c r="C27" s="1" t="s">
        <v>9</v>
      </c>
      <c r="D27" s="1" t="s">
        <v>10</v>
      </c>
      <c r="E27" s="1" t="s">
        <v>11</v>
      </c>
      <c r="F27" s="1" t="s">
        <v>12</v>
      </c>
      <c r="G27" s="1" t="s">
        <v>13</v>
      </c>
      <c r="H27" s="1" t="s">
        <v>14</v>
      </c>
      <c r="I27" s="1" t="s">
        <v>15</v>
      </c>
      <c r="J27" s="1" t="s">
        <v>16</v>
      </c>
      <c r="K27" s="1" t="s">
        <v>17</v>
      </c>
      <c r="L27" s="1" t="s">
        <v>18</v>
      </c>
      <c r="M27" s="1" t="s">
        <v>19</v>
      </c>
    </row>
    <row r="28" spans="1:14" ht="13.5" thickBot="1" x14ac:dyDescent="0.25">
      <c r="A28" s="31" t="s">
        <v>21</v>
      </c>
      <c r="B28" s="29">
        <v>30000</v>
      </c>
      <c r="C28" s="29">
        <v>30000</v>
      </c>
      <c r="D28" s="29">
        <v>30000</v>
      </c>
      <c r="E28" s="29">
        <v>30000</v>
      </c>
      <c r="F28" s="29">
        <v>30000</v>
      </c>
      <c r="G28" s="29">
        <v>30000</v>
      </c>
      <c r="H28" s="29">
        <v>30000</v>
      </c>
      <c r="I28" s="29">
        <v>30000</v>
      </c>
      <c r="J28" s="29">
        <v>30000</v>
      </c>
      <c r="K28" s="29">
        <v>30000</v>
      </c>
      <c r="L28" s="29">
        <v>30000</v>
      </c>
      <c r="M28" s="29">
        <v>30000</v>
      </c>
      <c r="N28" s="29">
        <f>SUM(B28:M28)</f>
        <v>360000</v>
      </c>
    </row>
    <row r="29" spans="1:14" ht="13.5" thickBot="1" x14ac:dyDescent="0.25">
      <c r="A29" s="1" t="s">
        <v>20</v>
      </c>
      <c r="B29" s="4">
        <f>B28/$N$28</f>
        <v>8.3333333333333329E-2</v>
      </c>
      <c r="C29" s="4">
        <f t="shared" ref="C29:M29" si="7">C28/$N$28</f>
        <v>8.3333333333333329E-2</v>
      </c>
      <c r="D29" s="4">
        <f t="shared" si="7"/>
        <v>8.3333333333333329E-2</v>
      </c>
      <c r="E29" s="4">
        <f t="shared" si="7"/>
        <v>8.3333333333333329E-2</v>
      </c>
      <c r="F29" s="4">
        <f t="shared" si="7"/>
        <v>8.3333333333333329E-2</v>
      </c>
      <c r="G29" s="4">
        <f t="shared" si="7"/>
        <v>8.3333333333333329E-2</v>
      </c>
      <c r="H29" s="4">
        <f t="shared" si="7"/>
        <v>8.3333333333333329E-2</v>
      </c>
      <c r="I29" s="4">
        <f t="shared" si="7"/>
        <v>8.3333333333333329E-2</v>
      </c>
      <c r="J29" s="4">
        <f t="shared" si="7"/>
        <v>8.3333333333333329E-2</v>
      </c>
      <c r="K29" s="4">
        <f t="shared" si="7"/>
        <v>8.3333333333333329E-2</v>
      </c>
      <c r="L29" s="4">
        <f t="shared" si="7"/>
        <v>8.3333333333333329E-2</v>
      </c>
      <c r="M29" s="4">
        <f t="shared" si="7"/>
        <v>8.3333333333333329E-2</v>
      </c>
      <c r="N29" s="5">
        <f>SUM(B29:M29)</f>
        <v>1</v>
      </c>
    </row>
    <row r="30" spans="1:14" ht="13.5" thickBot="1" x14ac:dyDescent="0.25"/>
    <row r="31" spans="1:14" ht="13.5" thickBot="1" x14ac:dyDescent="0.25">
      <c r="A31" s="13" t="s">
        <v>24</v>
      </c>
      <c r="B31" s="1" t="s">
        <v>8</v>
      </c>
      <c r="C31" s="1" t="s">
        <v>9</v>
      </c>
      <c r="D31" s="1" t="s">
        <v>10</v>
      </c>
      <c r="E31" s="1" t="s">
        <v>11</v>
      </c>
      <c r="F31" s="1" t="s">
        <v>12</v>
      </c>
      <c r="G31" s="1" t="s">
        <v>13</v>
      </c>
      <c r="H31" s="1" t="s">
        <v>14</v>
      </c>
      <c r="I31" s="1" t="s">
        <v>15</v>
      </c>
      <c r="J31" s="1" t="s">
        <v>16</v>
      </c>
      <c r="K31" s="1" t="s">
        <v>17</v>
      </c>
      <c r="L31" s="1" t="s">
        <v>18</v>
      </c>
      <c r="M31" s="1" t="s">
        <v>19</v>
      </c>
    </row>
    <row r="32" spans="1:14" ht="13.5" thickBot="1" x14ac:dyDescent="0.25">
      <c r="A32" s="23" t="s">
        <v>27</v>
      </c>
      <c r="B32" s="20">
        <v>30000</v>
      </c>
      <c r="C32" s="20">
        <v>20000</v>
      </c>
      <c r="D32" s="20">
        <v>50000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f>SUM(B32:M32)</f>
        <v>100000</v>
      </c>
    </row>
    <row r="33" spans="1:14" ht="13.5" thickBot="1" x14ac:dyDescent="0.25">
      <c r="A33" s="21" t="s">
        <v>31</v>
      </c>
      <c r="B33" s="22">
        <f>B32/B28</f>
        <v>1</v>
      </c>
      <c r="C33" s="22">
        <f t="shared" ref="C33:M33" si="8">C32/C28</f>
        <v>0.66666666666666663</v>
      </c>
      <c r="D33" s="22">
        <f t="shared" si="8"/>
        <v>1.6666666666666667</v>
      </c>
      <c r="E33" s="22">
        <f t="shared" si="8"/>
        <v>0</v>
      </c>
      <c r="F33" s="22">
        <f t="shared" si="8"/>
        <v>0</v>
      </c>
      <c r="G33" s="22">
        <f t="shared" si="8"/>
        <v>0</v>
      </c>
      <c r="H33" s="22">
        <f t="shared" si="8"/>
        <v>0</v>
      </c>
      <c r="I33" s="22">
        <f t="shared" si="8"/>
        <v>0</v>
      </c>
      <c r="J33" s="22">
        <f t="shared" si="8"/>
        <v>0</v>
      </c>
      <c r="K33" s="22">
        <f t="shared" si="8"/>
        <v>0</v>
      </c>
      <c r="L33" s="22">
        <f t="shared" si="8"/>
        <v>0</v>
      </c>
      <c r="M33" s="22">
        <f t="shared" si="8"/>
        <v>0</v>
      </c>
    </row>
    <row r="34" spans="1:14" ht="13.5" thickBot="1" x14ac:dyDescent="0.25">
      <c r="A34" s="17" t="s">
        <v>28</v>
      </c>
      <c r="B34" s="18">
        <f>INDEX(B$6:G$6,MATCH(B33,{0;0.8;0.9;1;1.1;1.2;10},1))</f>
        <v>2000</v>
      </c>
      <c r="C34" s="18">
        <f>INDEX(B$6:G$6,MATCH(C33,{0;0.8;0.9;1;1.1;1.2;10},1))</f>
        <v>0</v>
      </c>
      <c r="D34" s="18">
        <f>INDEX(B$6:G$6,MATCH(D33,{0;0.8;0.9;1;1.1;1.2;10},1))</f>
        <v>3000</v>
      </c>
      <c r="E34" s="18">
        <f>INDEX(B$6:G$6,MATCH(E33,{0;0.8;0.9;1;1.1;1.2;10},1))</f>
        <v>0</v>
      </c>
      <c r="F34" s="18">
        <f>INDEX(B$6:G$6,MATCH(F33,{0;0.8;0.9;1;1.1;1.2;10},1))</f>
        <v>0</v>
      </c>
      <c r="G34" s="18">
        <f>INDEX(B$6:G$6,MATCH(G33,{0;0.8;0.9;1;1.1;1.2;10},1))</f>
        <v>0</v>
      </c>
      <c r="H34" s="18">
        <f>INDEX(B$6:G$6,MATCH(H33,{0;0.8;0.9;1;1.1;1.2;10},1))</f>
        <v>0</v>
      </c>
      <c r="I34" s="18">
        <f>INDEX(B$6:G$6,MATCH(I33,{0;0.8;0.9;1;1.1;1.2;10},1))</f>
        <v>0</v>
      </c>
      <c r="J34" s="18">
        <f>INDEX(B$6:G$6,MATCH(J33,{0;0.8;0.9;1;1.1;1.2;10},1))</f>
        <v>0</v>
      </c>
      <c r="K34" s="18">
        <f>INDEX(B$6:G$6,MATCH(K33,{0;0.8;0.9;1;1.1;1.2;10},1))</f>
        <v>0</v>
      </c>
      <c r="L34" s="18">
        <f>INDEX(B$6:G$6,MATCH(L33,{0;0.8;0.9;1;1.1;1.2;10},1))</f>
        <v>0</v>
      </c>
      <c r="M34" s="18">
        <f>INDEX(B$6:G$6,MATCH(M33,{0;0.8;0.9;1;1.1;1.2;10},1))</f>
        <v>0</v>
      </c>
      <c r="N34" s="14">
        <f>SUM(B34:M34)</f>
        <v>5000</v>
      </c>
    </row>
    <row r="35" spans="1:14" x14ac:dyDescent="0.2">
      <c r="A35" s="7" t="s">
        <v>27</v>
      </c>
      <c r="B35" s="7"/>
      <c r="C35" s="7"/>
      <c r="D35" s="9">
        <f>SUM(B32:D32)</f>
        <v>100000</v>
      </c>
      <c r="E35" s="7"/>
      <c r="F35" s="7"/>
      <c r="G35" s="9">
        <f>SUM(E32:G32)</f>
        <v>0</v>
      </c>
      <c r="H35" s="7"/>
      <c r="I35" s="7"/>
      <c r="J35" s="9">
        <f>SUM(H32:J32)</f>
        <v>0</v>
      </c>
      <c r="K35" s="7"/>
      <c r="L35" s="7"/>
      <c r="M35" s="9">
        <f>SUM(K32:M32)</f>
        <v>0</v>
      </c>
      <c r="N35" s="3"/>
    </row>
    <row r="36" spans="1:14" ht="13.5" thickBot="1" x14ac:dyDescent="0.25">
      <c r="A36" s="8" t="s">
        <v>32</v>
      </c>
      <c r="B36" s="8"/>
      <c r="C36" s="8"/>
      <c r="D36" s="11">
        <f>(B32+C32+D32)/SUM(B28:D28)</f>
        <v>1.1111111111111112</v>
      </c>
      <c r="E36" s="8"/>
      <c r="F36" s="8"/>
      <c r="G36" s="11">
        <f>(E32+F32+G32)/SUM(E28:G28)</f>
        <v>0</v>
      </c>
      <c r="H36" s="8"/>
      <c r="I36" s="8"/>
      <c r="J36" s="11">
        <f>(H32+I32+J32)/SUM(H28:J28)</f>
        <v>0</v>
      </c>
      <c r="K36" s="8"/>
      <c r="L36" s="8"/>
      <c r="M36" s="11">
        <f>(K32+L32+M32)/SUM(K28:M28)</f>
        <v>0</v>
      </c>
      <c r="N36" s="3"/>
    </row>
    <row r="37" spans="1:14" ht="13.5" thickBot="1" x14ac:dyDescent="0.25">
      <c r="A37" s="17" t="s">
        <v>29</v>
      </c>
      <c r="B37" s="17"/>
      <c r="C37" s="17"/>
      <c r="D37" s="18">
        <f>INDEX(B$7:G$7,MATCH(D36,{0;0.8;0.9;1;1.1;1.2;10},1))-B34-C34-D34</f>
        <v>2500</v>
      </c>
      <c r="E37" s="17"/>
      <c r="F37" s="17"/>
      <c r="G37" s="18">
        <f>INDEX(B$7:G$7,MATCH(G36,{0;0.8;0.9;1;1.1;1.2;10},1))-E34-F34-G34</f>
        <v>0</v>
      </c>
      <c r="H37" s="17"/>
      <c r="I37" s="17"/>
      <c r="J37" s="18">
        <f>INDEX(B$7:G$7,MATCH(J36,{0;0.8;0.9;1;1.1;1.2;10},1))-H34-I34-J34</f>
        <v>0</v>
      </c>
      <c r="K37" s="17"/>
      <c r="L37" s="17"/>
      <c r="M37" s="18">
        <f>INDEX(B$7:G$7,MATCH(M36,{0;0.8;0.9;1;1.1;1.2;10},1))-K34-L34-M34</f>
        <v>0</v>
      </c>
      <c r="N37" s="14">
        <f>SUM(B37:M37)</f>
        <v>2500</v>
      </c>
    </row>
    <row r="38" spans="1:14" x14ac:dyDescent="0.2">
      <c r="A38" s="7" t="s">
        <v>27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9">
        <f>SUM(B32:M32)</f>
        <v>100000</v>
      </c>
      <c r="N38" s="3"/>
    </row>
    <row r="39" spans="1:14" ht="13.5" thickBot="1" x14ac:dyDescent="0.25">
      <c r="A39" s="8" t="s">
        <v>33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1">
        <f>M38/N28</f>
        <v>0.27777777777777779</v>
      </c>
      <c r="N39" s="3"/>
    </row>
    <row r="40" spans="1:14" ht="13.5" thickBot="1" x14ac:dyDescent="0.25">
      <c r="A40" s="17" t="s">
        <v>30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8">
        <f>INDEX(B$8:G$8,MATCH(M39,{0;0.8;0.9;1;1.1;1.2;10},1))-N34-N37</f>
        <v>-7500</v>
      </c>
      <c r="N40" s="14">
        <f>SUM(B40:M40)</f>
        <v>-7500</v>
      </c>
    </row>
    <row r="41" spans="1:14" ht="13.5" thickBot="1" x14ac:dyDescent="0.25"/>
    <row r="42" spans="1:14" ht="13.5" thickBot="1" x14ac:dyDescent="0.25">
      <c r="A42" s="15" t="s">
        <v>35</v>
      </c>
      <c r="B42" s="14">
        <f>B34+B37</f>
        <v>2000</v>
      </c>
      <c r="C42" s="14">
        <f t="shared" ref="C42:L42" si="9">C34+C37</f>
        <v>0</v>
      </c>
      <c r="D42" s="14">
        <f t="shared" si="9"/>
        <v>5500</v>
      </c>
      <c r="E42" s="14">
        <f t="shared" si="9"/>
        <v>0</v>
      </c>
      <c r="F42" s="14">
        <f t="shared" si="9"/>
        <v>0</v>
      </c>
      <c r="G42" s="14">
        <f t="shared" si="9"/>
        <v>0</v>
      </c>
      <c r="H42" s="14">
        <f t="shared" si="9"/>
        <v>0</v>
      </c>
      <c r="I42" s="14">
        <f t="shared" si="9"/>
        <v>0</v>
      </c>
      <c r="J42" s="14">
        <f t="shared" si="9"/>
        <v>0</v>
      </c>
      <c r="K42" s="14">
        <f t="shared" si="9"/>
        <v>0</v>
      </c>
      <c r="L42" s="14">
        <f t="shared" si="9"/>
        <v>0</v>
      </c>
      <c r="M42" s="14">
        <f>SUM(B42:L42)</f>
        <v>7500</v>
      </c>
    </row>
    <row r="43" spans="1:14" ht="13.5" thickBot="1" x14ac:dyDescent="0.25"/>
    <row r="44" spans="1:14" ht="13.5" thickBot="1" x14ac:dyDescent="0.25">
      <c r="A44" s="26" t="s">
        <v>38</v>
      </c>
      <c r="B44" s="1" t="s">
        <v>8</v>
      </c>
      <c r="C44" s="1" t="s">
        <v>9</v>
      </c>
      <c r="D44" s="1" t="s">
        <v>10</v>
      </c>
      <c r="E44" s="1" t="s">
        <v>11</v>
      </c>
      <c r="F44" s="1" t="s">
        <v>12</v>
      </c>
      <c r="G44" s="1" t="s">
        <v>13</v>
      </c>
      <c r="H44" s="1" t="s">
        <v>14</v>
      </c>
      <c r="I44" s="1" t="s">
        <v>15</v>
      </c>
      <c r="J44" s="1" t="s">
        <v>16</v>
      </c>
      <c r="K44" s="1" t="s">
        <v>17</v>
      </c>
      <c r="L44" s="1" t="s">
        <v>18</v>
      </c>
      <c r="M44" s="1" t="s">
        <v>19</v>
      </c>
    </row>
    <row r="45" spans="1:14" ht="13.5" thickBot="1" x14ac:dyDescent="0.25">
      <c r="A45" s="33" t="s">
        <v>21</v>
      </c>
      <c r="B45" s="30">
        <v>50000</v>
      </c>
      <c r="C45" s="30">
        <v>50000</v>
      </c>
      <c r="D45" s="30">
        <v>50000</v>
      </c>
      <c r="E45" s="30">
        <v>50000</v>
      </c>
      <c r="F45" s="30">
        <v>50000</v>
      </c>
      <c r="G45" s="30">
        <v>50000</v>
      </c>
      <c r="H45" s="30">
        <v>50000</v>
      </c>
      <c r="I45" s="30">
        <v>50000</v>
      </c>
      <c r="J45" s="30">
        <v>50000</v>
      </c>
      <c r="K45" s="30">
        <v>50000</v>
      </c>
      <c r="L45" s="30">
        <v>50000</v>
      </c>
      <c r="M45" s="30">
        <v>50000</v>
      </c>
      <c r="N45" s="30">
        <f>SUM(B45:M45)</f>
        <v>600000</v>
      </c>
    </row>
    <row r="46" spans="1:14" ht="13.5" thickBot="1" x14ac:dyDescent="0.25">
      <c r="A46" s="1" t="s">
        <v>20</v>
      </c>
      <c r="B46" s="4">
        <f>B45/$N$45</f>
        <v>8.3333333333333329E-2</v>
      </c>
      <c r="C46" s="4">
        <f t="shared" ref="C46:M46" si="10">C45/$N$45</f>
        <v>8.3333333333333329E-2</v>
      </c>
      <c r="D46" s="4">
        <f t="shared" si="10"/>
        <v>8.3333333333333329E-2</v>
      </c>
      <c r="E46" s="4">
        <f t="shared" si="10"/>
        <v>8.3333333333333329E-2</v>
      </c>
      <c r="F46" s="4">
        <f t="shared" si="10"/>
        <v>8.3333333333333329E-2</v>
      </c>
      <c r="G46" s="4">
        <f t="shared" si="10"/>
        <v>8.3333333333333329E-2</v>
      </c>
      <c r="H46" s="4">
        <f t="shared" si="10"/>
        <v>8.3333333333333329E-2</v>
      </c>
      <c r="I46" s="4">
        <f t="shared" si="10"/>
        <v>8.3333333333333329E-2</v>
      </c>
      <c r="J46" s="4">
        <f t="shared" si="10"/>
        <v>8.3333333333333329E-2</v>
      </c>
      <c r="K46" s="4">
        <f t="shared" si="10"/>
        <v>8.3333333333333329E-2</v>
      </c>
      <c r="L46" s="4">
        <f t="shared" si="10"/>
        <v>8.3333333333333329E-2</v>
      </c>
      <c r="M46" s="4">
        <f t="shared" si="10"/>
        <v>8.3333333333333329E-2</v>
      </c>
      <c r="N46" s="5">
        <f>SUM(B46:M46)</f>
        <v>1</v>
      </c>
    </row>
    <row r="47" spans="1:14" ht="13.5" thickBot="1" x14ac:dyDescent="0.25"/>
    <row r="48" spans="1:14" ht="13.5" thickBot="1" x14ac:dyDescent="0.25">
      <c r="A48" s="13" t="s">
        <v>24</v>
      </c>
      <c r="B48" s="1" t="s">
        <v>8</v>
      </c>
      <c r="C48" s="1" t="s">
        <v>9</v>
      </c>
      <c r="D48" s="1" t="s">
        <v>10</v>
      </c>
      <c r="E48" s="1" t="s">
        <v>11</v>
      </c>
      <c r="F48" s="1" t="s">
        <v>12</v>
      </c>
      <c r="G48" s="1" t="s">
        <v>13</v>
      </c>
      <c r="H48" s="1" t="s">
        <v>14</v>
      </c>
      <c r="I48" s="1" t="s">
        <v>15</v>
      </c>
      <c r="J48" s="1" t="s">
        <v>16</v>
      </c>
      <c r="K48" s="1" t="s">
        <v>17</v>
      </c>
      <c r="L48" s="1" t="s">
        <v>18</v>
      </c>
      <c r="M48" s="1" t="s">
        <v>19</v>
      </c>
    </row>
    <row r="49" spans="1:14" ht="13.5" thickBot="1" x14ac:dyDescent="0.25">
      <c r="A49" s="23" t="s">
        <v>27</v>
      </c>
      <c r="B49" s="20">
        <v>30000</v>
      </c>
      <c r="C49" s="20">
        <v>20000</v>
      </c>
      <c r="D49" s="20">
        <v>50000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f>SUM(B49:M49)</f>
        <v>100000</v>
      </c>
    </row>
    <row r="50" spans="1:14" ht="13.5" thickBot="1" x14ac:dyDescent="0.25">
      <c r="A50" s="21" t="s">
        <v>31</v>
      </c>
      <c r="B50" s="22">
        <f>B49/B45</f>
        <v>0.6</v>
      </c>
      <c r="C50" s="22">
        <f t="shared" ref="C50:M50" si="11">C49/C45</f>
        <v>0.4</v>
      </c>
      <c r="D50" s="22">
        <f t="shared" si="11"/>
        <v>1</v>
      </c>
      <c r="E50" s="22">
        <f t="shared" si="11"/>
        <v>0</v>
      </c>
      <c r="F50" s="22">
        <f t="shared" si="11"/>
        <v>0</v>
      </c>
      <c r="G50" s="22">
        <f t="shared" si="11"/>
        <v>0</v>
      </c>
      <c r="H50" s="22">
        <f t="shared" si="11"/>
        <v>0</v>
      </c>
      <c r="I50" s="22">
        <f t="shared" si="11"/>
        <v>0</v>
      </c>
      <c r="J50" s="22">
        <f t="shared" si="11"/>
        <v>0</v>
      </c>
      <c r="K50" s="22">
        <f t="shared" si="11"/>
        <v>0</v>
      </c>
      <c r="L50" s="22">
        <f t="shared" si="11"/>
        <v>0</v>
      </c>
      <c r="M50" s="22">
        <f t="shared" si="11"/>
        <v>0</v>
      </c>
    </row>
    <row r="51" spans="1:14" ht="13.5" thickBot="1" x14ac:dyDescent="0.25">
      <c r="A51" s="17" t="s">
        <v>28</v>
      </c>
      <c r="B51" s="18">
        <f>INDEX(B$6:G$6,MATCH(B50,{0;0.8;0.9;1;1.1;1.2;10},1))</f>
        <v>0</v>
      </c>
      <c r="C51" s="18">
        <f>INDEX(B$6:G$6,MATCH(C50,{0;0.8;0.9;1;1.1;1.2;10},1))</f>
        <v>0</v>
      </c>
      <c r="D51" s="18">
        <f>INDEX(B$6:G$6,MATCH(D50,{0;0.8;0.9;1;1.1;1.2;10},1))</f>
        <v>2000</v>
      </c>
      <c r="E51" s="18">
        <f>INDEX(B$6:G$6,MATCH(E50,{0;0.8;0.9;1;1.1;1.2;10},1))</f>
        <v>0</v>
      </c>
      <c r="F51" s="18">
        <f>INDEX(B$6:G$6,MATCH(F50,{0;0.8;0.9;1;1.1;1.2;10},1))</f>
        <v>0</v>
      </c>
      <c r="G51" s="18">
        <f>INDEX(B$6:G$6,MATCH(G50,{0;0.8;0.9;1;1.1;1.2;10},1))</f>
        <v>0</v>
      </c>
      <c r="H51" s="18">
        <f>INDEX(B$6:G$6,MATCH(H50,{0;0.8;0.9;1;1.1;1.2;10},1))</f>
        <v>0</v>
      </c>
      <c r="I51" s="18">
        <f>INDEX(B$6:G$6,MATCH(I50,{0;0.8;0.9;1;1.1;1.2;10},1))</f>
        <v>0</v>
      </c>
      <c r="J51" s="18">
        <f>INDEX(B$6:G$6,MATCH(J50,{0;0.8;0.9;1;1.1;1.2;10},1))</f>
        <v>0</v>
      </c>
      <c r="K51" s="18">
        <f>INDEX(B$6:G$6,MATCH(K50,{0;0.8;0.9;1;1.1;1.2;10},1))</f>
        <v>0</v>
      </c>
      <c r="L51" s="18">
        <f>INDEX(B$6:G$6,MATCH(L50,{0;0.8;0.9;1;1.1;1.2;10},1))</f>
        <v>0</v>
      </c>
      <c r="M51" s="18">
        <f>INDEX(B$6:G$6,MATCH(M50,{0;0.8;0.9;1;1.1;1.2;10},1))</f>
        <v>0</v>
      </c>
      <c r="N51" s="14">
        <f>SUM(B51:M51)</f>
        <v>2000</v>
      </c>
    </row>
    <row r="52" spans="1:14" x14ac:dyDescent="0.2">
      <c r="A52" s="7" t="s">
        <v>27</v>
      </c>
      <c r="B52" s="7"/>
      <c r="C52" s="7"/>
      <c r="D52" s="9">
        <f>SUM(B49:D49)</f>
        <v>100000</v>
      </c>
      <c r="E52" s="7"/>
      <c r="F52" s="7"/>
      <c r="G52" s="9">
        <f>SUM(E49:G49)</f>
        <v>0</v>
      </c>
      <c r="H52" s="7"/>
      <c r="I52" s="7"/>
      <c r="J52" s="9">
        <f>SUM(H49:J49)</f>
        <v>0</v>
      </c>
      <c r="K52" s="7"/>
      <c r="L52" s="7"/>
      <c r="M52" s="9">
        <f>SUM(K49:M49)</f>
        <v>0</v>
      </c>
      <c r="N52" s="3"/>
    </row>
    <row r="53" spans="1:14" ht="13.5" thickBot="1" x14ac:dyDescent="0.25">
      <c r="A53" s="8" t="s">
        <v>32</v>
      </c>
      <c r="B53" s="8"/>
      <c r="C53" s="8"/>
      <c r="D53" s="11">
        <f>(B49+C49+D49)/SUM(B45:D45)</f>
        <v>0.66666666666666663</v>
      </c>
      <c r="E53" s="8"/>
      <c r="F53" s="8"/>
      <c r="G53" s="11">
        <f>(E49+F49+G49)/SUM(E45:G45)</f>
        <v>0</v>
      </c>
      <c r="H53" s="8"/>
      <c r="I53" s="8"/>
      <c r="J53" s="11">
        <f>(H49+I49+J49)/SUM(H45:J45)</f>
        <v>0</v>
      </c>
      <c r="K53" s="8"/>
      <c r="L53" s="8"/>
      <c r="M53" s="11">
        <f>(K49+L49+M49)/SUM(K45:M45)</f>
        <v>0</v>
      </c>
      <c r="N53" s="3"/>
    </row>
    <row r="54" spans="1:14" ht="13.5" thickBot="1" x14ac:dyDescent="0.25">
      <c r="A54" s="17" t="s">
        <v>29</v>
      </c>
      <c r="B54" s="17"/>
      <c r="C54" s="17"/>
      <c r="D54" s="18">
        <f>INDEX(B$7:G$7,MATCH(D53,{0;0.8;0.9;1;1.1;1.2;10},1))-B51-C51-D51</f>
        <v>-2000</v>
      </c>
      <c r="E54" s="17"/>
      <c r="F54" s="17"/>
      <c r="G54" s="18">
        <f>INDEX(B$7:G$7,MATCH(G53,{0;0.8;0.9;1;1.1;1.2;10},1))-E51-F51-G51</f>
        <v>0</v>
      </c>
      <c r="H54" s="17"/>
      <c r="I54" s="17"/>
      <c r="J54" s="18">
        <f>INDEX(B$7:G$7,MATCH(J53,{0;0.8;0.9;1;1.1;1.2;10},1))-H51-I51-J51</f>
        <v>0</v>
      </c>
      <c r="K54" s="17"/>
      <c r="L54" s="17"/>
      <c r="M54" s="18">
        <f>INDEX(B$7:G$7,MATCH(M53,{0;0.8;0.9;1;1.1;1.2;10},1))-K51-L51-M51</f>
        <v>0</v>
      </c>
      <c r="N54" s="14">
        <f>SUM(B54:M54)</f>
        <v>-2000</v>
      </c>
    </row>
    <row r="55" spans="1:14" x14ac:dyDescent="0.2">
      <c r="A55" s="7" t="s">
        <v>27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9">
        <f>SUM(B49:M49)</f>
        <v>100000</v>
      </c>
      <c r="N55" s="3"/>
    </row>
    <row r="56" spans="1:14" ht="13.5" thickBot="1" x14ac:dyDescent="0.25">
      <c r="A56" s="8" t="s">
        <v>33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1">
        <f>M55/N45</f>
        <v>0.16666666666666666</v>
      </c>
      <c r="N56" s="3"/>
    </row>
    <row r="57" spans="1:14" ht="13.5" thickBot="1" x14ac:dyDescent="0.25">
      <c r="A57" s="17" t="s">
        <v>30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8">
        <f>INDEX(B$8:G$8,MATCH(M56,{0;0.8;0.9;1;1.1;1.2;10},1))-N51-N54</f>
        <v>0</v>
      </c>
      <c r="N57" s="14">
        <f>SUM(B57:M57)</f>
        <v>0</v>
      </c>
    </row>
    <row r="58" spans="1:14" ht="13.5" thickBot="1" x14ac:dyDescent="0.25"/>
    <row r="59" spans="1:14" ht="13.5" thickBot="1" x14ac:dyDescent="0.25">
      <c r="A59" s="15" t="s">
        <v>35</v>
      </c>
      <c r="B59" s="14">
        <f>B51+B54</f>
        <v>0</v>
      </c>
      <c r="C59" s="14">
        <f t="shared" ref="C59:L59" si="12">C51+C54</f>
        <v>0</v>
      </c>
      <c r="D59" s="14">
        <f t="shared" si="12"/>
        <v>0</v>
      </c>
      <c r="E59" s="14">
        <f t="shared" si="12"/>
        <v>0</v>
      </c>
      <c r="F59" s="14">
        <f t="shared" si="12"/>
        <v>0</v>
      </c>
      <c r="G59" s="14">
        <f t="shared" si="12"/>
        <v>0</v>
      </c>
      <c r="H59" s="14">
        <f t="shared" si="12"/>
        <v>0</v>
      </c>
      <c r="I59" s="14">
        <f t="shared" si="12"/>
        <v>0</v>
      </c>
      <c r="J59" s="14">
        <f t="shared" si="12"/>
        <v>0</v>
      </c>
      <c r="K59" s="14">
        <f t="shared" si="12"/>
        <v>0</v>
      </c>
      <c r="L59" s="14">
        <f t="shared" si="12"/>
        <v>0</v>
      </c>
      <c r="M59" s="14">
        <f>SUM(B59:L59)</f>
        <v>0</v>
      </c>
    </row>
    <row r="61" spans="1:14" ht="13.5" thickBot="1" x14ac:dyDescent="0.25"/>
    <row r="62" spans="1:14" ht="13.5" thickBot="1" x14ac:dyDescent="0.25">
      <c r="A62" s="23" t="s">
        <v>39</v>
      </c>
    </row>
    <row r="63" spans="1:14" ht="13.5" thickBot="1" x14ac:dyDescent="0.25">
      <c r="A63" s="32" t="s">
        <v>21</v>
      </c>
      <c r="B63" s="52" t="s">
        <v>40</v>
      </c>
    </row>
    <row r="64" spans="1:14" ht="13.5" thickBot="1" x14ac:dyDescent="0.25">
      <c r="A64" s="31" t="s">
        <v>21</v>
      </c>
      <c r="B64" s="53"/>
    </row>
    <row r="65" spans="1:2" ht="13.5" thickBot="1" x14ac:dyDescent="0.25">
      <c r="A65" s="33" t="s">
        <v>21</v>
      </c>
      <c r="B65" s="54"/>
    </row>
  </sheetData>
  <mergeCells count="3">
    <mergeCell ref="B1:C1"/>
    <mergeCell ref="B2:C2"/>
    <mergeCell ref="B63:B6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8"/>
  <sheetViews>
    <sheetView tabSelected="1" zoomScale="90" zoomScaleNormal="90" workbookViewId="0">
      <selection activeCell="G16" sqref="G16"/>
    </sheetView>
  </sheetViews>
  <sheetFormatPr baseColWidth="10" defaultRowHeight="12.75" x14ac:dyDescent="0.2"/>
  <cols>
    <col min="1" max="1" width="34.42578125" style="2" customWidth="1"/>
    <col min="2" max="2" width="14.5703125" style="2" customWidth="1"/>
    <col min="3" max="3" width="11.42578125" style="2"/>
    <col min="4" max="4" width="11.42578125" style="2" customWidth="1"/>
    <col min="5" max="5" width="12.5703125" style="2" customWidth="1"/>
    <col min="6" max="6" width="2.7109375" style="2" customWidth="1"/>
    <col min="7" max="7" width="30" style="2" customWidth="1"/>
    <col min="8" max="8" width="10.7109375" style="2" customWidth="1"/>
    <col min="9" max="16384" width="11.42578125" style="2"/>
  </cols>
  <sheetData>
    <row r="1" spans="1:11" ht="13.5" thickBot="1" x14ac:dyDescent="0.25">
      <c r="A1" s="12" t="s">
        <v>43</v>
      </c>
      <c r="B1" s="27">
        <v>4000</v>
      </c>
    </row>
    <row r="2" spans="1:11" ht="13.5" thickBot="1" x14ac:dyDescent="0.25">
      <c r="B2" s="40">
        <v>36</v>
      </c>
      <c r="C2" s="12" t="s">
        <v>46</v>
      </c>
    </row>
    <row r="3" spans="1:11" ht="46.5" customHeight="1" thickBot="1" x14ac:dyDescent="0.25">
      <c r="A3" s="55" t="s">
        <v>47</v>
      </c>
      <c r="B3" s="56"/>
      <c r="C3" s="56"/>
      <c r="D3" s="56"/>
      <c r="E3" s="57"/>
      <c r="G3" s="55" t="s">
        <v>44</v>
      </c>
      <c r="H3" s="56"/>
      <c r="I3" s="56"/>
      <c r="J3" s="56"/>
      <c r="K3" s="57"/>
    </row>
    <row r="4" spans="1:11" ht="13.5" thickBot="1" x14ac:dyDescent="0.25">
      <c r="A4" s="1" t="s">
        <v>42</v>
      </c>
      <c r="B4" s="1">
        <v>24</v>
      </c>
      <c r="C4" s="1">
        <v>36</v>
      </c>
      <c r="D4" s="1">
        <v>48</v>
      </c>
      <c r="E4" s="1">
        <v>60</v>
      </c>
      <c r="G4" s="1" t="s">
        <v>42</v>
      </c>
      <c r="H4" s="1">
        <v>24</v>
      </c>
      <c r="I4" s="1">
        <v>36</v>
      </c>
      <c r="J4" s="1">
        <v>48</v>
      </c>
      <c r="K4" s="1">
        <v>60</v>
      </c>
    </row>
    <row r="5" spans="1:11" ht="13.5" thickBot="1" x14ac:dyDescent="0.25">
      <c r="A5" s="34" t="s">
        <v>41</v>
      </c>
      <c r="B5" s="35">
        <v>5.0990000000000001E-2</v>
      </c>
      <c r="C5" s="35">
        <v>3.5189999999999999E-2</v>
      </c>
      <c r="D5" s="35">
        <v>2.7529999999999999E-2</v>
      </c>
      <c r="E5" s="35">
        <v>2.248E-2</v>
      </c>
      <c r="G5" s="34" t="s">
        <v>41</v>
      </c>
      <c r="H5" s="35">
        <v>4.9520000000000002E-2</v>
      </c>
      <c r="I5" s="35">
        <v>3.4189999999999998E-2</v>
      </c>
      <c r="J5" s="35">
        <v>2.69E-2</v>
      </c>
      <c r="K5" s="35">
        <v>2.2239999999999999E-2</v>
      </c>
    </row>
    <row r="6" spans="1:11" ht="13.5" thickBot="1" x14ac:dyDescent="0.25"/>
    <row r="7" spans="1:11" ht="12.75" customHeight="1" thickBot="1" x14ac:dyDescent="0.25">
      <c r="A7" s="12" t="s">
        <v>45</v>
      </c>
      <c r="B7" s="38">
        <f>IF(B1&lt;5000,IF(B2=24,B5,IF(B2=36,C5,IF(B2=48,D5,E5))),IF(B2=24,H5,IF(B2=36,I5,IF(B2=48,J5,K5))))*B1</f>
        <v>140.76</v>
      </c>
    </row>
    <row r="9" spans="1:11" ht="15" x14ac:dyDescent="0.25">
      <c r="A9" s="39"/>
      <c r="B9" s="48" t="s">
        <v>48</v>
      </c>
      <c r="D9" s="41"/>
    </row>
    <row r="10" spans="1:11" x14ac:dyDescent="0.2">
      <c r="B10" s="37"/>
      <c r="D10" s="41"/>
    </row>
    <row r="11" spans="1:11" x14ac:dyDescent="0.2">
      <c r="A11" s="47" t="s">
        <v>73</v>
      </c>
      <c r="B11" s="39" t="s">
        <v>80</v>
      </c>
    </row>
    <row r="12" spans="1:11" ht="14.25" x14ac:dyDescent="0.25">
      <c r="A12" s="47" t="s">
        <v>74</v>
      </c>
      <c r="B12" s="42" t="s">
        <v>49</v>
      </c>
      <c r="C12" s="46" t="s">
        <v>50</v>
      </c>
      <c r="H12" s="36"/>
    </row>
    <row r="13" spans="1:11" ht="14.25" x14ac:dyDescent="0.25">
      <c r="A13" s="47" t="s">
        <v>75</v>
      </c>
      <c r="B13" s="43" t="s">
        <v>51</v>
      </c>
      <c r="E13" s="39" t="s">
        <v>52</v>
      </c>
      <c r="H13" s="36"/>
    </row>
    <row r="14" spans="1:11" ht="14.25" x14ac:dyDescent="0.25">
      <c r="A14" s="47" t="s">
        <v>76</v>
      </c>
      <c r="B14" s="44" t="s">
        <v>53</v>
      </c>
      <c r="E14" s="39" t="s">
        <v>54</v>
      </c>
      <c r="H14" s="36"/>
    </row>
    <row r="15" spans="1:11" x14ac:dyDescent="0.2">
      <c r="A15" s="47" t="s">
        <v>77</v>
      </c>
      <c r="G15" s="58">
        <f>IF(AND(B2="",OR(B1&lt;450,B1&gt;7500)),NA(),IF(B1&lt;5000,HLOOKUP(B2,B4:E5,2,FALSE),HLOOKUP(B2,H4:K5,2,FALSE)))*B1</f>
        <v>140.76</v>
      </c>
    </row>
    <row r="16" spans="1:11" x14ac:dyDescent="0.2">
      <c r="B16" s="2" t="s">
        <v>55</v>
      </c>
    </row>
    <row r="17" spans="1:7" x14ac:dyDescent="0.2">
      <c r="A17" s="45" t="s">
        <v>60</v>
      </c>
      <c r="B17" s="39" t="s">
        <v>57</v>
      </c>
      <c r="C17" s="2" t="s">
        <v>56</v>
      </c>
    </row>
    <row r="18" spans="1:7" x14ac:dyDescent="0.2">
      <c r="B18" s="39" t="s">
        <v>52</v>
      </c>
      <c r="C18" s="2" t="s">
        <v>58</v>
      </c>
    </row>
    <row r="19" spans="1:7" x14ac:dyDescent="0.2">
      <c r="B19" s="39" t="s">
        <v>54</v>
      </c>
      <c r="C19" s="2" t="s">
        <v>59</v>
      </c>
    </row>
    <row r="20" spans="1:7" ht="15.75" x14ac:dyDescent="0.25">
      <c r="G20" s="59" t="s">
        <v>84</v>
      </c>
    </row>
    <row r="21" spans="1:7" x14ac:dyDescent="0.2">
      <c r="A21" s="45" t="s">
        <v>61</v>
      </c>
      <c r="B21" s="39" t="s">
        <v>67</v>
      </c>
      <c r="C21" s="2" t="s">
        <v>62</v>
      </c>
    </row>
    <row r="22" spans="1:7" x14ac:dyDescent="0.2">
      <c r="B22" s="39" t="s">
        <v>52</v>
      </c>
      <c r="C22" s="2" t="s">
        <v>63</v>
      </c>
    </row>
    <row r="23" spans="1:7" x14ac:dyDescent="0.2">
      <c r="B23" s="39" t="s">
        <v>54</v>
      </c>
      <c r="C23" s="2" t="s">
        <v>64</v>
      </c>
    </row>
    <row r="25" spans="1:7" x14ac:dyDescent="0.2">
      <c r="A25" s="45" t="s">
        <v>70</v>
      </c>
      <c r="B25" s="39" t="s">
        <v>68</v>
      </c>
      <c r="C25" s="2" t="s">
        <v>65</v>
      </c>
    </row>
    <row r="26" spans="1:7" x14ac:dyDescent="0.2">
      <c r="B26" s="39" t="s">
        <v>52</v>
      </c>
      <c r="C26" s="2" t="s">
        <v>66</v>
      </c>
    </row>
    <row r="27" spans="1:7" x14ac:dyDescent="0.2">
      <c r="B27" s="39" t="s">
        <v>54</v>
      </c>
      <c r="C27" s="2" t="s">
        <v>69</v>
      </c>
    </row>
    <row r="29" spans="1:7" x14ac:dyDescent="0.2">
      <c r="B29" s="2" t="s">
        <v>71</v>
      </c>
    </row>
    <row r="30" spans="1:7" x14ac:dyDescent="0.2">
      <c r="B30" s="2" t="s">
        <v>81</v>
      </c>
    </row>
    <row r="32" spans="1:7" x14ac:dyDescent="0.2">
      <c r="B32" s="2" t="s">
        <v>72</v>
      </c>
    </row>
    <row r="34" spans="2:2" x14ac:dyDescent="0.2">
      <c r="B34" s="2" t="s">
        <v>78</v>
      </c>
    </row>
    <row r="35" spans="2:2" x14ac:dyDescent="0.2">
      <c r="B35" s="49" t="s">
        <v>79</v>
      </c>
    </row>
    <row r="37" spans="2:2" x14ac:dyDescent="0.2">
      <c r="B37" s="2" t="s">
        <v>83</v>
      </c>
    </row>
    <row r="38" spans="2:2" x14ac:dyDescent="0.2">
      <c r="B38" s="2" t="s">
        <v>82</v>
      </c>
    </row>
  </sheetData>
  <mergeCells count="2">
    <mergeCell ref="A3:E3"/>
    <mergeCell ref="G3:K3"/>
  </mergeCells>
  <dataValidations count="1">
    <dataValidation type="list" allowBlank="1" showInputMessage="1" showErrorMessage="1" sqref="B2">
      <formula1>"24,36,48,60"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</vt:lpstr>
      <vt:lpstr>%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Jean-Eric</cp:lastModifiedBy>
  <dcterms:created xsi:type="dcterms:W3CDTF">2014-10-14T16:57:29Z</dcterms:created>
  <dcterms:modified xsi:type="dcterms:W3CDTF">2015-06-28T15:49:02Z</dcterms:modified>
</cp:coreProperties>
</file>