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92CD7FD-2E42-4768-B257-A4DA939EBFFD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Sheet1" sheetId="2" r:id="rId2"/>
  </sheets>
  <functionGroups builtInGroupCount="19"/>
  <definedNames>
    <definedName name="_xlnm._FilterDatabase" localSheetId="0" hidden="1">Feuil1!$A$1:$F$92</definedName>
    <definedName name="Heures_jour">Table2[Heures jour]</definedName>
    <definedName name="Jours_ouvrés_an">Table46[Jours ouvrés an]</definedName>
    <definedName name="Jours_ouvrés_mois">Table4[Jours ouvrés 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" i="2" l="1"/>
  <c r="N2" i="2" s="1"/>
  <c r="C2" i="2" l="1" a="1"/>
  <c r="C2" i="2" s="1"/>
  <c r="D2" i="2" s="1" a="1"/>
  <c r="D2" i="2" s="1"/>
  <c r="C3" i="2" a="1"/>
  <c r="C3" i="2" s="1"/>
  <c r="D3" i="2" s="1" a="1"/>
  <c r="D3" i="2" s="1"/>
  <c r="C4" i="2" a="1"/>
  <c r="C4" i="2" s="1"/>
  <c r="D4" i="2" s="1" a="1"/>
  <c r="D4" i="2" s="1"/>
  <c r="C5" i="2" a="1"/>
  <c r="C5" i="2" s="1"/>
  <c r="D5" i="2" s="1" a="1"/>
  <c r="D5" i="2" s="1"/>
  <c r="C6" i="2" a="1"/>
  <c r="C6" i="2" s="1"/>
  <c r="D6" i="2" s="1" a="1"/>
  <c r="D6" i="2" s="1"/>
  <c r="C7" i="2" a="1"/>
  <c r="C7" i="2" s="1"/>
  <c r="D7" i="2" s="1" a="1"/>
  <c r="D7" i="2" s="1"/>
  <c r="C8" i="2" a="1"/>
  <c r="C8" i="2" s="1"/>
  <c r="D8" i="2" s="1" a="1"/>
  <c r="D8" i="2" s="1"/>
  <c r="C9" i="2" a="1"/>
  <c r="C9" i="2" s="1"/>
  <c r="D9" i="2" s="1" a="1"/>
  <c r="D9" i="2" s="1"/>
  <c r="C10" i="2" a="1"/>
  <c r="C10" i="2" s="1"/>
  <c r="D10" i="2" s="1" a="1"/>
  <c r="D10" i="2" s="1"/>
  <c r="C11" i="2" a="1"/>
  <c r="C11" i="2" s="1"/>
  <c r="D11" i="2" s="1" a="1"/>
  <c r="D11" i="2" s="1"/>
  <c r="C12" i="2" a="1"/>
  <c r="C12" i="2" s="1"/>
  <c r="D12" i="2" s="1" a="1"/>
  <c r="D12" i="2" s="1"/>
  <c r="C13" i="2" a="1"/>
  <c r="C13" i="2" s="1"/>
  <c r="D13" i="2" s="1" a="1"/>
  <c r="D13" i="2" s="1"/>
  <c r="C14" i="2" a="1"/>
  <c r="C14" i="2" s="1"/>
  <c r="D14" i="2" s="1" a="1"/>
  <c r="D14" i="2" s="1"/>
  <c r="C15" i="2" a="1"/>
  <c r="C15" i="2" s="1"/>
  <c r="D15" i="2" s="1" a="1"/>
  <c r="D15" i="2" s="1"/>
  <c r="C16" i="2" a="1"/>
  <c r="C16" i="2" s="1"/>
  <c r="D16" i="2" s="1" a="1"/>
  <c r="D16" i="2" s="1"/>
  <c r="C17" i="2" a="1"/>
  <c r="C17" i="2" s="1"/>
  <c r="D17" i="2" s="1" a="1"/>
  <c r="D17" i="2" s="1"/>
  <c r="C18" i="2" a="1"/>
  <c r="C18" i="2" s="1"/>
  <c r="D18" i="2" s="1" a="1"/>
  <c r="D18" i="2" s="1"/>
  <c r="C19" i="2" a="1"/>
  <c r="C19" i="2" s="1"/>
  <c r="D19" i="2" s="1" a="1"/>
  <c r="D19" i="2" s="1"/>
  <c r="C20" i="2" a="1"/>
  <c r="C20" i="2" s="1"/>
  <c r="D20" i="2" s="1" a="1"/>
  <c r="D20" i="2" s="1"/>
  <c r="C21" i="2" a="1"/>
  <c r="C21" i="2" s="1"/>
  <c r="D21" i="2" s="1" a="1"/>
  <c r="D21" i="2" s="1"/>
  <c r="C22" i="2" a="1"/>
  <c r="C22" i="2" s="1"/>
  <c r="D22" i="2" s="1" a="1"/>
  <c r="D22" i="2" s="1"/>
  <c r="C23" i="2" a="1"/>
  <c r="C23" i="2" s="1"/>
  <c r="D23" i="2" s="1" a="1"/>
  <c r="D23" i="2" s="1"/>
  <c r="C24" i="2" a="1"/>
  <c r="C24" i="2" s="1"/>
  <c r="D24" i="2" s="1" a="1"/>
  <c r="D24" i="2" s="1"/>
  <c r="C25" i="2" a="1"/>
  <c r="C25" i="2" s="1"/>
  <c r="D25" i="2" s="1" a="1"/>
  <c r="D25" i="2" s="1"/>
  <c r="C26" i="2" a="1"/>
  <c r="C26" i="2" s="1"/>
  <c r="D26" i="2" s="1" a="1"/>
  <c r="D26" i="2" s="1"/>
  <c r="C27" i="2" a="1"/>
  <c r="C27" i="2" s="1"/>
  <c r="D27" i="2" s="1" a="1"/>
  <c r="D27" i="2" s="1"/>
  <c r="C28" i="2" a="1"/>
  <c r="C28" i="2" s="1"/>
  <c r="D28" i="2" s="1" a="1"/>
  <c r="D28" i="2" s="1"/>
  <c r="C29" i="2" a="1"/>
  <c r="C29" i="2" s="1"/>
  <c r="D29" i="2" s="1" a="1"/>
  <c r="D29" i="2" s="1"/>
  <c r="C30" i="2" a="1"/>
  <c r="C30" i="2" s="1"/>
  <c r="D30" i="2" s="1" a="1"/>
  <c r="D30" i="2" s="1"/>
  <c r="C31" i="2" a="1"/>
  <c r="C31" i="2" s="1"/>
  <c r="D31" i="2" s="1" a="1"/>
  <c r="D31" i="2" s="1"/>
  <c r="C32" i="2" a="1"/>
  <c r="C32" i="2" s="1"/>
  <c r="D32" i="2" s="1" a="1"/>
  <c r="D32" i="2" s="1"/>
  <c r="C33" i="2" a="1"/>
  <c r="C33" i="2" s="1"/>
  <c r="D33" i="2" s="1" a="1"/>
  <c r="D33" i="2" s="1"/>
  <c r="C34" i="2" a="1"/>
  <c r="C34" i="2" s="1"/>
  <c r="D34" i="2" s="1" a="1"/>
  <c r="D34" i="2" s="1"/>
  <c r="C35" i="2" a="1"/>
  <c r="C35" i="2" s="1"/>
  <c r="D35" i="2" s="1" a="1"/>
  <c r="D35" i="2" s="1"/>
  <c r="C36" i="2" a="1"/>
  <c r="C36" i="2" s="1"/>
  <c r="D36" i="2" s="1" a="1"/>
  <c r="D36" i="2" s="1"/>
  <c r="C37" i="2" a="1"/>
  <c r="C37" i="2" s="1"/>
  <c r="D37" i="2" s="1" a="1"/>
  <c r="D37" i="2" s="1"/>
  <c r="C38" i="2" a="1"/>
  <c r="C38" i="2" s="1"/>
  <c r="D38" i="2" s="1" a="1"/>
  <c r="D38" i="2" s="1"/>
  <c r="C39" i="2" a="1"/>
  <c r="C39" i="2" s="1"/>
  <c r="D39" i="2" s="1" a="1"/>
  <c r="D39" i="2" s="1"/>
  <c r="C40" i="2" a="1"/>
  <c r="C40" i="2" s="1"/>
  <c r="D40" i="2" s="1" a="1"/>
  <c r="D40" i="2" s="1"/>
  <c r="C41" i="2" a="1"/>
  <c r="C41" i="2" s="1"/>
  <c r="D41" i="2" s="1" a="1"/>
  <c r="D41" i="2" s="1"/>
  <c r="C42" i="2" a="1"/>
  <c r="C42" i="2" s="1"/>
  <c r="D42" i="2" s="1" a="1"/>
  <c r="D42" i="2" s="1"/>
  <c r="C43" i="2" a="1"/>
  <c r="C43" i="2" s="1"/>
  <c r="D43" i="2" s="1" a="1"/>
  <c r="D43" i="2" s="1"/>
  <c r="C44" i="2" a="1"/>
  <c r="C44" i="2" s="1"/>
  <c r="D44" i="2" s="1" a="1"/>
  <c r="D44" i="2" s="1"/>
  <c r="C45" i="2" a="1"/>
  <c r="C45" i="2" s="1"/>
  <c r="D45" i="2" s="1" a="1"/>
  <c r="D45" i="2" s="1"/>
  <c r="C46" i="2" a="1"/>
  <c r="C46" i="2" s="1"/>
  <c r="D46" i="2" s="1" a="1"/>
  <c r="D46" i="2" s="1"/>
  <c r="C47" i="2" a="1"/>
  <c r="C47" i="2" s="1"/>
  <c r="D47" i="2" s="1" a="1"/>
  <c r="D47" i="2" s="1"/>
  <c r="C48" i="2" a="1"/>
  <c r="C48" i="2" s="1"/>
  <c r="D48" i="2" s="1" a="1"/>
  <c r="D48" i="2" s="1"/>
  <c r="C49" i="2" a="1"/>
  <c r="C49" i="2" s="1"/>
  <c r="D49" i="2" s="1" a="1"/>
  <c r="D49" i="2" s="1"/>
  <c r="C50" i="2" a="1"/>
  <c r="C50" i="2" s="1"/>
  <c r="D50" i="2" s="1" a="1"/>
  <c r="D50" i="2" s="1"/>
  <c r="C51" i="2" a="1"/>
  <c r="C51" i="2" s="1"/>
  <c r="D51" i="2" s="1" a="1"/>
  <c r="D51" i="2" s="1"/>
  <c r="C52" i="2" a="1"/>
  <c r="C52" i="2" s="1"/>
  <c r="D52" i="2" s="1" a="1"/>
  <c r="D52" i="2" s="1"/>
  <c r="C53" i="2" a="1"/>
  <c r="C53" i="2" s="1"/>
  <c r="D53" i="2" s="1" a="1"/>
  <c r="D53" i="2" s="1"/>
  <c r="C54" i="2" a="1"/>
  <c r="C54" i="2" s="1"/>
  <c r="D54" i="2" s="1" a="1"/>
  <c r="D54" i="2" s="1"/>
  <c r="C55" i="2" a="1"/>
  <c r="C55" i="2" s="1"/>
  <c r="D55" i="2" s="1" a="1"/>
  <c r="D55" i="2" s="1"/>
  <c r="C56" i="2" a="1"/>
  <c r="C56" i="2" s="1"/>
  <c r="D56" i="2" s="1" a="1"/>
  <c r="D56" i="2" s="1"/>
  <c r="C57" i="2" a="1"/>
  <c r="C57" i="2" s="1"/>
  <c r="D57" i="2" s="1" a="1"/>
  <c r="D57" i="2" s="1"/>
  <c r="C58" i="2" a="1"/>
  <c r="C58" i="2" s="1"/>
  <c r="D58" i="2" s="1" a="1"/>
  <c r="D58" i="2" s="1"/>
  <c r="C59" i="2" a="1"/>
  <c r="C59" i="2" s="1"/>
  <c r="D59" i="2" s="1" a="1"/>
  <c r="D59" i="2" s="1"/>
  <c r="C60" i="2" a="1"/>
  <c r="C60" i="2" s="1"/>
  <c r="D60" i="2" s="1" a="1"/>
  <c r="D60" i="2" s="1"/>
  <c r="C61" i="2" a="1"/>
  <c r="C61" i="2" s="1"/>
  <c r="D61" i="2" s="1" a="1"/>
  <c r="D61" i="2" s="1"/>
  <c r="C62" i="2" a="1"/>
  <c r="C62" i="2" s="1"/>
  <c r="D62" i="2" s="1" a="1"/>
  <c r="D62" i="2" s="1"/>
  <c r="C63" i="2" a="1"/>
  <c r="C63" i="2" s="1"/>
  <c r="D63" i="2" s="1" a="1"/>
  <c r="D63" i="2" s="1"/>
  <c r="C64" i="2" a="1"/>
  <c r="C64" i="2" s="1"/>
  <c r="D64" i="2" s="1" a="1"/>
  <c r="D64" i="2" s="1"/>
  <c r="C65" i="2" a="1"/>
  <c r="C65" i="2" s="1"/>
  <c r="D65" i="2" s="1" a="1"/>
  <c r="D65" i="2" s="1"/>
  <c r="C66" i="2" a="1"/>
  <c r="C66" i="2" s="1"/>
  <c r="D66" i="2" s="1" a="1"/>
  <c r="D66" i="2" s="1"/>
  <c r="C67" i="2" a="1"/>
  <c r="C67" i="2" s="1"/>
  <c r="D67" i="2" s="1" a="1"/>
  <c r="D67" i="2" s="1"/>
  <c r="C68" i="2" a="1"/>
  <c r="C68" i="2" s="1"/>
  <c r="D68" i="2" s="1" a="1"/>
  <c r="D68" i="2" s="1"/>
  <c r="C69" i="2" a="1"/>
  <c r="C69" i="2" s="1"/>
  <c r="D69" i="2" s="1" a="1"/>
  <c r="D69" i="2" s="1"/>
  <c r="C70" i="2" a="1"/>
  <c r="C70" i="2" s="1"/>
  <c r="D70" i="2" s="1" a="1"/>
  <c r="D70" i="2" s="1"/>
  <c r="C71" i="2" a="1"/>
  <c r="C71" i="2" s="1"/>
  <c r="D71" i="2" s="1" a="1"/>
  <c r="D71" i="2" s="1"/>
  <c r="C72" i="2" a="1"/>
  <c r="C72" i="2" s="1"/>
  <c r="D72" i="2" s="1" a="1"/>
  <c r="D72" i="2" s="1"/>
  <c r="C73" i="2" a="1"/>
  <c r="C73" i="2" s="1"/>
  <c r="D73" i="2" s="1" a="1"/>
  <c r="D73" i="2" s="1"/>
  <c r="C74" i="2" a="1"/>
  <c r="C74" i="2" s="1"/>
  <c r="D74" i="2" s="1" a="1"/>
  <c r="D74" i="2" s="1"/>
  <c r="C75" i="2" a="1"/>
  <c r="C75" i="2" s="1"/>
  <c r="D75" i="2" s="1" a="1"/>
  <c r="D75" i="2" s="1"/>
  <c r="C76" i="2" a="1"/>
  <c r="C76" i="2" s="1"/>
  <c r="D76" i="2" s="1" a="1"/>
  <c r="D76" i="2" s="1"/>
  <c r="C77" i="2" a="1"/>
  <c r="C77" i="2" s="1"/>
  <c r="D77" i="2" s="1" a="1"/>
  <c r="D77" i="2" s="1"/>
  <c r="C78" i="2" a="1"/>
  <c r="C78" i="2" s="1"/>
  <c r="D78" i="2" s="1" a="1"/>
  <c r="D78" i="2" s="1"/>
  <c r="C79" i="2" a="1"/>
  <c r="C79" i="2" s="1"/>
  <c r="D79" i="2" s="1" a="1"/>
  <c r="D79" i="2" s="1"/>
  <c r="C80" i="2" a="1"/>
  <c r="C80" i="2" s="1"/>
  <c r="D80" i="2" s="1" a="1"/>
  <c r="D80" i="2" s="1"/>
  <c r="C81" i="2" a="1"/>
  <c r="C81" i="2" s="1"/>
  <c r="D81" i="2" s="1" a="1"/>
  <c r="D81" i="2" s="1"/>
  <c r="C82" i="2" a="1"/>
  <c r="C82" i="2" s="1"/>
  <c r="D82" i="2" s="1" a="1"/>
  <c r="D82" i="2" s="1"/>
  <c r="C83" i="2" a="1"/>
  <c r="C83" i="2" s="1"/>
  <c r="D83" i="2" s="1" a="1"/>
  <c r="D83" i="2" s="1"/>
  <c r="C84" i="2" a="1"/>
  <c r="C84" i="2" s="1"/>
  <c r="D84" i="2" s="1" a="1"/>
  <c r="D84" i="2" s="1"/>
  <c r="C85" i="2" a="1"/>
  <c r="C85" i="2" s="1"/>
  <c r="D85" i="2" s="1" a="1"/>
  <c r="D85" i="2" s="1"/>
  <c r="C86" i="2" a="1"/>
  <c r="C86" i="2" s="1"/>
  <c r="D86" i="2" s="1" a="1"/>
  <c r="D86" i="2" s="1"/>
  <c r="C87" i="2" a="1"/>
  <c r="C87" i="2" s="1"/>
  <c r="D87" i="2" s="1" a="1"/>
  <c r="D87" i="2" s="1"/>
  <c r="C88" i="2" a="1"/>
  <c r="C88" i="2" s="1"/>
  <c r="D88" i="2" s="1" a="1"/>
  <c r="D88" i="2" s="1"/>
  <c r="C89" i="2" a="1"/>
  <c r="C89" i="2" s="1"/>
  <c r="D89" i="2" s="1" a="1"/>
  <c r="D89" i="2" s="1"/>
  <c r="G81" i="2" l="1" a="1"/>
  <c r="G81" i="2" s="1"/>
  <c r="F81" i="2" a="1"/>
  <c r="F81" i="2" s="1"/>
  <c r="E81" i="2" a="1"/>
  <c r="E81" i="2" s="1"/>
  <c r="G65" i="2" a="1"/>
  <c r="G65" i="2" s="1"/>
  <c r="E65" i="2" a="1"/>
  <c r="E65" i="2" s="1"/>
  <c r="F65" i="2" a="1"/>
  <c r="F65" i="2" s="1"/>
  <c r="G53" i="2" a="1"/>
  <c r="G53" i="2" s="1"/>
  <c r="E53" i="2" a="1"/>
  <c r="E53" i="2" s="1"/>
  <c r="F53" i="2" a="1"/>
  <c r="F53" i="2" s="1"/>
  <c r="G45" i="2" a="1"/>
  <c r="G45" i="2" s="1"/>
  <c r="F45" i="2" a="1"/>
  <c r="F45" i="2" s="1"/>
  <c r="E45" i="2" a="1"/>
  <c r="E45" i="2" s="1"/>
  <c r="G33" i="2" a="1"/>
  <c r="G33" i="2" s="1"/>
  <c r="F33" i="2" a="1"/>
  <c r="F33" i="2" s="1"/>
  <c r="E33" i="2" a="1"/>
  <c r="E33" i="2" s="1"/>
  <c r="G17" i="2" a="1"/>
  <c r="G17" i="2" s="1"/>
  <c r="E17" i="2" a="1"/>
  <c r="E17" i="2" s="1"/>
  <c r="F17" i="2" a="1"/>
  <c r="F17" i="2" s="1"/>
  <c r="G5" i="2" a="1"/>
  <c r="G5" i="2" s="1"/>
  <c r="E5" i="2" a="1"/>
  <c r="E5" i="2" s="1"/>
  <c r="F5" i="2" a="1"/>
  <c r="F5" i="2" s="1"/>
  <c r="G88" i="2" a="1"/>
  <c r="G88" i="2" s="1"/>
  <c r="F88" i="2" a="1"/>
  <c r="F88" i="2" s="1"/>
  <c r="E88" i="2" a="1"/>
  <c r="E88" i="2" s="1"/>
  <c r="F84" i="2" a="1"/>
  <c r="F84" i="2" s="1"/>
  <c r="E84" i="2" a="1"/>
  <c r="E84" i="2" s="1"/>
  <c r="G84" i="2" a="1"/>
  <c r="G84" i="2" s="1"/>
  <c r="G80" i="2" a="1"/>
  <c r="G80" i="2" s="1"/>
  <c r="E80" i="2" a="1"/>
  <c r="E80" i="2" s="1"/>
  <c r="F80" i="2" a="1"/>
  <c r="F80" i="2" s="1"/>
  <c r="F76" i="2" a="1"/>
  <c r="F76" i="2" s="1"/>
  <c r="E76" i="2" a="1"/>
  <c r="E76" i="2" s="1"/>
  <c r="G76" i="2" a="1"/>
  <c r="G76" i="2" s="1"/>
  <c r="G72" i="2" a="1"/>
  <c r="G72" i="2" s="1"/>
  <c r="E72" i="2" a="1"/>
  <c r="E72" i="2" s="1"/>
  <c r="F72" i="2" a="1"/>
  <c r="F72" i="2" s="1"/>
  <c r="F68" i="2" a="1"/>
  <c r="F68" i="2" s="1"/>
  <c r="G68" i="2" a="1"/>
  <c r="G68" i="2" s="1"/>
  <c r="E68" i="2" a="1"/>
  <c r="E68" i="2" s="1"/>
  <c r="G64" i="2" a="1"/>
  <c r="G64" i="2" s="1"/>
  <c r="E64" i="2" a="1"/>
  <c r="E64" i="2" s="1"/>
  <c r="F64" i="2" a="1"/>
  <c r="F64" i="2" s="1"/>
  <c r="F60" i="2" a="1"/>
  <c r="F60" i="2" s="1"/>
  <c r="G60" i="2" a="1"/>
  <c r="G60" i="2" s="1"/>
  <c r="E60" i="2" a="1"/>
  <c r="E60" i="2" s="1"/>
  <c r="G56" i="2" a="1"/>
  <c r="G56" i="2" s="1"/>
  <c r="E56" i="2" a="1"/>
  <c r="E56" i="2" s="1"/>
  <c r="F56" i="2" a="1"/>
  <c r="F56" i="2" s="1"/>
  <c r="F52" i="2" a="1"/>
  <c r="F52" i="2" s="1"/>
  <c r="G52" i="2" a="1"/>
  <c r="G52" i="2" s="1"/>
  <c r="E52" i="2" a="1"/>
  <c r="E52" i="2" s="1"/>
  <c r="G48" i="2" a="1"/>
  <c r="G48" i="2" s="1"/>
  <c r="E48" i="2" a="1"/>
  <c r="E48" i="2" s="1"/>
  <c r="F48" i="2" a="1"/>
  <c r="F48" i="2" s="1"/>
  <c r="F44" i="2" a="1"/>
  <c r="F44" i="2" s="1"/>
  <c r="E44" i="2" a="1"/>
  <c r="E44" i="2" s="1"/>
  <c r="G44" i="2" a="1"/>
  <c r="G44" i="2" s="1"/>
  <c r="G40" i="2" a="1"/>
  <c r="G40" i="2" s="1"/>
  <c r="E40" i="2" a="1"/>
  <c r="E40" i="2" s="1"/>
  <c r="F40" i="2" a="1"/>
  <c r="F40" i="2" s="1"/>
  <c r="F36" i="2" a="1"/>
  <c r="F36" i="2" s="1"/>
  <c r="G36" i="2" a="1"/>
  <c r="G36" i="2" s="1"/>
  <c r="E36" i="2" a="1"/>
  <c r="E36" i="2" s="1"/>
  <c r="G32" i="2" a="1"/>
  <c r="G32" i="2" s="1"/>
  <c r="E32" i="2" a="1"/>
  <c r="E32" i="2" s="1"/>
  <c r="F32" i="2" a="1"/>
  <c r="F32" i="2" s="1"/>
  <c r="F28" i="2" a="1"/>
  <c r="F28" i="2" s="1"/>
  <c r="E28" i="2" a="1"/>
  <c r="E28" i="2" s="1"/>
  <c r="G28" i="2" a="1"/>
  <c r="G28" i="2" s="1"/>
  <c r="G24" i="2" a="1"/>
  <c r="G24" i="2" s="1"/>
  <c r="E24" i="2" a="1"/>
  <c r="E24" i="2" s="1"/>
  <c r="F24" i="2" a="1"/>
  <c r="F24" i="2" s="1"/>
  <c r="F20" i="2" a="1"/>
  <c r="F20" i="2" s="1"/>
  <c r="E20" i="2" a="1"/>
  <c r="E20" i="2" s="1"/>
  <c r="G20" i="2" a="1"/>
  <c r="G20" i="2" s="1"/>
  <c r="G16" i="2" a="1"/>
  <c r="G16" i="2" s="1"/>
  <c r="E16" i="2" a="1"/>
  <c r="E16" i="2" s="1"/>
  <c r="F16" i="2" a="1"/>
  <c r="F16" i="2" s="1"/>
  <c r="F12" i="2" a="1"/>
  <c r="F12" i="2" s="1"/>
  <c r="E12" i="2" a="1"/>
  <c r="E12" i="2" s="1"/>
  <c r="G12" i="2" a="1"/>
  <c r="G12" i="2" s="1"/>
  <c r="G8" i="2" a="1"/>
  <c r="G8" i="2" s="1"/>
  <c r="E8" i="2" a="1"/>
  <c r="E8" i="2" s="1"/>
  <c r="F8" i="2" a="1"/>
  <c r="F8" i="2" s="1"/>
  <c r="F4" i="2" a="1"/>
  <c r="F4" i="2" s="1"/>
  <c r="G4" i="2" a="1"/>
  <c r="G4" i="2" s="1"/>
  <c r="E4" i="2" a="1"/>
  <c r="E4" i="2" s="1"/>
  <c r="G85" i="2" a="1"/>
  <c r="G85" i="2" s="1"/>
  <c r="E85" i="2" a="1"/>
  <c r="E85" i="2" s="1"/>
  <c r="F85" i="2" a="1"/>
  <c r="F85" i="2" s="1"/>
  <c r="G73" i="2" a="1"/>
  <c r="G73" i="2" s="1"/>
  <c r="E73" i="2" a="1"/>
  <c r="E73" i="2" s="1"/>
  <c r="F73" i="2" a="1"/>
  <c r="F73" i="2" s="1"/>
  <c r="G61" i="2" a="1"/>
  <c r="G61" i="2" s="1"/>
  <c r="E61" i="2" a="1"/>
  <c r="E61" i="2" s="1"/>
  <c r="F61" i="2" a="1"/>
  <c r="F61" i="2" s="1"/>
  <c r="G49" i="2" a="1"/>
  <c r="G49" i="2" s="1"/>
  <c r="F49" i="2" a="1"/>
  <c r="F49" i="2" s="1"/>
  <c r="E49" i="2" a="1"/>
  <c r="E49" i="2" s="1"/>
  <c r="G37" i="2" a="1"/>
  <c r="G37" i="2" s="1"/>
  <c r="F37" i="2" a="1"/>
  <c r="F37" i="2" s="1"/>
  <c r="E37" i="2" a="1"/>
  <c r="E37" i="2" s="1"/>
  <c r="G25" i="2" a="1"/>
  <c r="G25" i="2" s="1"/>
  <c r="F25" i="2" a="1"/>
  <c r="F25" i="2" s="1"/>
  <c r="E25" i="2" a="1"/>
  <c r="E25" i="2" s="1"/>
  <c r="G13" i="2" a="1"/>
  <c r="G13" i="2" s="1"/>
  <c r="E13" i="2" a="1"/>
  <c r="E13" i="2" s="1"/>
  <c r="F13" i="2" a="1"/>
  <c r="F13" i="2" s="1"/>
  <c r="F87" i="2" a="1"/>
  <c r="F87" i="2" s="1"/>
  <c r="G87" i="2" a="1"/>
  <c r="G87" i="2" s="1"/>
  <c r="E87" i="2" a="1"/>
  <c r="E87" i="2" s="1"/>
  <c r="G83" i="2" a="1"/>
  <c r="G83" i="2" s="1"/>
  <c r="F83" i="2" a="1"/>
  <c r="F83" i="2" s="1"/>
  <c r="E83" i="2" a="1"/>
  <c r="E83" i="2" s="1"/>
  <c r="F79" i="2" a="1"/>
  <c r="F79" i="2" s="1"/>
  <c r="G79" i="2" a="1"/>
  <c r="G79" i="2" s="1"/>
  <c r="E79" i="2" a="1"/>
  <c r="E79" i="2" s="1"/>
  <c r="G75" i="2" a="1"/>
  <c r="G75" i="2" s="1"/>
  <c r="F75" i="2" a="1"/>
  <c r="F75" i="2" s="1"/>
  <c r="E75" i="2" a="1"/>
  <c r="E75" i="2" s="1"/>
  <c r="F71" i="2" a="1"/>
  <c r="F71" i="2" s="1"/>
  <c r="G71" i="2" a="1"/>
  <c r="G71" i="2" s="1"/>
  <c r="E71" i="2" a="1"/>
  <c r="E71" i="2" s="1"/>
  <c r="G67" i="2" a="1"/>
  <c r="G67" i="2" s="1"/>
  <c r="F67" i="2" a="1"/>
  <c r="F67" i="2" s="1"/>
  <c r="E67" i="2" a="1"/>
  <c r="E67" i="2" s="1"/>
  <c r="F63" i="2" a="1"/>
  <c r="F63" i="2" s="1"/>
  <c r="G63" i="2" a="1"/>
  <c r="G63" i="2" s="1"/>
  <c r="E63" i="2" a="1"/>
  <c r="E63" i="2" s="1"/>
  <c r="G59" i="2" a="1"/>
  <c r="G59" i="2" s="1"/>
  <c r="F59" i="2" a="1"/>
  <c r="F59" i="2" s="1"/>
  <c r="E59" i="2" a="1"/>
  <c r="E59" i="2" s="1"/>
  <c r="F55" i="2" a="1"/>
  <c r="F55" i="2" s="1"/>
  <c r="G55" i="2" a="1"/>
  <c r="G55" i="2" s="1"/>
  <c r="E55" i="2" a="1"/>
  <c r="E55" i="2" s="1"/>
  <c r="G51" i="2" a="1"/>
  <c r="G51" i="2" s="1"/>
  <c r="F51" i="2" a="1"/>
  <c r="F51" i="2" s="1"/>
  <c r="E51" i="2" a="1"/>
  <c r="E51" i="2" s="1"/>
  <c r="F47" i="2" a="1"/>
  <c r="F47" i="2" s="1"/>
  <c r="G47" i="2" a="1"/>
  <c r="G47" i="2" s="1"/>
  <c r="E47" i="2" a="1"/>
  <c r="E47" i="2" s="1"/>
  <c r="G43" i="2" a="1"/>
  <c r="G43" i="2" s="1"/>
  <c r="F43" i="2" a="1"/>
  <c r="F43" i="2" s="1"/>
  <c r="E43" i="2" a="1"/>
  <c r="E43" i="2" s="1"/>
  <c r="F39" i="2" a="1"/>
  <c r="F39" i="2" s="1"/>
  <c r="G39" i="2" a="1"/>
  <c r="G39" i="2" s="1"/>
  <c r="E39" i="2" a="1"/>
  <c r="E39" i="2" s="1"/>
  <c r="G35" i="2" a="1"/>
  <c r="G35" i="2" s="1"/>
  <c r="F35" i="2" a="1"/>
  <c r="F35" i="2" s="1"/>
  <c r="E35" i="2" a="1"/>
  <c r="E35" i="2" s="1"/>
  <c r="F31" i="2" a="1"/>
  <c r="F31" i="2" s="1"/>
  <c r="G31" i="2" a="1"/>
  <c r="G31" i="2" s="1"/>
  <c r="E31" i="2" a="1"/>
  <c r="E31" i="2" s="1"/>
  <c r="G27" i="2" a="1"/>
  <c r="G27" i="2" s="1"/>
  <c r="F27" i="2" a="1"/>
  <c r="F27" i="2" s="1"/>
  <c r="E27" i="2" a="1"/>
  <c r="E27" i="2" s="1"/>
  <c r="F23" i="2" a="1"/>
  <c r="F23" i="2" s="1"/>
  <c r="E23" i="2" a="1"/>
  <c r="E23" i="2" s="1"/>
  <c r="G23" i="2" a="1"/>
  <c r="G23" i="2" s="1"/>
  <c r="G19" i="2" a="1"/>
  <c r="G19" i="2" s="1"/>
  <c r="F19" i="2" a="1"/>
  <c r="F19" i="2" s="1"/>
  <c r="E19" i="2" a="1"/>
  <c r="E19" i="2" s="1"/>
  <c r="F15" i="2" a="1"/>
  <c r="F15" i="2" s="1"/>
  <c r="G15" i="2" a="1"/>
  <c r="G15" i="2" s="1"/>
  <c r="E15" i="2" a="1"/>
  <c r="E15" i="2" s="1"/>
  <c r="G11" i="2" a="1"/>
  <c r="G11" i="2" s="1"/>
  <c r="F11" i="2" a="1"/>
  <c r="F11" i="2" s="1"/>
  <c r="E11" i="2" a="1"/>
  <c r="E11" i="2" s="1"/>
  <c r="F7" i="2" a="1"/>
  <c r="F7" i="2" s="1"/>
  <c r="G7" i="2" a="1"/>
  <c r="G7" i="2" s="1"/>
  <c r="E7" i="2" a="1"/>
  <c r="E7" i="2" s="1"/>
  <c r="G3" i="2" a="1"/>
  <c r="G3" i="2" s="1"/>
  <c r="F3" i="2" a="1"/>
  <c r="F3" i="2" s="1"/>
  <c r="E3" i="2" a="1"/>
  <c r="E3" i="2" s="1"/>
  <c r="G89" i="2" a="1"/>
  <c r="G89" i="2" s="1"/>
  <c r="F89" i="2" a="1"/>
  <c r="F89" i="2" s="1"/>
  <c r="E89" i="2" a="1"/>
  <c r="E89" i="2" s="1"/>
  <c r="G77" i="2" a="1"/>
  <c r="G77" i="2" s="1"/>
  <c r="F77" i="2" a="1"/>
  <c r="F77" i="2" s="1"/>
  <c r="E77" i="2" a="1"/>
  <c r="E77" i="2" s="1"/>
  <c r="G69" i="2" a="1"/>
  <c r="G69" i="2" s="1"/>
  <c r="E69" i="2" a="1"/>
  <c r="E69" i="2" s="1"/>
  <c r="F69" i="2" a="1"/>
  <c r="F69" i="2" s="1"/>
  <c r="G57" i="2" a="1"/>
  <c r="G57" i="2" s="1"/>
  <c r="F57" i="2" a="1"/>
  <c r="F57" i="2" s="1"/>
  <c r="E57" i="2" a="1"/>
  <c r="E57" i="2" s="1"/>
  <c r="G41" i="2" a="1"/>
  <c r="G41" i="2" s="1"/>
  <c r="E41" i="2" a="1"/>
  <c r="E41" i="2" s="1"/>
  <c r="F41" i="2" a="1"/>
  <c r="F41" i="2" s="1"/>
  <c r="G29" i="2" a="1"/>
  <c r="G29" i="2" s="1"/>
  <c r="E29" i="2" a="1"/>
  <c r="E29" i="2" s="1"/>
  <c r="F29" i="2" a="1"/>
  <c r="F29" i="2" s="1"/>
  <c r="G21" i="2" a="1"/>
  <c r="G21" i="2" s="1"/>
  <c r="E21" i="2" a="1"/>
  <c r="E21" i="2" s="1"/>
  <c r="F21" i="2" a="1"/>
  <c r="F21" i="2" s="1"/>
  <c r="G9" i="2" a="1"/>
  <c r="G9" i="2" s="1"/>
  <c r="E9" i="2" a="1"/>
  <c r="E9" i="2" s="1"/>
  <c r="F9" i="2" a="1"/>
  <c r="F9" i="2" s="1"/>
  <c r="G86" i="2" a="1"/>
  <c r="G86" i="2" s="1"/>
  <c r="F86" i="2" a="1"/>
  <c r="F86" i="2" s="1"/>
  <c r="E86" i="2" a="1"/>
  <c r="E86" i="2" s="1"/>
  <c r="G82" i="2" a="1"/>
  <c r="G82" i="2" s="1"/>
  <c r="E82" i="2" a="1"/>
  <c r="E82" i="2" s="1"/>
  <c r="F82" i="2" a="1"/>
  <c r="F82" i="2" s="1"/>
  <c r="G78" i="2" a="1"/>
  <c r="G78" i="2" s="1"/>
  <c r="F78" i="2" a="1"/>
  <c r="F78" i="2" s="1"/>
  <c r="E78" i="2" a="1"/>
  <c r="E78" i="2" s="1"/>
  <c r="G74" i="2" a="1"/>
  <c r="G74" i="2" s="1"/>
  <c r="E74" i="2" a="1"/>
  <c r="E74" i="2" s="1"/>
  <c r="F74" i="2" a="1"/>
  <c r="F74" i="2" s="1"/>
  <c r="G70" i="2" a="1"/>
  <c r="G70" i="2" s="1"/>
  <c r="F70" i="2" a="1"/>
  <c r="F70" i="2" s="1"/>
  <c r="E70" i="2" a="1"/>
  <c r="E70" i="2" s="1"/>
  <c r="G66" i="2" a="1"/>
  <c r="G66" i="2" s="1"/>
  <c r="F66" i="2" a="1"/>
  <c r="F66" i="2" s="1"/>
  <c r="E66" i="2" a="1"/>
  <c r="E66" i="2" s="1"/>
  <c r="G62" i="2" a="1"/>
  <c r="G62" i="2" s="1"/>
  <c r="F62" i="2" a="1"/>
  <c r="F62" i="2" s="1"/>
  <c r="E62" i="2" a="1"/>
  <c r="E62" i="2" s="1"/>
  <c r="G58" i="2" a="1"/>
  <c r="G58" i="2" s="1"/>
  <c r="E58" i="2" a="1"/>
  <c r="E58" i="2" s="1"/>
  <c r="F58" i="2" a="1"/>
  <c r="F58" i="2" s="1"/>
  <c r="G54" i="2" a="1"/>
  <c r="G54" i="2" s="1"/>
  <c r="F54" i="2" a="1"/>
  <c r="F54" i="2" s="1"/>
  <c r="E54" i="2" a="1"/>
  <c r="E54" i="2" s="1"/>
  <c r="G50" i="2" a="1"/>
  <c r="G50" i="2" s="1"/>
  <c r="E50" i="2" a="1"/>
  <c r="E50" i="2" s="1"/>
  <c r="F50" i="2" a="1"/>
  <c r="F50" i="2" s="1"/>
  <c r="G46" i="2" a="1"/>
  <c r="G46" i="2" s="1"/>
  <c r="F46" i="2" a="1"/>
  <c r="F46" i="2" s="1"/>
  <c r="E46" i="2" a="1"/>
  <c r="E46" i="2" s="1"/>
  <c r="G42" i="2" a="1"/>
  <c r="G42" i="2" s="1"/>
  <c r="F42" i="2" a="1"/>
  <c r="F42" i="2" s="1"/>
  <c r="E42" i="2" a="1"/>
  <c r="E42" i="2" s="1"/>
  <c r="F38" i="2" a="1"/>
  <c r="F38" i="2" s="1"/>
  <c r="G38" i="2" a="1"/>
  <c r="G38" i="2" s="1"/>
  <c r="E38" i="2" a="1"/>
  <c r="E38" i="2" s="1"/>
  <c r="G34" i="2" a="1"/>
  <c r="G34" i="2" s="1"/>
  <c r="F34" i="2" a="1"/>
  <c r="F34" i="2" s="1"/>
  <c r="E34" i="2" a="1"/>
  <c r="E34" i="2" s="1"/>
  <c r="F30" i="2" a="1"/>
  <c r="F30" i="2" s="1"/>
  <c r="G30" i="2" a="1"/>
  <c r="G30" i="2" s="1"/>
  <c r="E30" i="2" a="1"/>
  <c r="E30" i="2" s="1"/>
  <c r="G26" i="2" a="1"/>
  <c r="G26" i="2" s="1"/>
  <c r="F26" i="2" a="1"/>
  <c r="F26" i="2" s="1"/>
  <c r="E26" i="2" a="1"/>
  <c r="E26" i="2" s="1"/>
  <c r="F22" i="2" a="1"/>
  <c r="F22" i="2" s="1"/>
  <c r="G22" i="2" a="1"/>
  <c r="G22" i="2" s="1"/>
  <c r="E22" i="2" a="1"/>
  <c r="E22" i="2" s="1"/>
  <c r="G18" i="2" a="1"/>
  <c r="G18" i="2" s="1"/>
  <c r="F18" i="2" a="1"/>
  <c r="F18" i="2" s="1"/>
  <c r="E18" i="2" a="1"/>
  <c r="E18" i="2" s="1"/>
  <c r="F14" i="2" a="1"/>
  <c r="F14" i="2" s="1"/>
  <c r="G14" i="2" a="1"/>
  <c r="G14" i="2" s="1"/>
  <c r="E14" i="2" a="1"/>
  <c r="E14" i="2" s="1"/>
  <c r="G10" i="2" a="1"/>
  <c r="G10" i="2" s="1"/>
  <c r="F10" i="2" a="1"/>
  <c r="F10" i="2" s="1"/>
  <c r="E10" i="2" a="1"/>
  <c r="E10" i="2" s="1"/>
  <c r="F6" i="2" a="1"/>
  <c r="F6" i="2" s="1"/>
  <c r="G6" i="2" a="1"/>
  <c r="G6" i="2" s="1"/>
  <c r="E6" i="2" a="1"/>
  <c r="E6" i="2" s="1"/>
  <c r="G2" i="2" a="1"/>
  <c r="G2" i="2" s="1"/>
  <c r="F2" i="2" a="1"/>
  <c r="F2" i="2" s="1"/>
  <c r="E2" i="2" a="1"/>
  <c r="E2" i="2" s="1"/>
  <c r="J5" i="2"/>
  <c r="H16" i="1"/>
  <c r="H6" i="1"/>
  <c r="H7" i="1"/>
  <c r="H8" i="1"/>
  <c r="H9" i="1"/>
  <c r="H10" i="1"/>
  <c r="H11" i="1"/>
  <c r="H12" i="1"/>
  <c r="H13" i="1"/>
  <c r="H14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5" i="1"/>
  <c r="G5" i="1"/>
  <c r="G7" i="1"/>
  <c r="G65" i="1"/>
  <c r="G50" i="1"/>
  <c r="G38" i="1"/>
  <c r="G64" i="1"/>
  <c r="G47" i="1"/>
  <c r="G77" i="1"/>
  <c r="G15" i="1"/>
  <c r="G9" i="1"/>
  <c r="G54" i="1"/>
  <c r="G46" i="1"/>
  <c r="G70" i="1"/>
  <c r="G37" i="1"/>
  <c r="G52" i="1"/>
  <c r="G60" i="1"/>
  <c r="G42" i="1"/>
  <c r="G11" i="1"/>
  <c r="G39" i="1"/>
  <c r="G27" i="1"/>
  <c r="G57" i="1"/>
  <c r="G31" i="1"/>
  <c r="G51" i="1"/>
  <c r="G16" i="1"/>
  <c r="G28" i="1"/>
  <c r="G63" i="1"/>
  <c r="G88" i="1"/>
  <c r="G89" i="1"/>
  <c r="G92" i="1"/>
  <c r="G85" i="1"/>
  <c r="G81" i="1"/>
  <c r="G62" i="1"/>
  <c r="G66" i="1"/>
  <c r="G78" i="1"/>
  <c r="G58" i="1"/>
  <c r="G40" i="1"/>
  <c r="G26" i="1"/>
  <c r="G22" i="1"/>
  <c r="G55" i="1"/>
  <c r="G49" i="1"/>
  <c r="G35" i="1"/>
  <c r="G6" i="1"/>
  <c r="G73" i="1"/>
  <c r="G72" i="1"/>
  <c r="G91" i="1"/>
  <c r="G76" i="1"/>
  <c r="G67" i="1"/>
  <c r="G59" i="1"/>
  <c r="G32" i="1"/>
  <c r="G25" i="1"/>
  <c r="G74" i="1"/>
  <c r="G69" i="1"/>
  <c r="G71" i="1"/>
  <c r="G83" i="1"/>
  <c r="G61" i="1"/>
  <c r="G48" i="1"/>
  <c r="G33" i="1"/>
  <c r="G75" i="1"/>
  <c r="G44" i="1"/>
  <c r="G36" i="1"/>
  <c r="G19" i="1"/>
  <c r="G82" i="1"/>
  <c r="G8" i="1"/>
  <c r="G68" i="1"/>
  <c r="G12" i="1"/>
  <c r="G14" i="1"/>
  <c r="G56" i="1"/>
  <c r="G20" i="1"/>
  <c r="G24" i="1"/>
  <c r="G23" i="1"/>
  <c r="G34" i="1"/>
  <c r="G30" i="1"/>
  <c r="G84" i="1"/>
  <c r="G53" i="1"/>
  <c r="G90" i="1"/>
  <c r="G86" i="1"/>
  <c r="G18" i="1"/>
  <c r="G43" i="1"/>
  <c r="G13" i="1"/>
  <c r="G87" i="1"/>
  <c r="G80" i="1"/>
  <c r="G21" i="1"/>
  <c r="G17" i="1"/>
  <c r="G29" i="1"/>
  <c r="G79" i="1"/>
  <c r="G45" i="1"/>
  <c r="G41" i="1"/>
  <c r="G10" i="1"/>
  <c r="E6" i="1" l="1"/>
  <c r="E7" i="1"/>
  <c r="E8" i="1"/>
  <c r="E9" i="1"/>
  <c r="F6" i="1"/>
  <c r="F7" i="1"/>
  <c r="F8" i="1"/>
  <c r="F9" i="1"/>
  <c r="E5" i="1"/>
  <c r="F5" i="1"/>
  <c r="F93" i="1" l="1"/>
  <c r="C93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<sst xmlns="http://schemas.openxmlformats.org/spreadsheetml/2006/main" count="19" uniqueCount="19">
  <si>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t>DU</t>
  </si>
  <si>
    <t>AU</t>
  </si>
  <si>
    <t>JOUR</t>
  </si>
  <si>
    <t>HEURE</t>
  </si>
  <si>
    <t>MOIS</t>
  </si>
  <si>
    <t>HEURE/J</t>
  </si>
  <si>
    <t>Fonction perso</t>
  </si>
  <si>
    <t>Fonction Excel</t>
  </si>
  <si>
    <t>Début</t>
  </si>
  <si>
    <t>Fin</t>
  </si>
  <si>
    <t>Heures jour</t>
  </si>
  <si>
    <t>Total heures</t>
  </si>
  <si>
    <t>Grand total</t>
  </si>
  <si>
    <t>Nb. Jours</t>
  </si>
  <si>
    <t>Nb. Mois</t>
  </si>
  <si>
    <t>Jours ouvrés mois</t>
  </si>
  <si>
    <t>Total Jours</t>
  </si>
  <si>
    <t>Nb. Années</t>
  </si>
  <si>
    <t>Jours ouvrés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</si>
</sst>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400]h:mm:ss\ AM/PM"/>
    <numFmt numFmtId="165" formatCode="[h]:mm:ss;@"/>
    <numFmt numFmtId="166" formatCode="[$-F800]dddd\,\ mmmm\ dd\,\ yyyy"/>
    <numFmt numFmtId="167" formatCode="ddd\ dd/mm/yyyy"/>
    <numFmt numFmtId="168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46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6" fontId="0" fillId="3" borderId="1" xfId="0" applyNumberFormat="1" applyFill="1" applyBorder="1"/>
    <xf numFmtId="166" fontId="0" fillId="2" borderId="1" xfId="0" applyNumberFormat="1" applyFill="1" applyBorder="1"/>
    <xf numFmtId="166" fontId="0" fillId="6" borderId="1" xfId="0" applyNumberFormat="1" applyFill="1" applyBorder="1"/>
    <xf numFmtId="166" fontId="0" fillId="4" borderId="1" xfId="0" applyNumberFormat="1" applyFill="1" applyBorder="1"/>
    <xf numFmtId="166" fontId="0" fillId="5" borderId="1" xfId="0" applyNumberFormat="1" applyFill="1" applyBorder="1"/>
    <xf numFmtId="1" fontId="0" fillId="3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7" borderId="0" xfId="0" applyFill="1"/>
    <xf numFmtId="166" fontId="0" fillId="7" borderId="1" xfId="0" applyNumberFormat="1" applyFill="1" applyBorder="1"/>
    <xf numFmtId="165" fontId="0" fillId="7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67" fontId="0" fillId="0" borderId="0" xfId="0" applyNumberFormat="1"/>
    <xf numFmtId="168" fontId="0" fillId="0" borderId="0" xfId="0" applyNumberFormat="1"/>
    <xf numFmtId="3" fontId="0" fillId="0" borderId="0" xfId="0" applyNumberFormat="1"/>
    <xf numFmtId="2" fontId="0" fillId="0" borderId="0" xfId="0" applyNumberFormat="1"/>
    <xf numFmtId="0" fontId="0" fillId="0" borderId="0" xfId="0" applyNumberFormat="1"/>
    <xf numFmtId="167" fontId="0" fillId="8" borderId="0" xfId="0" applyNumberFormat="1" applyFill="1"/>
    <xf numFmtId="168" fontId="0" fillId="8" borderId="0" xfId="0" applyNumberFormat="1" applyFill="1"/>
    <xf numFmtId="3" fontId="0" fillId="8" borderId="0" xfId="0" applyNumberFormat="1" applyFill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2" formatCode="0.00"/>
    </dxf>
    <dxf>
      <numFmt numFmtId="168" formatCode="#,##0_ ;[Red]\-#,##0\ "/>
    </dxf>
    <dxf>
      <numFmt numFmtId="168" formatCode="#,##0_ ;[Red]\-#,##0\ 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8" formatCode="#,##0_ ;[Red]\-#,##0\ "/>
    </dxf>
    <dxf>
      <numFmt numFmtId="167" formatCode="ddd\ dd/mm/yyyy"/>
    </dxf>
    <dxf>
      <numFmt numFmtId="167" formatCode="ddd\ dd/mm/yyyy"/>
    </dxf>
    <dxf>
      <numFmt numFmtId="167" formatCode="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56AC9A-DF6D-4EBA-8718-9A55233DBB6C}" name="Table1" displayName="Table1" ref="A1:G89" totalsRowShown="0" dataDxfId="12">
  <autoFilter ref="A1:G89" xr:uid="{45CB52C3-2452-4734-924A-1280467D683F}"/>
  <tableColumns count="7">
    <tableColumn id="1" xr3:uid="{A4C6362B-5E5C-4328-A12A-1A6853A93461}" name="Début" dataDxfId="11"/>
    <tableColumn id="2" xr3:uid="{0B7A8419-AAEB-4273-98E5-36F9B5C979AB}" name="Fin" dataDxfId="10"/>
    <tableColumn id="3" xr3:uid="{50989CC6-1C03-4210-B8C3-7E48BF341F9D}" name="Total heures" dataDxfId="9">
      <calculatedColumnFormula array="1">NETWORKDAYS(Table1[[#This Row],[Début]],Table1[[#This Row],[Fin]])*Heures_jour</calculatedColumnFormula>
    </tableColumn>
    <tableColumn id="4" xr3:uid="{DE3A5683-7927-4D01-92E9-C9F7AB6AC8B1}" name="Total Jours" dataDxfId="8">
      <calculatedColumnFormula array="1">Table1[[#This Row],[Total heures]]/Heures_jour</calculatedColumnFormula>
    </tableColumn>
    <tableColumn id="7" xr3:uid="{921AC8A3-C916-42E9-A7AA-A97F38D1C255}" name="Nb. Années" dataDxfId="7">
      <calculatedColumnFormula array="1">INT(Table1[[#This Row],[Total Jours]]/Jours_ouvrés_an)</calculatedColumnFormula>
    </tableColumn>
    <tableColumn id="5" xr3:uid="{6E081164-37D7-426A-B4A4-0472EC4B67FA}" name="Nb. Mois" dataDxfId="6">
      <calculatedColumnFormula array="1">INT(MOD(Table1[[#This Row],[Total Jours]]/Jours_ouvrés_an,1)*12)</calculatedColumnFormula>
    </tableColumn>
    <tableColumn id="6" xr3:uid="{C906C078-6F43-4AF3-8A18-7A372C6B0B6C}" name="Nb. Jours" dataDxfId="5">
      <calculatedColumnFormula array="1">MOD(MOD(Table1[[#This Row],[Total Jours]]/Jours_ouvrés_an,1)*12,1)*Jours_ouvrés_mois</calculatedColumnFormula>
    </tableColumn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90A3D2-B888-4BE7-B1BD-056BF62E57CD}" name="Table2" displayName="Table2" ref="J1:J2" totalsRowShown="0">
  <autoFilter ref="J1:J2" xr:uid="{05C2ED9F-C3AA-4F74-81C7-7D43DC4BE578}"/>
  <tableColumns count="1">
    <tableColumn id="1" xr3:uid="{6406AD52-DDA6-4963-8CDF-A65F5DF6C0E8}" name="Heures jour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09F976-C1AC-4822-8175-82751E073001}" name="Table3" displayName="Table3" ref="J4:J5" totalsRowShown="0" dataDxfId="4">
  <autoFilter ref="J4:J5" xr:uid="{A401CC39-862A-4333-A7DE-A0D1FCC385A4}"/>
  <tableColumns count="1">
    <tableColumn id="1" xr3:uid="{CC9C113F-0C63-4644-8413-333021892F6D}" name="Grand total" dataDxfId="3">
      <calculatedColumnFormula>SUM(Table1[Total heures])</calculatedColumnFormula>
    </tableColumn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0DF7ED1-28C6-4561-A5FB-C43C64DEAB32}" name="Table4" displayName="Table4" ref="L1:L2" totalsRowShown="0">
  <autoFilter ref="L1:L2" xr:uid="{625BD861-DC4D-45FF-8214-74B1A24CEB03}"/>
  <tableColumns count="1">
    <tableColumn id="1" xr3:uid="{D2C1CB97-C7EA-4FCC-A164-E9A6E42D56F7}" name="Jours ouvrés mois" dataDxfId="2">
      <calculatedColumnFormula>5*52/12</calculatedColumnFormula>
    </tableColumn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A73A9C3-57BF-4235-AF49-57BEEC51DE95}" name="Table46" displayName="Table46" ref="N1:N2" totalsRowShown="0" dataDxfId="1">
  <autoFilter ref="N1:N2" xr:uid="{105BCCEF-FFBC-473E-B7C3-077105160CA7}"/>
  <tableColumns count="1">
    <tableColumn id="1" xr3:uid="{5DA47213-97C7-4DD2-A668-45FB41148610}" name="Jours ouvrés an" dataDxfId="0">
      <calculatedColumnFormula>Table4[[#This Row],[Jours ouvrés mois]]*12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93"/>
  <sheetViews>
    <sheetView workbookViewId="0">
      <selection sqref="A1:F1048576"/>
    </sheetView>
  </sheetViews>
  <sheetFormatPr defaultColWidth="11.42578125" defaultRowHeight="15" x14ac:dyDescent="0.25"/>
  <cols>
    <col min="1" max="1" width="25.7109375" bestFit="1" customWidth="1"/>
    <col min="2" max="2" width="26.5703125" bestFit="1" customWidth="1"/>
    <col min="3" max="3" width="11.42578125" style="1"/>
    <col min="4" max="4" width="13" style="1" bestFit="1" customWidth="1"/>
    <col min="5" max="5" width="11.42578125" style="1"/>
    <col min="6" max="6" width="14.85546875" style="1" bestFit="1" customWidth="1"/>
    <col min="7" max="7" width="46.5703125" bestFit="1" customWidth="1"/>
    <col min="8" max="8" width="45.7109375" bestFit="1" customWidth="1"/>
    <col min="9" max="9" width="7.140625" bestFit="1" customWidth="1"/>
    <col min="10" max="10" width="10.85546875" bestFit="1" customWidth="1"/>
    <col min="11" max="11" width="8" bestFit="1" customWidth="1"/>
    <col min="12" max="12" width="13.42578125" bestFit="1" customWidth="1"/>
  </cols>
  <sheetData>
    <row r="1" spans="1:8" x14ac:dyDescent="0.25">
      <c r="A1" s="3" t="s">
        <v>0</v>
      </c>
      <c r="B1" s="3" t="s">
        <v>1</v>
      </c>
      <c r="C1" s="4" t="s">
        <v>3</v>
      </c>
      <c r="D1" s="4" t="s">
        <v>5</v>
      </c>
      <c r="E1" s="4" t="s">
        <v>2</v>
      </c>
      <c r="F1" s="4" t="s">
        <v>4</v>
      </c>
      <c r="G1" s="30" t="s">
        <v>6</v>
      </c>
      <c r="H1" s="30" t="s">
        <v>7</v>
      </c>
    </row>
    <row r="2" spans="1:8" x14ac:dyDescent="0.25">
      <c r="A2" s="3"/>
      <c r="B2" s="3"/>
      <c r="C2" s="4"/>
      <c r="D2" s="4"/>
      <c r="E2" s="4"/>
      <c r="F2" s="4"/>
      <c r="G2" s="37"/>
      <c r="H2" s="37"/>
    </row>
    <row r="3" spans="1:8" x14ac:dyDescent="0.25">
      <c r="A3" s="3"/>
      <c r="B3" s="3"/>
      <c r="C3" s="4"/>
      <c r="D3" s="4"/>
      <c r="E3" s="4"/>
      <c r="F3" s="4"/>
      <c r="G3" s="37"/>
      <c r="H3" s="37"/>
    </row>
    <row r="4" spans="1:8" x14ac:dyDescent="0.25">
      <c r="A4" s="3"/>
      <c r="B4" s="3"/>
      <c r="C4" s="4"/>
      <c r="D4" s="4"/>
      <c r="E4" s="4"/>
      <c r="F4" s="4"/>
      <c r="G4" s="37"/>
      <c r="H4" s="37"/>
    </row>
    <row r="5" spans="1:8" x14ac:dyDescent="0.25">
      <c r="A5" s="19">
        <v>43496</v>
      </c>
      <c r="B5" s="19">
        <v>43528</v>
      </c>
      <c r="C5" s="13">
        <v>6.583333333333333</v>
      </c>
      <c r="D5" s="10">
        <v>0.29166666666666669</v>
      </c>
      <c r="E5" s="24">
        <f>DATEDIF(A5,B5,"D")</f>
        <v>32</v>
      </c>
      <c r="F5" s="24">
        <f>DATEDIF(A5,B5,"m")</f>
        <v>1</v>
      </c>
      <c r="G5" t="str">
        <f>FormatTempsAnnee(B5-A5+C5)</f>
        <v xml:space="preserve">1 mois 8 jours 14 heures </v>
      </c>
      <c r="H5" t="str">
        <f>INT((B5-A5+C5)) &amp; " jour(s) "&amp;INT(((B5-A5+C5)-INT((B5-A5+C5)))*24) &amp;" heure(s) "&amp;INT((((B5-A5+C5)-INT((B5-A5+C5)))*24-INT(((B5-A5+C5)-INT((B5-A5+C5)))*24))*60)&amp;" minute(s) "&amp;INT((((((B5-A5+C5)-INT((B5-A5+C5)))*24-INT(((B5-A5+C5)-INT((B5-A5+C5)))*24))*60)-INT(((((B5-A5+C5)-INT((B5-A5+C5)))*24-INT(INT(((B5-A5+C5)-INT((B5-A5+C5)))*24)))*60)))*60)&amp;" seconde(s)"</f>
        <v>38 jour(s) 14 heure(s) 0 minute(s) 0 seconde(s)</v>
      </c>
    </row>
    <row r="6" spans="1:8" x14ac:dyDescent="0.25">
      <c r="A6" s="19">
        <v>43475</v>
      </c>
      <c r="B6" s="19">
        <v>43483</v>
      </c>
      <c r="C6" s="13">
        <v>1.4583333333333333</v>
      </c>
      <c r="D6" s="10">
        <v>0.29166666666666669</v>
      </c>
      <c r="E6" s="24">
        <f>DATEDIF(A6,B6,"D")</f>
        <v>8</v>
      </c>
      <c r="F6" s="24">
        <f>DATEDIF(A6,B6,"m")</f>
        <v>0</v>
      </c>
      <c r="G6" t="str">
        <f t="shared" ref="G6:G69" si="0">FormatTempsAnnee(B6-A6+C6)</f>
        <v xml:space="preserve">9 jours 11 heures </v>
      </c>
      <c r="H6" t="str">
        <f t="shared" ref="H6:H69" si="1">INT((B6-A6+C6)) &amp; " jour(s) "&amp;INT(((B6-A6+C6)-INT((B6-A6+C6)))*24) &amp;" heure(s) "&amp;INT((((B6-A6+C6)-INT((B6-A6+C6)))*24-INT(((B6-A6+C6)-INT((B6-A6+C6)))*24))*60)&amp;" minute(s) "&amp;INT((((((B6-A6+C6)-INT((B6-A6+C6)))*24-INT(((B6-A6+C6)-INT((B6-A6+C6)))*24))*60)-INT(((((B6-A6+C6)-INT((B6-A6+C6)))*24-INT(INT(((B6-A6+C6)-INT((B6-A6+C6)))*24)))*60)))*60)&amp;" seconde(s)"</f>
        <v>9 jour(s) 11 heure(s) 0 minute(s) 0 seconde(s)</v>
      </c>
    </row>
    <row r="7" spans="1:8" x14ac:dyDescent="0.25">
      <c r="A7" s="19">
        <v>43438</v>
      </c>
      <c r="B7" s="19">
        <v>43469</v>
      </c>
      <c r="C7" s="13">
        <v>2.3333333333333335</v>
      </c>
      <c r="D7" s="10">
        <v>0.29166666666666702</v>
      </c>
      <c r="E7" s="24">
        <f>DATEDIF(A7,B7,"D")</f>
        <v>31</v>
      </c>
      <c r="F7" s="24">
        <f>DATEDIF(A7,B7,"m")</f>
        <v>1</v>
      </c>
      <c r="G7" t="str">
        <f t="shared" si="0"/>
        <v xml:space="preserve">1 mois 3 jours 8 heures </v>
      </c>
      <c r="H7" t="str">
        <f t="shared" si="1"/>
        <v>33 jour(s) 8 heure(s) 0 minute(s) 0 seconde(s)</v>
      </c>
    </row>
    <row r="8" spans="1:8" x14ac:dyDescent="0.25">
      <c r="A8" s="19">
        <v>43346</v>
      </c>
      <c r="B8" s="19">
        <v>43371</v>
      </c>
      <c r="C8" s="13">
        <v>3.875</v>
      </c>
      <c r="D8" s="10">
        <v>0.29166666666666702</v>
      </c>
      <c r="E8" s="24">
        <f>DATEDIF(A8,B8,"D")</f>
        <v>25</v>
      </c>
      <c r="F8" s="24">
        <f>DATEDIF(A8,B8,"m")</f>
        <v>0</v>
      </c>
      <c r="G8" t="str">
        <f t="shared" si="0"/>
        <v xml:space="preserve">28 jours 21 heures </v>
      </c>
      <c r="H8" t="str">
        <f t="shared" si="1"/>
        <v>28 jour(s) 21 heure(s) 0 minute(s) 0 seconde(s)</v>
      </c>
    </row>
    <row r="9" spans="1:8" x14ac:dyDescent="0.25">
      <c r="A9" s="19">
        <v>43276</v>
      </c>
      <c r="B9" s="19">
        <v>43308</v>
      </c>
      <c r="C9" s="13">
        <v>7.625</v>
      </c>
      <c r="D9" s="10">
        <v>0.29166666666666702</v>
      </c>
      <c r="E9" s="24">
        <f>DATEDIF(A9,B9,"D")</f>
        <v>32</v>
      </c>
      <c r="F9" s="24">
        <f>DATEDIF(A9,B9,"m")</f>
        <v>1</v>
      </c>
      <c r="G9" t="str">
        <f t="shared" si="0"/>
        <v xml:space="preserve">1 mois 9 jours 15 heures </v>
      </c>
      <c r="H9" t="str">
        <f t="shared" si="1"/>
        <v>39 jour(s) 15 heure(s) 0 minute(s) 0 seconde(s)</v>
      </c>
    </row>
    <row r="10" spans="1:8" x14ac:dyDescent="0.25">
      <c r="A10" s="20">
        <v>43248</v>
      </c>
      <c r="B10" s="20">
        <v>43268</v>
      </c>
      <c r="C10" s="15">
        <v>4.208333333333333</v>
      </c>
      <c r="D10" s="10">
        <v>0.29166666666666702</v>
      </c>
      <c r="E10" s="25">
        <f t="shared" ref="E10:E36" si="2">SUM(C10/D10)</f>
        <v>14.428571428571409</v>
      </c>
      <c r="F10" s="5"/>
      <c r="G10" t="str">
        <f t="shared" si="0"/>
        <v xml:space="preserve">24 jours 5 heures </v>
      </c>
      <c r="H10" t="str">
        <f t="shared" si="1"/>
        <v>24 jour(s) 4 heure(s) 59 minute(s) 59 seconde(s)</v>
      </c>
    </row>
    <row r="11" spans="1:8" x14ac:dyDescent="0.25">
      <c r="A11" s="19">
        <v>43221</v>
      </c>
      <c r="B11" s="19">
        <v>43245</v>
      </c>
      <c r="C11" s="13">
        <v>4.666666666666667</v>
      </c>
      <c r="D11" s="10">
        <v>0.29166666666666702</v>
      </c>
      <c r="E11" s="24">
        <f t="shared" si="2"/>
        <v>15.999999999999982</v>
      </c>
      <c r="F11" s="6"/>
      <c r="G11" t="str">
        <f t="shared" si="0"/>
        <v xml:space="preserve">28 jours 16 heures </v>
      </c>
      <c r="H11" t="str">
        <f t="shared" si="1"/>
        <v>28 jour(s) 16 heure(s) 0 minute(s) 0 seconde(s)</v>
      </c>
    </row>
    <row r="12" spans="1:8" x14ac:dyDescent="0.25">
      <c r="A12" s="19">
        <v>43199</v>
      </c>
      <c r="B12" s="19">
        <v>43210</v>
      </c>
      <c r="C12" s="13">
        <v>2.9166666666666665</v>
      </c>
      <c r="D12" s="10">
        <v>0.29166666666666702</v>
      </c>
      <c r="E12" s="24">
        <f t="shared" si="2"/>
        <v>9.9999999999999876</v>
      </c>
      <c r="F12" s="6"/>
      <c r="G12" t="str">
        <f t="shared" si="0"/>
        <v xml:space="preserve">13 jours 22 heures </v>
      </c>
      <c r="H12" t="str">
        <f t="shared" si="1"/>
        <v>13 jour(s) 22 heure(s) -1 minute(s) 59 seconde(s)</v>
      </c>
    </row>
    <row r="13" spans="1:8" x14ac:dyDescent="0.25">
      <c r="A13" s="20">
        <v>43185</v>
      </c>
      <c r="B13" s="20">
        <v>43185</v>
      </c>
      <c r="C13" s="15">
        <v>0.29166666666666669</v>
      </c>
      <c r="D13" s="10">
        <v>0.29166666666666702</v>
      </c>
      <c r="E13" s="25">
        <f t="shared" si="2"/>
        <v>0.99999999999999889</v>
      </c>
      <c r="F13" s="5"/>
      <c r="G13" t="str">
        <f t="shared" si="0"/>
        <v xml:space="preserve">7 heures </v>
      </c>
      <c r="H13" t="str">
        <f t="shared" si="1"/>
        <v>0 jour(s) 7 heure(s) 0 minute(s) 0 seconde(s)</v>
      </c>
    </row>
    <row r="14" spans="1:8" x14ac:dyDescent="0.25">
      <c r="A14" s="19">
        <v>43136</v>
      </c>
      <c r="B14" s="19">
        <v>43182</v>
      </c>
      <c r="C14" s="13">
        <v>10.416666666666666</v>
      </c>
      <c r="D14" s="10">
        <v>0.29166666666666702</v>
      </c>
      <c r="E14" s="24">
        <f t="shared" si="2"/>
        <v>35.714285714285673</v>
      </c>
      <c r="F14" s="6">
        <v>2</v>
      </c>
      <c r="G14" t="str">
        <f t="shared" si="0"/>
        <v xml:space="preserve">1 mois 26 jours 10 heures </v>
      </c>
      <c r="H14" t="str">
        <f t="shared" si="1"/>
        <v>56 jour(s) 9 heure(s) 59 minute(s) 59 seconde(s)</v>
      </c>
    </row>
    <row r="15" spans="1:8" x14ac:dyDescent="0.25">
      <c r="A15" s="20">
        <v>43105</v>
      </c>
      <c r="B15" s="20">
        <v>43133</v>
      </c>
      <c r="C15" s="15">
        <v>2.9166666666666665</v>
      </c>
      <c r="D15" s="10">
        <v>0.29166666666666702</v>
      </c>
      <c r="E15" s="25">
        <f t="shared" si="2"/>
        <v>9.9999999999999876</v>
      </c>
      <c r="F15" s="5"/>
      <c r="G15" t="str">
        <f t="shared" si="0"/>
        <v xml:space="preserve">1 mois 22 heures </v>
      </c>
      <c r="H15" t="str">
        <f t="shared" si="1"/>
        <v>30 jour(s) 22 heure(s) 0 minute(s) 0 seconde(s)</v>
      </c>
    </row>
    <row r="16" spans="1:8" x14ac:dyDescent="0.25">
      <c r="A16" s="32">
        <v>43082</v>
      </c>
      <c r="B16" s="32">
        <v>43081</v>
      </c>
      <c r="C16" s="33">
        <v>0.95833333333333337</v>
      </c>
      <c r="D16" s="34">
        <v>0.29166666666666702</v>
      </c>
      <c r="E16" s="35">
        <f t="shared" si="2"/>
        <v>3.285714285714282</v>
      </c>
      <c r="F16" s="36"/>
      <c r="G16" s="31" t="str">
        <f t="shared" si="0"/>
        <v xml:space="preserve">11 mois 29 jours 23 heures </v>
      </c>
      <c r="H16" s="31" t="str">
        <f>INT((B16-A16+C16)) &amp; " jour(s) "&amp;INT(((B16-A16+C16)-INT((B16-A16+C16)))*24) &amp;" heure(s) "&amp;INT((((B16-A16+C16)-INT((B16-A16+C16)))*24-INT(((B16-A16+C16)-INT((B16-A16+C16)))*24))*60)&amp;" minute(s) "&amp;INT((((((B16-A16+C16)-INT((B16-A16+C16)))*24-INT(((B16-A16+C16)-INT((B16-A16+C16)))*24))*60)-INT(((((B16-A16+C16)-INT((B16-A16+C16)))*24-INT(INT(((B16-A16+C16)-INT((B16-A16+C16)))*24)))*60)))*60)&amp;" seconde(s)"</f>
        <v>-1 jour(s) 23 heure(s) 0 minute(s) 0 seconde(s)</v>
      </c>
    </row>
    <row r="17" spans="1:8" x14ac:dyDescent="0.25">
      <c r="A17" s="21">
        <v>41586</v>
      </c>
      <c r="B17" s="21">
        <v>43081</v>
      </c>
      <c r="C17" s="16"/>
      <c r="D17" s="10">
        <v>0.29166666666666702</v>
      </c>
      <c r="E17" s="28">
        <f t="shared" si="2"/>
        <v>0</v>
      </c>
      <c r="F17" s="9"/>
      <c r="G17" t="str">
        <f t="shared" si="0"/>
        <v xml:space="preserve">4 années 1 mois 4 jours </v>
      </c>
      <c r="H17" t="str">
        <f t="shared" si="1"/>
        <v>1495 jour(s) 0 heure(s) 0 minute(s) 0 seconde(s)</v>
      </c>
    </row>
    <row r="18" spans="1:8" x14ac:dyDescent="0.25">
      <c r="A18" s="20">
        <v>41582</v>
      </c>
      <c r="B18" s="20">
        <v>41586</v>
      </c>
      <c r="C18" s="15">
        <v>1.625</v>
      </c>
      <c r="D18" s="10">
        <v>0.29166666666666702</v>
      </c>
      <c r="E18" s="25">
        <f t="shared" si="2"/>
        <v>5.571428571428565</v>
      </c>
      <c r="F18" s="5"/>
      <c r="G18" t="str">
        <f t="shared" si="0"/>
        <v xml:space="preserve">5 jours 15 heures </v>
      </c>
      <c r="H18" t="str">
        <f t="shared" si="1"/>
        <v>5 jour(s) 15 heure(s) 0 minute(s) 0 seconde(s)</v>
      </c>
    </row>
    <row r="19" spans="1:8" x14ac:dyDescent="0.25">
      <c r="A19" s="20">
        <v>41281</v>
      </c>
      <c r="B19" s="20">
        <v>41296</v>
      </c>
      <c r="C19" s="15">
        <v>4.708333333333333</v>
      </c>
      <c r="D19" s="10">
        <v>0.29166666666666702</v>
      </c>
      <c r="E19" s="25">
        <f t="shared" si="2"/>
        <v>16.142857142857121</v>
      </c>
      <c r="F19" s="5"/>
      <c r="G19" t="str">
        <f t="shared" si="0"/>
        <v xml:space="preserve">19 jours 17 heures </v>
      </c>
      <c r="H19" t="str">
        <f t="shared" si="1"/>
        <v>19 jour(s) 17 heure(s) -1 minute(s) 59 seconde(s)</v>
      </c>
    </row>
    <row r="20" spans="1:8" x14ac:dyDescent="0.25">
      <c r="A20" s="22">
        <v>41023</v>
      </c>
      <c r="B20" s="22">
        <v>41145</v>
      </c>
      <c r="C20" s="17">
        <v>24.125</v>
      </c>
      <c r="D20" s="10">
        <v>0.29166666666666702</v>
      </c>
      <c r="E20" s="27">
        <f t="shared" si="2"/>
        <v>82.714285714285609</v>
      </c>
      <c r="F20" s="7"/>
      <c r="G20" t="str">
        <f t="shared" si="0"/>
        <v xml:space="preserve">4 mois 24 jours 3 heures </v>
      </c>
      <c r="H20" t="str">
        <f t="shared" si="1"/>
        <v>146 jour(s) 3 heure(s) 0 minute(s) 0 seconde(s)</v>
      </c>
    </row>
    <row r="21" spans="1:8" x14ac:dyDescent="0.25">
      <c r="A21" s="21">
        <v>40799</v>
      </c>
      <c r="B21" s="21">
        <v>41012</v>
      </c>
      <c r="C21" s="16">
        <v>39.916666666666664</v>
      </c>
      <c r="D21" s="10">
        <v>0.29166666666666702</v>
      </c>
      <c r="E21" s="28">
        <f t="shared" si="2"/>
        <v>136.85714285714269</v>
      </c>
      <c r="F21" s="9">
        <v>7</v>
      </c>
      <c r="G21" t="str">
        <f t="shared" si="0"/>
        <v xml:space="preserve">8 mois 8 jours 22 heures </v>
      </c>
      <c r="H21" t="str">
        <f t="shared" si="1"/>
        <v>252 jour(s) 21 heure(s) 59 minute(s) 59 seconde(s)</v>
      </c>
    </row>
    <row r="22" spans="1:8" x14ac:dyDescent="0.25">
      <c r="A22" s="22">
        <v>40514</v>
      </c>
      <c r="B22" s="22">
        <v>40724</v>
      </c>
      <c r="C22" s="17">
        <v>44.875</v>
      </c>
      <c r="D22" s="10">
        <v>0.29166666666666702</v>
      </c>
      <c r="E22" s="27">
        <f t="shared" si="2"/>
        <v>153.85714285714266</v>
      </c>
      <c r="F22" s="7">
        <v>8</v>
      </c>
      <c r="G22" t="str">
        <f t="shared" si="0"/>
        <v xml:space="preserve">8 mois 10 jours 21 heures </v>
      </c>
      <c r="H22" t="str">
        <f t="shared" si="1"/>
        <v>254 jour(s) 21 heure(s) 0 minute(s) 0 seconde(s)</v>
      </c>
    </row>
    <row r="23" spans="1:8" x14ac:dyDescent="0.25">
      <c r="A23" s="20">
        <v>40455</v>
      </c>
      <c r="B23" s="20">
        <v>40457</v>
      </c>
      <c r="C23" s="15">
        <v>0.75</v>
      </c>
      <c r="D23" s="10">
        <v>0.29166666666666702</v>
      </c>
      <c r="E23" s="25">
        <f t="shared" si="2"/>
        <v>2.5714285714285685</v>
      </c>
      <c r="F23" s="5"/>
      <c r="G23" t="str">
        <f t="shared" si="0"/>
        <v xml:space="preserve">2 jours 18 heures </v>
      </c>
      <c r="H23" t="str">
        <f t="shared" si="1"/>
        <v>2 jour(s) 18 heure(s) 0 minute(s) 0 seconde(s)</v>
      </c>
    </row>
    <row r="24" spans="1:8" x14ac:dyDescent="0.25">
      <c r="A24" s="21">
        <v>40182</v>
      </c>
      <c r="B24" s="21">
        <v>40464</v>
      </c>
      <c r="C24" s="16">
        <v>38.666666666666664</v>
      </c>
      <c r="D24" s="10">
        <v>0.29166666666666702</v>
      </c>
      <c r="E24" s="28">
        <f t="shared" si="2"/>
        <v>132.57142857142841</v>
      </c>
      <c r="F24" s="9">
        <v>6</v>
      </c>
      <c r="G24" t="str">
        <f t="shared" si="0"/>
        <v xml:space="preserve">10 mois 16 jours 15 heures 59 minutes 59 secondes </v>
      </c>
      <c r="H24" t="str">
        <f t="shared" si="1"/>
        <v>320 jour(s) 16 heure(s) 0 minute(s) 0 seconde(s)</v>
      </c>
    </row>
    <row r="25" spans="1:8" x14ac:dyDescent="0.25">
      <c r="A25" s="22">
        <v>39822</v>
      </c>
      <c r="B25" s="22">
        <v>39856</v>
      </c>
      <c r="C25" s="17">
        <v>7.75</v>
      </c>
      <c r="D25" s="10">
        <v>0.29166666666666702</v>
      </c>
      <c r="E25" s="27">
        <f t="shared" si="2"/>
        <v>26.571428571428541</v>
      </c>
      <c r="F25" s="7">
        <v>2</v>
      </c>
      <c r="G25" t="str">
        <f t="shared" si="0"/>
        <v xml:space="preserve">1 mois 11 jours 18 heures </v>
      </c>
      <c r="H25" t="str">
        <f t="shared" si="1"/>
        <v>41 jour(s) 18 heure(s) 0 minute(s) 0 seconde(s)</v>
      </c>
    </row>
    <row r="26" spans="1:8" x14ac:dyDescent="0.25">
      <c r="A26" s="22">
        <v>39559</v>
      </c>
      <c r="B26" s="22">
        <v>39689</v>
      </c>
      <c r="C26" s="17">
        <v>12.25</v>
      </c>
      <c r="D26" s="10">
        <v>0.29166666666666702</v>
      </c>
      <c r="E26" s="27">
        <f t="shared" si="2"/>
        <v>41.99999999999995</v>
      </c>
      <c r="F26" s="7"/>
      <c r="G26" t="str">
        <f t="shared" si="0"/>
        <v xml:space="preserve">4 mois 20 jours 6 heures </v>
      </c>
      <c r="H26" t="str">
        <f t="shared" si="1"/>
        <v>142 jour(s) 6 heure(s) 0 minute(s) 0 seconde(s)</v>
      </c>
    </row>
    <row r="27" spans="1:8" x14ac:dyDescent="0.25">
      <c r="A27" s="20">
        <v>39468</v>
      </c>
      <c r="B27" s="20">
        <v>39486</v>
      </c>
      <c r="C27" s="15">
        <v>4.875</v>
      </c>
      <c r="D27" s="10">
        <v>0.29166666666666702</v>
      </c>
      <c r="E27" s="25">
        <f t="shared" si="2"/>
        <v>16.714285714285694</v>
      </c>
      <c r="F27" s="5"/>
      <c r="G27" t="str">
        <f t="shared" si="0"/>
        <v xml:space="preserve">22 jours 21 heures </v>
      </c>
      <c r="H27" t="str">
        <f t="shared" si="1"/>
        <v>22 jour(s) 21 heure(s) 0 minute(s) 0 seconde(s)</v>
      </c>
    </row>
    <row r="28" spans="1:8" x14ac:dyDescent="0.25">
      <c r="A28" s="22">
        <v>39398</v>
      </c>
      <c r="B28" s="22">
        <v>39465</v>
      </c>
      <c r="C28" s="17">
        <v>14.833333333333334</v>
      </c>
      <c r="D28" s="10">
        <v>0.29166666666666702</v>
      </c>
      <c r="E28" s="27">
        <f t="shared" si="2"/>
        <v>50.857142857142797</v>
      </c>
      <c r="F28" s="7">
        <v>2</v>
      </c>
      <c r="G28" t="str">
        <f t="shared" si="0"/>
        <v xml:space="preserve">2 mois 20 jours 20 heures </v>
      </c>
      <c r="H28" t="str">
        <f t="shared" si="1"/>
        <v>81 jour(s) 19 heure(s) 59 minute(s) 59 seconde(s)</v>
      </c>
    </row>
    <row r="29" spans="1:8" x14ac:dyDescent="0.25">
      <c r="A29" s="20">
        <v>39258</v>
      </c>
      <c r="B29" s="20">
        <v>39318</v>
      </c>
      <c r="C29" s="15">
        <v>7.833333333333333</v>
      </c>
      <c r="D29" s="10">
        <v>0.29166666666666702</v>
      </c>
      <c r="E29" s="25">
        <f t="shared" si="2"/>
        <v>26.857142857142822</v>
      </c>
      <c r="F29" s="5"/>
      <c r="G29" t="str">
        <f t="shared" si="0"/>
        <v xml:space="preserve">2 mois 6 jours 20 heures </v>
      </c>
      <c r="H29" t="str">
        <f t="shared" si="1"/>
        <v>67 jour(s) 19 heure(s) 59 minute(s) 59 seconde(s)</v>
      </c>
    </row>
    <row r="30" spans="1:8" x14ac:dyDescent="0.25">
      <c r="A30" s="19">
        <v>39153</v>
      </c>
      <c r="B30" s="19">
        <v>39171</v>
      </c>
      <c r="C30" s="13">
        <v>3.5</v>
      </c>
      <c r="D30" s="10">
        <v>0.29166666666666702</v>
      </c>
      <c r="E30" s="24">
        <f t="shared" si="2"/>
        <v>11.999999999999986</v>
      </c>
      <c r="F30" s="6"/>
      <c r="G30" t="str">
        <f t="shared" si="0"/>
        <v xml:space="preserve">21 jours 12 heures </v>
      </c>
      <c r="H30" t="str">
        <f t="shared" si="1"/>
        <v>21 jour(s) 12 heure(s) 0 minute(s) 0 seconde(s)</v>
      </c>
    </row>
    <row r="31" spans="1:8" x14ac:dyDescent="0.25">
      <c r="A31" s="20">
        <v>38961</v>
      </c>
      <c r="B31" s="20">
        <v>39079</v>
      </c>
      <c r="C31" s="15">
        <v>28.166666666666668</v>
      </c>
      <c r="D31" s="10">
        <v>0.29166666666666702</v>
      </c>
      <c r="E31" s="25">
        <f t="shared" si="2"/>
        <v>96.571428571428456</v>
      </c>
      <c r="F31" s="5">
        <v>4</v>
      </c>
      <c r="G31" t="str">
        <f t="shared" si="0"/>
        <v xml:space="preserve">4 mois 24 jours 4 heures </v>
      </c>
      <c r="H31" t="str">
        <f t="shared" si="1"/>
        <v>146 jour(s) 3 heure(s) 59 minute(s) 59 seconde(s)</v>
      </c>
    </row>
    <row r="32" spans="1:8" x14ac:dyDescent="0.25">
      <c r="A32" s="22">
        <v>38848</v>
      </c>
      <c r="B32" s="22">
        <v>38898</v>
      </c>
      <c r="C32" s="17">
        <v>10.458333333333334</v>
      </c>
      <c r="D32" s="10">
        <v>0.29166666666666702</v>
      </c>
      <c r="E32" s="27">
        <f t="shared" si="2"/>
        <v>35.857142857142819</v>
      </c>
      <c r="F32" s="7">
        <v>1.5</v>
      </c>
      <c r="G32" t="str">
        <f t="shared" si="0"/>
        <v xml:space="preserve">1 mois 30 jours 11 heures </v>
      </c>
      <c r="H32" t="str">
        <f t="shared" si="1"/>
        <v>60 jour(s) 11 heure(s) 0 minute(s) 0 seconde(s)</v>
      </c>
    </row>
    <row r="33" spans="1:8" x14ac:dyDescent="0.25">
      <c r="A33" s="20">
        <v>38749</v>
      </c>
      <c r="B33" s="20">
        <v>38776</v>
      </c>
      <c r="C33" s="15">
        <v>6.625</v>
      </c>
      <c r="D33" s="10">
        <v>0.29166666666666702</v>
      </c>
      <c r="E33" s="25">
        <f t="shared" si="2"/>
        <v>22.714285714285687</v>
      </c>
      <c r="F33" s="5">
        <v>1</v>
      </c>
      <c r="G33" t="str">
        <f t="shared" si="0"/>
        <v xml:space="preserve">1 mois 3 jours 15 heures </v>
      </c>
      <c r="H33" t="str">
        <f t="shared" si="1"/>
        <v>33 jour(s) 15 heure(s) 0 minute(s) 0 seconde(s)</v>
      </c>
    </row>
    <row r="34" spans="1:8" x14ac:dyDescent="0.25">
      <c r="A34" s="20">
        <v>38677</v>
      </c>
      <c r="B34" s="20">
        <v>38707</v>
      </c>
      <c r="C34" s="15">
        <v>6.583333333333333</v>
      </c>
      <c r="D34" s="10">
        <v>0.29166666666666702</v>
      </c>
      <c r="E34" s="25">
        <f t="shared" si="2"/>
        <v>22.571428571428545</v>
      </c>
      <c r="F34" s="5">
        <v>1</v>
      </c>
      <c r="G34" t="str">
        <f t="shared" si="0"/>
        <v xml:space="preserve">1 mois 6 jours 14 heures </v>
      </c>
      <c r="H34" t="str">
        <f t="shared" si="1"/>
        <v>36 jour(s) 14 heure(s) 0 minute(s) 0 seconde(s)</v>
      </c>
    </row>
    <row r="35" spans="1:8" x14ac:dyDescent="0.25">
      <c r="A35" s="20">
        <v>38595</v>
      </c>
      <c r="B35" s="20">
        <v>38616</v>
      </c>
      <c r="C35" s="15">
        <v>10.75</v>
      </c>
      <c r="D35" s="10">
        <v>0.29166666666666702</v>
      </c>
      <c r="E35" s="25">
        <f t="shared" si="2"/>
        <v>36.857142857142811</v>
      </c>
      <c r="F35" s="5"/>
      <c r="G35" t="str">
        <f t="shared" si="0"/>
        <v xml:space="preserve">1 mois 1 jour 18 heures </v>
      </c>
      <c r="H35" t="str">
        <f t="shared" si="1"/>
        <v>31 jour(s) 18 heure(s) 0 minute(s) 0 seconde(s)</v>
      </c>
    </row>
    <row r="36" spans="1:8" x14ac:dyDescent="0.25">
      <c r="A36" s="20">
        <v>38425</v>
      </c>
      <c r="B36" s="20">
        <v>38559</v>
      </c>
      <c r="C36" s="15">
        <v>25.291666666666668</v>
      </c>
      <c r="D36" s="10">
        <v>0.29166666666666702</v>
      </c>
      <c r="E36" s="25">
        <f t="shared" si="2"/>
        <v>86.714285714285609</v>
      </c>
      <c r="F36" s="5">
        <v>4</v>
      </c>
      <c r="G36" t="str">
        <f t="shared" si="0"/>
        <v xml:space="preserve">5 mois 7 jours 7 heures </v>
      </c>
      <c r="H36" t="str">
        <f t="shared" si="1"/>
        <v>159 jour(s) 6 heure(s) 59 minute(s) 59 seconde(s)</v>
      </c>
    </row>
    <row r="37" spans="1:8" x14ac:dyDescent="0.25">
      <c r="A37" s="19">
        <v>38371</v>
      </c>
      <c r="B37" s="19">
        <v>38373</v>
      </c>
      <c r="C37" s="13">
        <v>0.45833333333333331</v>
      </c>
      <c r="D37" s="10">
        <v>0.29166666666666702</v>
      </c>
      <c r="E37" s="24">
        <f t="shared" ref="E37:E68" si="3">SUM(C37/D37)</f>
        <v>1.5714285714285694</v>
      </c>
      <c r="F37" s="6"/>
      <c r="G37" t="str">
        <f t="shared" si="0"/>
        <v xml:space="preserve">2 jours 11 heures </v>
      </c>
      <c r="H37" t="str">
        <f t="shared" si="1"/>
        <v>2 jour(s) 11 heure(s) 0 minute(s) 0 seconde(s)</v>
      </c>
    </row>
    <row r="38" spans="1:8" x14ac:dyDescent="0.25">
      <c r="A38" s="19">
        <v>38384</v>
      </c>
      <c r="B38" s="19">
        <v>38384</v>
      </c>
      <c r="C38" s="13">
        <v>0.41666666666666669</v>
      </c>
      <c r="D38" s="10">
        <v>0.29166666666666702</v>
      </c>
      <c r="E38" s="24">
        <f t="shared" si="3"/>
        <v>1.4285714285714268</v>
      </c>
      <c r="F38" s="6"/>
      <c r="G38" t="str">
        <f t="shared" si="0"/>
        <v xml:space="preserve">10 heures </v>
      </c>
      <c r="H38" t="str">
        <f t="shared" si="1"/>
        <v>0 jour(s) 10 heure(s) 0 minute(s) 0 seconde(s)</v>
      </c>
    </row>
    <row r="39" spans="1:8" x14ac:dyDescent="0.25">
      <c r="A39" s="19">
        <v>38399</v>
      </c>
      <c r="B39" s="19">
        <v>38400</v>
      </c>
      <c r="C39" s="13">
        <v>0.41666666666666669</v>
      </c>
      <c r="D39" s="10">
        <v>0.29166666666666702</v>
      </c>
      <c r="E39" s="24">
        <f t="shared" si="3"/>
        <v>1.4285714285714268</v>
      </c>
      <c r="F39" s="6"/>
      <c r="G39" t="str">
        <f t="shared" si="0"/>
        <v xml:space="preserve">1 jour 10 heures </v>
      </c>
      <c r="H39" t="str">
        <f t="shared" si="1"/>
        <v>1 jour(s) 10 heure(s) 0 minute(s) 0 seconde(s)</v>
      </c>
    </row>
    <row r="40" spans="1:8" x14ac:dyDescent="0.25">
      <c r="A40" s="22">
        <v>38232</v>
      </c>
      <c r="B40" s="22">
        <v>38318</v>
      </c>
      <c r="C40" s="17">
        <v>16.625</v>
      </c>
      <c r="D40" s="10">
        <v>0.29166666666666702</v>
      </c>
      <c r="E40" s="27">
        <f t="shared" si="3"/>
        <v>56.999999999999929</v>
      </c>
      <c r="F40" s="7">
        <v>3</v>
      </c>
      <c r="G40" t="str">
        <f t="shared" si="0"/>
        <v xml:space="preserve">3 mois 11 jours 15 heures </v>
      </c>
      <c r="H40" t="str">
        <f t="shared" si="1"/>
        <v>102 jour(s) 15 heure(s) 0 minute(s) 0 seconde(s)</v>
      </c>
    </row>
    <row r="41" spans="1:8" x14ac:dyDescent="0.25">
      <c r="A41" s="19">
        <v>38176</v>
      </c>
      <c r="B41" s="19">
        <v>38188</v>
      </c>
      <c r="C41" s="13">
        <v>2.375</v>
      </c>
      <c r="D41" s="10">
        <v>0.29166666666666702</v>
      </c>
      <c r="E41" s="24">
        <f t="shared" si="3"/>
        <v>8.1428571428571335</v>
      </c>
      <c r="F41" s="6"/>
      <c r="G41" t="str">
        <f t="shared" si="0"/>
        <v xml:space="preserve">14 jours 9 heures </v>
      </c>
      <c r="H41" t="str">
        <f t="shared" si="1"/>
        <v>14 jour(s) 9 heure(s) 0 minute(s) 0 seconde(s)</v>
      </c>
    </row>
    <row r="42" spans="1:8" x14ac:dyDescent="0.25">
      <c r="A42" s="19">
        <v>38134</v>
      </c>
      <c r="B42" s="19">
        <v>38135</v>
      </c>
      <c r="C42" s="13">
        <v>0.54166666666666663</v>
      </c>
      <c r="D42" s="10">
        <v>0.29166666666666702</v>
      </c>
      <c r="E42" s="24">
        <f t="shared" si="3"/>
        <v>1.8571428571428548</v>
      </c>
      <c r="F42" s="6"/>
      <c r="G42" t="str">
        <f t="shared" si="0"/>
        <v xml:space="preserve">1 jour 13 heures </v>
      </c>
      <c r="H42" t="str">
        <f t="shared" si="1"/>
        <v>1 jour(s) 13 heure(s) -1 minute(s) 59 seconde(s)</v>
      </c>
    </row>
    <row r="43" spans="1:8" x14ac:dyDescent="0.25">
      <c r="A43" s="23">
        <v>37916</v>
      </c>
      <c r="B43" s="23">
        <v>37949</v>
      </c>
      <c r="C43" s="18">
        <v>6.333333333333333</v>
      </c>
      <c r="D43" s="10">
        <v>0.29166666666666702</v>
      </c>
      <c r="E43" s="26">
        <f t="shared" si="3"/>
        <v>21.714285714285687</v>
      </c>
      <c r="F43" s="8">
        <v>1</v>
      </c>
      <c r="G43" t="str">
        <f t="shared" si="0"/>
        <v xml:space="preserve">1 mois 9 jours 8 heures </v>
      </c>
      <c r="H43" t="str">
        <f t="shared" si="1"/>
        <v>39 jour(s) 8 heure(s) 0 minute(s) 0 seconde(s)</v>
      </c>
    </row>
    <row r="44" spans="1:8" x14ac:dyDescent="0.25">
      <c r="A44" s="21">
        <v>37910</v>
      </c>
      <c r="B44" s="21">
        <v>38086</v>
      </c>
      <c r="C44" s="16">
        <v>10.458333333333334</v>
      </c>
      <c r="D44" s="10">
        <v>0.29166666666666702</v>
      </c>
      <c r="E44" s="28">
        <f t="shared" si="3"/>
        <v>35.857142857142819</v>
      </c>
      <c r="F44" s="9">
        <v>5</v>
      </c>
      <c r="G44" t="str">
        <f t="shared" si="0"/>
        <v xml:space="preserve">6 mois 3 jours 11 heures </v>
      </c>
      <c r="H44" t="str">
        <f t="shared" si="1"/>
        <v>186 jour(s) 11 heure(s) 0 minute(s) 0 seconde(s)</v>
      </c>
    </row>
    <row r="45" spans="1:8" x14ac:dyDescent="0.25">
      <c r="A45" s="22">
        <v>37635</v>
      </c>
      <c r="B45" s="22">
        <v>37680</v>
      </c>
      <c r="C45" s="17">
        <v>2</v>
      </c>
      <c r="D45" s="10">
        <v>0.29166666666666702</v>
      </c>
      <c r="E45" s="27">
        <f t="shared" si="3"/>
        <v>6.8571428571428488</v>
      </c>
      <c r="F45" s="7">
        <v>2</v>
      </c>
      <c r="G45" t="str">
        <f t="shared" si="0"/>
        <v xml:space="preserve">1 mois 17 jours </v>
      </c>
      <c r="H45" t="str">
        <f t="shared" si="1"/>
        <v>47 jour(s) 0 heure(s) 0 minute(s) 0 seconde(s)</v>
      </c>
    </row>
    <row r="46" spans="1:8" x14ac:dyDescent="0.25">
      <c r="A46" s="20">
        <v>37550</v>
      </c>
      <c r="B46" s="20">
        <v>37552</v>
      </c>
      <c r="C46" s="15">
        <v>0.91666666666666663</v>
      </c>
      <c r="D46" s="10">
        <v>0.29166666666666702</v>
      </c>
      <c r="E46" s="25">
        <f t="shared" si="3"/>
        <v>3.1428571428571388</v>
      </c>
      <c r="F46" s="5"/>
      <c r="G46" t="str">
        <f t="shared" si="0"/>
        <v xml:space="preserve">2 jours 22 heures </v>
      </c>
      <c r="H46" t="str">
        <f t="shared" si="1"/>
        <v>2 jour(s) 22 heure(s) -1 minute(s) 59 seconde(s)</v>
      </c>
    </row>
    <row r="47" spans="1:8" x14ac:dyDescent="0.25">
      <c r="A47" s="20">
        <v>37543</v>
      </c>
      <c r="B47" s="20">
        <v>37544</v>
      </c>
      <c r="C47" s="15">
        <v>0.33333333333333331</v>
      </c>
      <c r="D47" s="10">
        <v>0.29166666666666702</v>
      </c>
      <c r="E47" s="25">
        <f t="shared" si="3"/>
        <v>1.1428571428571415</v>
      </c>
      <c r="F47" s="5"/>
      <c r="G47" t="str">
        <f t="shared" si="0"/>
        <v xml:space="preserve">1 jour 8 heures </v>
      </c>
      <c r="H47" t="str">
        <f t="shared" si="1"/>
        <v>1 jour(s) 8 heure(s) -1 minute(s) 59 seconde(s)</v>
      </c>
    </row>
    <row r="48" spans="1:8" x14ac:dyDescent="0.25">
      <c r="A48" s="20">
        <v>37454</v>
      </c>
      <c r="B48" s="20">
        <v>37455</v>
      </c>
      <c r="C48" s="15">
        <v>1.0833333333333333</v>
      </c>
      <c r="D48" s="10">
        <v>0.29166666666666702</v>
      </c>
      <c r="E48" s="25">
        <f t="shared" si="3"/>
        <v>3.7142857142857095</v>
      </c>
      <c r="F48" s="5"/>
      <c r="G48" t="str">
        <f t="shared" si="0"/>
        <v xml:space="preserve">2 jours 2 heures </v>
      </c>
      <c r="H48" t="str">
        <f t="shared" si="1"/>
        <v>2 jour(s) 1 heure(s) 59 minute(s) 59 seconde(s)</v>
      </c>
    </row>
    <row r="49" spans="1:8" x14ac:dyDescent="0.25">
      <c r="A49" s="19">
        <v>37348</v>
      </c>
      <c r="B49" s="19">
        <v>37351</v>
      </c>
      <c r="C49" s="13">
        <v>0.75</v>
      </c>
      <c r="D49" s="10">
        <v>0.29166666666666702</v>
      </c>
      <c r="E49" s="24">
        <f t="shared" si="3"/>
        <v>2.5714285714285685</v>
      </c>
      <c r="F49" s="6"/>
      <c r="G49" t="str">
        <f t="shared" si="0"/>
        <v xml:space="preserve">3 jours 18 heures </v>
      </c>
      <c r="H49" t="str">
        <f t="shared" si="1"/>
        <v>3 jour(s) 18 heure(s) 0 minute(s) 0 seconde(s)</v>
      </c>
    </row>
    <row r="50" spans="1:8" x14ac:dyDescent="0.25">
      <c r="A50" s="19">
        <v>37334</v>
      </c>
      <c r="B50" s="19">
        <v>37344</v>
      </c>
      <c r="C50" s="13">
        <v>2.7083333333333335</v>
      </c>
      <c r="D50" s="10">
        <v>0.29166666666666702</v>
      </c>
      <c r="E50" s="24">
        <f t="shared" si="3"/>
        <v>9.2857142857142758</v>
      </c>
      <c r="F50" s="6"/>
      <c r="G50" t="str">
        <f t="shared" si="0"/>
        <v xml:space="preserve">12 jours 17 heures </v>
      </c>
      <c r="H50" t="str">
        <f t="shared" si="1"/>
        <v>12 jour(s) 17 heure(s) 0 minute(s) 0 seconde(s)</v>
      </c>
    </row>
    <row r="51" spans="1:8" x14ac:dyDescent="0.25">
      <c r="A51" s="19">
        <v>37298</v>
      </c>
      <c r="B51" s="19">
        <v>37305</v>
      </c>
      <c r="C51" s="13">
        <v>1.9583333333333333</v>
      </c>
      <c r="D51" s="10">
        <v>0.29166666666666702</v>
      </c>
      <c r="E51" s="24">
        <f t="shared" si="3"/>
        <v>6.7142857142857055</v>
      </c>
      <c r="F51" s="6"/>
      <c r="G51" t="str">
        <f t="shared" si="0"/>
        <v xml:space="preserve">8 jours 23 heures </v>
      </c>
      <c r="H51" t="str">
        <f t="shared" si="1"/>
        <v>8 jour(s) 23 heure(s) 0 minute(s) 0 seconde(s)</v>
      </c>
    </row>
    <row r="52" spans="1:8" x14ac:dyDescent="0.25">
      <c r="A52" s="19">
        <v>37287</v>
      </c>
      <c r="B52" s="19">
        <v>37287</v>
      </c>
      <c r="C52" s="13">
        <v>0.33333333333333331</v>
      </c>
      <c r="D52" s="10">
        <v>0.29166666666666702</v>
      </c>
      <c r="E52" s="24">
        <f t="shared" si="3"/>
        <v>1.1428571428571415</v>
      </c>
      <c r="F52" s="6"/>
      <c r="G52" t="str">
        <f t="shared" si="0"/>
        <v xml:space="preserve">8 heures </v>
      </c>
      <c r="H52" t="str">
        <f t="shared" si="1"/>
        <v>0 jour(s) 8 heure(s) 0 minute(s) 0 seconde(s)</v>
      </c>
    </row>
    <row r="53" spans="1:8" x14ac:dyDescent="0.25">
      <c r="A53" s="20">
        <v>37165</v>
      </c>
      <c r="B53" s="20">
        <v>37183</v>
      </c>
      <c r="C53" s="15">
        <v>4.541666666666667</v>
      </c>
      <c r="D53" s="10">
        <v>0.29166666666666702</v>
      </c>
      <c r="E53" s="25">
        <f t="shared" si="3"/>
        <v>15.571428571428553</v>
      </c>
      <c r="F53" s="5"/>
      <c r="G53" t="str">
        <f t="shared" si="0"/>
        <v xml:space="preserve">22 jours 13 heures </v>
      </c>
      <c r="H53" t="str">
        <f t="shared" si="1"/>
        <v>22 jour(s) 13 heure(s) 0 minute(s) 0 seconde(s)</v>
      </c>
    </row>
    <row r="54" spans="1:8" x14ac:dyDescent="0.25">
      <c r="A54" s="19">
        <v>37070</v>
      </c>
      <c r="B54" s="19">
        <v>37074</v>
      </c>
      <c r="C54" s="13">
        <v>0.875</v>
      </c>
      <c r="D54" s="10">
        <v>0.29166666666666702</v>
      </c>
      <c r="E54" s="24">
        <f t="shared" si="3"/>
        <v>2.9999999999999964</v>
      </c>
      <c r="F54" s="6"/>
      <c r="G54" t="str">
        <f t="shared" si="0"/>
        <v xml:space="preserve">4 jours 21 heures </v>
      </c>
      <c r="H54" t="str">
        <f t="shared" si="1"/>
        <v>4 jour(s) 21 heure(s) 0 minute(s) 0 seconde(s)</v>
      </c>
    </row>
    <row r="55" spans="1:8" x14ac:dyDescent="0.25">
      <c r="A55" s="19">
        <v>37048</v>
      </c>
      <c r="B55" s="19">
        <v>37056</v>
      </c>
      <c r="C55" s="13">
        <v>1.4583333333333333</v>
      </c>
      <c r="D55" s="10">
        <v>0.29166666666666702</v>
      </c>
      <c r="E55" s="24">
        <f t="shared" si="3"/>
        <v>4.9999999999999938</v>
      </c>
      <c r="F55" s="6"/>
      <c r="G55" t="str">
        <f t="shared" si="0"/>
        <v xml:space="preserve">9 jours 11 heures </v>
      </c>
      <c r="H55" t="str">
        <f t="shared" si="1"/>
        <v>9 jour(s) 11 heure(s) 0 minute(s) 0 seconde(s)</v>
      </c>
    </row>
    <row r="56" spans="1:8" x14ac:dyDescent="0.25">
      <c r="A56" s="19">
        <v>37032</v>
      </c>
      <c r="B56" s="19">
        <v>37032</v>
      </c>
      <c r="C56" s="13">
        <v>0.20833333333333334</v>
      </c>
      <c r="D56" s="10">
        <v>0.29166666666666702</v>
      </c>
      <c r="E56" s="24">
        <f t="shared" si="3"/>
        <v>0.71428571428571341</v>
      </c>
      <c r="F56" s="6"/>
      <c r="G56" t="str">
        <f t="shared" si="0"/>
        <v xml:space="preserve">5 heures </v>
      </c>
      <c r="H56" t="str">
        <f t="shared" si="1"/>
        <v>0 jour(s) 5 heure(s) 0 minute(s) 0 seconde(s)</v>
      </c>
    </row>
    <row r="57" spans="1:8" x14ac:dyDescent="0.25">
      <c r="A57" s="19">
        <v>37021</v>
      </c>
      <c r="B57" s="19">
        <v>37029</v>
      </c>
      <c r="C57" s="13">
        <v>1.4583333333333333</v>
      </c>
      <c r="D57" s="10">
        <v>0.29166666666666702</v>
      </c>
      <c r="E57" s="24">
        <f t="shared" si="3"/>
        <v>4.9999999999999938</v>
      </c>
      <c r="F57" s="6"/>
      <c r="G57" t="str">
        <f t="shared" si="0"/>
        <v xml:space="preserve">9 jours 11 heures </v>
      </c>
      <c r="H57" t="str">
        <f t="shared" si="1"/>
        <v>9 jour(s) 11 heure(s) 0 minute(s) 0 seconde(s)</v>
      </c>
    </row>
    <row r="58" spans="1:8" x14ac:dyDescent="0.25">
      <c r="A58" s="19">
        <v>36941</v>
      </c>
      <c r="B58" s="19">
        <v>37011</v>
      </c>
      <c r="C58" s="12">
        <v>13.125</v>
      </c>
      <c r="D58" s="10">
        <v>0.29166666666666702</v>
      </c>
      <c r="E58" s="24">
        <f t="shared" si="3"/>
        <v>44.999999999999943</v>
      </c>
      <c r="F58" s="6">
        <v>3</v>
      </c>
      <c r="G58" t="str">
        <f t="shared" si="0"/>
        <v xml:space="preserve">2 mois 22 jours 3 heures </v>
      </c>
      <c r="H58" t="str">
        <f t="shared" si="1"/>
        <v>83 jour(s) 3 heure(s) 0 minute(s) 0 seconde(s)</v>
      </c>
    </row>
    <row r="59" spans="1:8" x14ac:dyDescent="0.25">
      <c r="A59" s="20">
        <v>36832</v>
      </c>
      <c r="B59" s="20">
        <v>36860</v>
      </c>
      <c r="C59" s="15">
        <v>4.333333333333333</v>
      </c>
      <c r="D59" s="10">
        <v>0.29166666666666702</v>
      </c>
      <c r="E59" s="25">
        <f t="shared" si="3"/>
        <v>14.857142857142838</v>
      </c>
      <c r="F59" s="5"/>
      <c r="G59" t="str">
        <f t="shared" si="0"/>
        <v xml:space="preserve">1 mois 2 jours 8 heures </v>
      </c>
      <c r="H59" t="str">
        <f t="shared" si="1"/>
        <v>32 jour(s) 8 heure(s) 0 minute(s) 0 seconde(s)</v>
      </c>
    </row>
    <row r="60" spans="1:8" x14ac:dyDescent="0.25">
      <c r="A60" s="22">
        <v>36740</v>
      </c>
      <c r="B60" s="22">
        <v>36798</v>
      </c>
      <c r="C60" s="17">
        <v>8.6666666666666661</v>
      </c>
      <c r="D60" s="10">
        <v>0.29166666666666702</v>
      </c>
      <c r="E60" s="27">
        <f t="shared" si="3"/>
        <v>29.714285714285676</v>
      </c>
      <c r="F60" s="7">
        <v>2</v>
      </c>
      <c r="G60" t="str">
        <f t="shared" si="0"/>
        <v xml:space="preserve">2 mois 5 jours 16 heures </v>
      </c>
      <c r="H60" t="str">
        <f t="shared" si="1"/>
        <v>66 jour(s) 16 heure(s) 0 minute(s) 0 seconde(s)</v>
      </c>
    </row>
    <row r="61" spans="1:8" x14ac:dyDescent="0.25">
      <c r="A61" s="19">
        <v>36633</v>
      </c>
      <c r="B61" s="19">
        <v>36636</v>
      </c>
      <c r="C61" s="13">
        <v>0.29166666666666669</v>
      </c>
      <c r="D61" s="10">
        <v>0.29166666666666702</v>
      </c>
      <c r="E61" s="24">
        <f t="shared" si="3"/>
        <v>0.99999999999999889</v>
      </c>
      <c r="F61" s="6"/>
      <c r="G61" t="str">
        <f t="shared" si="0"/>
        <v xml:space="preserve">3 jours 7 heures </v>
      </c>
      <c r="H61" t="str">
        <f t="shared" si="1"/>
        <v>3 jour(s) 7 heure(s) -1 minute(s) 59 seconde(s)</v>
      </c>
    </row>
    <row r="62" spans="1:8" x14ac:dyDescent="0.25">
      <c r="A62" s="22">
        <v>36613</v>
      </c>
      <c r="B62" s="22">
        <v>36738</v>
      </c>
      <c r="C62" s="17">
        <v>26.375</v>
      </c>
      <c r="D62" s="10">
        <v>0.29166666666666702</v>
      </c>
      <c r="E62" s="27">
        <f t="shared" si="3"/>
        <v>90.428571428571317</v>
      </c>
      <c r="F62" s="7">
        <v>4</v>
      </c>
      <c r="G62" t="str">
        <f t="shared" si="0"/>
        <v xml:space="preserve">4 mois 29 jours 9 heures </v>
      </c>
      <c r="H62" t="str">
        <f t="shared" si="1"/>
        <v>151 jour(s) 9 heure(s) 0 minute(s) 0 seconde(s)</v>
      </c>
    </row>
    <row r="63" spans="1:8" x14ac:dyDescent="0.25">
      <c r="A63" s="19">
        <v>36521</v>
      </c>
      <c r="B63" s="19">
        <v>36609</v>
      </c>
      <c r="C63" s="13">
        <v>17.166666666666668</v>
      </c>
      <c r="D63" s="10">
        <v>0.29166666666666702</v>
      </c>
      <c r="E63" s="24">
        <f t="shared" si="3"/>
        <v>58.85714285714279</v>
      </c>
      <c r="F63" s="6">
        <v>4</v>
      </c>
      <c r="G63" t="str">
        <f t="shared" si="0"/>
        <v xml:space="preserve">3 mois 14 jours 4 heures </v>
      </c>
      <c r="H63" t="str">
        <f t="shared" si="1"/>
        <v>105 jour(s) 4 heure(s) 0 minute(s) 0 seconde(s)</v>
      </c>
    </row>
    <row r="64" spans="1:8" x14ac:dyDescent="0.25">
      <c r="A64" s="19">
        <v>36507</v>
      </c>
      <c r="B64" s="19">
        <v>36517</v>
      </c>
      <c r="C64" s="13">
        <v>2.9583333333333335</v>
      </c>
      <c r="D64" s="10">
        <v>0.29166666666666702</v>
      </c>
      <c r="E64" s="24">
        <f t="shared" si="3"/>
        <v>10.142857142857132</v>
      </c>
      <c r="F64" s="6"/>
      <c r="G64" t="str">
        <f t="shared" si="0"/>
        <v xml:space="preserve">12 jours 23 heures </v>
      </c>
      <c r="H64" t="str">
        <f t="shared" si="1"/>
        <v>12 jour(s) 23 heure(s) 0 minute(s) 0 seconde(s)</v>
      </c>
    </row>
    <row r="65" spans="1:8" x14ac:dyDescent="0.25">
      <c r="A65" s="19">
        <v>36488</v>
      </c>
      <c r="B65" s="19">
        <v>36501</v>
      </c>
      <c r="C65" s="13">
        <v>3.9166666666666665</v>
      </c>
      <c r="D65" s="10">
        <v>0.29166666666666702</v>
      </c>
      <c r="E65" s="24">
        <f t="shared" si="3"/>
        <v>13.428571428571411</v>
      </c>
      <c r="F65" s="6"/>
      <c r="G65" t="str">
        <f t="shared" si="0"/>
        <v xml:space="preserve">16 jours 22 heures </v>
      </c>
      <c r="H65" t="str">
        <f t="shared" si="1"/>
        <v>16 jour(s) 22 heure(s) 0 minute(s) 0 seconde(s)</v>
      </c>
    </row>
    <row r="66" spans="1:8" x14ac:dyDescent="0.25">
      <c r="A66" s="19">
        <v>36446</v>
      </c>
      <c r="B66" s="19">
        <v>36474</v>
      </c>
      <c r="C66" s="13">
        <v>2.5</v>
      </c>
      <c r="D66" s="10">
        <v>0.29166666666666702</v>
      </c>
      <c r="E66" s="24">
        <f t="shared" si="3"/>
        <v>8.5714285714285605</v>
      </c>
      <c r="F66" s="6"/>
      <c r="G66" t="str">
        <f t="shared" si="0"/>
        <v xml:space="preserve">1 mois 12 heures </v>
      </c>
      <c r="H66" t="str">
        <f t="shared" si="1"/>
        <v>30 jour(s) 12 heure(s) 0 minute(s) 0 seconde(s)</v>
      </c>
    </row>
    <row r="67" spans="1:8" x14ac:dyDescent="0.25">
      <c r="A67" s="19">
        <v>36431</v>
      </c>
      <c r="B67" s="19">
        <v>36432</v>
      </c>
      <c r="C67" s="13">
        <v>0.58333333333333337</v>
      </c>
      <c r="D67" s="10">
        <v>0.29166666666666702</v>
      </c>
      <c r="E67" s="24">
        <f t="shared" si="3"/>
        <v>1.9999999999999978</v>
      </c>
      <c r="F67" s="6"/>
      <c r="G67" t="str">
        <f t="shared" si="0"/>
        <v xml:space="preserve">1 jour 14 heures </v>
      </c>
      <c r="H67" t="str">
        <f t="shared" si="1"/>
        <v>1 jour(s) 14 heure(s) 0 minute(s) 0 seconde(s)</v>
      </c>
    </row>
    <row r="68" spans="1:8" x14ac:dyDescent="0.25">
      <c r="A68" s="20">
        <v>36129</v>
      </c>
      <c r="B68" s="20">
        <v>36361</v>
      </c>
      <c r="C68" s="15">
        <v>42.125</v>
      </c>
      <c r="D68" s="10">
        <v>0.29166666666666702</v>
      </c>
      <c r="E68" s="25">
        <f t="shared" si="3"/>
        <v>144.42857142857125</v>
      </c>
      <c r="F68" s="5">
        <v>7.5</v>
      </c>
      <c r="G68" t="str">
        <f t="shared" si="0"/>
        <v xml:space="preserve">9 mois 3 heures </v>
      </c>
      <c r="H68" t="str">
        <f t="shared" si="1"/>
        <v>274 jour(s) 3 heure(s) 0 minute(s) 0 seconde(s)</v>
      </c>
    </row>
    <row r="69" spans="1:8" x14ac:dyDescent="0.25">
      <c r="A69" s="22">
        <v>36112</v>
      </c>
      <c r="B69" s="22">
        <v>36118</v>
      </c>
      <c r="C69" s="17">
        <v>8.875</v>
      </c>
      <c r="D69" s="10">
        <v>0.29166666666666702</v>
      </c>
      <c r="E69" s="27">
        <f t="shared" ref="E69:E92" si="4">SUM(C69/D69)</f>
        <v>30.428571428571392</v>
      </c>
      <c r="F69" s="7"/>
      <c r="G69" t="str">
        <f t="shared" si="0"/>
        <v xml:space="preserve">14 jours 21 heures </v>
      </c>
      <c r="H69" t="str">
        <f t="shared" si="1"/>
        <v>14 jour(s) 21 heure(s) 0 minute(s) 0 seconde(s)</v>
      </c>
    </row>
    <row r="70" spans="1:8" x14ac:dyDescent="0.25">
      <c r="A70" s="22">
        <v>36082</v>
      </c>
      <c r="B70" s="22">
        <v>36113</v>
      </c>
      <c r="C70" s="17">
        <v>4.208333333333333</v>
      </c>
      <c r="D70" s="10">
        <v>0.29166666666666702</v>
      </c>
      <c r="E70" s="27">
        <f t="shared" si="4"/>
        <v>14.428571428571409</v>
      </c>
      <c r="F70" s="7">
        <v>1</v>
      </c>
      <c r="G70" t="str">
        <f t="shared" ref="G70:G92" si="5">FormatTempsAnnee(B70-A70+C70)</f>
        <v xml:space="preserve">1 mois 5 jours 5 heures </v>
      </c>
      <c r="H70" t="str">
        <f t="shared" ref="H70:H92" si="6">INT((B70-A70+C70)) &amp; " jour(s) "&amp;INT(((B70-A70+C70)-INT((B70-A70+C70)))*24) &amp;" heure(s) "&amp;INT((((B70-A70+C70)-INT((B70-A70+C70)))*24-INT(((B70-A70+C70)-INT((B70-A70+C70)))*24))*60)&amp;" minute(s) "&amp;INT((((((B70-A70+C70)-INT((B70-A70+C70)))*24-INT(((B70-A70+C70)-INT((B70-A70+C70)))*24))*60)-INT(((((B70-A70+C70)-INT((B70-A70+C70)))*24-INT(INT(((B70-A70+C70)-INT((B70-A70+C70)))*24)))*60)))*60)&amp;" seconde(s)"</f>
        <v>35 jour(s) 5 heure(s) 0 minute(s) 0 seconde(s)</v>
      </c>
    </row>
    <row r="71" spans="1:8" x14ac:dyDescent="0.25">
      <c r="A71" s="19">
        <v>36031</v>
      </c>
      <c r="B71" s="19">
        <v>36032</v>
      </c>
      <c r="C71" s="13">
        <v>0.54166666666666663</v>
      </c>
      <c r="D71" s="10">
        <v>0.29166666666666702</v>
      </c>
      <c r="E71" s="24">
        <f t="shared" si="4"/>
        <v>1.8571428571428548</v>
      </c>
      <c r="F71" s="6"/>
      <c r="G71" t="str">
        <f t="shared" si="5"/>
        <v xml:space="preserve">1 jour 13 heures </v>
      </c>
      <c r="H71" t="str">
        <f t="shared" si="6"/>
        <v>1 jour(s) 13 heure(s) -1 minute(s) 59 seconde(s)</v>
      </c>
    </row>
    <row r="72" spans="1:8" x14ac:dyDescent="0.25">
      <c r="A72" s="19">
        <v>36021</v>
      </c>
      <c r="B72" s="19">
        <v>36028</v>
      </c>
      <c r="C72" s="13">
        <v>1.7083333333333333</v>
      </c>
      <c r="D72" s="10">
        <v>0.29166666666666702</v>
      </c>
      <c r="E72" s="24">
        <f t="shared" si="4"/>
        <v>5.8571428571428497</v>
      </c>
      <c r="F72" s="6"/>
      <c r="G72" t="str">
        <f t="shared" si="5"/>
        <v xml:space="preserve">8 jours 17 heures </v>
      </c>
      <c r="H72" t="str">
        <f t="shared" si="6"/>
        <v>8 jour(s) 17 heure(s) 0 minute(s) 0 seconde(s)</v>
      </c>
    </row>
    <row r="73" spans="1:8" x14ac:dyDescent="0.25">
      <c r="A73" s="19">
        <v>36010</v>
      </c>
      <c r="B73" s="19">
        <v>36012</v>
      </c>
      <c r="C73" s="13">
        <v>1</v>
      </c>
      <c r="D73" s="10">
        <v>0.29166666666666702</v>
      </c>
      <c r="E73" s="24">
        <f t="shared" si="4"/>
        <v>3.4285714285714244</v>
      </c>
      <c r="F73" s="6"/>
      <c r="G73" t="str">
        <f t="shared" si="5"/>
        <v xml:space="preserve">3 jours </v>
      </c>
      <c r="H73" t="str">
        <f t="shared" si="6"/>
        <v>3 jour(s) 0 heure(s) 0 minute(s) 0 seconde(s)</v>
      </c>
    </row>
    <row r="74" spans="1:8" x14ac:dyDescent="0.25">
      <c r="A74" s="19">
        <v>36003</v>
      </c>
      <c r="B74" s="19">
        <v>36004</v>
      </c>
      <c r="C74" s="13">
        <v>0.70833333333333337</v>
      </c>
      <c r="D74" s="10">
        <v>0.29166666666666702</v>
      </c>
      <c r="E74" s="24">
        <f t="shared" si="4"/>
        <v>2.4285714285714257</v>
      </c>
      <c r="F74" s="6"/>
      <c r="G74" t="str">
        <f t="shared" si="5"/>
        <v xml:space="preserve">1 jour 17 heures </v>
      </c>
      <c r="H74" t="str">
        <f t="shared" si="6"/>
        <v>1 jour(s) 17 heure(s) 0 minute(s) 0 seconde(s)</v>
      </c>
    </row>
    <row r="75" spans="1:8" x14ac:dyDescent="0.25">
      <c r="A75" s="19">
        <v>35996</v>
      </c>
      <c r="B75" s="19">
        <v>35999</v>
      </c>
      <c r="C75" s="13">
        <v>1.3333333333333333</v>
      </c>
      <c r="D75" s="10">
        <v>0.29166666666666702</v>
      </c>
      <c r="E75" s="24">
        <f t="shared" si="4"/>
        <v>4.5714285714285658</v>
      </c>
      <c r="F75" s="6"/>
      <c r="G75" t="str">
        <f t="shared" si="5"/>
        <v xml:space="preserve">4 jours 8 heures </v>
      </c>
      <c r="H75" t="str">
        <f t="shared" si="6"/>
        <v>4 jour(s) 7 heure(s) 59 minute(s) 59 seconde(s)</v>
      </c>
    </row>
    <row r="76" spans="1:8" x14ac:dyDescent="0.25">
      <c r="A76" s="19">
        <v>35991</v>
      </c>
      <c r="B76" s="19">
        <v>35993</v>
      </c>
      <c r="C76" s="13">
        <v>0.95833333333333337</v>
      </c>
      <c r="D76" s="10">
        <v>0.29166666666666702</v>
      </c>
      <c r="E76" s="24">
        <f t="shared" si="4"/>
        <v>3.285714285714282</v>
      </c>
      <c r="F76" s="6"/>
      <c r="G76" t="str">
        <f t="shared" si="5"/>
        <v xml:space="preserve">2 jours 23 heures </v>
      </c>
      <c r="H76" t="str">
        <f t="shared" si="6"/>
        <v>2 jour(s) 23 heure(s) 0 minute(s) 0 seconde(s)</v>
      </c>
    </row>
    <row r="77" spans="1:8" x14ac:dyDescent="0.25">
      <c r="A77" s="23">
        <v>35821</v>
      </c>
      <c r="B77" s="23">
        <v>35965</v>
      </c>
      <c r="C77" s="18">
        <v>31.5</v>
      </c>
      <c r="D77" s="10">
        <v>0.29166666666666702</v>
      </c>
      <c r="E77" s="26">
        <f t="shared" si="4"/>
        <v>107.99999999999987</v>
      </c>
      <c r="F77" s="8"/>
      <c r="G77" t="str">
        <f t="shared" si="5"/>
        <v xml:space="preserve">5 mois 23 jours 12 heures </v>
      </c>
      <c r="H77" t="str">
        <f t="shared" si="6"/>
        <v>175 jour(s) 12 heure(s) 0 minute(s) 0 seconde(s)</v>
      </c>
    </row>
    <row r="78" spans="1:8" x14ac:dyDescent="0.25">
      <c r="A78" s="22">
        <v>35740</v>
      </c>
      <c r="B78" s="22">
        <v>35764</v>
      </c>
      <c r="C78" s="17">
        <v>5.625</v>
      </c>
      <c r="D78" s="11">
        <v>0.29166666666666702</v>
      </c>
      <c r="E78" s="27">
        <f t="shared" si="4"/>
        <v>19.285714285714263</v>
      </c>
      <c r="F78" s="7"/>
      <c r="G78" t="str">
        <f t="shared" si="5"/>
        <v xml:space="preserve">29 jours 15 heures </v>
      </c>
      <c r="H78" t="str">
        <f t="shared" si="6"/>
        <v>29 jour(s) 15 heure(s) 0 minute(s) 0 seconde(s)</v>
      </c>
    </row>
    <row r="79" spans="1:8" x14ac:dyDescent="0.25">
      <c r="A79" s="22">
        <v>35535</v>
      </c>
      <c r="B79" s="22">
        <v>35656</v>
      </c>
      <c r="C79" s="17">
        <v>5</v>
      </c>
      <c r="D79" s="11">
        <v>0.29166666666666702</v>
      </c>
      <c r="E79" s="27">
        <f t="shared" si="4"/>
        <v>17.142857142857121</v>
      </c>
      <c r="F79" s="7">
        <v>4</v>
      </c>
      <c r="G79" t="str">
        <f t="shared" si="5"/>
        <v xml:space="preserve">4 mois 4 jours </v>
      </c>
      <c r="H79" t="str">
        <f t="shared" si="6"/>
        <v>126 jour(s) 0 heure(s) 0 minute(s) 0 seconde(s)</v>
      </c>
    </row>
    <row r="80" spans="1:8" x14ac:dyDescent="0.25">
      <c r="A80" s="22">
        <v>35500</v>
      </c>
      <c r="B80" s="22">
        <v>35500</v>
      </c>
      <c r="C80" s="17">
        <v>0.25</v>
      </c>
      <c r="D80" s="11">
        <v>0.29166666666666702</v>
      </c>
      <c r="E80" s="27">
        <f t="shared" si="4"/>
        <v>0.8571428571428561</v>
      </c>
      <c r="F80" s="7"/>
      <c r="G80" t="str">
        <f t="shared" si="5"/>
        <v xml:space="preserve">6 heures </v>
      </c>
      <c r="H80" t="str">
        <f t="shared" si="6"/>
        <v>0 jour(s) 6 heure(s) 0 minute(s) 0 seconde(s)</v>
      </c>
    </row>
    <row r="81" spans="1:8" x14ac:dyDescent="0.25">
      <c r="A81" s="19">
        <v>35457</v>
      </c>
      <c r="B81" s="19">
        <v>35480</v>
      </c>
      <c r="C81" s="13">
        <v>3.4583333333333335</v>
      </c>
      <c r="D81" s="10">
        <v>0.29166666666666702</v>
      </c>
      <c r="E81" s="24">
        <f t="shared" si="4"/>
        <v>11.857142857142843</v>
      </c>
      <c r="F81" s="6"/>
      <c r="G81" t="str">
        <f t="shared" si="5"/>
        <v xml:space="preserve">26 jours 11 heures </v>
      </c>
      <c r="H81" t="str">
        <f t="shared" si="6"/>
        <v>26 jour(s) 11 heure(s) -1 minute(s) 59 seconde(s)</v>
      </c>
    </row>
    <row r="82" spans="1:8" x14ac:dyDescent="0.25">
      <c r="A82" s="20">
        <v>35383</v>
      </c>
      <c r="B82" s="20">
        <v>35396</v>
      </c>
      <c r="C82" s="15">
        <v>0.20833333333333334</v>
      </c>
      <c r="D82" s="10">
        <v>0.29166666666666702</v>
      </c>
      <c r="E82" s="25">
        <f t="shared" si="4"/>
        <v>0.71428571428571341</v>
      </c>
      <c r="F82" s="5"/>
      <c r="G82" t="str">
        <f t="shared" si="5"/>
        <v xml:space="preserve">13 jours 5 heures </v>
      </c>
      <c r="H82" t="str">
        <f t="shared" si="6"/>
        <v>13 jour(s) 5 heure(s) 0 minute(s) 0 seconde(s)</v>
      </c>
    </row>
    <row r="83" spans="1:8" x14ac:dyDescent="0.25">
      <c r="A83" s="20">
        <v>35248</v>
      </c>
      <c r="B83" s="20">
        <v>35277</v>
      </c>
      <c r="C83" s="15">
        <v>4.1666666666666664E-2</v>
      </c>
      <c r="D83" s="10">
        <v>0.29166666666666702</v>
      </c>
      <c r="E83" s="25">
        <f t="shared" si="4"/>
        <v>0.14285714285714268</v>
      </c>
      <c r="F83" s="5"/>
      <c r="G83" t="str">
        <f t="shared" si="5"/>
        <v xml:space="preserve">29 jours 1 heure </v>
      </c>
      <c r="H83" t="str">
        <f t="shared" si="6"/>
        <v>29 jour(s) 1 heure(s) 0 minute(s) 0 seconde(s)</v>
      </c>
    </row>
    <row r="84" spans="1:8" x14ac:dyDescent="0.25">
      <c r="A84" s="22">
        <v>35217</v>
      </c>
      <c r="B84" s="22">
        <v>35217</v>
      </c>
      <c r="C84" s="17">
        <v>0.33333333333333331</v>
      </c>
      <c r="D84" s="10">
        <v>0.29166666666666702</v>
      </c>
      <c r="E84" s="27">
        <f t="shared" si="4"/>
        <v>1.1428571428571415</v>
      </c>
      <c r="F84" s="7"/>
      <c r="G84" t="str">
        <f t="shared" si="5"/>
        <v xml:space="preserve">8 heures </v>
      </c>
      <c r="H84" t="str">
        <f t="shared" si="6"/>
        <v>0 jour(s) 8 heure(s) 0 minute(s) 0 seconde(s)</v>
      </c>
    </row>
    <row r="85" spans="1:8" x14ac:dyDescent="0.25">
      <c r="A85" s="19">
        <v>35217</v>
      </c>
      <c r="B85" s="19">
        <v>35246</v>
      </c>
      <c r="C85" s="13">
        <v>1</v>
      </c>
      <c r="D85" s="10">
        <v>0.29166666666666702</v>
      </c>
      <c r="E85" s="24">
        <f t="shared" si="4"/>
        <v>3.4285714285714244</v>
      </c>
      <c r="F85" s="6"/>
      <c r="G85" t="str">
        <f t="shared" si="5"/>
        <v xml:space="preserve">30 jours </v>
      </c>
      <c r="H85" t="str">
        <f t="shared" si="6"/>
        <v>30 jour(s) 0 heure(s) 0 minute(s) 0 seconde(s)</v>
      </c>
    </row>
    <row r="86" spans="1:8" x14ac:dyDescent="0.25">
      <c r="A86" s="22">
        <v>35193</v>
      </c>
      <c r="B86" s="22">
        <v>35194</v>
      </c>
      <c r="C86" s="17">
        <v>0.66666666666666663</v>
      </c>
      <c r="D86" s="10">
        <v>0.29166666666666702</v>
      </c>
      <c r="E86" s="27">
        <f t="shared" si="4"/>
        <v>2.2857142857142829</v>
      </c>
      <c r="F86" s="7"/>
      <c r="G86" t="str">
        <f t="shared" si="5"/>
        <v xml:space="preserve">1 jour 16 heures </v>
      </c>
      <c r="H86" t="str">
        <f t="shared" si="6"/>
        <v>1 jour(s) 16 heure(s) -1 minute(s) 59 seconde(s)</v>
      </c>
    </row>
    <row r="87" spans="1:8" x14ac:dyDescent="0.25">
      <c r="A87" s="22">
        <v>35128</v>
      </c>
      <c r="B87" s="22">
        <v>35193</v>
      </c>
      <c r="C87" s="17">
        <v>1.5</v>
      </c>
      <c r="D87" s="10">
        <v>0.29166666666666702</v>
      </c>
      <c r="E87" s="27">
        <f t="shared" si="4"/>
        <v>5.142857142857137</v>
      </c>
      <c r="F87" s="7"/>
      <c r="G87" t="str">
        <f t="shared" si="5"/>
        <v xml:space="preserve">2 mois 5 jours 12 heures </v>
      </c>
      <c r="H87" t="str">
        <f t="shared" si="6"/>
        <v>66 jour(s) 12 heure(s) 0 minute(s) 0 seconde(s)</v>
      </c>
    </row>
    <row r="88" spans="1:8" x14ac:dyDescent="0.25">
      <c r="A88" s="19">
        <v>35108</v>
      </c>
      <c r="B88" s="19">
        <v>35111</v>
      </c>
      <c r="C88" s="13">
        <v>1.3333333333333333</v>
      </c>
      <c r="D88" s="10">
        <v>0.29166666666666702</v>
      </c>
      <c r="E88" s="24">
        <f t="shared" si="4"/>
        <v>4.5714285714285658</v>
      </c>
      <c r="F88" s="6"/>
      <c r="G88" t="str">
        <f t="shared" si="5"/>
        <v xml:space="preserve">4 jours 8 heures </v>
      </c>
      <c r="H88" t="str">
        <f t="shared" si="6"/>
        <v>4 jour(s) 7 heure(s) 59 minute(s) 59 seconde(s)</v>
      </c>
    </row>
    <row r="89" spans="1:8" x14ac:dyDescent="0.25">
      <c r="A89" s="22">
        <v>34883</v>
      </c>
      <c r="B89" s="22">
        <v>34904</v>
      </c>
      <c r="C89" s="17">
        <v>4.583333333333333</v>
      </c>
      <c r="D89" s="10">
        <v>0.29166666666666702</v>
      </c>
      <c r="E89" s="27">
        <f t="shared" si="4"/>
        <v>15.714285714285694</v>
      </c>
      <c r="F89" s="7"/>
      <c r="G89" t="str">
        <f t="shared" si="5"/>
        <v xml:space="preserve">25 jours 14 heures </v>
      </c>
      <c r="H89" t="str">
        <f t="shared" si="6"/>
        <v>25 jour(s) 14 heure(s) -1 minute(s) 59 seconde(s)</v>
      </c>
    </row>
    <row r="90" spans="1:8" x14ac:dyDescent="0.25">
      <c r="A90" s="23">
        <v>34631</v>
      </c>
      <c r="B90" s="23">
        <v>34684</v>
      </c>
      <c r="C90" s="18">
        <v>12.041666666666666</v>
      </c>
      <c r="D90" s="10">
        <v>0.29166666666666702</v>
      </c>
      <c r="E90" s="26">
        <f t="shared" si="4"/>
        <v>41.285714285714235</v>
      </c>
      <c r="F90" s="8">
        <v>2</v>
      </c>
      <c r="G90" t="str">
        <f t="shared" si="5"/>
        <v xml:space="preserve">2 mois 4 jours 1 heure </v>
      </c>
      <c r="H90" t="str">
        <f t="shared" si="6"/>
        <v>65 jour(s) 1 heure(s) 0 minute(s) 0 seconde(s)</v>
      </c>
    </row>
    <row r="91" spans="1:8" x14ac:dyDescent="0.25">
      <c r="A91" s="23">
        <v>34484</v>
      </c>
      <c r="B91" s="23">
        <v>34516</v>
      </c>
      <c r="C91" s="18">
        <v>7.041666666666667</v>
      </c>
      <c r="D91" s="10">
        <v>0.29166666666666702</v>
      </c>
      <c r="E91" s="26">
        <f t="shared" si="4"/>
        <v>24.142857142857114</v>
      </c>
      <c r="F91" s="8">
        <v>1</v>
      </c>
      <c r="G91" t="str">
        <f t="shared" si="5"/>
        <v xml:space="preserve">1 mois 9 jours 1 heure </v>
      </c>
      <c r="H91" t="str">
        <f t="shared" si="6"/>
        <v>39 jour(s) 0 heure(s) 59 minute(s) 59 seconde(s)</v>
      </c>
    </row>
    <row r="92" spans="1:8" x14ac:dyDescent="0.25">
      <c r="A92" s="23">
        <v>34359</v>
      </c>
      <c r="B92" s="23">
        <v>34376</v>
      </c>
      <c r="C92" s="18">
        <v>8</v>
      </c>
      <c r="D92" s="10">
        <v>0.29166666666666702</v>
      </c>
      <c r="E92" s="26">
        <f t="shared" si="4"/>
        <v>27.428571428571395</v>
      </c>
      <c r="F92" s="8"/>
      <c r="G92" t="str">
        <f t="shared" si="5"/>
        <v xml:space="preserve">25 jours </v>
      </c>
      <c r="H92" t="str">
        <f t="shared" si="6"/>
        <v>25 jour(s) 0 heure(s) 0 minute(s) 0 seconde(s)</v>
      </c>
    </row>
    <row r="93" spans="1:8" x14ac:dyDescent="0.25">
      <c r="C93" s="14">
        <f>SUM(C5:C92)</f>
        <v>622.04166666666674</v>
      </c>
      <c r="D93" s="14"/>
      <c r="E93" s="29">
        <f>SUM(E5:E92)</f>
        <v>2185.7142857142844</v>
      </c>
      <c r="F93" s="2">
        <f>SUM(F5:F92)</f>
        <v>81</v>
      </c>
    </row>
  </sheetData>
  <autoFilter ref="A1:F92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07AD6-54DF-4F00-942F-3F8FA93F7A41}">
  <dimension ref="A1:N89"/>
  <sheetViews>
    <sheetView showGridLines="0" tabSelected="1" workbookViewId="0">
      <selection activeCell="L9" sqref="L9"/>
    </sheetView>
  </sheetViews>
  <sheetFormatPr defaultRowHeight="15" x14ac:dyDescent="0.25"/>
  <cols>
    <col min="1" max="3" width="14.85546875" bestFit="1" customWidth="1"/>
    <col min="4" max="4" width="14.140625" bestFit="1" customWidth="1"/>
    <col min="5" max="5" width="14.140625" customWidth="1"/>
    <col min="6" max="6" width="14.140625" style="40" customWidth="1"/>
    <col min="7" max="7" width="11.42578125" style="40" bestFit="1" customWidth="1"/>
    <col min="10" max="10" width="13.42578125" customWidth="1"/>
    <col min="12" max="12" width="18.85546875" customWidth="1"/>
    <col min="14" max="14" width="19.140625" bestFit="1" customWidth="1"/>
  </cols>
  <sheetData>
    <row r="1" spans="1:14" x14ac:dyDescent="0.25">
      <c r="A1" t="s">
        <v>8</v>
      </c>
      <c r="B1" t="s">
        <v>9</v>
      </c>
      <c r="C1" t="s">
        <v>11</v>
      </c>
      <c r="D1" t="s">
        <v>16</v>
      </c>
      <c r="E1" t="s">
        <v>17</v>
      </c>
      <c r="F1" s="40" t="s">
        <v>14</v>
      </c>
      <c r="G1" s="40" t="s">
        <v>13</v>
      </c>
      <c r="J1" t="s">
        <v>10</v>
      </c>
      <c r="L1" t="s">
        <v>15</v>
      </c>
      <c r="N1" t="s">
        <v>18</v>
      </c>
    </row>
    <row r="2" spans="1:14" x14ac:dyDescent="0.25">
      <c r="A2" s="38">
        <v>43496</v>
      </c>
      <c r="B2" s="38">
        <v>43528</v>
      </c>
      <c r="C2" s="39" cm="1">
        <f t="array" ref="C2">NETWORKDAYS(Table1[[#This Row],[Début]],Table1[[#This Row],[Fin]])*Heures_jour</f>
        <v>161</v>
      </c>
      <c r="D2" s="40" cm="1">
        <f t="array" ref="D2">Table1[[#This Row],[Total heures]]/Heures_jour</f>
        <v>23</v>
      </c>
      <c r="E2" s="40" cm="1">
        <f t="array" ref="E2">INT(Table1[[#This Row],[Total Jours]]/Jours_ouvrés_an)</f>
        <v>0</v>
      </c>
      <c r="F2" s="40" cm="1">
        <f t="array" ref="F2">INT(MOD(Table1[[#This Row],[Total Jours]]/Jours_ouvrés_an,1)*12)</f>
        <v>1</v>
      </c>
      <c r="G2" s="40" cm="1">
        <f t="array" ref="G2">MOD(MOD(Table1[[#This Row],[Total Jours]]/Jours_ouvrés_an,1)*12,1)*Jours_ouvrés_mois</f>
        <v>1.3333333333333335</v>
      </c>
      <c r="J2">
        <v>7</v>
      </c>
      <c r="L2" s="41">
        <f>5*52/12</f>
        <v>21.666666666666668</v>
      </c>
      <c r="N2" s="42">
        <f>Table4[[#This Row],[Jours ouvrés mois]]*12</f>
        <v>260</v>
      </c>
    </row>
    <row r="3" spans="1:14" x14ac:dyDescent="0.25">
      <c r="A3" s="38">
        <v>43475</v>
      </c>
      <c r="B3" s="38">
        <v>43483</v>
      </c>
      <c r="C3" s="39" cm="1">
        <f t="array" ref="C3">NETWORKDAYS(Table1[[#This Row],[Début]],Table1[[#This Row],[Fin]])*Heures_jour</f>
        <v>49</v>
      </c>
      <c r="D3" s="40" cm="1">
        <f t="array" ref="D3">Table1[[#This Row],[Total heures]]/Heures_jour</f>
        <v>7</v>
      </c>
      <c r="E3" s="40" cm="1">
        <f t="array" ref="E3">INT(Table1[[#This Row],[Total Jours]]/Jours_ouvrés_an)</f>
        <v>0</v>
      </c>
      <c r="F3" s="40" cm="1">
        <f t="array" ref="F3">INT(MOD(Table1[[#This Row],[Total Jours]]/Jours_ouvrés_an,1)*12)</f>
        <v>0</v>
      </c>
      <c r="G3" s="40" cm="1">
        <f t="array" ref="G3">MOD(MOD(Table1[[#This Row],[Total Jours]]/Jours_ouvrés_an,1)*12,1)*Jours_ouvrés_mois</f>
        <v>7.0000000000000009</v>
      </c>
    </row>
    <row r="4" spans="1:14" x14ac:dyDescent="0.25">
      <c r="A4" s="38">
        <v>43438</v>
      </c>
      <c r="B4" s="38">
        <v>43469</v>
      </c>
      <c r="C4" s="39" cm="1">
        <f t="array" ref="C4">NETWORKDAYS(Table1[[#This Row],[Début]],Table1[[#This Row],[Fin]])*Heures_jour</f>
        <v>168</v>
      </c>
      <c r="D4" s="40" cm="1">
        <f t="array" ref="D4">Table1[[#This Row],[Total heures]]/Heures_jour</f>
        <v>24</v>
      </c>
      <c r="E4" s="40" cm="1">
        <f t="array" ref="E4">INT(Table1[[#This Row],[Total Jours]]/Jours_ouvrés_an)</f>
        <v>0</v>
      </c>
      <c r="F4" s="40" cm="1">
        <f t="array" ref="F4">INT(MOD(Table1[[#This Row],[Total Jours]]/Jours_ouvrés_an,1)*12)</f>
        <v>1</v>
      </c>
      <c r="G4" s="40" cm="1">
        <f t="array" ref="G4">MOD(MOD(Table1[[#This Row],[Total Jours]]/Jours_ouvrés_an,1)*12,1)*Jours_ouvrés_mois</f>
        <v>2.3333333333333348</v>
      </c>
      <c r="J4" t="s">
        <v>12</v>
      </c>
    </row>
    <row r="5" spans="1:14" x14ac:dyDescent="0.25">
      <c r="A5" s="38">
        <v>43346</v>
      </c>
      <c r="B5" s="38">
        <v>43371</v>
      </c>
      <c r="C5" s="39" cm="1">
        <f t="array" ref="C5">NETWORKDAYS(Table1[[#This Row],[Début]],Table1[[#This Row],[Fin]])*Heures_jour</f>
        <v>140</v>
      </c>
      <c r="D5" s="40" cm="1">
        <f t="array" ref="D5">Table1[[#This Row],[Total heures]]/Heures_jour</f>
        <v>20</v>
      </c>
      <c r="E5" s="40" cm="1">
        <f t="array" ref="E5">INT(Table1[[#This Row],[Total Jours]]/Jours_ouvrés_an)</f>
        <v>0</v>
      </c>
      <c r="F5" s="40" cm="1">
        <f t="array" ref="F5">INT(MOD(Table1[[#This Row],[Total Jours]]/Jours_ouvrés_an,1)*12)</f>
        <v>0</v>
      </c>
      <c r="G5" s="40" cm="1">
        <f t="array" ref="G5">MOD(MOD(Table1[[#This Row],[Total Jours]]/Jours_ouvrés_an,1)*12,1)*Jours_ouvrés_mois</f>
        <v>20.000000000000004</v>
      </c>
      <c r="J5" s="39">
        <f>SUM(Table1[Total heures])</f>
        <v>25837</v>
      </c>
    </row>
    <row r="6" spans="1:14" x14ac:dyDescent="0.25">
      <c r="A6" s="38">
        <v>43276</v>
      </c>
      <c r="B6" s="38">
        <v>43308</v>
      </c>
      <c r="C6" s="39" cm="1">
        <f t="array" ref="C6">NETWORKDAYS(Table1[[#This Row],[Début]],Table1[[#This Row],[Fin]])*Heures_jour</f>
        <v>175</v>
      </c>
      <c r="D6" s="40" cm="1">
        <f t="array" ref="D6">Table1[[#This Row],[Total heures]]/Heures_jour</f>
        <v>25</v>
      </c>
      <c r="E6" s="40" cm="1">
        <f t="array" ref="E6">INT(Table1[[#This Row],[Total Jours]]/Jours_ouvrés_an)</f>
        <v>0</v>
      </c>
      <c r="F6" s="40" cm="1">
        <f t="array" ref="F6">INT(MOD(Table1[[#This Row],[Total Jours]]/Jours_ouvrés_an,1)*12)</f>
        <v>1</v>
      </c>
      <c r="G6" s="40" cm="1">
        <f t="array" ref="G6">MOD(MOD(Table1[[#This Row],[Total Jours]]/Jours_ouvrés_an,1)*12,1)*Jours_ouvrés_mois</f>
        <v>3.3333333333333361</v>
      </c>
    </row>
    <row r="7" spans="1:14" x14ac:dyDescent="0.25">
      <c r="A7" s="38">
        <v>43248</v>
      </c>
      <c r="B7" s="38">
        <v>43268</v>
      </c>
      <c r="C7" s="39" cm="1">
        <f t="array" ref="C7">NETWORKDAYS(Table1[[#This Row],[Début]],Table1[[#This Row],[Fin]])*Heures_jour</f>
        <v>105</v>
      </c>
      <c r="D7" s="40" cm="1">
        <f t="array" ref="D7">Table1[[#This Row],[Total heures]]/Heures_jour</f>
        <v>15</v>
      </c>
      <c r="E7" s="40" cm="1">
        <f t="array" ref="E7">INT(Table1[[#This Row],[Total Jours]]/Jours_ouvrés_an)</f>
        <v>0</v>
      </c>
      <c r="F7" s="40" cm="1">
        <f t="array" ref="F7">INT(MOD(Table1[[#This Row],[Total Jours]]/Jours_ouvrés_an,1)*12)</f>
        <v>0</v>
      </c>
      <c r="G7" s="40" cm="1">
        <f t="array" ref="G7">MOD(MOD(Table1[[#This Row],[Total Jours]]/Jours_ouvrés_an,1)*12,1)*Jours_ouvrés_mois</f>
        <v>15</v>
      </c>
    </row>
    <row r="8" spans="1:14" x14ac:dyDescent="0.25">
      <c r="A8" s="38">
        <v>43221</v>
      </c>
      <c r="B8" s="38">
        <v>43245</v>
      </c>
      <c r="C8" s="39" cm="1">
        <f t="array" ref="C8">NETWORKDAYS(Table1[[#This Row],[Début]],Table1[[#This Row],[Fin]])*Heures_jour</f>
        <v>133</v>
      </c>
      <c r="D8" s="40" cm="1">
        <f t="array" ref="D8">Table1[[#This Row],[Total heures]]/Heures_jour</f>
        <v>19</v>
      </c>
      <c r="E8" s="40" cm="1">
        <f t="array" ref="E8">INT(Table1[[#This Row],[Total Jours]]/Jours_ouvrés_an)</f>
        <v>0</v>
      </c>
      <c r="F8" s="40" cm="1">
        <f t="array" ref="F8">INT(MOD(Table1[[#This Row],[Total Jours]]/Jours_ouvrés_an,1)*12)</f>
        <v>0</v>
      </c>
      <c r="G8" s="40" cm="1">
        <f t="array" ref="G8">MOD(MOD(Table1[[#This Row],[Total Jours]]/Jours_ouvrés_an,1)*12,1)*Jours_ouvrés_mois</f>
        <v>19</v>
      </c>
    </row>
    <row r="9" spans="1:14" x14ac:dyDescent="0.25">
      <c r="A9" s="38">
        <v>43199</v>
      </c>
      <c r="B9" s="38">
        <v>43210</v>
      </c>
      <c r="C9" s="39" cm="1">
        <f t="array" ref="C9">NETWORKDAYS(Table1[[#This Row],[Début]],Table1[[#This Row],[Fin]])*Heures_jour</f>
        <v>70</v>
      </c>
      <c r="D9" s="40" cm="1">
        <f t="array" ref="D9">Table1[[#This Row],[Total heures]]/Heures_jour</f>
        <v>10</v>
      </c>
      <c r="E9" s="40" cm="1">
        <f t="array" ref="E9">INT(Table1[[#This Row],[Total Jours]]/Jours_ouvrés_an)</f>
        <v>0</v>
      </c>
      <c r="F9" s="40" cm="1">
        <f t="array" ref="F9">INT(MOD(Table1[[#This Row],[Total Jours]]/Jours_ouvrés_an,1)*12)</f>
        <v>0</v>
      </c>
      <c r="G9" s="40" cm="1">
        <f t="array" ref="G9">MOD(MOD(Table1[[#This Row],[Total Jours]]/Jours_ouvrés_an,1)*12,1)*Jours_ouvrés_mois</f>
        <v>10.000000000000002</v>
      </c>
    </row>
    <row r="10" spans="1:14" x14ac:dyDescent="0.25">
      <c r="A10" s="38">
        <v>43185</v>
      </c>
      <c r="B10" s="38">
        <v>43185</v>
      </c>
      <c r="C10" s="39" cm="1">
        <f t="array" ref="C10">NETWORKDAYS(Table1[[#This Row],[Début]],Table1[[#This Row],[Fin]])*Heures_jour</f>
        <v>7</v>
      </c>
      <c r="D10" s="40" cm="1">
        <f t="array" ref="D10">Table1[[#This Row],[Total heures]]/Heures_jour</f>
        <v>1</v>
      </c>
      <c r="E10" s="40" cm="1">
        <f t="array" ref="E10">INT(Table1[[#This Row],[Total Jours]]/Jours_ouvrés_an)</f>
        <v>0</v>
      </c>
      <c r="F10" s="40" cm="1">
        <f t="array" ref="F10">INT(MOD(Table1[[#This Row],[Total Jours]]/Jours_ouvrés_an,1)*12)</f>
        <v>0</v>
      </c>
      <c r="G10" s="40" cm="1">
        <f t="array" ref="G10">MOD(MOD(Table1[[#This Row],[Total Jours]]/Jours_ouvrés_an,1)*12,1)*Jours_ouvrés_mois</f>
        <v>1</v>
      </c>
    </row>
    <row r="11" spans="1:14" x14ac:dyDescent="0.25">
      <c r="A11" s="38">
        <v>43136</v>
      </c>
      <c r="B11" s="38">
        <v>43182</v>
      </c>
      <c r="C11" s="39" cm="1">
        <f t="array" ref="C11">NETWORKDAYS(Table1[[#This Row],[Début]],Table1[[#This Row],[Fin]])*Heures_jour</f>
        <v>245</v>
      </c>
      <c r="D11" s="40" cm="1">
        <f t="array" ref="D11">Table1[[#This Row],[Total heures]]/Heures_jour</f>
        <v>35</v>
      </c>
      <c r="E11" s="40" cm="1">
        <f t="array" ref="E11">INT(Table1[[#This Row],[Total Jours]]/Jours_ouvrés_an)</f>
        <v>0</v>
      </c>
      <c r="F11" s="40" cm="1">
        <f t="array" ref="F11">INT(MOD(Table1[[#This Row],[Total Jours]]/Jours_ouvrés_an,1)*12)</f>
        <v>1</v>
      </c>
      <c r="G11" s="40" cm="1">
        <f t="array" ref="G11">MOD(MOD(Table1[[#This Row],[Total Jours]]/Jours_ouvrés_an,1)*12,1)*Jours_ouvrés_mois</f>
        <v>13.333333333333334</v>
      </c>
    </row>
    <row r="12" spans="1:14" x14ac:dyDescent="0.25">
      <c r="A12" s="38">
        <v>43105</v>
      </c>
      <c r="B12" s="38">
        <v>43133</v>
      </c>
      <c r="C12" s="39" cm="1">
        <f t="array" ref="C12">NETWORKDAYS(Table1[[#This Row],[Début]],Table1[[#This Row],[Fin]])*Heures_jour</f>
        <v>147</v>
      </c>
      <c r="D12" s="40" cm="1">
        <f t="array" ref="D12">Table1[[#This Row],[Total heures]]/Heures_jour</f>
        <v>21</v>
      </c>
      <c r="E12" s="40" cm="1">
        <f t="array" ref="E12">INT(Table1[[#This Row],[Total Jours]]/Jours_ouvrés_an)</f>
        <v>0</v>
      </c>
      <c r="F12" s="40" cm="1">
        <f t="array" ref="F12">INT(MOD(Table1[[#This Row],[Total Jours]]/Jours_ouvrés_an,1)*12)</f>
        <v>0</v>
      </c>
      <c r="G12" s="40" cm="1">
        <f t="array" ref="G12">MOD(MOD(Table1[[#This Row],[Total Jours]]/Jours_ouvrés_an,1)*12,1)*Jours_ouvrés_mois</f>
        <v>21.000000000000004</v>
      </c>
    </row>
    <row r="13" spans="1:14" x14ac:dyDescent="0.25">
      <c r="A13" s="43">
        <v>43082</v>
      </c>
      <c r="B13" s="43">
        <v>43081</v>
      </c>
      <c r="C13" s="44" cm="1">
        <f t="array" ref="C13">NETWORKDAYS(Table1[[#This Row],[Début]],Table1[[#This Row],[Fin]])*Heures_jour</f>
        <v>-14</v>
      </c>
      <c r="D13" s="45" cm="1">
        <f t="array" ref="D13">Table1[[#This Row],[Total heures]]/Heures_jour</f>
        <v>-2</v>
      </c>
      <c r="E13" s="45" cm="1">
        <f t="array" ref="E13">INT(Table1[[#This Row],[Total Jours]]/Jours_ouvrés_an)</f>
        <v>-1</v>
      </c>
      <c r="F13" s="45" cm="1">
        <f t="array" ref="F13">INT(MOD(Table1[[#This Row],[Total Jours]]/Jours_ouvrés_an,1)*12)</f>
        <v>11</v>
      </c>
      <c r="G13" s="45" cm="1">
        <f t="array" ref="G13">MOD(MOD(Table1[[#This Row],[Total Jours]]/Jours_ouvrés_an,1)*12,1)*Jours_ouvrés_mois</f>
        <v>19.666666666666675</v>
      </c>
    </row>
    <row r="14" spans="1:14" x14ac:dyDescent="0.25">
      <c r="A14" s="38">
        <v>41586</v>
      </c>
      <c r="B14" s="38">
        <v>43081</v>
      </c>
      <c r="C14" s="39" cm="1">
        <f t="array" ref="C14">NETWORKDAYS(Table1[[#This Row],[Début]],Table1[[#This Row],[Fin]])*Heures_jour</f>
        <v>7476</v>
      </c>
      <c r="D14" s="40" cm="1">
        <f t="array" ref="D14">Table1[[#This Row],[Total heures]]/Heures_jour</f>
        <v>1068</v>
      </c>
      <c r="E14" s="40" cm="1">
        <f t="array" ref="E14">INT(Table1[[#This Row],[Total Jours]]/Jours_ouvrés_an)</f>
        <v>4</v>
      </c>
      <c r="F14" s="40" cm="1">
        <f t="array" ref="F14">INT(MOD(Table1[[#This Row],[Total Jours]]/Jours_ouvrés_an,1)*12)</f>
        <v>1</v>
      </c>
      <c r="G14" s="40" cm="1">
        <f t="array" ref="G14">MOD(MOD(Table1[[#This Row],[Total Jours]]/Jours_ouvrés_an,1)*12,1)*Jours_ouvrés_mois</f>
        <v>6.3333333333332344</v>
      </c>
    </row>
    <row r="15" spans="1:14" x14ac:dyDescent="0.25">
      <c r="A15" s="38">
        <v>41582</v>
      </c>
      <c r="B15" s="38">
        <v>41586</v>
      </c>
      <c r="C15" s="39" cm="1">
        <f t="array" ref="C15">NETWORKDAYS(Table1[[#This Row],[Début]],Table1[[#This Row],[Fin]])*Heures_jour</f>
        <v>35</v>
      </c>
      <c r="D15" s="40" cm="1">
        <f t="array" ref="D15">Table1[[#This Row],[Total heures]]/Heures_jour</f>
        <v>5</v>
      </c>
      <c r="E15" s="40" cm="1">
        <f t="array" ref="E15">INT(Table1[[#This Row],[Total Jours]]/Jours_ouvrés_an)</f>
        <v>0</v>
      </c>
      <c r="F15" s="40" cm="1">
        <f t="array" ref="F15">INT(MOD(Table1[[#This Row],[Total Jours]]/Jours_ouvrés_an,1)*12)</f>
        <v>0</v>
      </c>
      <c r="G15" s="40" cm="1">
        <f t="array" ref="G15">MOD(MOD(Table1[[#This Row],[Total Jours]]/Jours_ouvrés_an,1)*12,1)*Jours_ouvrés_mois</f>
        <v>5.0000000000000009</v>
      </c>
    </row>
    <row r="16" spans="1:14" x14ac:dyDescent="0.25">
      <c r="A16" s="38">
        <v>41281</v>
      </c>
      <c r="B16" s="38">
        <v>41296</v>
      </c>
      <c r="C16" s="39" cm="1">
        <f t="array" ref="C16">NETWORKDAYS(Table1[[#This Row],[Début]],Table1[[#This Row],[Fin]])*Heures_jour</f>
        <v>84</v>
      </c>
      <c r="D16" s="40" cm="1">
        <f t="array" ref="D16">Table1[[#This Row],[Total heures]]/Heures_jour</f>
        <v>12</v>
      </c>
      <c r="E16" s="40" cm="1">
        <f t="array" ref="E16">INT(Table1[[#This Row],[Total Jours]]/Jours_ouvrés_an)</f>
        <v>0</v>
      </c>
      <c r="F16" s="40" cm="1">
        <f t="array" ref="F16">INT(MOD(Table1[[#This Row],[Total Jours]]/Jours_ouvrés_an,1)*12)</f>
        <v>0</v>
      </c>
      <c r="G16" s="40" cm="1">
        <f t="array" ref="G16">MOD(MOD(Table1[[#This Row],[Total Jours]]/Jours_ouvrés_an,1)*12,1)*Jours_ouvrés_mois</f>
        <v>12.000000000000002</v>
      </c>
    </row>
    <row r="17" spans="1:7" x14ac:dyDescent="0.25">
      <c r="A17" s="38">
        <v>41023</v>
      </c>
      <c r="B17" s="38">
        <v>41145</v>
      </c>
      <c r="C17" s="39" cm="1">
        <f t="array" ref="C17">NETWORKDAYS(Table1[[#This Row],[Début]],Table1[[#This Row],[Fin]])*Heures_jour</f>
        <v>623</v>
      </c>
      <c r="D17" s="40" cm="1">
        <f t="array" ref="D17">Table1[[#This Row],[Total heures]]/Heures_jour</f>
        <v>89</v>
      </c>
      <c r="E17" s="40" cm="1">
        <f t="array" ref="E17">INT(Table1[[#This Row],[Total Jours]]/Jours_ouvrés_an)</f>
        <v>0</v>
      </c>
      <c r="F17" s="40" cm="1">
        <f t="array" ref="F17">INT(MOD(Table1[[#This Row],[Total Jours]]/Jours_ouvrés_an,1)*12)</f>
        <v>4</v>
      </c>
      <c r="G17" s="40" cm="1">
        <f t="array" ref="G17">MOD(MOD(Table1[[#This Row],[Total Jours]]/Jours_ouvrés_an,1)*12,1)*Jours_ouvrés_mois</f>
        <v>2.333333333333325</v>
      </c>
    </row>
    <row r="18" spans="1:7" x14ac:dyDescent="0.25">
      <c r="A18" s="38">
        <v>40799</v>
      </c>
      <c r="B18" s="38">
        <v>41012</v>
      </c>
      <c r="C18" s="39" cm="1">
        <f t="array" ref="C18">NETWORKDAYS(Table1[[#This Row],[Début]],Table1[[#This Row],[Fin]])*Heures_jour</f>
        <v>1078</v>
      </c>
      <c r="D18" s="40" cm="1">
        <f t="array" ref="D18">Table1[[#This Row],[Total heures]]/Heures_jour</f>
        <v>154</v>
      </c>
      <c r="E18" s="40" cm="1">
        <f t="array" ref="E18">INT(Table1[[#This Row],[Total Jours]]/Jours_ouvrés_an)</f>
        <v>0</v>
      </c>
      <c r="F18" s="40" cm="1">
        <f t="array" ref="F18">INT(MOD(Table1[[#This Row],[Total Jours]]/Jours_ouvrés_an,1)*12)</f>
        <v>7</v>
      </c>
      <c r="G18" s="40" cm="1">
        <f t="array" ref="G18">MOD(MOD(Table1[[#This Row],[Total Jours]]/Jours_ouvrés_an,1)*12,1)*Jours_ouvrés_mois</f>
        <v>2.333333333333325</v>
      </c>
    </row>
    <row r="19" spans="1:7" x14ac:dyDescent="0.25">
      <c r="A19" s="38">
        <v>40514</v>
      </c>
      <c r="B19" s="38">
        <v>40724</v>
      </c>
      <c r="C19" s="39" cm="1">
        <f t="array" ref="C19">NETWORKDAYS(Table1[[#This Row],[Début]],Table1[[#This Row],[Fin]])*Heures_jour</f>
        <v>1057</v>
      </c>
      <c r="D19" s="40" cm="1">
        <f t="array" ref="D19">Table1[[#This Row],[Total heures]]/Heures_jour</f>
        <v>151</v>
      </c>
      <c r="E19" s="40" cm="1">
        <f t="array" ref="E19">INT(Table1[[#This Row],[Total Jours]]/Jours_ouvrés_an)</f>
        <v>0</v>
      </c>
      <c r="F19" s="40" cm="1">
        <f t="array" ref="F19">INT(MOD(Table1[[#This Row],[Total Jours]]/Jours_ouvrés_an,1)*12)</f>
        <v>6</v>
      </c>
      <c r="G19" s="40" cm="1">
        <f t="array" ref="G19">MOD(MOD(Table1[[#This Row],[Total Jours]]/Jours_ouvrés_an,1)*12,1)*Jours_ouvrés_mois</f>
        <v>21.000000000000004</v>
      </c>
    </row>
    <row r="20" spans="1:7" x14ac:dyDescent="0.25">
      <c r="A20" s="38">
        <v>40455</v>
      </c>
      <c r="B20" s="38">
        <v>40457</v>
      </c>
      <c r="C20" s="39" cm="1">
        <f t="array" ref="C20">NETWORKDAYS(Table1[[#This Row],[Début]],Table1[[#This Row],[Fin]])*Heures_jour</f>
        <v>21</v>
      </c>
      <c r="D20" s="40" cm="1">
        <f t="array" ref="D20">Table1[[#This Row],[Total heures]]/Heures_jour</f>
        <v>3</v>
      </c>
      <c r="E20" s="40" cm="1">
        <f t="array" ref="E20">INT(Table1[[#This Row],[Total Jours]]/Jours_ouvrés_an)</f>
        <v>0</v>
      </c>
      <c r="F20" s="40" cm="1">
        <f t="array" ref="F20">INT(MOD(Table1[[#This Row],[Total Jours]]/Jours_ouvrés_an,1)*12)</f>
        <v>0</v>
      </c>
      <c r="G20" s="40" cm="1">
        <f t="array" ref="G20">MOD(MOD(Table1[[#This Row],[Total Jours]]/Jours_ouvrés_an,1)*12,1)*Jours_ouvrés_mois</f>
        <v>3.0000000000000004</v>
      </c>
    </row>
    <row r="21" spans="1:7" x14ac:dyDescent="0.25">
      <c r="A21" s="38">
        <v>40182</v>
      </c>
      <c r="B21" s="38">
        <v>40464</v>
      </c>
      <c r="C21" s="39" cm="1">
        <f t="array" ref="C21">NETWORKDAYS(Table1[[#This Row],[Début]],Table1[[#This Row],[Fin]])*Heures_jour</f>
        <v>1421</v>
      </c>
      <c r="D21" s="40" cm="1">
        <f t="array" ref="D21">Table1[[#This Row],[Total heures]]/Heures_jour</f>
        <v>203</v>
      </c>
      <c r="E21" s="40" cm="1">
        <f t="array" ref="E21">INT(Table1[[#This Row],[Total Jours]]/Jours_ouvrés_an)</f>
        <v>0</v>
      </c>
      <c r="F21" s="40" cm="1">
        <f t="array" ref="F21">INT(MOD(Table1[[#This Row],[Total Jours]]/Jours_ouvrés_an,1)*12)</f>
        <v>9</v>
      </c>
      <c r="G21" s="40" cm="1">
        <f t="array" ref="G21">MOD(MOD(Table1[[#This Row],[Total Jours]]/Jours_ouvrés_an,1)*12,1)*Jours_ouvrés_mois</f>
        <v>8.0000000000000107</v>
      </c>
    </row>
    <row r="22" spans="1:7" x14ac:dyDescent="0.25">
      <c r="A22" s="38">
        <v>39822</v>
      </c>
      <c r="B22" s="38">
        <v>39856</v>
      </c>
      <c r="C22" s="39" cm="1">
        <f t="array" ref="C22">NETWORKDAYS(Table1[[#This Row],[Début]],Table1[[#This Row],[Fin]])*Heures_jour</f>
        <v>175</v>
      </c>
      <c r="D22" s="40" cm="1">
        <f t="array" ref="D22">Table1[[#This Row],[Total heures]]/Heures_jour</f>
        <v>25</v>
      </c>
      <c r="E22" s="40" cm="1">
        <f t="array" ref="E22">INT(Table1[[#This Row],[Total Jours]]/Jours_ouvrés_an)</f>
        <v>0</v>
      </c>
      <c r="F22" s="40" cm="1">
        <f t="array" ref="F22">INT(MOD(Table1[[#This Row],[Total Jours]]/Jours_ouvrés_an,1)*12)</f>
        <v>1</v>
      </c>
      <c r="G22" s="40" cm="1">
        <f t="array" ref="G22">MOD(MOD(Table1[[#This Row],[Total Jours]]/Jours_ouvrés_an,1)*12,1)*Jours_ouvrés_mois</f>
        <v>3.3333333333333361</v>
      </c>
    </row>
    <row r="23" spans="1:7" x14ac:dyDescent="0.25">
      <c r="A23" s="38">
        <v>39559</v>
      </c>
      <c r="B23" s="38">
        <v>39689</v>
      </c>
      <c r="C23" s="39" cm="1">
        <f t="array" ref="C23">NETWORKDAYS(Table1[[#This Row],[Début]],Table1[[#This Row],[Fin]])*Heures_jour</f>
        <v>665</v>
      </c>
      <c r="D23" s="40" cm="1">
        <f t="array" ref="D23">Table1[[#This Row],[Total heures]]/Heures_jour</f>
        <v>95</v>
      </c>
      <c r="E23" s="40" cm="1">
        <f t="array" ref="E23">INT(Table1[[#This Row],[Total Jours]]/Jours_ouvrés_an)</f>
        <v>0</v>
      </c>
      <c r="F23" s="40" cm="1">
        <f t="array" ref="F23">INT(MOD(Table1[[#This Row],[Total Jours]]/Jours_ouvrés_an,1)*12)</f>
        <v>4</v>
      </c>
      <c r="G23" s="40" cm="1">
        <f t="array" ref="G23">MOD(MOD(Table1[[#This Row],[Total Jours]]/Jours_ouvrés_an,1)*12,1)*Jours_ouvrés_mois</f>
        <v>8.3333333333333233</v>
      </c>
    </row>
    <row r="24" spans="1:7" x14ac:dyDescent="0.25">
      <c r="A24" s="38">
        <v>39468</v>
      </c>
      <c r="B24" s="38">
        <v>39486</v>
      </c>
      <c r="C24" s="39" cm="1">
        <f t="array" ref="C24">NETWORKDAYS(Table1[[#This Row],[Début]],Table1[[#This Row],[Fin]])*Heures_jour</f>
        <v>105</v>
      </c>
      <c r="D24" s="40" cm="1">
        <f t="array" ref="D24">Table1[[#This Row],[Total heures]]/Heures_jour</f>
        <v>15</v>
      </c>
      <c r="E24" s="40" cm="1">
        <f t="array" ref="E24">INT(Table1[[#This Row],[Total Jours]]/Jours_ouvrés_an)</f>
        <v>0</v>
      </c>
      <c r="F24" s="40" cm="1">
        <f t="array" ref="F24">INT(MOD(Table1[[#This Row],[Total Jours]]/Jours_ouvrés_an,1)*12)</f>
        <v>0</v>
      </c>
      <c r="G24" s="40" cm="1">
        <f t="array" ref="G24">MOD(MOD(Table1[[#This Row],[Total Jours]]/Jours_ouvrés_an,1)*12,1)*Jours_ouvrés_mois</f>
        <v>15</v>
      </c>
    </row>
    <row r="25" spans="1:7" x14ac:dyDescent="0.25">
      <c r="A25" s="38">
        <v>39398</v>
      </c>
      <c r="B25" s="38">
        <v>39465</v>
      </c>
      <c r="C25" s="39" cm="1">
        <f t="array" ref="C25">NETWORKDAYS(Table1[[#This Row],[Début]],Table1[[#This Row],[Fin]])*Heures_jour</f>
        <v>350</v>
      </c>
      <c r="D25" s="40" cm="1">
        <f t="array" ref="D25">Table1[[#This Row],[Total heures]]/Heures_jour</f>
        <v>50</v>
      </c>
      <c r="E25" s="40" cm="1">
        <f t="array" ref="E25">INT(Table1[[#This Row],[Total Jours]]/Jours_ouvrés_an)</f>
        <v>0</v>
      </c>
      <c r="F25" s="40" cm="1">
        <f t="array" ref="F25">INT(MOD(Table1[[#This Row],[Total Jours]]/Jours_ouvrés_an,1)*12)</f>
        <v>2</v>
      </c>
      <c r="G25" s="40" cm="1">
        <f t="array" ref="G25">MOD(MOD(Table1[[#This Row],[Total Jours]]/Jours_ouvrés_an,1)*12,1)*Jours_ouvrés_mois</f>
        <v>6.6666666666666723</v>
      </c>
    </row>
    <row r="26" spans="1:7" x14ac:dyDescent="0.25">
      <c r="A26" s="38">
        <v>39258</v>
      </c>
      <c r="B26" s="38">
        <v>39318</v>
      </c>
      <c r="C26" s="39" cm="1">
        <f t="array" ref="C26">NETWORKDAYS(Table1[[#This Row],[Début]],Table1[[#This Row],[Fin]])*Heures_jour</f>
        <v>315</v>
      </c>
      <c r="D26" s="40" cm="1">
        <f t="array" ref="D26">Table1[[#This Row],[Total heures]]/Heures_jour</f>
        <v>45</v>
      </c>
      <c r="E26" s="40" cm="1">
        <f t="array" ref="E26">INT(Table1[[#This Row],[Total Jours]]/Jours_ouvrés_an)</f>
        <v>0</v>
      </c>
      <c r="F26" s="40" cm="1">
        <f t="array" ref="F26">INT(MOD(Table1[[#This Row],[Total Jours]]/Jours_ouvrés_an,1)*12)</f>
        <v>2</v>
      </c>
      <c r="G26" s="40" cm="1">
        <f t="array" ref="G26">MOD(MOD(Table1[[#This Row],[Total Jours]]/Jours_ouvrés_an,1)*12,1)*Jours_ouvrés_mois</f>
        <v>1.6666666666666607</v>
      </c>
    </row>
    <row r="27" spans="1:7" x14ac:dyDescent="0.25">
      <c r="A27" s="38">
        <v>39153</v>
      </c>
      <c r="B27" s="38">
        <v>39171</v>
      </c>
      <c r="C27" s="39" cm="1">
        <f t="array" ref="C27">NETWORKDAYS(Table1[[#This Row],[Début]],Table1[[#This Row],[Fin]])*Heures_jour</f>
        <v>105</v>
      </c>
      <c r="D27" s="40" cm="1">
        <f t="array" ref="D27">Table1[[#This Row],[Total heures]]/Heures_jour</f>
        <v>15</v>
      </c>
      <c r="E27" s="40" cm="1">
        <f t="array" ref="E27">INT(Table1[[#This Row],[Total Jours]]/Jours_ouvrés_an)</f>
        <v>0</v>
      </c>
      <c r="F27" s="40" cm="1">
        <f t="array" ref="F27">INT(MOD(Table1[[#This Row],[Total Jours]]/Jours_ouvrés_an,1)*12)</f>
        <v>0</v>
      </c>
      <c r="G27" s="40" cm="1">
        <f t="array" ref="G27">MOD(MOD(Table1[[#This Row],[Total Jours]]/Jours_ouvrés_an,1)*12,1)*Jours_ouvrés_mois</f>
        <v>15</v>
      </c>
    </row>
    <row r="28" spans="1:7" x14ac:dyDescent="0.25">
      <c r="A28" s="38">
        <v>38961</v>
      </c>
      <c r="B28" s="38">
        <v>39079</v>
      </c>
      <c r="C28" s="39" cm="1">
        <f t="array" ref="C28">NETWORKDAYS(Table1[[#This Row],[Début]],Table1[[#This Row],[Fin]])*Heures_jour</f>
        <v>595</v>
      </c>
      <c r="D28" s="40" cm="1">
        <f t="array" ref="D28">Table1[[#This Row],[Total heures]]/Heures_jour</f>
        <v>85</v>
      </c>
      <c r="E28" s="40" cm="1">
        <f t="array" ref="E28">INT(Table1[[#This Row],[Total Jours]]/Jours_ouvrés_an)</f>
        <v>0</v>
      </c>
      <c r="F28" s="40" cm="1">
        <f t="array" ref="F28">INT(MOD(Table1[[#This Row],[Total Jours]]/Jours_ouvrés_an,1)*12)</f>
        <v>3</v>
      </c>
      <c r="G28" s="40" cm="1">
        <f t="array" ref="G28">MOD(MOD(Table1[[#This Row],[Total Jours]]/Jours_ouvrés_an,1)*12,1)*Jours_ouvrés_mois</f>
        <v>20.000000000000007</v>
      </c>
    </row>
    <row r="29" spans="1:7" x14ac:dyDescent="0.25">
      <c r="A29" s="38">
        <v>38848</v>
      </c>
      <c r="B29" s="38">
        <v>38898</v>
      </c>
      <c r="C29" s="39" cm="1">
        <f t="array" ref="C29">NETWORKDAYS(Table1[[#This Row],[Début]],Table1[[#This Row],[Fin]])*Heures_jour</f>
        <v>259</v>
      </c>
      <c r="D29" s="40" cm="1">
        <f t="array" ref="D29">Table1[[#This Row],[Total heures]]/Heures_jour</f>
        <v>37</v>
      </c>
      <c r="E29" s="40" cm="1">
        <f t="array" ref="E29">INT(Table1[[#This Row],[Total Jours]]/Jours_ouvrés_an)</f>
        <v>0</v>
      </c>
      <c r="F29" s="40" cm="1">
        <f t="array" ref="F29">INT(MOD(Table1[[#This Row],[Total Jours]]/Jours_ouvrés_an,1)*12)</f>
        <v>1</v>
      </c>
      <c r="G29" s="40" cm="1">
        <f t="array" ref="G29">MOD(MOD(Table1[[#This Row],[Total Jours]]/Jours_ouvrés_an,1)*12,1)*Jours_ouvrés_mois</f>
        <v>15.333333333333332</v>
      </c>
    </row>
    <row r="30" spans="1:7" x14ac:dyDescent="0.25">
      <c r="A30" s="38">
        <v>38749</v>
      </c>
      <c r="B30" s="38">
        <v>38776</v>
      </c>
      <c r="C30" s="39" cm="1">
        <f t="array" ref="C30">NETWORKDAYS(Table1[[#This Row],[Début]],Table1[[#This Row],[Fin]])*Heures_jour</f>
        <v>140</v>
      </c>
      <c r="D30" s="40" cm="1">
        <f t="array" ref="D30">Table1[[#This Row],[Total heures]]/Heures_jour</f>
        <v>20</v>
      </c>
      <c r="E30" s="40" cm="1">
        <f t="array" ref="E30">INT(Table1[[#This Row],[Total Jours]]/Jours_ouvrés_an)</f>
        <v>0</v>
      </c>
      <c r="F30" s="40" cm="1">
        <f t="array" ref="F30">INT(MOD(Table1[[#This Row],[Total Jours]]/Jours_ouvrés_an,1)*12)</f>
        <v>0</v>
      </c>
      <c r="G30" s="40" cm="1">
        <f t="array" ref="G30">MOD(MOD(Table1[[#This Row],[Total Jours]]/Jours_ouvrés_an,1)*12,1)*Jours_ouvrés_mois</f>
        <v>20.000000000000004</v>
      </c>
    </row>
    <row r="31" spans="1:7" x14ac:dyDescent="0.25">
      <c r="A31" s="38">
        <v>38677</v>
      </c>
      <c r="B31" s="38">
        <v>38707</v>
      </c>
      <c r="C31" s="39" cm="1">
        <f t="array" ref="C31">NETWORKDAYS(Table1[[#This Row],[Début]],Table1[[#This Row],[Fin]])*Heures_jour</f>
        <v>161</v>
      </c>
      <c r="D31" s="40" cm="1">
        <f t="array" ref="D31">Table1[[#This Row],[Total heures]]/Heures_jour</f>
        <v>23</v>
      </c>
      <c r="E31" s="40" cm="1">
        <f t="array" ref="E31">INT(Table1[[#This Row],[Total Jours]]/Jours_ouvrés_an)</f>
        <v>0</v>
      </c>
      <c r="F31" s="40" cm="1">
        <f t="array" ref="F31">INT(MOD(Table1[[#This Row],[Total Jours]]/Jours_ouvrés_an,1)*12)</f>
        <v>1</v>
      </c>
      <c r="G31" s="40" cm="1">
        <f t="array" ref="G31">MOD(MOD(Table1[[#This Row],[Total Jours]]/Jours_ouvrés_an,1)*12,1)*Jours_ouvrés_mois</f>
        <v>1.3333333333333335</v>
      </c>
    </row>
    <row r="32" spans="1:7" x14ac:dyDescent="0.25">
      <c r="A32" s="38">
        <v>38595</v>
      </c>
      <c r="B32" s="38">
        <v>38616</v>
      </c>
      <c r="C32" s="39" cm="1">
        <f t="array" ref="C32">NETWORKDAYS(Table1[[#This Row],[Début]],Table1[[#This Row],[Fin]])*Heures_jour</f>
        <v>112</v>
      </c>
      <c r="D32" s="40" cm="1">
        <f t="array" ref="D32">Table1[[#This Row],[Total heures]]/Heures_jour</f>
        <v>16</v>
      </c>
      <c r="E32" s="40" cm="1">
        <f t="array" ref="E32">INT(Table1[[#This Row],[Total Jours]]/Jours_ouvrés_an)</f>
        <v>0</v>
      </c>
      <c r="F32" s="40" cm="1">
        <f t="array" ref="F32">INT(MOD(Table1[[#This Row],[Total Jours]]/Jours_ouvrés_an,1)*12)</f>
        <v>0</v>
      </c>
      <c r="G32" s="40" cm="1">
        <f t="array" ref="G32">MOD(MOD(Table1[[#This Row],[Total Jours]]/Jours_ouvrés_an,1)*12,1)*Jours_ouvrés_mois</f>
        <v>16</v>
      </c>
    </row>
    <row r="33" spans="1:7" x14ac:dyDescent="0.25">
      <c r="A33" s="38">
        <v>38425</v>
      </c>
      <c r="B33" s="38">
        <v>38559</v>
      </c>
      <c r="C33" s="39" cm="1">
        <f t="array" ref="C33">NETWORKDAYS(Table1[[#This Row],[Début]],Table1[[#This Row],[Fin]])*Heures_jour</f>
        <v>679</v>
      </c>
      <c r="D33" s="40" cm="1">
        <f t="array" ref="D33">Table1[[#This Row],[Total heures]]/Heures_jour</f>
        <v>97</v>
      </c>
      <c r="E33" s="40" cm="1">
        <f t="array" ref="E33">INT(Table1[[#This Row],[Total Jours]]/Jours_ouvrés_an)</f>
        <v>0</v>
      </c>
      <c r="F33" s="40" cm="1">
        <f t="array" ref="F33">INT(MOD(Table1[[#This Row],[Total Jours]]/Jours_ouvrés_an,1)*12)</f>
        <v>4</v>
      </c>
      <c r="G33" s="40" cm="1">
        <f t="array" ref="G33">MOD(MOD(Table1[[#This Row],[Total Jours]]/Jours_ouvrés_an,1)*12,1)*Jours_ouvrés_mois</f>
        <v>10.333333333333336</v>
      </c>
    </row>
    <row r="34" spans="1:7" x14ac:dyDescent="0.25">
      <c r="A34" s="38">
        <v>38371</v>
      </c>
      <c r="B34" s="38">
        <v>38373</v>
      </c>
      <c r="C34" s="39" cm="1">
        <f t="array" ref="C34">NETWORKDAYS(Table1[[#This Row],[Début]],Table1[[#This Row],[Fin]])*Heures_jour</f>
        <v>21</v>
      </c>
      <c r="D34" s="40" cm="1">
        <f t="array" ref="D34">Table1[[#This Row],[Total heures]]/Heures_jour</f>
        <v>3</v>
      </c>
      <c r="E34" s="40" cm="1">
        <f t="array" ref="E34">INT(Table1[[#This Row],[Total Jours]]/Jours_ouvrés_an)</f>
        <v>0</v>
      </c>
      <c r="F34" s="40" cm="1">
        <f t="array" ref="F34">INT(MOD(Table1[[#This Row],[Total Jours]]/Jours_ouvrés_an,1)*12)</f>
        <v>0</v>
      </c>
      <c r="G34" s="40" cm="1">
        <f t="array" ref="G34">MOD(MOD(Table1[[#This Row],[Total Jours]]/Jours_ouvrés_an,1)*12,1)*Jours_ouvrés_mois</f>
        <v>3.0000000000000004</v>
      </c>
    </row>
    <row r="35" spans="1:7" x14ac:dyDescent="0.25">
      <c r="A35" s="38">
        <v>38384</v>
      </c>
      <c r="B35" s="38">
        <v>38384</v>
      </c>
      <c r="C35" s="39" cm="1">
        <f t="array" ref="C35">NETWORKDAYS(Table1[[#This Row],[Début]],Table1[[#This Row],[Fin]])*Heures_jour</f>
        <v>7</v>
      </c>
      <c r="D35" s="40" cm="1">
        <f t="array" ref="D35">Table1[[#This Row],[Total heures]]/Heures_jour</f>
        <v>1</v>
      </c>
      <c r="E35" s="40" cm="1">
        <f t="array" ref="E35">INT(Table1[[#This Row],[Total Jours]]/Jours_ouvrés_an)</f>
        <v>0</v>
      </c>
      <c r="F35" s="40" cm="1">
        <f t="array" ref="F35">INT(MOD(Table1[[#This Row],[Total Jours]]/Jours_ouvrés_an,1)*12)</f>
        <v>0</v>
      </c>
      <c r="G35" s="40" cm="1">
        <f t="array" ref="G35">MOD(MOD(Table1[[#This Row],[Total Jours]]/Jours_ouvrés_an,1)*12,1)*Jours_ouvrés_mois</f>
        <v>1</v>
      </c>
    </row>
    <row r="36" spans="1:7" x14ac:dyDescent="0.25">
      <c r="A36" s="38">
        <v>38399</v>
      </c>
      <c r="B36" s="38">
        <v>38400</v>
      </c>
      <c r="C36" s="39" cm="1">
        <f t="array" ref="C36">NETWORKDAYS(Table1[[#This Row],[Début]],Table1[[#This Row],[Fin]])*Heures_jour</f>
        <v>14</v>
      </c>
      <c r="D36" s="40" cm="1">
        <f t="array" ref="D36">Table1[[#This Row],[Total heures]]/Heures_jour</f>
        <v>2</v>
      </c>
      <c r="E36" s="40" cm="1">
        <f t="array" ref="E36">INT(Table1[[#This Row],[Total Jours]]/Jours_ouvrés_an)</f>
        <v>0</v>
      </c>
      <c r="F36" s="40" cm="1">
        <f t="array" ref="F36">INT(MOD(Table1[[#This Row],[Total Jours]]/Jours_ouvrés_an,1)*12)</f>
        <v>0</v>
      </c>
      <c r="G36" s="40" cm="1">
        <f t="array" ref="G36">MOD(MOD(Table1[[#This Row],[Total Jours]]/Jours_ouvrés_an,1)*12,1)*Jours_ouvrés_mois</f>
        <v>2</v>
      </c>
    </row>
    <row r="37" spans="1:7" x14ac:dyDescent="0.25">
      <c r="A37" s="38">
        <v>38232</v>
      </c>
      <c r="B37" s="38">
        <v>38318</v>
      </c>
      <c r="C37" s="39" cm="1">
        <f t="array" ref="C37">NETWORKDAYS(Table1[[#This Row],[Début]],Table1[[#This Row],[Fin]])*Heures_jour</f>
        <v>434</v>
      </c>
      <c r="D37" s="40" cm="1">
        <f t="array" ref="D37">Table1[[#This Row],[Total heures]]/Heures_jour</f>
        <v>62</v>
      </c>
      <c r="E37" s="40" cm="1">
        <f t="array" ref="E37">INT(Table1[[#This Row],[Total Jours]]/Jours_ouvrés_an)</f>
        <v>0</v>
      </c>
      <c r="F37" s="40" cm="1">
        <f t="array" ref="F37">INT(MOD(Table1[[#This Row],[Total Jours]]/Jours_ouvrés_an,1)*12)</f>
        <v>2</v>
      </c>
      <c r="G37" s="40" cm="1">
        <f t="array" ref="G37">MOD(MOD(Table1[[#This Row],[Total Jours]]/Jours_ouvrés_an,1)*12,1)*Jours_ouvrés_mois</f>
        <v>18.666666666666668</v>
      </c>
    </row>
    <row r="38" spans="1:7" x14ac:dyDescent="0.25">
      <c r="A38" s="38">
        <v>38176</v>
      </c>
      <c r="B38" s="38">
        <v>38188</v>
      </c>
      <c r="C38" s="39" cm="1">
        <f t="array" ref="C38">NETWORKDAYS(Table1[[#This Row],[Début]],Table1[[#This Row],[Fin]])*Heures_jour</f>
        <v>63</v>
      </c>
      <c r="D38" s="40" cm="1">
        <f t="array" ref="D38">Table1[[#This Row],[Total heures]]/Heures_jour</f>
        <v>9</v>
      </c>
      <c r="E38" s="40" cm="1">
        <f t="array" ref="E38">INT(Table1[[#This Row],[Total Jours]]/Jours_ouvrés_an)</f>
        <v>0</v>
      </c>
      <c r="F38" s="40" cm="1">
        <f t="array" ref="F38">INT(MOD(Table1[[#This Row],[Total Jours]]/Jours_ouvrés_an,1)*12)</f>
        <v>0</v>
      </c>
      <c r="G38" s="40" cm="1">
        <f t="array" ref="G38">MOD(MOD(Table1[[#This Row],[Total Jours]]/Jours_ouvrés_an,1)*12,1)*Jours_ouvrés_mois</f>
        <v>9.0000000000000018</v>
      </c>
    </row>
    <row r="39" spans="1:7" x14ac:dyDescent="0.25">
      <c r="A39" s="38">
        <v>38134</v>
      </c>
      <c r="B39" s="38">
        <v>38135</v>
      </c>
      <c r="C39" s="39" cm="1">
        <f t="array" ref="C39">NETWORKDAYS(Table1[[#This Row],[Début]],Table1[[#This Row],[Fin]])*Heures_jour</f>
        <v>14</v>
      </c>
      <c r="D39" s="40" cm="1">
        <f t="array" ref="D39">Table1[[#This Row],[Total heures]]/Heures_jour</f>
        <v>2</v>
      </c>
      <c r="E39" s="40" cm="1">
        <f t="array" ref="E39">INT(Table1[[#This Row],[Total Jours]]/Jours_ouvrés_an)</f>
        <v>0</v>
      </c>
      <c r="F39" s="40" cm="1">
        <f t="array" ref="F39">INT(MOD(Table1[[#This Row],[Total Jours]]/Jours_ouvrés_an,1)*12)</f>
        <v>0</v>
      </c>
      <c r="G39" s="40" cm="1">
        <f t="array" ref="G39">MOD(MOD(Table1[[#This Row],[Total Jours]]/Jours_ouvrés_an,1)*12,1)*Jours_ouvrés_mois</f>
        <v>2</v>
      </c>
    </row>
    <row r="40" spans="1:7" x14ac:dyDescent="0.25">
      <c r="A40" s="38">
        <v>37916</v>
      </c>
      <c r="B40" s="38">
        <v>37949</v>
      </c>
      <c r="C40" s="39" cm="1">
        <f t="array" ref="C40">NETWORKDAYS(Table1[[#This Row],[Début]],Table1[[#This Row],[Fin]])*Heures_jour</f>
        <v>168</v>
      </c>
      <c r="D40" s="40" cm="1">
        <f t="array" ref="D40">Table1[[#This Row],[Total heures]]/Heures_jour</f>
        <v>24</v>
      </c>
      <c r="E40" s="40" cm="1">
        <f t="array" ref="E40">INT(Table1[[#This Row],[Total Jours]]/Jours_ouvrés_an)</f>
        <v>0</v>
      </c>
      <c r="F40" s="40" cm="1">
        <f t="array" ref="F40">INT(MOD(Table1[[#This Row],[Total Jours]]/Jours_ouvrés_an,1)*12)</f>
        <v>1</v>
      </c>
      <c r="G40" s="40" cm="1">
        <f t="array" ref="G40">MOD(MOD(Table1[[#This Row],[Total Jours]]/Jours_ouvrés_an,1)*12,1)*Jours_ouvrés_mois</f>
        <v>2.3333333333333348</v>
      </c>
    </row>
    <row r="41" spans="1:7" x14ac:dyDescent="0.25">
      <c r="A41" s="38">
        <v>37910</v>
      </c>
      <c r="B41" s="38">
        <v>38086</v>
      </c>
      <c r="C41" s="39" cm="1">
        <f t="array" ref="C41">NETWORKDAYS(Table1[[#This Row],[Début]],Table1[[#This Row],[Fin]])*Heures_jour</f>
        <v>889</v>
      </c>
      <c r="D41" s="40" cm="1">
        <f t="array" ref="D41">Table1[[#This Row],[Total heures]]/Heures_jour</f>
        <v>127</v>
      </c>
      <c r="E41" s="40" cm="1">
        <f t="array" ref="E41">INT(Table1[[#This Row],[Total Jours]]/Jours_ouvrés_an)</f>
        <v>0</v>
      </c>
      <c r="F41" s="40" cm="1">
        <f t="array" ref="F41">INT(MOD(Table1[[#This Row],[Total Jours]]/Jours_ouvrés_an,1)*12)</f>
        <v>5</v>
      </c>
      <c r="G41" s="40" cm="1">
        <f t="array" ref="G41">MOD(MOD(Table1[[#This Row],[Total Jours]]/Jours_ouvrés_an,1)*12,1)*Jours_ouvrés_mois</f>
        <v>18.666666666666661</v>
      </c>
    </row>
    <row r="42" spans="1:7" x14ac:dyDescent="0.25">
      <c r="A42" s="38">
        <v>37635</v>
      </c>
      <c r="B42" s="38">
        <v>37680</v>
      </c>
      <c r="C42" s="39" cm="1">
        <f t="array" ref="C42">NETWORKDAYS(Table1[[#This Row],[Début]],Table1[[#This Row],[Fin]])*Heures_jour</f>
        <v>238</v>
      </c>
      <c r="D42" s="40" cm="1">
        <f t="array" ref="D42">Table1[[#This Row],[Total heures]]/Heures_jour</f>
        <v>34</v>
      </c>
      <c r="E42" s="40" cm="1">
        <f t="array" ref="E42">INT(Table1[[#This Row],[Total Jours]]/Jours_ouvrés_an)</f>
        <v>0</v>
      </c>
      <c r="F42" s="40" cm="1">
        <f t="array" ref="F42">INT(MOD(Table1[[#This Row],[Total Jours]]/Jours_ouvrés_an,1)*12)</f>
        <v>1</v>
      </c>
      <c r="G42" s="40" cm="1">
        <f t="array" ref="G42">MOD(MOD(Table1[[#This Row],[Total Jours]]/Jours_ouvrés_an,1)*12,1)*Jours_ouvrés_mois</f>
        <v>12.333333333333337</v>
      </c>
    </row>
    <row r="43" spans="1:7" x14ac:dyDescent="0.25">
      <c r="A43" s="38">
        <v>37550</v>
      </c>
      <c r="B43" s="38">
        <v>37552</v>
      </c>
      <c r="C43" s="39" cm="1">
        <f t="array" ref="C43">NETWORKDAYS(Table1[[#This Row],[Début]],Table1[[#This Row],[Fin]])*Heures_jour</f>
        <v>21</v>
      </c>
      <c r="D43" s="40" cm="1">
        <f t="array" ref="D43">Table1[[#This Row],[Total heures]]/Heures_jour</f>
        <v>3</v>
      </c>
      <c r="E43" s="40" cm="1">
        <f t="array" ref="E43">INT(Table1[[#This Row],[Total Jours]]/Jours_ouvrés_an)</f>
        <v>0</v>
      </c>
      <c r="F43" s="40" cm="1">
        <f t="array" ref="F43">INT(MOD(Table1[[#This Row],[Total Jours]]/Jours_ouvrés_an,1)*12)</f>
        <v>0</v>
      </c>
      <c r="G43" s="40" cm="1">
        <f t="array" ref="G43">MOD(MOD(Table1[[#This Row],[Total Jours]]/Jours_ouvrés_an,1)*12,1)*Jours_ouvrés_mois</f>
        <v>3.0000000000000004</v>
      </c>
    </row>
    <row r="44" spans="1:7" x14ac:dyDescent="0.25">
      <c r="A44" s="38">
        <v>37543</v>
      </c>
      <c r="B44" s="38">
        <v>37544</v>
      </c>
      <c r="C44" s="39" cm="1">
        <f t="array" ref="C44">NETWORKDAYS(Table1[[#This Row],[Début]],Table1[[#This Row],[Fin]])*Heures_jour</f>
        <v>14</v>
      </c>
      <c r="D44" s="40" cm="1">
        <f t="array" ref="D44">Table1[[#This Row],[Total heures]]/Heures_jour</f>
        <v>2</v>
      </c>
      <c r="E44" s="40" cm="1">
        <f t="array" ref="E44">INT(Table1[[#This Row],[Total Jours]]/Jours_ouvrés_an)</f>
        <v>0</v>
      </c>
      <c r="F44" s="40" cm="1">
        <f t="array" ref="F44">INT(MOD(Table1[[#This Row],[Total Jours]]/Jours_ouvrés_an,1)*12)</f>
        <v>0</v>
      </c>
      <c r="G44" s="40" cm="1">
        <f t="array" ref="G44">MOD(MOD(Table1[[#This Row],[Total Jours]]/Jours_ouvrés_an,1)*12,1)*Jours_ouvrés_mois</f>
        <v>2</v>
      </c>
    </row>
    <row r="45" spans="1:7" x14ac:dyDescent="0.25">
      <c r="A45" s="38">
        <v>37454</v>
      </c>
      <c r="B45" s="38">
        <v>37455</v>
      </c>
      <c r="C45" s="39" cm="1">
        <f t="array" ref="C45">NETWORKDAYS(Table1[[#This Row],[Début]],Table1[[#This Row],[Fin]])*Heures_jour</f>
        <v>14</v>
      </c>
      <c r="D45" s="40" cm="1">
        <f t="array" ref="D45">Table1[[#This Row],[Total heures]]/Heures_jour</f>
        <v>2</v>
      </c>
      <c r="E45" s="40" cm="1">
        <f t="array" ref="E45">INT(Table1[[#This Row],[Total Jours]]/Jours_ouvrés_an)</f>
        <v>0</v>
      </c>
      <c r="F45" s="40" cm="1">
        <f t="array" ref="F45">INT(MOD(Table1[[#This Row],[Total Jours]]/Jours_ouvrés_an,1)*12)</f>
        <v>0</v>
      </c>
      <c r="G45" s="40" cm="1">
        <f t="array" ref="G45">MOD(MOD(Table1[[#This Row],[Total Jours]]/Jours_ouvrés_an,1)*12,1)*Jours_ouvrés_mois</f>
        <v>2</v>
      </c>
    </row>
    <row r="46" spans="1:7" x14ac:dyDescent="0.25">
      <c r="A46" s="38">
        <v>37348</v>
      </c>
      <c r="B46" s="38">
        <v>37351</v>
      </c>
      <c r="C46" s="39" cm="1">
        <f t="array" ref="C46">NETWORKDAYS(Table1[[#This Row],[Début]],Table1[[#This Row],[Fin]])*Heures_jour</f>
        <v>28</v>
      </c>
      <c r="D46" s="40" cm="1">
        <f t="array" ref="D46">Table1[[#This Row],[Total heures]]/Heures_jour</f>
        <v>4</v>
      </c>
      <c r="E46" s="40" cm="1">
        <f t="array" ref="E46">INT(Table1[[#This Row],[Total Jours]]/Jours_ouvrés_an)</f>
        <v>0</v>
      </c>
      <c r="F46" s="40" cm="1">
        <f t="array" ref="F46">INT(MOD(Table1[[#This Row],[Total Jours]]/Jours_ouvrés_an,1)*12)</f>
        <v>0</v>
      </c>
      <c r="G46" s="40" cm="1">
        <f t="array" ref="G46">MOD(MOD(Table1[[#This Row],[Total Jours]]/Jours_ouvrés_an,1)*12,1)*Jours_ouvrés_mois</f>
        <v>4</v>
      </c>
    </row>
    <row r="47" spans="1:7" x14ac:dyDescent="0.25">
      <c r="A47" s="38">
        <v>37334</v>
      </c>
      <c r="B47" s="38">
        <v>37344</v>
      </c>
      <c r="C47" s="39" cm="1">
        <f t="array" ref="C47">NETWORKDAYS(Table1[[#This Row],[Début]],Table1[[#This Row],[Fin]])*Heures_jour</f>
        <v>63</v>
      </c>
      <c r="D47" s="40" cm="1">
        <f t="array" ref="D47">Table1[[#This Row],[Total heures]]/Heures_jour</f>
        <v>9</v>
      </c>
      <c r="E47" s="40" cm="1">
        <f t="array" ref="E47">INT(Table1[[#This Row],[Total Jours]]/Jours_ouvrés_an)</f>
        <v>0</v>
      </c>
      <c r="F47" s="40" cm="1">
        <f t="array" ref="F47">INT(MOD(Table1[[#This Row],[Total Jours]]/Jours_ouvrés_an,1)*12)</f>
        <v>0</v>
      </c>
      <c r="G47" s="40" cm="1">
        <f t="array" ref="G47">MOD(MOD(Table1[[#This Row],[Total Jours]]/Jours_ouvrés_an,1)*12,1)*Jours_ouvrés_mois</f>
        <v>9.0000000000000018</v>
      </c>
    </row>
    <row r="48" spans="1:7" x14ac:dyDescent="0.25">
      <c r="A48" s="38">
        <v>37298</v>
      </c>
      <c r="B48" s="38">
        <v>37305</v>
      </c>
      <c r="C48" s="39" cm="1">
        <f t="array" ref="C48">NETWORKDAYS(Table1[[#This Row],[Début]],Table1[[#This Row],[Fin]])*Heures_jour</f>
        <v>42</v>
      </c>
      <c r="D48" s="40" cm="1">
        <f t="array" ref="D48">Table1[[#This Row],[Total heures]]/Heures_jour</f>
        <v>6</v>
      </c>
      <c r="E48" s="40" cm="1">
        <f t="array" ref="E48">INT(Table1[[#This Row],[Total Jours]]/Jours_ouvrés_an)</f>
        <v>0</v>
      </c>
      <c r="F48" s="40" cm="1">
        <f t="array" ref="F48">INT(MOD(Table1[[#This Row],[Total Jours]]/Jours_ouvrés_an,1)*12)</f>
        <v>0</v>
      </c>
      <c r="G48" s="40" cm="1">
        <f t="array" ref="G48">MOD(MOD(Table1[[#This Row],[Total Jours]]/Jours_ouvrés_an,1)*12,1)*Jours_ouvrés_mois</f>
        <v>6.0000000000000009</v>
      </c>
    </row>
    <row r="49" spans="1:7" x14ac:dyDescent="0.25">
      <c r="A49" s="38">
        <v>37287</v>
      </c>
      <c r="B49" s="38">
        <v>37287</v>
      </c>
      <c r="C49" s="39" cm="1">
        <f t="array" ref="C49">NETWORKDAYS(Table1[[#This Row],[Début]],Table1[[#This Row],[Fin]])*Heures_jour</f>
        <v>7</v>
      </c>
      <c r="D49" s="40" cm="1">
        <f t="array" ref="D49">Table1[[#This Row],[Total heures]]/Heures_jour</f>
        <v>1</v>
      </c>
      <c r="E49" s="40" cm="1">
        <f t="array" ref="E49">INT(Table1[[#This Row],[Total Jours]]/Jours_ouvrés_an)</f>
        <v>0</v>
      </c>
      <c r="F49" s="40" cm="1">
        <f t="array" ref="F49">INT(MOD(Table1[[#This Row],[Total Jours]]/Jours_ouvrés_an,1)*12)</f>
        <v>0</v>
      </c>
      <c r="G49" s="40" cm="1">
        <f t="array" ref="G49">MOD(MOD(Table1[[#This Row],[Total Jours]]/Jours_ouvrés_an,1)*12,1)*Jours_ouvrés_mois</f>
        <v>1</v>
      </c>
    </row>
    <row r="50" spans="1:7" x14ac:dyDescent="0.25">
      <c r="A50" s="38">
        <v>37165</v>
      </c>
      <c r="B50" s="38">
        <v>37183</v>
      </c>
      <c r="C50" s="39" cm="1">
        <f t="array" ref="C50">NETWORKDAYS(Table1[[#This Row],[Début]],Table1[[#This Row],[Fin]])*Heures_jour</f>
        <v>105</v>
      </c>
      <c r="D50" s="40" cm="1">
        <f t="array" ref="D50">Table1[[#This Row],[Total heures]]/Heures_jour</f>
        <v>15</v>
      </c>
      <c r="E50" s="40" cm="1">
        <f t="array" ref="E50">INT(Table1[[#This Row],[Total Jours]]/Jours_ouvrés_an)</f>
        <v>0</v>
      </c>
      <c r="F50" s="40" cm="1">
        <f t="array" ref="F50">INT(MOD(Table1[[#This Row],[Total Jours]]/Jours_ouvrés_an,1)*12)</f>
        <v>0</v>
      </c>
      <c r="G50" s="40" cm="1">
        <f t="array" ref="G50">MOD(MOD(Table1[[#This Row],[Total Jours]]/Jours_ouvrés_an,1)*12,1)*Jours_ouvrés_mois</f>
        <v>15</v>
      </c>
    </row>
    <row r="51" spans="1:7" x14ac:dyDescent="0.25">
      <c r="A51" s="38">
        <v>37070</v>
      </c>
      <c r="B51" s="38">
        <v>37074</v>
      </c>
      <c r="C51" s="39" cm="1">
        <f t="array" ref="C51">NETWORKDAYS(Table1[[#This Row],[Début]],Table1[[#This Row],[Fin]])*Heures_jour</f>
        <v>21</v>
      </c>
      <c r="D51" s="40" cm="1">
        <f t="array" ref="D51">Table1[[#This Row],[Total heures]]/Heures_jour</f>
        <v>3</v>
      </c>
      <c r="E51" s="40" cm="1">
        <f t="array" ref="E51">INT(Table1[[#This Row],[Total Jours]]/Jours_ouvrés_an)</f>
        <v>0</v>
      </c>
      <c r="F51" s="40" cm="1">
        <f t="array" ref="F51">INT(MOD(Table1[[#This Row],[Total Jours]]/Jours_ouvrés_an,1)*12)</f>
        <v>0</v>
      </c>
      <c r="G51" s="40" cm="1">
        <f t="array" ref="G51">MOD(MOD(Table1[[#This Row],[Total Jours]]/Jours_ouvrés_an,1)*12,1)*Jours_ouvrés_mois</f>
        <v>3.0000000000000004</v>
      </c>
    </row>
    <row r="52" spans="1:7" x14ac:dyDescent="0.25">
      <c r="A52" s="38">
        <v>37048</v>
      </c>
      <c r="B52" s="38">
        <v>37056</v>
      </c>
      <c r="C52" s="39" cm="1">
        <f t="array" ref="C52">NETWORKDAYS(Table1[[#This Row],[Début]],Table1[[#This Row],[Fin]])*Heures_jour</f>
        <v>49</v>
      </c>
      <c r="D52" s="40" cm="1">
        <f t="array" ref="D52">Table1[[#This Row],[Total heures]]/Heures_jour</f>
        <v>7</v>
      </c>
      <c r="E52" s="40" cm="1">
        <f t="array" ref="E52">INT(Table1[[#This Row],[Total Jours]]/Jours_ouvrés_an)</f>
        <v>0</v>
      </c>
      <c r="F52" s="40" cm="1">
        <f t="array" ref="F52">INT(MOD(Table1[[#This Row],[Total Jours]]/Jours_ouvrés_an,1)*12)</f>
        <v>0</v>
      </c>
      <c r="G52" s="40" cm="1">
        <f t="array" ref="G52">MOD(MOD(Table1[[#This Row],[Total Jours]]/Jours_ouvrés_an,1)*12,1)*Jours_ouvrés_mois</f>
        <v>7.0000000000000009</v>
      </c>
    </row>
    <row r="53" spans="1:7" x14ac:dyDescent="0.25">
      <c r="A53" s="38">
        <v>37032</v>
      </c>
      <c r="B53" s="38">
        <v>37032</v>
      </c>
      <c r="C53" s="39" cm="1">
        <f t="array" ref="C53">NETWORKDAYS(Table1[[#This Row],[Début]],Table1[[#This Row],[Fin]])*Heures_jour</f>
        <v>7</v>
      </c>
      <c r="D53" s="40" cm="1">
        <f t="array" ref="D53">Table1[[#This Row],[Total heures]]/Heures_jour</f>
        <v>1</v>
      </c>
      <c r="E53" s="40" cm="1">
        <f t="array" ref="E53">INT(Table1[[#This Row],[Total Jours]]/Jours_ouvrés_an)</f>
        <v>0</v>
      </c>
      <c r="F53" s="40" cm="1">
        <f t="array" ref="F53">INT(MOD(Table1[[#This Row],[Total Jours]]/Jours_ouvrés_an,1)*12)</f>
        <v>0</v>
      </c>
      <c r="G53" s="40" cm="1">
        <f t="array" ref="G53">MOD(MOD(Table1[[#This Row],[Total Jours]]/Jours_ouvrés_an,1)*12,1)*Jours_ouvrés_mois</f>
        <v>1</v>
      </c>
    </row>
    <row r="54" spans="1:7" x14ac:dyDescent="0.25">
      <c r="A54" s="38">
        <v>37021</v>
      </c>
      <c r="B54" s="38">
        <v>37029</v>
      </c>
      <c r="C54" s="39" cm="1">
        <f t="array" ref="C54">NETWORKDAYS(Table1[[#This Row],[Début]],Table1[[#This Row],[Fin]])*Heures_jour</f>
        <v>49</v>
      </c>
      <c r="D54" s="40" cm="1">
        <f t="array" ref="D54">Table1[[#This Row],[Total heures]]/Heures_jour</f>
        <v>7</v>
      </c>
      <c r="E54" s="40" cm="1">
        <f t="array" ref="E54">INT(Table1[[#This Row],[Total Jours]]/Jours_ouvrés_an)</f>
        <v>0</v>
      </c>
      <c r="F54" s="40" cm="1">
        <f t="array" ref="F54">INT(MOD(Table1[[#This Row],[Total Jours]]/Jours_ouvrés_an,1)*12)</f>
        <v>0</v>
      </c>
      <c r="G54" s="40" cm="1">
        <f t="array" ref="G54">MOD(MOD(Table1[[#This Row],[Total Jours]]/Jours_ouvrés_an,1)*12,1)*Jours_ouvrés_mois</f>
        <v>7.0000000000000009</v>
      </c>
    </row>
    <row r="55" spans="1:7" x14ac:dyDescent="0.25">
      <c r="A55" s="38">
        <v>36941</v>
      </c>
      <c r="B55" s="38">
        <v>37011</v>
      </c>
      <c r="C55" s="39" cm="1">
        <f t="array" ref="C55">NETWORKDAYS(Table1[[#This Row],[Début]],Table1[[#This Row],[Fin]])*Heures_jour</f>
        <v>357</v>
      </c>
      <c r="D55" s="40" cm="1">
        <f t="array" ref="D55">Table1[[#This Row],[Total heures]]/Heures_jour</f>
        <v>51</v>
      </c>
      <c r="E55" s="40" cm="1">
        <f t="array" ref="E55">INT(Table1[[#This Row],[Total Jours]]/Jours_ouvrés_an)</f>
        <v>0</v>
      </c>
      <c r="F55" s="40" cm="1">
        <f t="array" ref="F55">INT(MOD(Table1[[#This Row],[Total Jours]]/Jours_ouvrés_an,1)*12)</f>
        <v>2</v>
      </c>
      <c r="G55" s="40" cm="1">
        <f t="array" ref="G55">MOD(MOD(Table1[[#This Row],[Total Jours]]/Jours_ouvrés_an,1)*12,1)*Jours_ouvrés_mois</f>
        <v>7.6666666666666687</v>
      </c>
    </row>
    <row r="56" spans="1:7" x14ac:dyDescent="0.25">
      <c r="A56" s="38">
        <v>36832</v>
      </c>
      <c r="B56" s="38">
        <v>36860</v>
      </c>
      <c r="C56" s="39" cm="1">
        <f t="array" ref="C56">NETWORKDAYS(Table1[[#This Row],[Début]],Table1[[#This Row],[Fin]])*Heures_jour</f>
        <v>147</v>
      </c>
      <c r="D56" s="40" cm="1">
        <f t="array" ref="D56">Table1[[#This Row],[Total heures]]/Heures_jour</f>
        <v>21</v>
      </c>
      <c r="E56" s="40" cm="1">
        <f t="array" ref="E56">INT(Table1[[#This Row],[Total Jours]]/Jours_ouvrés_an)</f>
        <v>0</v>
      </c>
      <c r="F56" s="40" cm="1">
        <f t="array" ref="F56">INT(MOD(Table1[[#This Row],[Total Jours]]/Jours_ouvrés_an,1)*12)</f>
        <v>0</v>
      </c>
      <c r="G56" s="40" cm="1">
        <f t="array" ref="G56">MOD(MOD(Table1[[#This Row],[Total Jours]]/Jours_ouvrés_an,1)*12,1)*Jours_ouvrés_mois</f>
        <v>21.000000000000004</v>
      </c>
    </row>
    <row r="57" spans="1:7" x14ac:dyDescent="0.25">
      <c r="A57" s="38">
        <v>36740</v>
      </c>
      <c r="B57" s="38">
        <v>36798</v>
      </c>
      <c r="C57" s="39" cm="1">
        <f t="array" ref="C57">NETWORKDAYS(Table1[[#This Row],[Début]],Table1[[#This Row],[Fin]])*Heures_jour</f>
        <v>301</v>
      </c>
      <c r="D57" s="40" cm="1">
        <f t="array" ref="D57">Table1[[#This Row],[Total heures]]/Heures_jour</f>
        <v>43</v>
      </c>
      <c r="E57" s="40" cm="1">
        <f t="array" ref="E57">INT(Table1[[#This Row],[Total Jours]]/Jours_ouvrés_an)</f>
        <v>0</v>
      </c>
      <c r="F57" s="40" cm="1">
        <f t="array" ref="F57">INT(MOD(Table1[[#This Row],[Total Jours]]/Jours_ouvrés_an,1)*12)</f>
        <v>1</v>
      </c>
      <c r="G57" s="40" cm="1">
        <f t="array" ref="G57">MOD(MOD(Table1[[#This Row],[Total Jours]]/Jours_ouvrés_an,1)*12,1)*Jours_ouvrés_mois</f>
        <v>21.333333333333336</v>
      </c>
    </row>
    <row r="58" spans="1:7" x14ac:dyDescent="0.25">
      <c r="A58" s="38">
        <v>36633</v>
      </c>
      <c r="B58" s="38">
        <v>36636</v>
      </c>
      <c r="C58" s="39" cm="1">
        <f t="array" ref="C58">NETWORKDAYS(Table1[[#This Row],[Début]],Table1[[#This Row],[Fin]])*Heures_jour</f>
        <v>28</v>
      </c>
      <c r="D58" s="40" cm="1">
        <f t="array" ref="D58">Table1[[#This Row],[Total heures]]/Heures_jour</f>
        <v>4</v>
      </c>
      <c r="E58" s="40" cm="1">
        <f t="array" ref="E58">INT(Table1[[#This Row],[Total Jours]]/Jours_ouvrés_an)</f>
        <v>0</v>
      </c>
      <c r="F58" s="40" cm="1">
        <f t="array" ref="F58">INT(MOD(Table1[[#This Row],[Total Jours]]/Jours_ouvrés_an,1)*12)</f>
        <v>0</v>
      </c>
      <c r="G58" s="40" cm="1">
        <f t="array" ref="G58">MOD(MOD(Table1[[#This Row],[Total Jours]]/Jours_ouvrés_an,1)*12,1)*Jours_ouvrés_mois</f>
        <v>4</v>
      </c>
    </row>
    <row r="59" spans="1:7" x14ac:dyDescent="0.25">
      <c r="A59" s="38">
        <v>36613</v>
      </c>
      <c r="B59" s="38">
        <v>36738</v>
      </c>
      <c r="C59" s="39" cm="1">
        <f t="array" ref="C59">NETWORKDAYS(Table1[[#This Row],[Début]],Table1[[#This Row],[Fin]])*Heures_jour</f>
        <v>630</v>
      </c>
      <c r="D59" s="40" cm="1">
        <f t="array" ref="D59">Table1[[#This Row],[Total heures]]/Heures_jour</f>
        <v>90</v>
      </c>
      <c r="E59" s="40" cm="1">
        <f t="array" ref="E59">INT(Table1[[#This Row],[Total Jours]]/Jours_ouvrés_an)</f>
        <v>0</v>
      </c>
      <c r="F59" s="40" cm="1">
        <f t="array" ref="F59">INT(MOD(Table1[[#This Row],[Total Jours]]/Jours_ouvrés_an,1)*12)</f>
        <v>4</v>
      </c>
      <c r="G59" s="40" cm="1">
        <f t="array" ref="G59">MOD(MOD(Table1[[#This Row],[Total Jours]]/Jours_ouvrés_an,1)*12,1)*Jours_ouvrés_mois</f>
        <v>3.3333333333333215</v>
      </c>
    </row>
    <row r="60" spans="1:7" x14ac:dyDescent="0.25">
      <c r="A60" s="38">
        <v>36521</v>
      </c>
      <c r="B60" s="38">
        <v>36609</v>
      </c>
      <c r="C60" s="39" cm="1">
        <f t="array" ref="C60">NETWORKDAYS(Table1[[#This Row],[Début]],Table1[[#This Row],[Fin]])*Heures_jour</f>
        <v>455</v>
      </c>
      <c r="D60" s="40" cm="1">
        <f t="array" ref="D60">Table1[[#This Row],[Total heures]]/Heures_jour</f>
        <v>65</v>
      </c>
      <c r="E60" s="40" cm="1">
        <f t="array" ref="E60">INT(Table1[[#This Row],[Total Jours]]/Jours_ouvrés_an)</f>
        <v>0</v>
      </c>
      <c r="F60" s="40" cm="1">
        <f t="array" ref="F60">INT(MOD(Table1[[#This Row],[Total Jours]]/Jours_ouvrés_an,1)*12)</f>
        <v>3</v>
      </c>
      <c r="G60" s="40" cm="1">
        <f t="array" ref="G60">MOD(MOD(Table1[[#This Row],[Total Jours]]/Jours_ouvrés_an,1)*12,1)*Jours_ouvrés_mois</f>
        <v>0</v>
      </c>
    </row>
    <row r="61" spans="1:7" x14ac:dyDescent="0.25">
      <c r="A61" s="38">
        <v>36507</v>
      </c>
      <c r="B61" s="38">
        <v>36517</v>
      </c>
      <c r="C61" s="39" cm="1">
        <f t="array" ref="C61">NETWORKDAYS(Table1[[#This Row],[Début]],Table1[[#This Row],[Fin]])*Heures_jour</f>
        <v>63</v>
      </c>
      <c r="D61" s="40" cm="1">
        <f t="array" ref="D61">Table1[[#This Row],[Total heures]]/Heures_jour</f>
        <v>9</v>
      </c>
      <c r="E61" s="40" cm="1">
        <f t="array" ref="E61">INT(Table1[[#This Row],[Total Jours]]/Jours_ouvrés_an)</f>
        <v>0</v>
      </c>
      <c r="F61" s="40" cm="1">
        <f t="array" ref="F61">INT(MOD(Table1[[#This Row],[Total Jours]]/Jours_ouvrés_an,1)*12)</f>
        <v>0</v>
      </c>
      <c r="G61" s="40" cm="1">
        <f t="array" ref="G61">MOD(MOD(Table1[[#This Row],[Total Jours]]/Jours_ouvrés_an,1)*12,1)*Jours_ouvrés_mois</f>
        <v>9.0000000000000018</v>
      </c>
    </row>
    <row r="62" spans="1:7" x14ac:dyDescent="0.25">
      <c r="A62" s="38">
        <v>36488</v>
      </c>
      <c r="B62" s="38">
        <v>36501</v>
      </c>
      <c r="C62" s="39" cm="1">
        <f t="array" ref="C62">NETWORKDAYS(Table1[[#This Row],[Début]],Table1[[#This Row],[Fin]])*Heures_jour</f>
        <v>70</v>
      </c>
      <c r="D62" s="40" cm="1">
        <f t="array" ref="D62">Table1[[#This Row],[Total heures]]/Heures_jour</f>
        <v>10</v>
      </c>
      <c r="E62" s="40" cm="1">
        <f t="array" ref="E62">INT(Table1[[#This Row],[Total Jours]]/Jours_ouvrés_an)</f>
        <v>0</v>
      </c>
      <c r="F62" s="40" cm="1">
        <f t="array" ref="F62">INT(MOD(Table1[[#This Row],[Total Jours]]/Jours_ouvrés_an,1)*12)</f>
        <v>0</v>
      </c>
      <c r="G62" s="40" cm="1">
        <f t="array" ref="G62">MOD(MOD(Table1[[#This Row],[Total Jours]]/Jours_ouvrés_an,1)*12,1)*Jours_ouvrés_mois</f>
        <v>10.000000000000002</v>
      </c>
    </row>
    <row r="63" spans="1:7" x14ac:dyDescent="0.25">
      <c r="A63" s="38">
        <v>36446</v>
      </c>
      <c r="B63" s="38">
        <v>36474</v>
      </c>
      <c r="C63" s="39" cm="1">
        <f t="array" ref="C63">NETWORKDAYS(Table1[[#This Row],[Début]],Table1[[#This Row],[Fin]])*Heures_jour</f>
        <v>147</v>
      </c>
      <c r="D63" s="40" cm="1">
        <f t="array" ref="D63">Table1[[#This Row],[Total heures]]/Heures_jour</f>
        <v>21</v>
      </c>
      <c r="E63" s="40" cm="1">
        <f t="array" ref="E63">INT(Table1[[#This Row],[Total Jours]]/Jours_ouvrés_an)</f>
        <v>0</v>
      </c>
      <c r="F63" s="40" cm="1">
        <f t="array" ref="F63">INT(MOD(Table1[[#This Row],[Total Jours]]/Jours_ouvrés_an,1)*12)</f>
        <v>0</v>
      </c>
      <c r="G63" s="40" cm="1">
        <f t="array" ref="G63">MOD(MOD(Table1[[#This Row],[Total Jours]]/Jours_ouvrés_an,1)*12,1)*Jours_ouvrés_mois</f>
        <v>21.000000000000004</v>
      </c>
    </row>
    <row r="64" spans="1:7" x14ac:dyDescent="0.25">
      <c r="A64" s="38">
        <v>36431</v>
      </c>
      <c r="B64" s="38">
        <v>36432</v>
      </c>
      <c r="C64" s="39" cm="1">
        <f t="array" ref="C64">NETWORKDAYS(Table1[[#This Row],[Début]],Table1[[#This Row],[Fin]])*Heures_jour</f>
        <v>14</v>
      </c>
      <c r="D64" s="40" cm="1">
        <f t="array" ref="D64">Table1[[#This Row],[Total heures]]/Heures_jour</f>
        <v>2</v>
      </c>
      <c r="E64" s="40" cm="1">
        <f t="array" ref="E64">INT(Table1[[#This Row],[Total Jours]]/Jours_ouvrés_an)</f>
        <v>0</v>
      </c>
      <c r="F64" s="40" cm="1">
        <f t="array" ref="F64">INT(MOD(Table1[[#This Row],[Total Jours]]/Jours_ouvrés_an,1)*12)</f>
        <v>0</v>
      </c>
      <c r="G64" s="40" cm="1">
        <f t="array" ref="G64">MOD(MOD(Table1[[#This Row],[Total Jours]]/Jours_ouvrés_an,1)*12,1)*Jours_ouvrés_mois</f>
        <v>2</v>
      </c>
    </row>
    <row r="65" spans="1:7" x14ac:dyDescent="0.25">
      <c r="A65" s="38">
        <v>36129</v>
      </c>
      <c r="B65" s="38">
        <v>36361</v>
      </c>
      <c r="C65" s="39" cm="1">
        <f t="array" ref="C65">NETWORKDAYS(Table1[[#This Row],[Début]],Table1[[#This Row],[Fin]])*Heures_jour</f>
        <v>1169</v>
      </c>
      <c r="D65" s="40" cm="1">
        <f t="array" ref="D65">Table1[[#This Row],[Total heures]]/Heures_jour</f>
        <v>167</v>
      </c>
      <c r="E65" s="40" cm="1">
        <f t="array" ref="E65">INT(Table1[[#This Row],[Total Jours]]/Jours_ouvrés_an)</f>
        <v>0</v>
      </c>
      <c r="F65" s="40" cm="1">
        <f t="array" ref="F65">INT(MOD(Table1[[#This Row],[Total Jours]]/Jours_ouvrés_an,1)*12)</f>
        <v>7</v>
      </c>
      <c r="G65" s="40" cm="1">
        <f t="array" ref="G65">MOD(MOD(Table1[[#This Row],[Total Jours]]/Jours_ouvrés_an,1)*12,1)*Jours_ouvrés_mois</f>
        <v>15.333333333333357</v>
      </c>
    </row>
    <row r="66" spans="1:7" x14ac:dyDescent="0.25">
      <c r="A66" s="38">
        <v>36112</v>
      </c>
      <c r="B66" s="38">
        <v>36118</v>
      </c>
      <c r="C66" s="39" cm="1">
        <f t="array" ref="C66">NETWORKDAYS(Table1[[#This Row],[Début]],Table1[[#This Row],[Fin]])*Heures_jour</f>
        <v>35</v>
      </c>
      <c r="D66" s="40" cm="1">
        <f t="array" ref="D66">Table1[[#This Row],[Total heures]]/Heures_jour</f>
        <v>5</v>
      </c>
      <c r="E66" s="40" cm="1">
        <f t="array" ref="E66">INT(Table1[[#This Row],[Total Jours]]/Jours_ouvrés_an)</f>
        <v>0</v>
      </c>
      <c r="F66" s="40" cm="1">
        <f t="array" ref="F66">INT(MOD(Table1[[#This Row],[Total Jours]]/Jours_ouvrés_an,1)*12)</f>
        <v>0</v>
      </c>
      <c r="G66" s="40" cm="1">
        <f t="array" ref="G66">MOD(MOD(Table1[[#This Row],[Total Jours]]/Jours_ouvrés_an,1)*12,1)*Jours_ouvrés_mois</f>
        <v>5.0000000000000009</v>
      </c>
    </row>
    <row r="67" spans="1:7" x14ac:dyDescent="0.25">
      <c r="A67" s="38">
        <v>36082</v>
      </c>
      <c r="B67" s="38">
        <v>36113</v>
      </c>
      <c r="C67" s="39" cm="1">
        <f t="array" ref="C67">NETWORKDAYS(Table1[[#This Row],[Début]],Table1[[#This Row],[Fin]])*Heures_jour</f>
        <v>161</v>
      </c>
      <c r="D67" s="40" cm="1">
        <f t="array" ref="D67">Table1[[#This Row],[Total heures]]/Heures_jour</f>
        <v>23</v>
      </c>
      <c r="E67" s="40" cm="1">
        <f t="array" ref="E67">INT(Table1[[#This Row],[Total Jours]]/Jours_ouvrés_an)</f>
        <v>0</v>
      </c>
      <c r="F67" s="40" cm="1">
        <f t="array" ref="F67">INT(MOD(Table1[[#This Row],[Total Jours]]/Jours_ouvrés_an,1)*12)</f>
        <v>1</v>
      </c>
      <c r="G67" s="40" cm="1">
        <f t="array" ref="G67">MOD(MOD(Table1[[#This Row],[Total Jours]]/Jours_ouvrés_an,1)*12,1)*Jours_ouvrés_mois</f>
        <v>1.3333333333333335</v>
      </c>
    </row>
    <row r="68" spans="1:7" x14ac:dyDescent="0.25">
      <c r="A68" s="38">
        <v>36031</v>
      </c>
      <c r="B68" s="38">
        <v>36032</v>
      </c>
      <c r="C68" s="39" cm="1">
        <f t="array" ref="C68">NETWORKDAYS(Table1[[#This Row],[Début]],Table1[[#This Row],[Fin]])*Heures_jour</f>
        <v>14</v>
      </c>
      <c r="D68" s="40" cm="1">
        <f t="array" ref="D68">Table1[[#This Row],[Total heures]]/Heures_jour</f>
        <v>2</v>
      </c>
      <c r="E68" s="40" cm="1">
        <f t="array" ref="E68">INT(Table1[[#This Row],[Total Jours]]/Jours_ouvrés_an)</f>
        <v>0</v>
      </c>
      <c r="F68" s="40" cm="1">
        <f t="array" ref="F68">INT(MOD(Table1[[#This Row],[Total Jours]]/Jours_ouvrés_an,1)*12)</f>
        <v>0</v>
      </c>
      <c r="G68" s="40" cm="1">
        <f t="array" ref="G68">MOD(MOD(Table1[[#This Row],[Total Jours]]/Jours_ouvrés_an,1)*12,1)*Jours_ouvrés_mois</f>
        <v>2</v>
      </c>
    </row>
    <row r="69" spans="1:7" x14ac:dyDescent="0.25">
      <c r="A69" s="38">
        <v>36021</v>
      </c>
      <c r="B69" s="38">
        <v>36028</v>
      </c>
      <c r="C69" s="39" cm="1">
        <f t="array" ref="C69">NETWORKDAYS(Table1[[#This Row],[Début]],Table1[[#This Row],[Fin]])*Heures_jour</f>
        <v>42</v>
      </c>
      <c r="D69" s="40" cm="1">
        <f t="array" ref="D69">Table1[[#This Row],[Total heures]]/Heures_jour</f>
        <v>6</v>
      </c>
      <c r="E69" s="40" cm="1">
        <f t="array" ref="E69">INT(Table1[[#This Row],[Total Jours]]/Jours_ouvrés_an)</f>
        <v>0</v>
      </c>
      <c r="F69" s="40" cm="1">
        <f t="array" ref="F69">INT(MOD(Table1[[#This Row],[Total Jours]]/Jours_ouvrés_an,1)*12)</f>
        <v>0</v>
      </c>
      <c r="G69" s="40" cm="1">
        <f t="array" ref="G69">MOD(MOD(Table1[[#This Row],[Total Jours]]/Jours_ouvrés_an,1)*12,1)*Jours_ouvrés_mois</f>
        <v>6.0000000000000009</v>
      </c>
    </row>
    <row r="70" spans="1:7" x14ac:dyDescent="0.25">
      <c r="A70" s="38">
        <v>36010</v>
      </c>
      <c r="B70" s="38">
        <v>36012</v>
      </c>
      <c r="C70" s="39" cm="1">
        <f t="array" ref="C70">NETWORKDAYS(Table1[[#This Row],[Début]],Table1[[#This Row],[Fin]])*Heures_jour</f>
        <v>21</v>
      </c>
      <c r="D70" s="40" cm="1">
        <f t="array" ref="D70">Table1[[#This Row],[Total heures]]/Heures_jour</f>
        <v>3</v>
      </c>
      <c r="E70" s="40" cm="1">
        <f t="array" ref="E70">INT(Table1[[#This Row],[Total Jours]]/Jours_ouvrés_an)</f>
        <v>0</v>
      </c>
      <c r="F70" s="40" cm="1">
        <f t="array" ref="F70">INT(MOD(Table1[[#This Row],[Total Jours]]/Jours_ouvrés_an,1)*12)</f>
        <v>0</v>
      </c>
      <c r="G70" s="40" cm="1">
        <f t="array" ref="G70">MOD(MOD(Table1[[#This Row],[Total Jours]]/Jours_ouvrés_an,1)*12,1)*Jours_ouvrés_mois</f>
        <v>3.0000000000000004</v>
      </c>
    </row>
    <row r="71" spans="1:7" x14ac:dyDescent="0.25">
      <c r="A71" s="38">
        <v>36003</v>
      </c>
      <c r="B71" s="38">
        <v>36004</v>
      </c>
      <c r="C71" s="39" cm="1">
        <f t="array" ref="C71">NETWORKDAYS(Table1[[#This Row],[Début]],Table1[[#This Row],[Fin]])*Heures_jour</f>
        <v>14</v>
      </c>
      <c r="D71" s="40" cm="1">
        <f t="array" ref="D71">Table1[[#This Row],[Total heures]]/Heures_jour</f>
        <v>2</v>
      </c>
      <c r="E71" s="40" cm="1">
        <f t="array" ref="E71">INT(Table1[[#This Row],[Total Jours]]/Jours_ouvrés_an)</f>
        <v>0</v>
      </c>
      <c r="F71" s="40" cm="1">
        <f t="array" ref="F71">INT(MOD(Table1[[#This Row],[Total Jours]]/Jours_ouvrés_an,1)*12)</f>
        <v>0</v>
      </c>
      <c r="G71" s="40" cm="1">
        <f t="array" ref="G71">MOD(MOD(Table1[[#This Row],[Total Jours]]/Jours_ouvrés_an,1)*12,1)*Jours_ouvrés_mois</f>
        <v>2</v>
      </c>
    </row>
    <row r="72" spans="1:7" x14ac:dyDescent="0.25">
      <c r="A72" s="38">
        <v>35996</v>
      </c>
      <c r="B72" s="38">
        <v>35999</v>
      </c>
      <c r="C72" s="39" cm="1">
        <f t="array" ref="C72">NETWORKDAYS(Table1[[#This Row],[Début]],Table1[[#This Row],[Fin]])*Heures_jour</f>
        <v>28</v>
      </c>
      <c r="D72" s="40" cm="1">
        <f t="array" ref="D72">Table1[[#This Row],[Total heures]]/Heures_jour</f>
        <v>4</v>
      </c>
      <c r="E72" s="40" cm="1">
        <f t="array" ref="E72">INT(Table1[[#This Row],[Total Jours]]/Jours_ouvrés_an)</f>
        <v>0</v>
      </c>
      <c r="F72" s="40" cm="1">
        <f t="array" ref="F72">INT(MOD(Table1[[#This Row],[Total Jours]]/Jours_ouvrés_an,1)*12)</f>
        <v>0</v>
      </c>
      <c r="G72" s="40" cm="1">
        <f t="array" ref="G72">MOD(MOD(Table1[[#This Row],[Total Jours]]/Jours_ouvrés_an,1)*12,1)*Jours_ouvrés_mois</f>
        <v>4</v>
      </c>
    </row>
    <row r="73" spans="1:7" x14ac:dyDescent="0.25">
      <c r="A73" s="38">
        <v>35991</v>
      </c>
      <c r="B73" s="38">
        <v>35993</v>
      </c>
      <c r="C73" s="39" cm="1">
        <f t="array" ref="C73">NETWORKDAYS(Table1[[#This Row],[Début]],Table1[[#This Row],[Fin]])*Heures_jour</f>
        <v>21</v>
      </c>
      <c r="D73" s="40" cm="1">
        <f t="array" ref="D73">Table1[[#This Row],[Total heures]]/Heures_jour</f>
        <v>3</v>
      </c>
      <c r="E73" s="40" cm="1">
        <f t="array" ref="E73">INT(Table1[[#This Row],[Total Jours]]/Jours_ouvrés_an)</f>
        <v>0</v>
      </c>
      <c r="F73" s="40" cm="1">
        <f t="array" ref="F73">INT(MOD(Table1[[#This Row],[Total Jours]]/Jours_ouvrés_an,1)*12)</f>
        <v>0</v>
      </c>
      <c r="G73" s="40" cm="1">
        <f t="array" ref="G73">MOD(MOD(Table1[[#This Row],[Total Jours]]/Jours_ouvrés_an,1)*12,1)*Jours_ouvrés_mois</f>
        <v>3.0000000000000004</v>
      </c>
    </row>
    <row r="74" spans="1:7" x14ac:dyDescent="0.25">
      <c r="A74" s="38">
        <v>35821</v>
      </c>
      <c r="B74" s="38">
        <v>35965</v>
      </c>
      <c r="C74" s="39" cm="1">
        <f t="array" ref="C74">NETWORKDAYS(Table1[[#This Row],[Début]],Table1[[#This Row],[Fin]])*Heures_jour</f>
        <v>735</v>
      </c>
      <c r="D74" s="40" cm="1">
        <f t="array" ref="D74">Table1[[#This Row],[Total heures]]/Heures_jour</f>
        <v>105</v>
      </c>
      <c r="E74" s="40" cm="1">
        <f t="array" ref="E74">INT(Table1[[#This Row],[Total Jours]]/Jours_ouvrés_an)</f>
        <v>0</v>
      </c>
      <c r="F74" s="40" cm="1">
        <f t="array" ref="F74">INT(MOD(Table1[[#This Row],[Total Jours]]/Jours_ouvrés_an,1)*12)</f>
        <v>4</v>
      </c>
      <c r="G74" s="40" cm="1">
        <f t="array" ref="G74">MOD(MOD(Table1[[#This Row],[Total Jours]]/Jours_ouvrés_an,1)*12,1)*Jours_ouvrés_mois</f>
        <v>18.333333333333346</v>
      </c>
    </row>
    <row r="75" spans="1:7" x14ac:dyDescent="0.25">
      <c r="A75" s="38">
        <v>35740</v>
      </c>
      <c r="B75" s="38">
        <v>35764</v>
      </c>
      <c r="C75" s="39" cm="1">
        <f t="array" ref="C75">NETWORKDAYS(Table1[[#This Row],[Début]],Table1[[#This Row],[Fin]])*Heures_jour</f>
        <v>119</v>
      </c>
      <c r="D75" s="40" cm="1">
        <f t="array" ref="D75">Table1[[#This Row],[Total heures]]/Heures_jour</f>
        <v>17</v>
      </c>
      <c r="E75" s="40" cm="1">
        <f t="array" ref="E75">INT(Table1[[#This Row],[Total Jours]]/Jours_ouvrés_an)</f>
        <v>0</v>
      </c>
      <c r="F75" s="40" cm="1">
        <f t="array" ref="F75">INT(MOD(Table1[[#This Row],[Total Jours]]/Jours_ouvrés_an,1)*12)</f>
        <v>0</v>
      </c>
      <c r="G75" s="40" cm="1">
        <f t="array" ref="G75">MOD(MOD(Table1[[#This Row],[Total Jours]]/Jours_ouvrés_an,1)*12,1)*Jours_ouvrés_mois</f>
        <v>17.000000000000004</v>
      </c>
    </row>
    <row r="76" spans="1:7" x14ac:dyDescent="0.25">
      <c r="A76" s="38">
        <v>35535</v>
      </c>
      <c r="B76" s="38">
        <v>35656</v>
      </c>
      <c r="C76" s="39" cm="1">
        <f t="array" ref="C76">NETWORKDAYS(Table1[[#This Row],[Début]],Table1[[#This Row],[Fin]])*Heures_jour</f>
        <v>616</v>
      </c>
      <c r="D76" s="40" cm="1">
        <f t="array" ref="D76">Table1[[#This Row],[Total heures]]/Heures_jour</f>
        <v>88</v>
      </c>
      <c r="E76" s="40" cm="1">
        <f t="array" ref="E76">INT(Table1[[#This Row],[Total Jours]]/Jours_ouvrés_an)</f>
        <v>0</v>
      </c>
      <c r="F76" s="40" cm="1">
        <f t="array" ref="F76">INT(MOD(Table1[[#This Row],[Total Jours]]/Jours_ouvrés_an,1)*12)</f>
        <v>4</v>
      </c>
      <c r="G76" s="40" cm="1">
        <f t="array" ref="G76">MOD(MOD(Table1[[#This Row],[Total Jours]]/Jours_ouvrés_an,1)*12,1)*Jours_ouvrés_mois</f>
        <v>1.3333333333333286</v>
      </c>
    </row>
    <row r="77" spans="1:7" x14ac:dyDescent="0.25">
      <c r="A77" s="38">
        <v>35500</v>
      </c>
      <c r="B77" s="38">
        <v>35500</v>
      </c>
      <c r="C77" s="39" cm="1">
        <f t="array" ref="C77">NETWORKDAYS(Table1[[#This Row],[Début]],Table1[[#This Row],[Fin]])*Heures_jour</f>
        <v>7</v>
      </c>
      <c r="D77" s="40" cm="1">
        <f t="array" ref="D77">Table1[[#This Row],[Total heures]]/Heures_jour</f>
        <v>1</v>
      </c>
      <c r="E77" s="40" cm="1">
        <f t="array" ref="E77">INT(Table1[[#This Row],[Total Jours]]/Jours_ouvrés_an)</f>
        <v>0</v>
      </c>
      <c r="F77" s="40" cm="1">
        <f t="array" ref="F77">INT(MOD(Table1[[#This Row],[Total Jours]]/Jours_ouvrés_an,1)*12)</f>
        <v>0</v>
      </c>
      <c r="G77" s="40" cm="1">
        <f t="array" ref="G77">MOD(MOD(Table1[[#This Row],[Total Jours]]/Jours_ouvrés_an,1)*12,1)*Jours_ouvrés_mois</f>
        <v>1</v>
      </c>
    </row>
    <row r="78" spans="1:7" x14ac:dyDescent="0.25">
      <c r="A78" s="38">
        <v>35457</v>
      </c>
      <c r="B78" s="38">
        <v>35480</v>
      </c>
      <c r="C78" s="39" cm="1">
        <f t="array" ref="C78">NETWORKDAYS(Table1[[#This Row],[Début]],Table1[[#This Row],[Fin]])*Heures_jour</f>
        <v>126</v>
      </c>
      <c r="D78" s="40" cm="1">
        <f t="array" ref="D78">Table1[[#This Row],[Total heures]]/Heures_jour</f>
        <v>18</v>
      </c>
      <c r="E78" s="40" cm="1">
        <f t="array" ref="E78">INT(Table1[[#This Row],[Total Jours]]/Jours_ouvrés_an)</f>
        <v>0</v>
      </c>
      <c r="F78" s="40" cm="1">
        <f t="array" ref="F78">INT(MOD(Table1[[#This Row],[Total Jours]]/Jours_ouvrés_an,1)*12)</f>
        <v>0</v>
      </c>
      <c r="G78" s="40" cm="1">
        <f t="array" ref="G78">MOD(MOD(Table1[[#This Row],[Total Jours]]/Jours_ouvrés_an,1)*12,1)*Jours_ouvrés_mois</f>
        <v>18.000000000000004</v>
      </c>
    </row>
    <row r="79" spans="1:7" x14ac:dyDescent="0.25">
      <c r="A79" s="38">
        <v>35383</v>
      </c>
      <c r="B79" s="38">
        <v>35396</v>
      </c>
      <c r="C79" s="39" cm="1">
        <f t="array" ref="C79">NETWORKDAYS(Table1[[#This Row],[Début]],Table1[[#This Row],[Fin]])*Heures_jour</f>
        <v>70</v>
      </c>
      <c r="D79" s="40" cm="1">
        <f t="array" ref="D79">Table1[[#This Row],[Total heures]]/Heures_jour</f>
        <v>10</v>
      </c>
      <c r="E79" s="40" cm="1">
        <f t="array" ref="E79">INT(Table1[[#This Row],[Total Jours]]/Jours_ouvrés_an)</f>
        <v>0</v>
      </c>
      <c r="F79" s="40" cm="1">
        <f t="array" ref="F79">INT(MOD(Table1[[#This Row],[Total Jours]]/Jours_ouvrés_an,1)*12)</f>
        <v>0</v>
      </c>
      <c r="G79" s="40" cm="1">
        <f t="array" ref="G79">MOD(MOD(Table1[[#This Row],[Total Jours]]/Jours_ouvrés_an,1)*12,1)*Jours_ouvrés_mois</f>
        <v>10.000000000000002</v>
      </c>
    </row>
    <row r="80" spans="1:7" x14ac:dyDescent="0.25">
      <c r="A80" s="38">
        <v>35248</v>
      </c>
      <c r="B80" s="38">
        <v>35277</v>
      </c>
      <c r="C80" s="39" cm="1">
        <f t="array" ref="C80">NETWORKDAYS(Table1[[#This Row],[Début]],Table1[[#This Row],[Fin]])*Heures_jour</f>
        <v>154</v>
      </c>
      <c r="D80" s="40" cm="1">
        <f t="array" ref="D80">Table1[[#This Row],[Total heures]]/Heures_jour</f>
        <v>22</v>
      </c>
      <c r="E80" s="40" cm="1">
        <f t="array" ref="E80">INT(Table1[[#This Row],[Total Jours]]/Jours_ouvrés_an)</f>
        <v>0</v>
      </c>
      <c r="F80" s="40" cm="1">
        <f t="array" ref="F80">INT(MOD(Table1[[#This Row],[Total Jours]]/Jours_ouvrés_an,1)*12)</f>
        <v>1</v>
      </c>
      <c r="G80" s="40" cm="1">
        <f t="array" ref="G80">MOD(MOD(Table1[[#This Row],[Total Jours]]/Jours_ouvrés_an,1)*12,1)*Jours_ouvrés_mois</f>
        <v>0.33333333333333215</v>
      </c>
    </row>
    <row r="81" spans="1:7" x14ac:dyDescent="0.25">
      <c r="A81" s="38">
        <v>35217</v>
      </c>
      <c r="B81" s="38">
        <v>35217</v>
      </c>
      <c r="C81" s="39" cm="1">
        <f t="array" ref="C81">NETWORKDAYS(Table1[[#This Row],[Début]],Table1[[#This Row],[Fin]])*Heures_jour</f>
        <v>0</v>
      </c>
      <c r="D81" s="40" cm="1">
        <f t="array" ref="D81">Table1[[#This Row],[Total heures]]/Heures_jour</f>
        <v>0</v>
      </c>
      <c r="E81" s="40" cm="1">
        <f t="array" ref="E81">INT(Table1[[#This Row],[Total Jours]]/Jours_ouvrés_an)</f>
        <v>0</v>
      </c>
      <c r="F81" s="40" cm="1">
        <f t="array" ref="F81">INT(MOD(Table1[[#This Row],[Total Jours]]/Jours_ouvrés_an,1)*12)</f>
        <v>0</v>
      </c>
      <c r="G81" s="40" cm="1">
        <f t="array" ref="G81">MOD(MOD(Table1[[#This Row],[Total Jours]]/Jours_ouvrés_an,1)*12,1)*Jours_ouvrés_mois</f>
        <v>0</v>
      </c>
    </row>
    <row r="82" spans="1:7" x14ac:dyDescent="0.25">
      <c r="A82" s="38">
        <v>35217</v>
      </c>
      <c r="B82" s="38">
        <v>35246</v>
      </c>
      <c r="C82" s="39" cm="1">
        <f t="array" ref="C82">NETWORKDAYS(Table1[[#This Row],[Début]],Table1[[#This Row],[Fin]])*Heures_jour</f>
        <v>140</v>
      </c>
      <c r="D82" s="40" cm="1">
        <f t="array" ref="D82">Table1[[#This Row],[Total heures]]/Heures_jour</f>
        <v>20</v>
      </c>
      <c r="E82" s="40" cm="1">
        <f t="array" ref="E82">INT(Table1[[#This Row],[Total Jours]]/Jours_ouvrés_an)</f>
        <v>0</v>
      </c>
      <c r="F82" s="40" cm="1">
        <f t="array" ref="F82">INT(MOD(Table1[[#This Row],[Total Jours]]/Jours_ouvrés_an,1)*12)</f>
        <v>0</v>
      </c>
      <c r="G82" s="40" cm="1">
        <f t="array" ref="G82">MOD(MOD(Table1[[#This Row],[Total Jours]]/Jours_ouvrés_an,1)*12,1)*Jours_ouvrés_mois</f>
        <v>20.000000000000004</v>
      </c>
    </row>
    <row r="83" spans="1:7" x14ac:dyDescent="0.25">
      <c r="A83" s="38">
        <v>35193</v>
      </c>
      <c r="B83" s="38">
        <v>35194</v>
      </c>
      <c r="C83" s="39" cm="1">
        <f t="array" ref="C83">NETWORKDAYS(Table1[[#This Row],[Début]],Table1[[#This Row],[Fin]])*Heures_jour</f>
        <v>14</v>
      </c>
      <c r="D83" s="40" cm="1">
        <f t="array" ref="D83">Table1[[#This Row],[Total heures]]/Heures_jour</f>
        <v>2</v>
      </c>
      <c r="E83" s="40" cm="1">
        <f t="array" ref="E83">INT(Table1[[#This Row],[Total Jours]]/Jours_ouvrés_an)</f>
        <v>0</v>
      </c>
      <c r="F83" s="40" cm="1">
        <f t="array" ref="F83">INT(MOD(Table1[[#This Row],[Total Jours]]/Jours_ouvrés_an,1)*12)</f>
        <v>0</v>
      </c>
      <c r="G83" s="40" cm="1">
        <f t="array" ref="G83">MOD(MOD(Table1[[#This Row],[Total Jours]]/Jours_ouvrés_an,1)*12,1)*Jours_ouvrés_mois</f>
        <v>2</v>
      </c>
    </row>
    <row r="84" spans="1:7" x14ac:dyDescent="0.25">
      <c r="A84" s="38">
        <v>35128</v>
      </c>
      <c r="B84" s="38">
        <v>35193</v>
      </c>
      <c r="C84" s="39" cm="1">
        <f t="array" ref="C84">NETWORKDAYS(Table1[[#This Row],[Début]],Table1[[#This Row],[Fin]])*Heures_jour</f>
        <v>336</v>
      </c>
      <c r="D84" s="40" cm="1">
        <f t="array" ref="D84">Table1[[#This Row],[Total heures]]/Heures_jour</f>
        <v>48</v>
      </c>
      <c r="E84" s="40" cm="1">
        <f t="array" ref="E84">INT(Table1[[#This Row],[Total Jours]]/Jours_ouvrés_an)</f>
        <v>0</v>
      </c>
      <c r="F84" s="40" cm="1">
        <f t="array" ref="F84">INT(MOD(Table1[[#This Row],[Total Jours]]/Jours_ouvrés_an,1)*12)</f>
        <v>2</v>
      </c>
      <c r="G84" s="40" cm="1">
        <f t="array" ref="G84">MOD(MOD(Table1[[#This Row],[Total Jours]]/Jours_ouvrés_an,1)*12,1)*Jours_ouvrés_mois</f>
        <v>4.6666666666666696</v>
      </c>
    </row>
    <row r="85" spans="1:7" x14ac:dyDescent="0.25">
      <c r="A85" s="38">
        <v>35108</v>
      </c>
      <c r="B85" s="38">
        <v>35111</v>
      </c>
      <c r="C85" s="39" cm="1">
        <f t="array" ref="C85">NETWORKDAYS(Table1[[#This Row],[Début]],Table1[[#This Row],[Fin]])*Heures_jour</f>
        <v>28</v>
      </c>
      <c r="D85" s="40" cm="1">
        <f t="array" ref="D85">Table1[[#This Row],[Total heures]]/Heures_jour</f>
        <v>4</v>
      </c>
      <c r="E85" s="40" cm="1">
        <f t="array" ref="E85">INT(Table1[[#This Row],[Total Jours]]/Jours_ouvrés_an)</f>
        <v>0</v>
      </c>
      <c r="F85" s="40" cm="1">
        <f t="array" ref="F85">INT(MOD(Table1[[#This Row],[Total Jours]]/Jours_ouvrés_an,1)*12)</f>
        <v>0</v>
      </c>
      <c r="G85" s="40" cm="1">
        <f t="array" ref="G85">MOD(MOD(Table1[[#This Row],[Total Jours]]/Jours_ouvrés_an,1)*12,1)*Jours_ouvrés_mois</f>
        <v>4</v>
      </c>
    </row>
    <row r="86" spans="1:7" x14ac:dyDescent="0.25">
      <c r="A86" s="38">
        <v>34883</v>
      </c>
      <c r="B86" s="38">
        <v>34904</v>
      </c>
      <c r="C86" s="39" cm="1">
        <f t="array" ref="C86">NETWORKDAYS(Table1[[#This Row],[Début]],Table1[[#This Row],[Fin]])*Heures_jour</f>
        <v>112</v>
      </c>
      <c r="D86" s="40" cm="1">
        <f t="array" ref="D86">Table1[[#This Row],[Total heures]]/Heures_jour</f>
        <v>16</v>
      </c>
      <c r="E86" s="40" cm="1">
        <f t="array" ref="E86">INT(Table1[[#This Row],[Total Jours]]/Jours_ouvrés_an)</f>
        <v>0</v>
      </c>
      <c r="F86" s="40" cm="1">
        <f t="array" ref="F86">INT(MOD(Table1[[#This Row],[Total Jours]]/Jours_ouvrés_an,1)*12)</f>
        <v>0</v>
      </c>
      <c r="G86" s="40" cm="1">
        <f t="array" ref="G86">MOD(MOD(Table1[[#This Row],[Total Jours]]/Jours_ouvrés_an,1)*12,1)*Jours_ouvrés_mois</f>
        <v>16</v>
      </c>
    </row>
    <row r="87" spans="1:7" x14ac:dyDescent="0.25">
      <c r="A87" s="38">
        <v>34631</v>
      </c>
      <c r="B87" s="38">
        <v>34684</v>
      </c>
      <c r="C87" s="39" cm="1">
        <f t="array" ref="C87">NETWORKDAYS(Table1[[#This Row],[Début]],Table1[[#This Row],[Fin]])*Heures_jour</f>
        <v>280</v>
      </c>
      <c r="D87" s="40" cm="1">
        <f t="array" ref="D87">Table1[[#This Row],[Total heures]]/Heures_jour</f>
        <v>40</v>
      </c>
      <c r="E87" s="40" cm="1">
        <f t="array" ref="E87">INT(Table1[[#This Row],[Total Jours]]/Jours_ouvrés_an)</f>
        <v>0</v>
      </c>
      <c r="F87" s="40" cm="1">
        <f t="array" ref="F87">INT(MOD(Table1[[#This Row],[Total Jours]]/Jours_ouvrés_an,1)*12)</f>
        <v>1</v>
      </c>
      <c r="G87" s="40" cm="1">
        <f t="array" ref="G87">MOD(MOD(Table1[[#This Row],[Total Jours]]/Jours_ouvrés_an,1)*12,1)*Jours_ouvrés_mois</f>
        <v>18.333333333333336</v>
      </c>
    </row>
    <row r="88" spans="1:7" x14ac:dyDescent="0.25">
      <c r="A88" s="38">
        <v>34484</v>
      </c>
      <c r="B88" s="38">
        <v>34516</v>
      </c>
      <c r="C88" s="39" cm="1">
        <f t="array" ref="C88">NETWORKDAYS(Table1[[#This Row],[Début]],Table1[[#This Row],[Fin]])*Heures_jour</f>
        <v>175</v>
      </c>
      <c r="D88" s="40" cm="1">
        <f t="array" ref="D88">Table1[[#This Row],[Total heures]]/Heures_jour</f>
        <v>25</v>
      </c>
      <c r="E88" s="40" cm="1">
        <f t="array" ref="E88">INT(Table1[[#This Row],[Total Jours]]/Jours_ouvrés_an)</f>
        <v>0</v>
      </c>
      <c r="F88" s="40" cm="1">
        <f t="array" ref="F88">INT(MOD(Table1[[#This Row],[Total Jours]]/Jours_ouvrés_an,1)*12)</f>
        <v>1</v>
      </c>
      <c r="G88" s="40" cm="1">
        <f t="array" ref="G88">MOD(MOD(Table1[[#This Row],[Total Jours]]/Jours_ouvrés_an,1)*12,1)*Jours_ouvrés_mois</f>
        <v>3.3333333333333361</v>
      </c>
    </row>
    <row r="89" spans="1:7" x14ac:dyDescent="0.25">
      <c r="A89" s="38">
        <v>34359</v>
      </c>
      <c r="B89" s="38">
        <v>34376</v>
      </c>
      <c r="C89" s="39" cm="1">
        <f t="array" ref="C89">NETWORKDAYS(Table1[[#This Row],[Début]],Table1[[#This Row],[Fin]])*Heures_jour</f>
        <v>98</v>
      </c>
      <c r="D89" s="40" cm="1">
        <f t="array" ref="D89">Table1[[#This Row],[Total heures]]/Heures_jour</f>
        <v>14</v>
      </c>
      <c r="E89" s="40" cm="1">
        <f t="array" ref="E89">INT(Table1[[#This Row],[Total Jours]]/Jours_ouvrés_an)</f>
        <v>0</v>
      </c>
      <c r="F89" s="40" cm="1">
        <f t="array" ref="F89">INT(MOD(Table1[[#This Row],[Total Jours]]/Jours_ouvrés_an,1)*12)</f>
        <v>0</v>
      </c>
      <c r="G89" s="40" cm="1">
        <f t="array" ref="G89">MOD(MOD(Table1[[#This Row],[Total Jours]]/Jours_ouvrés_an,1)*12,1)*Jours_ouvrés_mois</f>
        <v>14.000000000000002</v>
      </c>
    </row>
  </sheetData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Feuil1</vt:lpstr>
      <vt:lpstr>Sheet1</vt:lpstr>
      <vt:lpstr>Heures_jour</vt:lpstr>
      <vt:lpstr>Jours_ouvrés_an</vt:lpstr>
      <vt:lpstr>Jours_ouvrés_mois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StOo</dc:creator>
  <cp:lastModifiedBy>Jean-Eric</cp:lastModifiedBy>
  <dcterms:created xsi:type="dcterms:W3CDTF">2019-03-12T10:33:39Z</dcterms:created>
  <dcterms:modified xsi:type="dcterms:W3CDTF">2020-01-07T16:07:55Z</dcterms:modified>
</cp:coreProperties>
</file>