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95" windowWidth="15480" windowHeight="11580"/>
  </bookViews>
  <sheets>
    <sheet name="ALT" sheetId="1" r:id="rId1"/>
    <sheet name="BG" sheetId="2" r:id="rId2"/>
  </sheets>
  <calcPr calcId="145621"/>
</workbook>
</file>

<file path=xl/calcChain.xml><?xml version="1.0" encoding="utf-8"?>
<calcChain xmlns="http://schemas.openxmlformats.org/spreadsheetml/2006/main"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4" i="1"/>
  <c r="R33" i="1" l="1"/>
  <c r="O16" i="1"/>
  <c r="O28" i="1"/>
  <c r="O13" i="1"/>
  <c r="O23" i="1"/>
  <c r="O10" i="1"/>
  <c r="O17" i="1"/>
  <c r="O24" i="1"/>
  <c r="O4" i="1"/>
  <c r="O30" i="1"/>
  <c r="O12" i="1"/>
  <c r="O14" i="1"/>
  <c r="O7" i="1"/>
  <c r="O27" i="1"/>
  <c r="O20" i="1"/>
  <c r="O25" i="1"/>
  <c r="O18" i="1"/>
  <c r="O19" i="1"/>
  <c r="O15" i="1"/>
  <c r="O11" i="1"/>
  <c r="O26" i="1"/>
  <c r="O5" i="1"/>
  <c r="O22" i="1"/>
  <c r="O8" i="1"/>
  <c r="Q33" i="1"/>
  <c r="R38" i="1" l="1"/>
  <c r="R37" i="1"/>
  <c r="R36" i="1"/>
  <c r="O9" i="1"/>
  <c r="O31" i="1"/>
  <c r="O6" i="1"/>
  <c r="O29" i="1"/>
  <c r="O21" i="1"/>
  <c r="T38" i="1" l="1"/>
  <c r="U38" i="1" s="1"/>
  <c r="O33" i="1"/>
  <c r="O34" i="1"/>
  <c r="P40" i="1" s="1"/>
  <c r="R42" i="1" s="1"/>
  <c r="R41" i="1" l="1"/>
  <c r="R40" i="1"/>
  <c r="T42" i="1" l="1"/>
  <c r="U42" i="1" s="1"/>
  <c r="O35" i="1"/>
</calcChain>
</file>

<file path=xl/sharedStrings.xml><?xml version="1.0" encoding="utf-8"?>
<sst xmlns="http://schemas.openxmlformats.org/spreadsheetml/2006/main" count="60" uniqueCount="55">
  <si>
    <t>Nom - Prénom</t>
  </si>
  <si>
    <t>Date d'entrée</t>
  </si>
  <si>
    <t>Comp. Fam.</t>
  </si>
  <si>
    <t>Démarches</t>
  </si>
  <si>
    <t>Date de sortie</t>
  </si>
  <si>
    <t>Motif</t>
  </si>
  <si>
    <t>Motif orientation</t>
  </si>
  <si>
    <t>Age</t>
  </si>
  <si>
    <t>Réf</t>
  </si>
  <si>
    <t>Ress.</t>
  </si>
  <si>
    <t>Montant</t>
  </si>
  <si>
    <t>Typologie logement</t>
  </si>
  <si>
    <t>Sitation
d'hébergement</t>
  </si>
  <si>
    <t>DALO</t>
  </si>
  <si>
    <t xml:space="preserve">Accompag. social </t>
  </si>
  <si>
    <t>Lieu</t>
  </si>
  <si>
    <t>TABLEAU SUIVI ALT</t>
  </si>
  <si>
    <t>Total des durées :</t>
  </si>
  <si>
    <t>Temps de présence à ce jour</t>
  </si>
  <si>
    <t>A la date du :</t>
  </si>
  <si>
    <t>Moyenne :</t>
  </si>
  <si>
    <t xml:space="preserve">Nombre de bénéficiaires : </t>
  </si>
  <si>
    <t>Menage 1</t>
  </si>
  <si>
    <t>Menage 2</t>
  </si>
  <si>
    <t>Menage 3</t>
  </si>
  <si>
    <t>Menage 4</t>
  </si>
  <si>
    <t>Menage 5</t>
  </si>
  <si>
    <t>Menage 6</t>
  </si>
  <si>
    <t>Menage 7</t>
  </si>
  <si>
    <t>Menage 8</t>
  </si>
  <si>
    <t>Menage 9</t>
  </si>
  <si>
    <t>Menage 10</t>
  </si>
  <si>
    <t>Menage 11</t>
  </si>
  <si>
    <t>Menage 12</t>
  </si>
  <si>
    <t>Menage 13</t>
  </si>
  <si>
    <t>Menage 14</t>
  </si>
  <si>
    <t>Menage 15</t>
  </si>
  <si>
    <t>Menage 16</t>
  </si>
  <si>
    <t>Menage 17</t>
  </si>
  <si>
    <t>Menage 18</t>
  </si>
  <si>
    <t>Menage 19</t>
  </si>
  <si>
    <t>Menage 20</t>
  </si>
  <si>
    <t>Menage 21</t>
  </si>
  <si>
    <t>Menage 22</t>
  </si>
  <si>
    <t>Menage 23</t>
  </si>
  <si>
    <t>Menage 24</t>
  </si>
  <si>
    <t>Menage 25</t>
  </si>
  <si>
    <t>Menage 26</t>
  </si>
  <si>
    <t>Menage 27</t>
  </si>
  <si>
    <t>Menage 28</t>
  </si>
  <si>
    <t>mois</t>
  </si>
  <si>
    <t>an(s)</t>
  </si>
  <si>
    <t>jour(s)</t>
  </si>
  <si>
    <t>Moyenne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</si>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</sst>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\ &quot;ans&quot;\ m\ &quot;mois&quot;\ &quot;et&quot;\ d\ &quot;jours&quot;"/>
    <numFmt numFmtId="166" formatCode="0.000"/>
  </numFmts>
  <fonts count="4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111111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Font="1"/>
    <xf numFmtId="0" fontId="0" fillId="3" borderId="5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 wrapText="1"/>
    </xf>
    <xf numFmtId="14" fontId="0" fillId="5" borderId="4" xfId="0" applyNumberFormat="1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14" fontId="0" fillId="2" borderId="4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/>
    </xf>
    <xf numFmtId="14" fontId="0" fillId="5" borderId="5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3" fillId="0" borderId="0" xfId="0" applyFont="1"/>
    <xf numFmtId="0" fontId="0" fillId="3" borderId="5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0" fillId="5" borderId="4" xfId="0" applyNumberFormat="1" applyFont="1" applyFill="1" applyBorder="1" applyAlignment="1">
      <alignment vertical="center"/>
    </xf>
    <xf numFmtId="14" fontId="0" fillId="2" borderId="4" xfId="0" applyNumberFormat="1" applyFont="1" applyFill="1" applyBorder="1" applyAlignment="1">
      <alignment vertical="center"/>
    </xf>
    <xf numFmtId="14" fontId="0" fillId="5" borderId="5" xfId="0" applyNumberFormat="1" applyFont="1" applyFill="1" applyBorder="1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" fontId="0" fillId="0" borderId="0" xfId="0" applyNumberFormat="1" applyAlignment="1"/>
    <xf numFmtId="166" fontId="0" fillId="0" borderId="0" xfId="0" applyNumberFormat="1"/>
    <xf numFmtId="2" fontId="0" fillId="0" borderId="0" xfId="0" applyNumberFormat="1"/>
    <xf numFmtId="1" fontId="0" fillId="0" borderId="0" xfId="0" applyNumberFormat="1" applyFont="1"/>
    <xf numFmtId="1" fontId="0" fillId="6" borderId="0" xfId="0" applyNumberFormat="1" applyFill="1" applyAlignment="1">
      <alignment horizontal="center" vertical="center"/>
    </xf>
    <xf numFmtId="2" fontId="0" fillId="6" borderId="0" xfId="0" applyNumberFormat="1" applyFill="1"/>
    <xf numFmtId="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42"/>
  <sheetViews>
    <sheetView tabSelected="1" topLeftCell="O22" zoomScaleNormal="100" zoomScalePageLayoutView="86" workbookViewId="0">
      <selection activeCell="T43" sqref="T43"/>
    </sheetView>
  </sheetViews>
  <sheetFormatPr baseColWidth="10" defaultRowHeight="15" x14ac:dyDescent="0.25"/>
  <cols>
    <col min="1" max="1" width="22.5703125" bestFit="1" customWidth="1"/>
    <col min="2" max="2" width="14.85546875" bestFit="1" customWidth="1"/>
    <col min="3" max="8" width="11.5703125" customWidth="1"/>
    <col min="9" max="9" width="15.85546875" customWidth="1"/>
    <col min="10" max="10" width="20.140625" bestFit="1" customWidth="1"/>
    <col min="11" max="12" width="12.5703125" customWidth="1"/>
    <col min="13" max="13" width="14.7109375" customWidth="1"/>
    <col min="14" max="14" width="17.5703125" customWidth="1"/>
    <col min="15" max="15" width="26.42578125" bestFit="1" customWidth="1"/>
    <col min="16" max="16" width="30.7109375" bestFit="1" customWidth="1"/>
    <col min="17" max="17" width="12.5703125" customWidth="1"/>
  </cols>
  <sheetData>
    <row r="1" spans="1:19" s="5" customFormat="1" ht="31.5" x14ac:dyDescent="0.25">
      <c r="A1" s="30" t="s">
        <v>16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</row>
    <row r="2" spans="1:19" s="6" customFormat="1" x14ac:dyDescent="0.25"/>
    <row r="3" spans="1:19" s="7" customFormat="1" ht="30" x14ac:dyDescent="0.25">
      <c r="A3" s="2" t="s">
        <v>0</v>
      </c>
      <c r="B3" s="2" t="s">
        <v>15</v>
      </c>
      <c r="C3" s="2" t="s">
        <v>7</v>
      </c>
      <c r="D3" s="3" t="s">
        <v>2</v>
      </c>
      <c r="E3" s="2" t="s">
        <v>9</v>
      </c>
      <c r="F3" s="2" t="s">
        <v>10</v>
      </c>
      <c r="G3" s="2" t="s">
        <v>8</v>
      </c>
      <c r="H3" s="3" t="s">
        <v>11</v>
      </c>
      <c r="I3" s="3" t="s">
        <v>12</v>
      </c>
      <c r="J3" s="3" t="s">
        <v>6</v>
      </c>
      <c r="K3" s="2" t="s">
        <v>13</v>
      </c>
      <c r="L3" s="3" t="s">
        <v>14</v>
      </c>
      <c r="M3" s="2" t="s">
        <v>1</v>
      </c>
      <c r="N3" s="2" t="s">
        <v>4</v>
      </c>
      <c r="O3" s="3" t="s">
        <v>18</v>
      </c>
      <c r="P3" s="2" t="s">
        <v>5</v>
      </c>
      <c r="Q3" s="4" t="s">
        <v>3</v>
      </c>
    </row>
    <row r="4" spans="1:19" s="7" customFormat="1" ht="15.75" customHeight="1" x14ac:dyDescent="0.25">
      <c r="A4" s="8" t="s">
        <v>22</v>
      </c>
      <c r="B4" s="14"/>
      <c r="C4" s="14"/>
      <c r="D4" s="15"/>
      <c r="E4" s="14"/>
      <c r="F4" s="14"/>
      <c r="G4" s="14"/>
      <c r="H4" s="15"/>
      <c r="I4" s="15"/>
      <c r="J4" s="15"/>
      <c r="K4" s="14"/>
      <c r="L4" s="15"/>
      <c r="M4" s="16">
        <v>38895</v>
      </c>
      <c r="N4" s="16">
        <v>40268</v>
      </c>
      <c r="O4" s="31" t="str">
        <f t="shared" ref="O4:O31" si="0">IF(N4&lt;&gt;"",(DATEDIF(M4,N4,"Y")&amp;IF(DATEDIF(M4,N4,"Y")&gt;1," ans, "," an ")&amp;DATEDIF(M4,N4,"YM")&amp;" mois et "&amp;DATEDIF(M4,N4,"MD")&amp;IF(DATEDIF(M4,N4,"MD")&gt;1," jours"," jour")),(DATEDIF(M4,$Q$33,"Y")&amp;IF(DATEDIF(M4,$Q$33,"Y")&gt;1," ans, "," an, ")&amp;DATEDIF(M4,$Q$33,"YM")&amp;" mois et "&amp;DATEDIF(M4,$Q$33,"MD")&amp;IF(DATEDIF(M4,$Q$33,"MD")&gt;1," jours"," jour")))</f>
        <v>3 ans, 9 mois et 4 jours</v>
      </c>
      <c r="P4" s="14"/>
      <c r="Q4" s="17"/>
      <c r="R4" s="34">
        <f ca="1">IF(N4&gt;0,N4-M4,TODAY()-M4)</f>
        <v>1373</v>
      </c>
      <c r="S4" s="44"/>
    </row>
    <row r="5" spans="1:19" s="7" customFormat="1" ht="15.75" customHeight="1" x14ac:dyDescent="0.25">
      <c r="A5" s="8" t="s">
        <v>23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9">
        <v>40999</v>
      </c>
      <c r="N5" s="19">
        <v>41445</v>
      </c>
      <c r="O5" s="32" t="str">
        <f t="shared" si="0"/>
        <v>1 an 2 mois et 20 jours</v>
      </c>
      <c r="P5" s="18"/>
      <c r="Q5" s="20"/>
      <c r="R5" s="34">
        <f t="shared" ref="R5:R31" ca="1" si="1">IF(N5&gt;0,N5-M5,TODAY()-M5)</f>
        <v>446</v>
      </c>
      <c r="S5" s="44"/>
    </row>
    <row r="6" spans="1:19" s="7" customFormat="1" ht="15.75" customHeight="1" x14ac:dyDescent="0.25">
      <c r="A6" s="8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9">
        <v>41446</v>
      </c>
      <c r="N6" s="19"/>
      <c r="O6" s="32" t="str">
        <f t="shared" ca="1" si="0"/>
        <v>0 an, 0 mois et 25 jours</v>
      </c>
      <c r="P6" s="18"/>
      <c r="Q6" s="20"/>
      <c r="R6" s="34">
        <f t="shared" ca="1" si="1"/>
        <v>25</v>
      </c>
      <c r="S6" s="44"/>
    </row>
    <row r="7" spans="1:19" s="7" customFormat="1" ht="15.75" customHeight="1" x14ac:dyDescent="0.25">
      <c r="A7" s="8" t="s">
        <v>25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6">
        <v>40002</v>
      </c>
      <c r="N7" s="16">
        <v>40451</v>
      </c>
      <c r="O7" s="31" t="str">
        <f t="shared" si="0"/>
        <v>1 an 2 mois et 22 jours</v>
      </c>
      <c r="P7" s="15"/>
      <c r="Q7" s="21"/>
      <c r="R7" s="34">
        <f t="shared" ca="1" si="1"/>
        <v>449</v>
      </c>
      <c r="S7" s="44"/>
    </row>
    <row r="8" spans="1:19" s="7" customFormat="1" ht="15.75" customHeight="1" x14ac:dyDescent="0.25">
      <c r="A8" s="8" t="s">
        <v>26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9">
        <v>40170</v>
      </c>
      <c r="N8" s="19">
        <v>40268</v>
      </c>
      <c r="O8" s="32" t="str">
        <f t="shared" si="0"/>
        <v>0 an 3 mois et 8 jours</v>
      </c>
      <c r="P8" s="18"/>
      <c r="Q8" s="20"/>
      <c r="R8" s="34">
        <f t="shared" ca="1" si="1"/>
        <v>98</v>
      </c>
      <c r="S8" s="44"/>
    </row>
    <row r="9" spans="1:19" s="7" customFormat="1" ht="15.75" customHeight="1" x14ac:dyDescent="0.25">
      <c r="A9" s="8" t="s">
        <v>27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9">
        <v>41172</v>
      </c>
      <c r="N9" s="19"/>
      <c r="O9" s="32" t="str">
        <f t="shared" ca="1" si="0"/>
        <v>0 an, 9 mois et 26 jours</v>
      </c>
      <c r="P9" s="22"/>
      <c r="Q9" s="23"/>
      <c r="R9" s="34">
        <f t="shared" ca="1" si="1"/>
        <v>299</v>
      </c>
      <c r="S9" s="44"/>
    </row>
    <row r="10" spans="1:19" s="7" customFormat="1" ht="15.75" customHeight="1" x14ac:dyDescent="0.25">
      <c r="A10" s="8" t="s">
        <v>28</v>
      </c>
      <c r="B10" s="18"/>
      <c r="C10" s="18"/>
      <c r="D10" s="22"/>
      <c r="E10" s="18"/>
      <c r="F10" s="18"/>
      <c r="G10" s="18"/>
      <c r="H10" s="22"/>
      <c r="I10" s="22"/>
      <c r="J10" s="22"/>
      <c r="K10" s="18"/>
      <c r="L10" s="22"/>
      <c r="M10" s="19">
        <v>38895</v>
      </c>
      <c r="N10" s="19">
        <v>40025</v>
      </c>
      <c r="O10" s="32" t="str">
        <f t="shared" si="0"/>
        <v>3 ans, 1 mois et 4 jours</v>
      </c>
      <c r="P10" s="18"/>
      <c r="Q10" s="20"/>
      <c r="R10" s="34">
        <f t="shared" ca="1" si="1"/>
        <v>1130</v>
      </c>
      <c r="S10" s="44"/>
    </row>
    <row r="11" spans="1:19" s="7" customFormat="1" ht="15.75" customHeight="1" x14ac:dyDescent="0.25">
      <c r="A11" s="8" t="s">
        <v>29</v>
      </c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9">
        <v>40575</v>
      </c>
      <c r="N11" s="19">
        <v>40897</v>
      </c>
      <c r="O11" s="32" t="str">
        <f t="shared" si="0"/>
        <v>0 an 10 mois et 19 jours</v>
      </c>
      <c r="P11" s="22"/>
      <c r="Q11" s="23"/>
      <c r="R11" s="34">
        <f t="shared" ca="1" si="1"/>
        <v>322</v>
      </c>
      <c r="S11" s="44"/>
    </row>
    <row r="12" spans="1:19" s="7" customFormat="1" ht="15.75" customHeight="1" x14ac:dyDescent="0.25">
      <c r="A12" s="8" t="s">
        <v>30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6">
        <v>40817</v>
      </c>
      <c r="N12" s="16">
        <v>40927</v>
      </c>
      <c r="O12" s="31" t="str">
        <f t="shared" si="0"/>
        <v>0 an 3 mois et 18 jours</v>
      </c>
      <c r="P12" s="14"/>
      <c r="Q12" s="17"/>
      <c r="R12" s="34">
        <f t="shared" ca="1" si="1"/>
        <v>110</v>
      </c>
      <c r="S12" s="44"/>
    </row>
    <row r="13" spans="1:19" s="7" customFormat="1" ht="15.75" customHeight="1" x14ac:dyDescent="0.25">
      <c r="A13" s="8" t="s">
        <v>31</v>
      </c>
      <c r="B13" s="14"/>
      <c r="C13" s="14"/>
      <c r="D13" s="15"/>
      <c r="E13" s="14"/>
      <c r="F13" s="14"/>
      <c r="G13" s="14"/>
      <c r="H13" s="15"/>
      <c r="I13" s="15"/>
      <c r="J13" s="15"/>
      <c r="K13" s="14"/>
      <c r="L13" s="15"/>
      <c r="M13" s="16">
        <v>38895</v>
      </c>
      <c r="N13" s="16">
        <v>40268</v>
      </c>
      <c r="O13" s="31" t="str">
        <f t="shared" si="0"/>
        <v>3 ans, 9 mois et 4 jours</v>
      </c>
      <c r="P13" s="14"/>
      <c r="Q13" s="17"/>
      <c r="R13" s="34">
        <f t="shared" ca="1" si="1"/>
        <v>1373</v>
      </c>
      <c r="S13" s="44"/>
    </row>
    <row r="14" spans="1:19" s="7" customFormat="1" ht="15.75" customHeight="1" x14ac:dyDescent="0.25">
      <c r="A14" s="8" t="s">
        <v>32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6">
        <v>39685</v>
      </c>
      <c r="N14" s="16">
        <v>40512</v>
      </c>
      <c r="O14" s="31" t="str">
        <f t="shared" si="0"/>
        <v>2 ans, 3 mois et 5 jours</v>
      </c>
      <c r="P14" s="15"/>
      <c r="Q14" s="21"/>
      <c r="R14" s="34">
        <f t="shared" ca="1" si="1"/>
        <v>827</v>
      </c>
      <c r="S14" s="44"/>
    </row>
    <row r="15" spans="1:19" s="7" customFormat="1" ht="15.75" customHeight="1" x14ac:dyDescent="0.25">
      <c r="A15" s="8" t="s">
        <v>33</v>
      </c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9">
        <v>40575</v>
      </c>
      <c r="N15" s="19">
        <v>40816</v>
      </c>
      <c r="O15" s="32" t="str">
        <f t="shared" si="0"/>
        <v>0 an 7 mois et 29 jours</v>
      </c>
      <c r="P15" s="22"/>
      <c r="Q15" s="23"/>
      <c r="R15" s="34">
        <f t="shared" ca="1" si="1"/>
        <v>241</v>
      </c>
      <c r="S15" s="44"/>
    </row>
    <row r="16" spans="1:19" s="7" customFormat="1" ht="15.75" customHeight="1" x14ac:dyDescent="0.25">
      <c r="A16" s="8" t="s">
        <v>34</v>
      </c>
      <c r="B16" s="18"/>
      <c r="C16" s="18"/>
      <c r="D16" s="22"/>
      <c r="E16" s="18"/>
      <c r="F16" s="18"/>
      <c r="G16" s="18"/>
      <c r="H16" s="22"/>
      <c r="I16" s="22"/>
      <c r="J16" s="22"/>
      <c r="K16" s="18"/>
      <c r="L16" s="22"/>
      <c r="M16" s="19">
        <v>38895</v>
      </c>
      <c r="N16" s="19">
        <v>40268</v>
      </c>
      <c r="O16" s="32" t="str">
        <f t="shared" si="0"/>
        <v>3 ans, 9 mois et 4 jours</v>
      </c>
      <c r="P16" s="18"/>
      <c r="Q16" s="20"/>
      <c r="R16" s="34">
        <f t="shared" ca="1" si="1"/>
        <v>1373</v>
      </c>
      <c r="S16" s="44"/>
    </row>
    <row r="17" spans="1:19" s="7" customFormat="1" ht="15.75" customHeight="1" x14ac:dyDescent="0.25">
      <c r="A17" s="8" t="s">
        <v>35</v>
      </c>
      <c r="B17" s="14"/>
      <c r="C17" s="14"/>
      <c r="D17" s="15"/>
      <c r="E17" s="14"/>
      <c r="F17" s="14"/>
      <c r="G17" s="14"/>
      <c r="H17" s="15"/>
      <c r="I17" s="15"/>
      <c r="J17" s="15"/>
      <c r="K17" s="14"/>
      <c r="L17" s="15"/>
      <c r="M17" s="16">
        <v>38895</v>
      </c>
      <c r="N17" s="16">
        <v>40268</v>
      </c>
      <c r="O17" s="31" t="str">
        <f t="shared" si="0"/>
        <v>3 ans, 9 mois et 4 jours</v>
      </c>
      <c r="P17" s="14"/>
      <c r="Q17" s="17"/>
      <c r="R17" s="34">
        <f t="shared" ca="1" si="1"/>
        <v>1373</v>
      </c>
      <c r="S17" s="44"/>
    </row>
    <row r="18" spans="1:19" s="7" customFormat="1" ht="15.75" customHeight="1" x14ac:dyDescent="0.25">
      <c r="A18" s="8" t="s">
        <v>36</v>
      </c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6">
        <v>40325</v>
      </c>
      <c r="N18" s="16">
        <v>40574</v>
      </c>
      <c r="O18" s="31" t="str">
        <f t="shared" si="0"/>
        <v>0 an 8 mois et 4 jours</v>
      </c>
      <c r="P18" s="15"/>
      <c r="Q18" s="21"/>
      <c r="R18" s="34">
        <f t="shared" ca="1" si="1"/>
        <v>249</v>
      </c>
      <c r="S18" s="44"/>
    </row>
    <row r="19" spans="1:19" s="7" customFormat="1" ht="15.75" customHeight="1" x14ac:dyDescent="0.25">
      <c r="A19" s="8" t="s">
        <v>37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9">
        <v>40560</v>
      </c>
      <c r="N19" s="19">
        <v>41152</v>
      </c>
      <c r="O19" s="32" t="str">
        <f t="shared" si="0"/>
        <v>1 an 7 mois et 14 jours</v>
      </c>
      <c r="P19" s="22"/>
      <c r="Q19" s="23"/>
      <c r="R19" s="34">
        <f t="shared" ca="1" si="1"/>
        <v>592</v>
      </c>
      <c r="S19" s="44"/>
    </row>
    <row r="20" spans="1:19" s="7" customFormat="1" ht="15.75" customHeight="1" x14ac:dyDescent="0.25">
      <c r="A20" s="8" t="s">
        <v>38</v>
      </c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6">
        <v>40057</v>
      </c>
      <c r="N20" s="16">
        <v>40085</v>
      </c>
      <c r="O20" s="31" t="str">
        <f t="shared" si="0"/>
        <v>0 an 0 mois et 28 jours</v>
      </c>
      <c r="P20" s="15"/>
      <c r="Q20" s="21"/>
      <c r="R20" s="34">
        <f t="shared" ca="1" si="1"/>
        <v>28</v>
      </c>
      <c r="S20" s="44"/>
    </row>
    <row r="21" spans="1:19" s="7" customFormat="1" ht="15.75" customHeight="1" x14ac:dyDescent="0.25">
      <c r="A21" s="8" t="s">
        <v>39</v>
      </c>
      <c r="B21" s="14"/>
      <c r="C21" s="14"/>
      <c r="D21" s="15"/>
      <c r="E21" s="14"/>
      <c r="F21" s="14"/>
      <c r="G21" s="14"/>
      <c r="H21" s="15"/>
      <c r="I21" s="15"/>
      <c r="J21" s="14"/>
      <c r="K21" s="14"/>
      <c r="L21" s="14"/>
      <c r="M21" s="16">
        <v>36892</v>
      </c>
      <c r="N21" s="16">
        <v>36892</v>
      </c>
      <c r="O21" s="31" t="str">
        <f t="shared" si="0"/>
        <v>0 an 0 mois et 0 jour</v>
      </c>
      <c r="P21" s="15"/>
      <c r="Q21" s="21"/>
      <c r="R21" s="34">
        <f t="shared" ca="1" si="1"/>
        <v>0</v>
      </c>
      <c r="S21" s="44"/>
    </row>
    <row r="22" spans="1:19" s="7" customFormat="1" ht="15.75" customHeight="1" x14ac:dyDescent="0.25">
      <c r="A22" s="8" t="s">
        <v>40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9">
        <v>40947</v>
      </c>
      <c r="N22" s="19">
        <v>41446</v>
      </c>
      <c r="O22" s="32" t="str">
        <f t="shared" si="0"/>
        <v>1 an 4 mois et 13 jours</v>
      </c>
      <c r="P22" s="18"/>
      <c r="Q22" s="20"/>
      <c r="R22" s="34">
        <f t="shared" ca="1" si="1"/>
        <v>499</v>
      </c>
      <c r="S22" s="44"/>
    </row>
    <row r="23" spans="1:19" s="7" customFormat="1" ht="15.75" customHeight="1" x14ac:dyDescent="0.25">
      <c r="A23" s="8" t="s">
        <v>41</v>
      </c>
      <c r="B23" s="18"/>
      <c r="C23" s="18"/>
      <c r="D23" s="22"/>
      <c r="E23" s="18"/>
      <c r="F23" s="18"/>
      <c r="G23" s="18"/>
      <c r="H23" s="22"/>
      <c r="I23" s="22"/>
      <c r="J23" s="22"/>
      <c r="K23" s="18"/>
      <c r="L23" s="22"/>
      <c r="M23" s="19">
        <v>38895</v>
      </c>
      <c r="N23" s="19">
        <v>40116</v>
      </c>
      <c r="O23" s="32" t="str">
        <f t="shared" si="0"/>
        <v>3 ans, 4 mois et 3 jours</v>
      </c>
      <c r="P23" s="18"/>
      <c r="Q23" s="20"/>
      <c r="R23" s="34">
        <f t="shared" ca="1" si="1"/>
        <v>1221</v>
      </c>
      <c r="S23" s="44"/>
    </row>
    <row r="24" spans="1:19" s="7" customFormat="1" ht="15.75" customHeight="1" x14ac:dyDescent="0.25">
      <c r="A24" s="8" t="s">
        <v>42</v>
      </c>
      <c r="B24" s="18"/>
      <c r="C24" s="18"/>
      <c r="D24" s="22"/>
      <c r="E24" s="18"/>
      <c r="F24" s="18"/>
      <c r="G24" s="18"/>
      <c r="H24" s="22"/>
      <c r="I24" s="22"/>
      <c r="J24" s="22"/>
      <c r="K24" s="18"/>
      <c r="L24" s="22"/>
      <c r="M24" s="19">
        <v>38895</v>
      </c>
      <c r="N24" s="19">
        <v>40268</v>
      </c>
      <c r="O24" s="32" t="str">
        <f t="shared" si="0"/>
        <v>3 ans, 9 mois et 4 jours</v>
      </c>
      <c r="P24" s="18"/>
      <c r="Q24" s="20"/>
      <c r="R24" s="34">
        <f t="shared" ca="1" si="1"/>
        <v>1373</v>
      </c>
      <c r="S24" s="44"/>
    </row>
    <row r="25" spans="1:19" s="7" customFormat="1" ht="15.75" customHeight="1" x14ac:dyDescent="0.25">
      <c r="A25" s="8" t="s">
        <v>43</v>
      </c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9">
        <v>40120</v>
      </c>
      <c r="N25" s="19">
        <v>41182</v>
      </c>
      <c r="O25" s="32" t="str">
        <f t="shared" si="0"/>
        <v>2 ans, 10 mois et 27 jours</v>
      </c>
      <c r="P25" s="22"/>
      <c r="Q25" s="23"/>
      <c r="R25" s="34">
        <f t="shared" ca="1" si="1"/>
        <v>1062</v>
      </c>
      <c r="S25" s="44"/>
    </row>
    <row r="26" spans="1:19" s="7" customFormat="1" ht="15.75" customHeight="1" x14ac:dyDescent="0.25">
      <c r="A26" s="8" t="s">
        <v>44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6">
        <v>40897</v>
      </c>
      <c r="N26" s="16">
        <v>40999</v>
      </c>
      <c r="O26" s="31" t="str">
        <f t="shared" si="0"/>
        <v>0 an 3 mois et 11 jours</v>
      </c>
      <c r="P26" s="15"/>
      <c r="Q26" s="21"/>
      <c r="R26" s="34">
        <f t="shared" ca="1" si="1"/>
        <v>102</v>
      </c>
      <c r="S26" s="44"/>
    </row>
    <row r="27" spans="1:19" s="7" customFormat="1" ht="15.75" customHeight="1" x14ac:dyDescent="0.25">
      <c r="A27" s="8" t="s">
        <v>45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6">
        <v>40045</v>
      </c>
      <c r="N27" s="16">
        <v>40999</v>
      </c>
      <c r="O27" s="31" t="str">
        <f t="shared" si="0"/>
        <v>2 ans, 7 mois et 11 jours</v>
      </c>
      <c r="P27" s="15"/>
      <c r="Q27" s="21"/>
      <c r="R27" s="34">
        <f t="shared" ca="1" si="1"/>
        <v>954</v>
      </c>
      <c r="S27" s="44"/>
    </row>
    <row r="28" spans="1:19" s="7" customFormat="1" ht="15.75" customHeight="1" x14ac:dyDescent="0.25">
      <c r="A28" s="8" t="s">
        <v>46</v>
      </c>
      <c r="B28" s="14"/>
      <c r="C28" s="14"/>
      <c r="D28" s="15"/>
      <c r="E28" s="14"/>
      <c r="F28" s="14"/>
      <c r="G28" s="14"/>
      <c r="H28" s="15"/>
      <c r="I28" s="15"/>
      <c r="J28" s="15"/>
      <c r="K28" s="14"/>
      <c r="L28" s="15"/>
      <c r="M28" s="16">
        <v>38895</v>
      </c>
      <c r="N28" s="16">
        <v>40170</v>
      </c>
      <c r="O28" s="31" t="str">
        <f t="shared" si="0"/>
        <v>3 ans, 5 mois et 26 jours</v>
      </c>
      <c r="P28" s="14"/>
      <c r="Q28" s="17"/>
      <c r="R28" s="34">
        <f t="shared" ca="1" si="1"/>
        <v>1275</v>
      </c>
      <c r="S28" s="44"/>
    </row>
    <row r="29" spans="1:19" s="7" customFormat="1" ht="15.75" customHeight="1" x14ac:dyDescent="0.25">
      <c r="A29" s="8" t="s">
        <v>47</v>
      </c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9">
        <v>41445</v>
      </c>
      <c r="N29" s="19"/>
      <c r="O29" s="32" t="str">
        <f t="shared" ca="1" si="0"/>
        <v>0 an, 0 mois et 26 jours</v>
      </c>
      <c r="P29" s="18"/>
      <c r="Q29" s="20"/>
      <c r="R29" s="34">
        <f t="shared" ca="1" si="1"/>
        <v>26</v>
      </c>
      <c r="S29" s="44"/>
    </row>
    <row r="30" spans="1:19" s="7" customFormat="1" ht="15.75" customHeight="1" x14ac:dyDescent="0.25">
      <c r="A30" s="8" t="s">
        <v>48</v>
      </c>
      <c r="B30" s="14"/>
      <c r="C30" s="14"/>
      <c r="D30" s="15"/>
      <c r="E30" s="14"/>
      <c r="F30" s="14"/>
      <c r="G30" s="14"/>
      <c r="H30" s="15"/>
      <c r="I30" s="15"/>
      <c r="J30" s="15"/>
      <c r="K30" s="14"/>
      <c r="L30" s="15"/>
      <c r="M30" s="16">
        <v>38895</v>
      </c>
      <c r="N30" s="16">
        <v>40268</v>
      </c>
      <c r="O30" s="31" t="str">
        <f t="shared" si="0"/>
        <v>3 ans, 9 mois et 4 jours</v>
      </c>
      <c r="P30" s="14"/>
      <c r="Q30" s="17"/>
      <c r="R30" s="34">
        <f t="shared" ca="1" si="1"/>
        <v>1373</v>
      </c>
      <c r="S30" s="44"/>
    </row>
    <row r="31" spans="1:19" s="7" customFormat="1" ht="15.75" customHeight="1" x14ac:dyDescent="0.25">
      <c r="A31" s="8" t="s">
        <v>49</v>
      </c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5">
        <v>41386</v>
      </c>
      <c r="N31" s="25"/>
      <c r="O31" s="33" t="str">
        <f t="shared" ca="1" si="0"/>
        <v>0 an, 2 mois et 24 jours</v>
      </c>
      <c r="P31" s="24"/>
      <c r="Q31" s="26"/>
      <c r="R31" s="34">
        <f t="shared" ca="1" si="1"/>
        <v>85</v>
      </c>
      <c r="S31" s="44"/>
    </row>
    <row r="32" spans="1:19" s="7" customFormat="1" ht="12" customHeight="1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10"/>
      <c r="N32" s="10"/>
      <c r="O32" s="10"/>
      <c r="P32" s="9"/>
      <c r="Q32" s="9"/>
    </row>
    <row r="33" spans="1:21" s="7" customFormat="1" ht="12" customHeight="1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28" t="s">
        <v>17</v>
      </c>
      <c r="N33" s="29"/>
      <c r="O33" s="12" t="str">
        <f ca="1">R36&amp;" ans, "&amp;R37&amp;" mois et "&amp;R38&amp;" jours"</f>
        <v>50 ans, 0 mois et 28 jours</v>
      </c>
      <c r="P33" s="11" t="s">
        <v>19</v>
      </c>
      <c r="Q33" s="13">
        <f ca="1">TODAY()</f>
        <v>41471</v>
      </c>
      <c r="R33" s="41">
        <f ca="1">SUM(R4:R32)</f>
        <v>18278</v>
      </c>
      <c r="S33" s="7" t="s">
        <v>54</v>
      </c>
    </row>
    <row r="34" spans="1:21" s="7" customFormat="1" ht="12" customHeight="1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28" t="s">
        <v>21</v>
      </c>
      <c r="N34" s="29"/>
      <c r="O34" s="4">
        <f ca="1">COUNTA(O4:O31)</f>
        <v>28</v>
      </c>
      <c r="P34" s="11"/>
      <c r="Q34" s="13"/>
    </row>
    <row r="35" spans="1:21" s="7" customFormat="1" ht="12" customHeight="1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28" t="s">
        <v>20</v>
      </c>
      <c r="N35" s="29"/>
      <c r="O35" s="12" t="str">
        <f ca="1">R40&amp;" ans, "&amp;R41&amp;" mois et "&amp;R42&amp;" jours"</f>
        <v>1 ans, 9 mois et 13 jours</v>
      </c>
      <c r="P35" s="11"/>
      <c r="Q35" s="11"/>
    </row>
    <row r="36" spans="1:21" s="7" customFormat="1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 t="s">
        <v>54</v>
      </c>
      <c r="R36" s="35">
        <f ca="1">INT(R$33/365)</f>
        <v>50</v>
      </c>
      <c r="S36" s="7" t="s">
        <v>51</v>
      </c>
    </row>
    <row r="37" spans="1:2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40"/>
      <c r="R37" s="37">
        <f ca="1">INT(MOD(R$33/365,1)*12)</f>
        <v>0</v>
      </c>
      <c r="S37" s="36" t="s">
        <v>50</v>
      </c>
    </row>
    <row r="38" spans="1:21" x14ac:dyDescent="0.25">
      <c r="R38" s="37">
        <f ca="1">ROUND(MOD((MOD(R$33/365,1)*12),1)*(365/12),0)</f>
        <v>28</v>
      </c>
      <c r="S38" s="36" t="s">
        <v>52</v>
      </c>
      <c r="T38">
        <f ca="1">R36*365+R37*(365/12)+R38</f>
        <v>18278</v>
      </c>
      <c r="U38" t="b">
        <f ca="1">T38=R33</f>
        <v>1</v>
      </c>
    </row>
    <row r="39" spans="1:21" x14ac:dyDescent="0.25">
      <c r="N39" s="27"/>
      <c r="P39" s="38" t="s">
        <v>53</v>
      </c>
      <c r="Q39" s="39"/>
    </row>
    <row r="40" spans="1:21" x14ac:dyDescent="0.25">
      <c r="P40" s="42">
        <f ca="1">ROUNDDOWN(R33/O34,0)</f>
        <v>652</v>
      </c>
      <c r="Q40" s="43" t="s">
        <v>53</v>
      </c>
      <c r="R40" s="35">
        <f ca="1">INT(P$40/365)</f>
        <v>1</v>
      </c>
      <c r="S40" s="7" t="s">
        <v>51</v>
      </c>
    </row>
    <row r="41" spans="1:21" x14ac:dyDescent="0.25">
      <c r="R41" s="37">
        <f ca="1">INT(MOD(P$40/365,1)*12)</f>
        <v>9</v>
      </c>
      <c r="S41" s="36" t="s">
        <v>50</v>
      </c>
    </row>
    <row r="42" spans="1:21" x14ac:dyDescent="0.25">
      <c r="O42" s="27"/>
      <c r="R42" s="37">
        <f ca="1">ROUND(MOD((MOD(P$40/365,1)*12),1)*(365/12),0)</f>
        <v>13</v>
      </c>
      <c r="S42" s="36" t="s">
        <v>52</v>
      </c>
      <c r="T42">
        <f ca="1">ROUND(R40*365+R41*(365/12)+R42,0)</f>
        <v>652</v>
      </c>
      <c r="U42" t="b">
        <f ca="1">T42=P40</f>
        <v>1</v>
      </c>
    </row>
  </sheetData>
  <sortState ref="A4:U31">
    <sortCondition ref="A4:A31"/>
    <sortCondition ref="B4:B31"/>
  </sortState>
  <mergeCells count="4">
    <mergeCell ref="M34:N34"/>
    <mergeCell ref="M35:N35"/>
    <mergeCell ref="A1:Q1"/>
    <mergeCell ref="M33:N33"/>
  </mergeCells>
  <dataValidations disablePrompts="1" count="2">
    <dataValidation type="list" allowBlank="1" showInputMessage="1" showErrorMessage="1" sqref="C13:C32">
      <formula1>#REF!</formula1>
    </dataValidation>
    <dataValidation type="list" allowBlank="1" showInputMessage="1" showErrorMessage="1" sqref="D13:F32 J13:L32">
      <formula1>#REF!</formula1>
    </dataValidation>
  </dataValidations>
  <pageMargins left="0.7" right="0.7" top="0.75" bottom="0.75" header="0.3" footer="0.3"/>
  <pageSetup paperSize="9" scale="43" orientation="landscape" r:id="rId1"/>
  <headerFooter>
    <oddHeader>&amp;C&amp;D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ALT</vt:lpstr>
      <vt:lpstr>BG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ccorce</dc:creator>
  <cp:lastModifiedBy>Administrateur</cp:lastModifiedBy>
  <cp:lastPrinted>2013-07-12T14:34:41Z</cp:lastPrinted>
  <dcterms:created xsi:type="dcterms:W3CDTF">2010-11-16T12:55:06Z</dcterms:created>
  <dcterms:modified xsi:type="dcterms:W3CDTF">2013-07-16T09:40:56Z</dcterms:modified>
</cp:coreProperties>
</file>