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 defaultThemeVersion="124226"/>
  <bookViews>
    <workbookView xWindow="600" yWindow="450" windowWidth="12915" windowHeight="7320"/>
  </bookViews>
  <sheets>
    <sheet name="Données" sheetId="1" r:id="rId1"/>
    <sheet name="Calculs" sheetId="12" r:id="rId2"/>
    <sheet name="Graphiques" sheetId="13" r:id="rId3"/>
  </sheets>
  <definedNames>
    <definedName name="_xlnm._FilterDatabase" localSheetId="0" hidden="1">Données!$A$1:$I$67</definedName>
    <definedName name="max_CA">Calculs!$D$1</definedName>
    <definedName name="min_CA">Calculs!$B$1</definedName>
  </definedNames>
  <calcPr calcId="145621"/>
</workbook>
</file>

<file path=xl/calcChain.xml><?xml version="1.0" encoding="utf-8"?>
<calcChain xmlns="http://schemas.openxmlformats.org/spreadsheetml/2006/main">
  <c r="B9" i="13" l="1"/>
  <c r="Q7" i="13"/>
  <c r="R7" i="13"/>
  <c r="S7" i="13"/>
  <c r="D1" i="12"/>
  <c r="B1" i="12"/>
  <c r="K4" i="12" s="1"/>
  <c r="D5" i="12"/>
  <c r="D6" i="12"/>
  <c r="D7" i="12"/>
  <c r="D8" i="12"/>
  <c r="D9" i="12"/>
  <c r="D10" i="12"/>
  <c r="D11" i="12"/>
  <c r="D12" i="12"/>
  <c r="D13" i="12"/>
  <c r="D14" i="12"/>
  <c r="D15" i="12"/>
  <c r="D16" i="12"/>
  <c r="D17" i="12"/>
  <c r="D18" i="12"/>
  <c r="D19" i="12"/>
  <c r="D20" i="12"/>
  <c r="D21" i="12"/>
  <c r="D22" i="12"/>
  <c r="D23" i="12"/>
  <c r="D24" i="12"/>
  <c r="D25" i="12"/>
  <c r="D26" i="12"/>
  <c r="D27" i="12"/>
  <c r="D28" i="12"/>
  <c r="D29" i="12"/>
  <c r="D30" i="12"/>
  <c r="D31" i="12"/>
  <c r="D32" i="12"/>
  <c r="D33" i="12"/>
  <c r="D34" i="12"/>
  <c r="D35" i="12"/>
  <c r="D36" i="12"/>
  <c r="D37" i="12"/>
  <c r="D38" i="12"/>
  <c r="D39" i="12"/>
  <c r="D40" i="12"/>
  <c r="D41" i="12"/>
  <c r="D42" i="12"/>
  <c r="D43" i="12"/>
  <c r="D44" i="12"/>
  <c r="D45" i="12"/>
  <c r="D46" i="12"/>
  <c r="D47" i="12"/>
  <c r="D48" i="12"/>
  <c r="D49" i="12"/>
  <c r="D50" i="12"/>
  <c r="D51" i="12"/>
  <c r="D52" i="12"/>
  <c r="D53" i="12"/>
  <c r="D54" i="12"/>
  <c r="D55" i="12"/>
  <c r="D56" i="12"/>
  <c r="D57" i="12"/>
  <c r="D58" i="12"/>
  <c r="D59" i="12"/>
  <c r="D60" i="12"/>
  <c r="D61" i="12"/>
  <c r="D62" i="12"/>
  <c r="D63" i="12"/>
  <c r="D64" i="12"/>
  <c r="D65" i="12"/>
  <c r="D66" i="12"/>
  <c r="D67" i="12"/>
  <c r="D68" i="12"/>
  <c r="D69" i="12"/>
  <c r="D70" i="12"/>
  <c r="D4" i="12"/>
  <c r="A6" i="12"/>
  <c r="E6" i="12" s="1"/>
  <c r="B6" i="12"/>
  <c r="C6" i="12"/>
  <c r="A7" i="12"/>
  <c r="E7" i="12" s="1"/>
  <c r="B7" i="12"/>
  <c r="C7" i="12"/>
  <c r="A8" i="12"/>
  <c r="E8" i="12" s="1"/>
  <c r="B8" i="12"/>
  <c r="C8" i="12"/>
  <c r="A9" i="12"/>
  <c r="E9" i="12" s="1"/>
  <c r="B9" i="12"/>
  <c r="C9" i="12"/>
  <c r="A10" i="12"/>
  <c r="E10" i="12" s="1"/>
  <c r="B10" i="12"/>
  <c r="C10" i="12"/>
  <c r="A11" i="12"/>
  <c r="E11" i="12" s="1"/>
  <c r="B11" i="12"/>
  <c r="C11" i="12"/>
  <c r="A12" i="12"/>
  <c r="E12" i="12" s="1"/>
  <c r="B12" i="12"/>
  <c r="C12" i="12"/>
  <c r="A13" i="12"/>
  <c r="E13" i="12" s="1"/>
  <c r="B13" i="12"/>
  <c r="C13" i="12"/>
  <c r="A14" i="12"/>
  <c r="E14" i="12" s="1"/>
  <c r="B14" i="12"/>
  <c r="C14" i="12"/>
  <c r="A15" i="12"/>
  <c r="E15" i="12" s="1"/>
  <c r="B15" i="12"/>
  <c r="C15" i="12"/>
  <c r="A16" i="12"/>
  <c r="E16" i="12" s="1"/>
  <c r="B16" i="12"/>
  <c r="C16" i="12"/>
  <c r="A17" i="12"/>
  <c r="E17" i="12" s="1"/>
  <c r="B17" i="12"/>
  <c r="C17" i="12"/>
  <c r="A18" i="12"/>
  <c r="E18" i="12" s="1"/>
  <c r="B18" i="12"/>
  <c r="C18" i="12"/>
  <c r="A19" i="12"/>
  <c r="E19" i="12" s="1"/>
  <c r="B19" i="12"/>
  <c r="C19" i="12"/>
  <c r="A20" i="12"/>
  <c r="E20" i="12" s="1"/>
  <c r="B20" i="12"/>
  <c r="C20" i="12"/>
  <c r="A21" i="12"/>
  <c r="E21" i="12" s="1"/>
  <c r="B21" i="12"/>
  <c r="C21" i="12"/>
  <c r="A22" i="12"/>
  <c r="E22" i="12" s="1"/>
  <c r="B22" i="12"/>
  <c r="C22" i="12"/>
  <c r="A23" i="12"/>
  <c r="E23" i="12" s="1"/>
  <c r="B23" i="12"/>
  <c r="C23" i="12"/>
  <c r="A24" i="12"/>
  <c r="E24" i="12" s="1"/>
  <c r="B24" i="12"/>
  <c r="C24" i="12"/>
  <c r="A25" i="12"/>
  <c r="E25" i="12" s="1"/>
  <c r="B25" i="12"/>
  <c r="C25" i="12"/>
  <c r="A26" i="12"/>
  <c r="E26" i="12" s="1"/>
  <c r="B26" i="12"/>
  <c r="C26" i="12"/>
  <c r="A27" i="12"/>
  <c r="E27" i="12" s="1"/>
  <c r="B27" i="12"/>
  <c r="C27" i="12"/>
  <c r="A28" i="12"/>
  <c r="E28" i="12" s="1"/>
  <c r="B28" i="12"/>
  <c r="C28" i="12"/>
  <c r="A29" i="12"/>
  <c r="E29" i="12" s="1"/>
  <c r="B29" i="12"/>
  <c r="C29" i="12"/>
  <c r="A30" i="12"/>
  <c r="E30" i="12" s="1"/>
  <c r="B30" i="12"/>
  <c r="C30" i="12"/>
  <c r="A31" i="12"/>
  <c r="E31" i="12" s="1"/>
  <c r="B31" i="12"/>
  <c r="C31" i="12"/>
  <c r="A32" i="12"/>
  <c r="E32" i="12" s="1"/>
  <c r="B32" i="12"/>
  <c r="C32" i="12"/>
  <c r="A33" i="12"/>
  <c r="E33" i="12" s="1"/>
  <c r="B33" i="12"/>
  <c r="C33" i="12"/>
  <c r="A34" i="12"/>
  <c r="E34" i="12" s="1"/>
  <c r="B34" i="12"/>
  <c r="C34" i="12"/>
  <c r="A35" i="12"/>
  <c r="E35" i="12" s="1"/>
  <c r="B35" i="12"/>
  <c r="C35" i="12"/>
  <c r="A36" i="12"/>
  <c r="E36" i="12" s="1"/>
  <c r="B36" i="12"/>
  <c r="C36" i="12"/>
  <c r="A37" i="12"/>
  <c r="E37" i="12" s="1"/>
  <c r="B37" i="12"/>
  <c r="C37" i="12"/>
  <c r="A38" i="12"/>
  <c r="E38" i="12" s="1"/>
  <c r="B38" i="12"/>
  <c r="C38" i="12"/>
  <c r="A39" i="12"/>
  <c r="E39" i="12" s="1"/>
  <c r="B39" i="12"/>
  <c r="C39" i="12"/>
  <c r="A40" i="12"/>
  <c r="E40" i="12" s="1"/>
  <c r="B40" i="12"/>
  <c r="C40" i="12"/>
  <c r="A41" i="12"/>
  <c r="E41" i="12" s="1"/>
  <c r="B41" i="12"/>
  <c r="C41" i="12"/>
  <c r="A42" i="12"/>
  <c r="E42" i="12" s="1"/>
  <c r="B42" i="12"/>
  <c r="C42" i="12"/>
  <c r="A43" i="12"/>
  <c r="E43" i="12" s="1"/>
  <c r="B43" i="12"/>
  <c r="C43" i="12"/>
  <c r="A44" i="12"/>
  <c r="E44" i="12" s="1"/>
  <c r="B44" i="12"/>
  <c r="C44" i="12"/>
  <c r="A45" i="12"/>
  <c r="E45" i="12" s="1"/>
  <c r="B45" i="12"/>
  <c r="C45" i="12"/>
  <c r="A46" i="12"/>
  <c r="E46" i="12" s="1"/>
  <c r="B46" i="12"/>
  <c r="C46" i="12"/>
  <c r="A47" i="12"/>
  <c r="E47" i="12" s="1"/>
  <c r="B47" i="12"/>
  <c r="C47" i="12"/>
  <c r="A48" i="12"/>
  <c r="E48" i="12" s="1"/>
  <c r="B48" i="12"/>
  <c r="C48" i="12"/>
  <c r="A49" i="12"/>
  <c r="E49" i="12" s="1"/>
  <c r="B49" i="12"/>
  <c r="C49" i="12"/>
  <c r="A50" i="12"/>
  <c r="E50" i="12" s="1"/>
  <c r="B50" i="12"/>
  <c r="C50" i="12"/>
  <c r="A51" i="12"/>
  <c r="E51" i="12" s="1"/>
  <c r="B51" i="12"/>
  <c r="C51" i="12"/>
  <c r="A52" i="12"/>
  <c r="E52" i="12" s="1"/>
  <c r="B52" i="12"/>
  <c r="C52" i="12"/>
  <c r="A53" i="12"/>
  <c r="E53" i="12" s="1"/>
  <c r="B53" i="12"/>
  <c r="C53" i="12"/>
  <c r="A54" i="12"/>
  <c r="E54" i="12" s="1"/>
  <c r="B54" i="12"/>
  <c r="C54" i="12"/>
  <c r="A55" i="12"/>
  <c r="E55" i="12" s="1"/>
  <c r="B55" i="12"/>
  <c r="C55" i="12"/>
  <c r="A56" i="12"/>
  <c r="E56" i="12" s="1"/>
  <c r="B56" i="12"/>
  <c r="C56" i="12"/>
  <c r="A57" i="12"/>
  <c r="E57" i="12" s="1"/>
  <c r="B57" i="12"/>
  <c r="C57" i="12"/>
  <c r="A58" i="12"/>
  <c r="E58" i="12" s="1"/>
  <c r="B58" i="12"/>
  <c r="C58" i="12"/>
  <c r="A59" i="12"/>
  <c r="E59" i="12" s="1"/>
  <c r="B59" i="12"/>
  <c r="C59" i="12"/>
  <c r="A60" i="12"/>
  <c r="E60" i="12" s="1"/>
  <c r="B60" i="12"/>
  <c r="C60" i="12"/>
  <c r="A61" i="12"/>
  <c r="E61" i="12" s="1"/>
  <c r="B61" i="12"/>
  <c r="C61" i="12"/>
  <c r="A62" i="12"/>
  <c r="E62" i="12" s="1"/>
  <c r="B62" i="12"/>
  <c r="C62" i="12"/>
  <c r="A63" i="12"/>
  <c r="E63" i="12" s="1"/>
  <c r="B63" i="12"/>
  <c r="C63" i="12"/>
  <c r="A64" i="12"/>
  <c r="E64" i="12" s="1"/>
  <c r="B64" i="12"/>
  <c r="C64" i="12"/>
  <c r="A65" i="12"/>
  <c r="E65" i="12" s="1"/>
  <c r="B65" i="12"/>
  <c r="C65" i="12"/>
  <c r="A66" i="12"/>
  <c r="E66" i="12" s="1"/>
  <c r="B66" i="12"/>
  <c r="C66" i="12"/>
  <c r="A67" i="12"/>
  <c r="E67" i="12" s="1"/>
  <c r="B67" i="12"/>
  <c r="C67" i="12"/>
  <c r="A68" i="12"/>
  <c r="E68" i="12" s="1"/>
  <c r="B68" i="12"/>
  <c r="C68" i="12"/>
  <c r="A69" i="12"/>
  <c r="E69" i="12" s="1"/>
  <c r="B69" i="12"/>
  <c r="C69" i="12"/>
  <c r="A70" i="12"/>
  <c r="E70" i="12" s="1"/>
  <c r="B70" i="12"/>
  <c r="C70" i="12"/>
  <c r="B4" i="12"/>
  <c r="C4" i="12"/>
  <c r="B5" i="12"/>
  <c r="C5" i="12"/>
  <c r="A5" i="12"/>
  <c r="F5" i="12" s="1"/>
  <c r="A4" i="12"/>
  <c r="D2" i="13" s="1"/>
  <c r="H18" i="12" l="1"/>
  <c r="H14" i="12"/>
  <c r="H10" i="12"/>
  <c r="H6" i="12"/>
  <c r="H16" i="12"/>
  <c r="H12" i="12"/>
  <c r="H8" i="12"/>
  <c r="G5" i="12"/>
  <c r="H19" i="12"/>
  <c r="H17" i="12"/>
  <c r="H15" i="12"/>
  <c r="H13" i="12"/>
  <c r="H11" i="12"/>
  <c r="H9" i="12"/>
  <c r="H7" i="12"/>
  <c r="H70" i="12"/>
  <c r="H69" i="12"/>
  <c r="H68" i="12"/>
  <c r="H67" i="12"/>
  <c r="H66" i="12"/>
  <c r="H65" i="12"/>
  <c r="H64" i="12"/>
  <c r="H63" i="12"/>
  <c r="H62" i="12"/>
  <c r="H61" i="12"/>
  <c r="H60" i="12"/>
  <c r="H59" i="12"/>
  <c r="H58" i="12"/>
  <c r="H57" i="12"/>
  <c r="H56" i="12"/>
  <c r="H55" i="12"/>
  <c r="H54" i="12"/>
  <c r="H53" i="12"/>
  <c r="H52" i="12"/>
  <c r="H51" i="12"/>
  <c r="H50" i="12"/>
  <c r="H49" i="12"/>
  <c r="H48" i="12"/>
  <c r="H47" i="12"/>
  <c r="H46" i="12"/>
  <c r="H45" i="12"/>
  <c r="H44" i="12"/>
  <c r="H43" i="12"/>
  <c r="H42" i="12"/>
  <c r="H41" i="12"/>
  <c r="H40" i="12"/>
  <c r="H39" i="12"/>
  <c r="H38" i="12"/>
  <c r="H37" i="12"/>
  <c r="H36" i="12"/>
  <c r="H35" i="12"/>
  <c r="H34" i="12"/>
  <c r="H33" i="12"/>
  <c r="H32" i="12"/>
  <c r="H31" i="12"/>
  <c r="H30" i="12"/>
  <c r="H29" i="12"/>
  <c r="H28" i="12"/>
  <c r="H27" i="12"/>
  <c r="H26" i="12"/>
  <c r="H25" i="12"/>
  <c r="H24" i="12"/>
  <c r="H23" i="12"/>
  <c r="H22" i="12"/>
  <c r="H21" i="12"/>
  <c r="H20" i="12"/>
  <c r="C2" i="13"/>
  <c r="H5" i="12"/>
  <c r="G19" i="12"/>
  <c r="G18" i="12"/>
  <c r="G17" i="12"/>
  <c r="G16" i="12"/>
  <c r="G15" i="12"/>
  <c r="G14" i="12"/>
  <c r="G13" i="12"/>
  <c r="G12" i="12"/>
  <c r="G11" i="12"/>
  <c r="G10" i="12"/>
  <c r="G9" i="12"/>
  <c r="G8" i="12"/>
  <c r="G7" i="12"/>
  <c r="G6" i="12"/>
  <c r="G70" i="12"/>
  <c r="G69" i="12"/>
  <c r="G68" i="12"/>
  <c r="G67" i="12"/>
  <c r="G66" i="12"/>
  <c r="G65" i="12"/>
  <c r="G64" i="12"/>
  <c r="G63" i="12"/>
  <c r="G62" i="12"/>
  <c r="G61" i="12"/>
  <c r="G60" i="12"/>
  <c r="G59" i="12"/>
  <c r="G58" i="12"/>
  <c r="G57" i="12"/>
  <c r="G56" i="12"/>
  <c r="G55" i="12"/>
  <c r="G54" i="12"/>
  <c r="G53" i="12"/>
  <c r="G52" i="12"/>
  <c r="G51" i="12"/>
  <c r="G50" i="12"/>
  <c r="G49" i="12"/>
  <c r="G48" i="12"/>
  <c r="G47" i="12"/>
  <c r="G46" i="12"/>
  <c r="G45" i="12"/>
  <c r="G44" i="12"/>
  <c r="G43" i="12"/>
  <c r="G42" i="12"/>
  <c r="G41" i="12"/>
  <c r="G40" i="12"/>
  <c r="G39" i="12"/>
  <c r="G38" i="12"/>
  <c r="G37" i="12"/>
  <c r="G36" i="12"/>
  <c r="G35" i="12"/>
  <c r="G34" i="12"/>
  <c r="G33" i="12"/>
  <c r="G32" i="12"/>
  <c r="G31" i="12"/>
  <c r="G30" i="12"/>
  <c r="G29" i="12"/>
  <c r="G28" i="12"/>
  <c r="G27" i="12"/>
  <c r="G26" i="12"/>
  <c r="G25" i="12"/>
  <c r="G24" i="12"/>
  <c r="G23" i="12"/>
  <c r="G22" i="12"/>
  <c r="G21" i="12"/>
  <c r="G20" i="12"/>
  <c r="L4" i="12"/>
  <c r="M4" i="12" s="1"/>
  <c r="N4" i="12" s="1"/>
  <c r="O4" i="12" s="1"/>
  <c r="P4" i="12" s="1"/>
  <c r="Q4" i="12" s="1"/>
  <c r="R4" i="12" s="1"/>
  <c r="S4" i="12" s="1"/>
  <c r="T4" i="12" s="1"/>
  <c r="U4" i="12" s="1"/>
  <c r="V4" i="12" s="1"/>
  <c r="W4" i="12" s="1"/>
  <c r="X4" i="12" s="1"/>
  <c r="Y4" i="12" s="1"/>
  <c r="B2" i="13"/>
  <c r="E5" i="12"/>
  <c r="L5" i="12" s="1"/>
  <c r="C7" i="13" s="1"/>
  <c r="F70" i="12"/>
  <c r="Y70" i="12" s="1"/>
  <c r="F68" i="12"/>
  <c r="Y68" i="12" s="1"/>
  <c r="F66" i="12"/>
  <c r="F64" i="12"/>
  <c r="F62" i="12"/>
  <c r="F60" i="12"/>
  <c r="F58" i="12"/>
  <c r="F56" i="12"/>
  <c r="F54" i="12"/>
  <c r="F52" i="12"/>
  <c r="F50" i="12"/>
  <c r="F48" i="12"/>
  <c r="Y48" i="12" s="1"/>
  <c r="F46" i="12"/>
  <c r="F44" i="12"/>
  <c r="F42" i="12"/>
  <c r="F40" i="12"/>
  <c r="Y40" i="12" s="1"/>
  <c r="F38" i="12"/>
  <c r="F36" i="12"/>
  <c r="F34" i="12"/>
  <c r="L34" i="12" s="1"/>
  <c r="F32" i="12"/>
  <c r="F30" i="12"/>
  <c r="L30" i="12" s="1"/>
  <c r="F28" i="12"/>
  <c r="F26" i="12"/>
  <c r="L26" i="12" s="1"/>
  <c r="F24" i="12"/>
  <c r="F22" i="12"/>
  <c r="L22" i="12" s="1"/>
  <c r="F20" i="12"/>
  <c r="F18" i="12"/>
  <c r="F16" i="12"/>
  <c r="Y16" i="12" s="1"/>
  <c r="F14" i="12"/>
  <c r="F12" i="12"/>
  <c r="F10" i="12"/>
  <c r="F8" i="12"/>
  <c r="Y8" i="12" s="1"/>
  <c r="F6" i="12"/>
  <c r="F69" i="12"/>
  <c r="F67" i="12"/>
  <c r="F65" i="12"/>
  <c r="F63" i="12"/>
  <c r="F61" i="12"/>
  <c r="F59" i="12"/>
  <c r="F57" i="12"/>
  <c r="F55" i="12"/>
  <c r="F53" i="12"/>
  <c r="F51" i="12"/>
  <c r="F49" i="12"/>
  <c r="F47" i="12"/>
  <c r="F45" i="12"/>
  <c r="F43" i="12"/>
  <c r="F41" i="12"/>
  <c r="F39" i="12"/>
  <c r="F37" i="12"/>
  <c r="L37" i="12" s="1"/>
  <c r="F35" i="12"/>
  <c r="N35" i="12" s="1"/>
  <c r="F33" i="12"/>
  <c r="L33" i="12" s="1"/>
  <c r="F31" i="12"/>
  <c r="N31" i="12" s="1"/>
  <c r="F29" i="12"/>
  <c r="L29" i="12" s="1"/>
  <c r="F27" i="12"/>
  <c r="K27" i="12" s="1"/>
  <c r="F25" i="12"/>
  <c r="L25" i="12" s="1"/>
  <c r="F23" i="12"/>
  <c r="N23" i="12" s="1"/>
  <c r="F21" i="12"/>
  <c r="L21" i="12" s="1"/>
  <c r="F19" i="12"/>
  <c r="F17" i="12"/>
  <c r="F15" i="12"/>
  <c r="F13" i="12"/>
  <c r="F11" i="12"/>
  <c r="F9" i="12"/>
  <c r="F7" i="12"/>
  <c r="N20" i="12" l="1"/>
  <c r="N24" i="12"/>
  <c r="N28" i="12"/>
  <c r="N32" i="12"/>
  <c r="N36" i="12"/>
  <c r="J21" i="12"/>
  <c r="J23" i="12"/>
  <c r="J25" i="12"/>
  <c r="J27" i="12"/>
  <c r="J29" i="12"/>
  <c r="J31" i="12"/>
  <c r="J33" i="12"/>
  <c r="J35" i="12"/>
  <c r="J37" i="12"/>
  <c r="J39" i="12"/>
  <c r="J41" i="12"/>
  <c r="J43" i="12"/>
  <c r="J45" i="12"/>
  <c r="J47" i="12"/>
  <c r="J49" i="12"/>
  <c r="J51" i="12"/>
  <c r="J53" i="12"/>
  <c r="J55" i="12"/>
  <c r="J57" i="12"/>
  <c r="J59" i="12"/>
  <c r="J61" i="12"/>
  <c r="J63" i="12"/>
  <c r="J65" i="12"/>
  <c r="J67" i="12"/>
  <c r="J69" i="12"/>
  <c r="J6" i="12"/>
  <c r="J8" i="12"/>
  <c r="J10" i="12"/>
  <c r="J12" i="12"/>
  <c r="J14" i="12"/>
  <c r="J16" i="12"/>
  <c r="J18" i="12"/>
  <c r="J5" i="12"/>
  <c r="J20" i="12"/>
  <c r="J22" i="12"/>
  <c r="J24" i="12"/>
  <c r="J26" i="12"/>
  <c r="J28" i="12"/>
  <c r="J30" i="12"/>
  <c r="J32" i="12"/>
  <c r="J34" i="12"/>
  <c r="J36" i="12"/>
  <c r="J38" i="12"/>
  <c r="J40" i="12"/>
  <c r="J42" i="12"/>
  <c r="J44" i="12"/>
  <c r="J46" i="12"/>
  <c r="J48" i="12"/>
  <c r="J50" i="12"/>
  <c r="J52" i="12"/>
  <c r="J54" i="12"/>
  <c r="J56" i="12"/>
  <c r="J58" i="12"/>
  <c r="J60" i="12"/>
  <c r="J62" i="12"/>
  <c r="J64" i="12"/>
  <c r="J66" i="12"/>
  <c r="J68" i="12"/>
  <c r="J70" i="12"/>
  <c r="J7" i="12"/>
  <c r="J9" i="12"/>
  <c r="J11" i="12"/>
  <c r="J13" i="12"/>
  <c r="J15" i="12"/>
  <c r="J17" i="12"/>
  <c r="J19" i="12"/>
  <c r="C9" i="13"/>
  <c r="G1" i="13"/>
  <c r="B6" i="13" a="1"/>
  <c r="N9" i="12"/>
  <c r="R9" i="12"/>
  <c r="V9" i="12"/>
  <c r="K9" i="12"/>
  <c r="O9" i="12"/>
  <c r="S9" i="12"/>
  <c r="W9" i="12"/>
  <c r="L9" i="12"/>
  <c r="P9" i="12"/>
  <c r="T9" i="12"/>
  <c r="X9" i="12"/>
  <c r="M9" i="12"/>
  <c r="Q9" i="12"/>
  <c r="U9" i="12"/>
  <c r="Y9" i="12"/>
  <c r="L17" i="12"/>
  <c r="P17" i="12"/>
  <c r="T17" i="12"/>
  <c r="X17" i="12"/>
  <c r="O17" i="12"/>
  <c r="S17" i="12"/>
  <c r="W17" i="12"/>
  <c r="K17" i="12"/>
  <c r="N17" i="12"/>
  <c r="R17" i="12"/>
  <c r="V17" i="12"/>
  <c r="M17" i="12"/>
  <c r="Q17" i="12"/>
  <c r="U17" i="12"/>
  <c r="Y17" i="12"/>
  <c r="L7" i="12"/>
  <c r="P7" i="12"/>
  <c r="T7" i="12"/>
  <c r="X7" i="12"/>
  <c r="M7" i="12"/>
  <c r="Q7" i="12"/>
  <c r="U7" i="12"/>
  <c r="Y7" i="12"/>
  <c r="N7" i="12"/>
  <c r="R7" i="12"/>
  <c r="V7" i="12"/>
  <c r="K7" i="12"/>
  <c r="O7" i="12"/>
  <c r="S7" i="12"/>
  <c r="W7" i="12"/>
  <c r="L11" i="12"/>
  <c r="P11" i="12"/>
  <c r="T11" i="12"/>
  <c r="X11" i="12"/>
  <c r="M11" i="12"/>
  <c r="Q11" i="12"/>
  <c r="U11" i="12"/>
  <c r="Y11" i="12"/>
  <c r="N11" i="12"/>
  <c r="R11" i="12"/>
  <c r="V11" i="12"/>
  <c r="K11" i="12"/>
  <c r="O11" i="12"/>
  <c r="S11" i="12"/>
  <c r="W11" i="12"/>
  <c r="K15" i="12"/>
  <c r="O15" i="12"/>
  <c r="S15" i="12"/>
  <c r="W15" i="12"/>
  <c r="P15" i="12"/>
  <c r="X15" i="12"/>
  <c r="R15" i="12"/>
  <c r="Y15" i="12"/>
  <c r="M15" i="12"/>
  <c r="Q15" i="12"/>
  <c r="U15" i="12"/>
  <c r="L15" i="12"/>
  <c r="T15" i="12"/>
  <c r="N15" i="12"/>
  <c r="V15" i="12"/>
  <c r="L19" i="12"/>
  <c r="P19" i="12"/>
  <c r="T19" i="12"/>
  <c r="X19" i="12"/>
  <c r="M19" i="12"/>
  <c r="Q19" i="12"/>
  <c r="U19" i="12"/>
  <c r="Y19" i="12"/>
  <c r="N19" i="12"/>
  <c r="R19" i="12"/>
  <c r="V19" i="12"/>
  <c r="K19" i="12"/>
  <c r="O19" i="12"/>
  <c r="S19" i="12"/>
  <c r="W19" i="12"/>
  <c r="L39" i="12"/>
  <c r="P39" i="12"/>
  <c r="T39" i="12"/>
  <c r="X39" i="12"/>
  <c r="M39" i="12"/>
  <c r="Q39" i="12"/>
  <c r="U39" i="12"/>
  <c r="Y39" i="12"/>
  <c r="N43" i="12"/>
  <c r="R43" i="12"/>
  <c r="V43" i="12"/>
  <c r="K43" i="12"/>
  <c r="O43" i="12"/>
  <c r="S43" i="12"/>
  <c r="W43" i="12"/>
  <c r="L43" i="12"/>
  <c r="P43" i="12"/>
  <c r="T43" i="12"/>
  <c r="X43" i="12"/>
  <c r="M43" i="12"/>
  <c r="Q43" i="12"/>
  <c r="U43" i="12"/>
  <c r="Y43" i="12"/>
  <c r="N47" i="12"/>
  <c r="R47" i="12"/>
  <c r="V47" i="12"/>
  <c r="K47" i="12"/>
  <c r="O47" i="12"/>
  <c r="S47" i="12"/>
  <c r="W47" i="12"/>
  <c r="L47" i="12"/>
  <c r="P47" i="12"/>
  <c r="T47" i="12"/>
  <c r="X47" i="12"/>
  <c r="M47" i="12"/>
  <c r="Q47" i="12"/>
  <c r="U47" i="12"/>
  <c r="Y47" i="12"/>
  <c r="N51" i="12"/>
  <c r="M51" i="12"/>
  <c r="Q51" i="12"/>
  <c r="S51" i="12"/>
  <c r="W51" i="12"/>
  <c r="R51" i="12"/>
  <c r="V51" i="12"/>
  <c r="L51" i="12"/>
  <c r="K51" i="12"/>
  <c r="O51" i="12"/>
  <c r="P51" i="12"/>
  <c r="U51" i="12"/>
  <c r="Y51" i="12"/>
  <c r="T51" i="12"/>
  <c r="X51" i="12"/>
  <c r="M55" i="12"/>
  <c r="Q55" i="12"/>
  <c r="U55" i="12"/>
  <c r="Y55" i="12"/>
  <c r="N55" i="12"/>
  <c r="R55" i="12"/>
  <c r="V55" i="12"/>
  <c r="K55" i="12"/>
  <c r="O55" i="12"/>
  <c r="S55" i="12"/>
  <c r="W55" i="12"/>
  <c r="L55" i="12"/>
  <c r="P55" i="12"/>
  <c r="T55" i="12"/>
  <c r="X55" i="12"/>
  <c r="M59" i="12"/>
  <c r="Q59" i="12"/>
  <c r="U59" i="12"/>
  <c r="Y59" i="12"/>
  <c r="N59" i="12"/>
  <c r="R59" i="12"/>
  <c r="V59" i="12"/>
  <c r="K59" i="12"/>
  <c r="O59" i="12"/>
  <c r="S59" i="12"/>
  <c r="W59" i="12"/>
  <c r="L59" i="12"/>
  <c r="P59" i="12"/>
  <c r="T59" i="12"/>
  <c r="X59" i="12"/>
  <c r="M63" i="12"/>
  <c r="Q63" i="12"/>
  <c r="U63" i="12"/>
  <c r="Y63" i="12"/>
  <c r="N63" i="12"/>
  <c r="R63" i="12"/>
  <c r="V63" i="12"/>
  <c r="K63" i="12"/>
  <c r="O63" i="12"/>
  <c r="S63" i="12"/>
  <c r="W63" i="12"/>
  <c r="L63" i="12"/>
  <c r="P63" i="12"/>
  <c r="T63" i="12"/>
  <c r="X63" i="12"/>
  <c r="K67" i="12"/>
  <c r="O67" i="12"/>
  <c r="S67" i="12"/>
  <c r="W67" i="12"/>
  <c r="L67" i="12"/>
  <c r="P67" i="12"/>
  <c r="T67" i="12"/>
  <c r="X67" i="12"/>
  <c r="M67" i="12"/>
  <c r="Q67" i="12"/>
  <c r="U67" i="12"/>
  <c r="Y67" i="12"/>
  <c r="N67" i="12"/>
  <c r="R67" i="12"/>
  <c r="V67" i="12"/>
  <c r="N6" i="12"/>
  <c r="R6" i="12"/>
  <c r="V6" i="12"/>
  <c r="K6" i="12"/>
  <c r="O6" i="12"/>
  <c r="S6" i="12"/>
  <c r="W6" i="12"/>
  <c r="L6" i="12"/>
  <c r="P6" i="12"/>
  <c r="T6" i="12"/>
  <c r="X6" i="12"/>
  <c r="M6" i="12"/>
  <c r="Q6" i="12"/>
  <c r="U6" i="12"/>
  <c r="N10" i="12"/>
  <c r="R10" i="12"/>
  <c r="V10" i="12"/>
  <c r="K10" i="12"/>
  <c r="O10" i="12"/>
  <c r="S10" i="12"/>
  <c r="W10" i="12"/>
  <c r="L10" i="12"/>
  <c r="P10" i="12"/>
  <c r="T10" i="12"/>
  <c r="X10" i="12"/>
  <c r="M10" i="12"/>
  <c r="Q10" i="12"/>
  <c r="U10" i="12"/>
  <c r="M14" i="12"/>
  <c r="Q14" i="12"/>
  <c r="U14" i="12"/>
  <c r="N14" i="12"/>
  <c r="V14" i="12"/>
  <c r="P14" i="12"/>
  <c r="X14" i="12"/>
  <c r="K14" i="12"/>
  <c r="O14" i="12"/>
  <c r="S14" i="12"/>
  <c r="W14" i="12"/>
  <c r="R14" i="12"/>
  <c r="L14" i="12"/>
  <c r="T14" i="12"/>
  <c r="N18" i="12"/>
  <c r="R18" i="12"/>
  <c r="V18" i="12"/>
  <c r="K18" i="12"/>
  <c r="O18" i="12"/>
  <c r="S18" i="12"/>
  <c r="W18" i="12"/>
  <c r="L18" i="12"/>
  <c r="P18" i="12"/>
  <c r="T18" i="12"/>
  <c r="X18" i="12"/>
  <c r="M18" i="12"/>
  <c r="Q18" i="12"/>
  <c r="U18" i="12"/>
  <c r="N38" i="12"/>
  <c r="R38" i="12"/>
  <c r="V38" i="12"/>
  <c r="K38" i="12"/>
  <c r="L42" i="12"/>
  <c r="P42" i="12"/>
  <c r="T42" i="12"/>
  <c r="X42" i="12"/>
  <c r="M42" i="12"/>
  <c r="Q42" i="12"/>
  <c r="U42" i="12"/>
  <c r="N42" i="12"/>
  <c r="R42" i="12"/>
  <c r="V42" i="12"/>
  <c r="K42" i="12"/>
  <c r="O42" i="12"/>
  <c r="S42" i="12"/>
  <c r="W42" i="12"/>
  <c r="L46" i="12"/>
  <c r="P46" i="12"/>
  <c r="T46" i="12"/>
  <c r="X46" i="12"/>
  <c r="M46" i="12"/>
  <c r="Q46" i="12"/>
  <c r="U46" i="12"/>
  <c r="N46" i="12"/>
  <c r="R46" i="12"/>
  <c r="V46" i="12"/>
  <c r="K46" i="12"/>
  <c r="O46" i="12"/>
  <c r="S46" i="12"/>
  <c r="W46" i="12"/>
  <c r="L50" i="12"/>
  <c r="P50" i="12"/>
  <c r="T50" i="12"/>
  <c r="X50" i="12"/>
  <c r="M50" i="12"/>
  <c r="Q50" i="12"/>
  <c r="U50" i="12"/>
  <c r="N50" i="12"/>
  <c r="R50" i="12"/>
  <c r="V50" i="12"/>
  <c r="K50" i="12"/>
  <c r="O50" i="12"/>
  <c r="S50" i="12"/>
  <c r="W50" i="12"/>
  <c r="K54" i="12"/>
  <c r="O54" i="12"/>
  <c r="S54" i="12"/>
  <c r="W54" i="12"/>
  <c r="N54" i="12"/>
  <c r="R54" i="12"/>
  <c r="V54" i="12"/>
  <c r="Y54" i="12"/>
  <c r="M54" i="12"/>
  <c r="Q54" i="12"/>
  <c r="U54" i="12"/>
  <c r="L54" i="12"/>
  <c r="P54" i="12"/>
  <c r="T54" i="12"/>
  <c r="X54" i="12"/>
  <c r="K58" i="12"/>
  <c r="O58" i="12"/>
  <c r="S58" i="12"/>
  <c r="W58" i="12"/>
  <c r="N58" i="12"/>
  <c r="R58" i="12"/>
  <c r="V58" i="12"/>
  <c r="Y58" i="12"/>
  <c r="M58" i="12"/>
  <c r="Q58" i="12"/>
  <c r="U58" i="12"/>
  <c r="L58" i="12"/>
  <c r="P58" i="12"/>
  <c r="T58" i="12"/>
  <c r="X58" i="12"/>
  <c r="K62" i="12"/>
  <c r="O62" i="12"/>
  <c r="S62" i="12"/>
  <c r="W62" i="12"/>
  <c r="N62" i="12"/>
  <c r="R62" i="12"/>
  <c r="V62" i="12"/>
  <c r="Y62" i="12"/>
  <c r="M62" i="12"/>
  <c r="Q62" i="12"/>
  <c r="U62" i="12"/>
  <c r="L62" i="12"/>
  <c r="P62" i="12"/>
  <c r="T62" i="12"/>
  <c r="X62" i="12"/>
  <c r="M66" i="12"/>
  <c r="Q66" i="12"/>
  <c r="U66" i="12"/>
  <c r="L66" i="12"/>
  <c r="P66" i="12"/>
  <c r="T66" i="12"/>
  <c r="X66" i="12"/>
  <c r="K66" i="12"/>
  <c r="O66" i="12"/>
  <c r="S66" i="12"/>
  <c r="W66" i="12"/>
  <c r="N66" i="12"/>
  <c r="R66" i="12"/>
  <c r="V66" i="12"/>
  <c r="M70" i="12"/>
  <c r="Q70" i="12"/>
  <c r="U70" i="12"/>
  <c r="L70" i="12"/>
  <c r="P70" i="12"/>
  <c r="T70" i="12"/>
  <c r="X70" i="12"/>
  <c r="K70" i="12"/>
  <c r="O70" i="12"/>
  <c r="S70" i="12"/>
  <c r="W70" i="12"/>
  <c r="N70" i="12"/>
  <c r="R70" i="12"/>
  <c r="V70" i="12"/>
  <c r="Y66" i="12"/>
  <c r="Y24" i="12"/>
  <c r="Y32" i="12"/>
  <c r="W5" i="12"/>
  <c r="N7" i="13" s="1"/>
  <c r="S5" i="12"/>
  <c r="J7" i="13" s="1"/>
  <c r="O5" i="12"/>
  <c r="F7" i="13" s="1"/>
  <c r="K5" i="12"/>
  <c r="B7" i="13" s="1"/>
  <c r="V5" i="12"/>
  <c r="M7" i="13" s="1"/>
  <c r="R5" i="12"/>
  <c r="I7" i="13" s="1"/>
  <c r="N5" i="12"/>
  <c r="E7" i="13" s="1"/>
  <c r="Y10" i="12"/>
  <c r="Y18" i="12"/>
  <c r="Y26" i="12"/>
  <c r="Y34" i="12"/>
  <c r="Y42" i="12"/>
  <c r="Y50" i="12"/>
  <c r="U20" i="12"/>
  <c r="Q20" i="12"/>
  <c r="M20" i="12"/>
  <c r="X20" i="12"/>
  <c r="T20" i="12"/>
  <c r="P20" i="12"/>
  <c r="L20" i="12"/>
  <c r="W21" i="12"/>
  <c r="S21" i="12"/>
  <c r="O21" i="12"/>
  <c r="K21" i="12"/>
  <c r="V21" i="12"/>
  <c r="R21" i="12"/>
  <c r="N21" i="12"/>
  <c r="W22" i="12"/>
  <c r="S22" i="12"/>
  <c r="O22" i="12"/>
  <c r="K22" i="12"/>
  <c r="V22" i="12"/>
  <c r="R22" i="12"/>
  <c r="N22" i="12"/>
  <c r="Y23" i="12"/>
  <c r="U23" i="12"/>
  <c r="Q23" i="12"/>
  <c r="M23" i="12"/>
  <c r="X23" i="12"/>
  <c r="T23" i="12"/>
  <c r="P23" i="12"/>
  <c r="L23" i="12"/>
  <c r="U24" i="12"/>
  <c r="Q24" i="12"/>
  <c r="M24" i="12"/>
  <c r="X24" i="12"/>
  <c r="T24" i="12"/>
  <c r="P24" i="12"/>
  <c r="L24" i="12"/>
  <c r="W25" i="12"/>
  <c r="S25" i="12"/>
  <c r="O25" i="12"/>
  <c r="K25" i="12"/>
  <c r="V25" i="12"/>
  <c r="R25" i="12"/>
  <c r="N25" i="12"/>
  <c r="W26" i="12"/>
  <c r="S26" i="12"/>
  <c r="O26" i="12"/>
  <c r="K26" i="12"/>
  <c r="V26" i="12"/>
  <c r="R26" i="12"/>
  <c r="N26" i="12"/>
  <c r="Y27" i="12"/>
  <c r="U27" i="12"/>
  <c r="Q27" i="12"/>
  <c r="X27" i="12"/>
  <c r="T27" i="12"/>
  <c r="P27" i="12"/>
  <c r="M27" i="12"/>
  <c r="L27" i="12"/>
  <c r="U28" i="12"/>
  <c r="Q28" i="12"/>
  <c r="M28" i="12"/>
  <c r="X28" i="12"/>
  <c r="T28" i="12"/>
  <c r="P28" i="12"/>
  <c r="L28" i="12"/>
  <c r="W29" i="12"/>
  <c r="S29" i="12"/>
  <c r="O29" i="12"/>
  <c r="K29" i="12"/>
  <c r="V29" i="12"/>
  <c r="R29" i="12"/>
  <c r="N29" i="12"/>
  <c r="W30" i="12"/>
  <c r="S30" i="12"/>
  <c r="O30" i="12"/>
  <c r="K30" i="12"/>
  <c r="V30" i="12"/>
  <c r="R30" i="12"/>
  <c r="N30" i="12"/>
  <c r="Y31" i="12"/>
  <c r="U31" i="12"/>
  <c r="Q31" i="12"/>
  <c r="M31" i="12"/>
  <c r="X31" i="12"/>
  <c r="T31" i="12"/>
  <c r="P31" i="12"/>
  <c r="L31" i="12"/>
  <c r="U32" i="12"/>
  <c r="Q32" i="12"/>
  <c r="M32" i="12"/>
  <c r="X32" i="12"/>
  <c r="T32" i="12"/>
  <c r="P32" i="12"/>
  <c r="L32" i="12"/>
  <c r="W33" i="12"/>
  <c r="S33" i="12"/>
  <c r="O33" i="12"/>
  <c r="K33" i="12"/>
  <c r="V33" i="12"/>
  <c r="R33" i="12"/>
  <c r="N33" i="12"/>
  <c r="W34" i="12"/>
  <c r="S34" i="12"/>
  <c r="O34" i="12"/>
  <c r="K34" i="12"/>
  <c r="V34" i="12"/>
  <c r="R34" i="12"/>
  <c r="N34" i="12"/>
  <c r="Y35" i="12"/>
  <c r="U35" i="12"/>
  <c r="Q35" i="12"/>
  <c r="M35" i="12"/>
  <c r="X35" i="12"/>
  <c r="T35" i="12"/>
  <c r="P35" i="12"/>
  <c r="L35" i="12"/>
  <c r="U36" i="12"/>
  <c r="Q36" i="12"/>
  <c r="M36" i="12"/>
  <c r="X36" i="12"/>
  <c r="T36" i="12"/>
  <c r="P36" i="12"/>
  <c r="L36" i="12"/>
  <c r="W37" i="12"/>
  <c r="S37" i="12"/>
  <c r="O37" i="12"/>
  <c r="K37" i="12"/>
  <c r="V37" i="12"/>
  <c r="R37" i="12"/>
  <c r="N37" i="12"/>
  <c r="W38" i="12"/>
  <c r="S38" i="12"/>
  <c r="O38" i="12"/>
  <c r="X38" i="12"/>
  <c r="P38" i="12"/>
  <c r="W39" i="12"/>
  <c r="O39" i="12"/>
  <c r="V39" i="12"/>
  <c r="N39" i="12"/>
  <c r="M13" i="12"/>
  <c r="Q13" i="12"/>
  <c r="U13" i="12"/>
  <c r="L13" i="12"/>
  <c r="T13" i="12"/>
  <c r="N13" i="12"/>
  <c r="V13" i="12"/>
  <c r="K13" i="12"/>
  <c r="O13" i="12"/>
  <c r="S13" i="12"/>
  <c r="W13" i="12"/>
  <c r="P13" i="12"/>
  <c r="X13" i="12"/>
  <c r="R13" i="12"/>
  <c r="Y13" i="12"/>
  <c r="L41" i="12"/>
  <c r="P41" i="12"/>
  <c r="T41" i="12"/>
  <c r="X41" i="12"/>
  <c r="M41" i="12"/>
  <c r="Q41" i="12"/>
  <c r="U41" i="12"/>
  <c r="Y41" i="12"/>
  <c r="N41" i="12"/>
  <c r="R41" i="12"/>
  <c r="V41" i="12"/>
  <c r="K41" i="12"/>
  <c r="O41" i="12"/>
  <c r="S41" i="12"/>
  <c r="W41" i="12"/>
  <c r="L45" i="12"/>
  <c r="P45" i="12"/>
  <c r="T45" i="12"/>
  <c r="X45" i="12"/>
  <c r="M45" i="12"/>
  <c r="Q45" i="12"/>
  <c r="U45" i="12"/>
  <c r="Y45" i="12"/>
  <c r="N45" i="12"/>
  <c r="R45" i="12"/>
  <c r="V45" i="12"/>
  <c r="K45" i="12"/>
  <c r="O45" i="12"/>
  <c r="S45" i="12"/>
  <c r="W45" i="12"/>
  <c r="L49" i="12"/>
  <c r="P49" i="12"/>
  <c r="T49" i="12"/>
  <c r="X49" i="12"/>
  <c r="M49" i="12"/>
  <c r="Q49" i="12"/>
  <c r="U49" i="12"/>
  <c r="Y49" i="12"/>
  <c r="N49" i="12"/>
  <c r="R49" i="12"/>
  <c r="V49" i="12"/>
  <c r="K49" i="12"/>
  <c r="O49" i="12"/>
  <c r="S49" i="12"/>
  <c r="W49" i="12"/>
  <c r="M53" i="12"/>
  <c r="Q53" i="12"/>
  <c r="U53" i="12"/>
  <c r="Y53" i="12"/>
  <c r="N53" i="12"/>
  <c r="R53" i="12"/>
  <c r="V53" i="12"/>
  <c r="K53" i="12"/>
  <c r="O53" i="12"/>
  <c r="S53" i="12"/>
  <c r="W53" i="12"/>
  <c r="L53" i="12"/>
  <c r="P53" i="12"/>
  <c r="T53" i="12"/>
  <c r="X53" i="12"/>
  <c r="M57" i="12"/>
  <c r="Q57" i="12"/>
  <c r="U57" i="12"/>
  <c r="Y57" i="12"/>
  <c r="N57" i="12"/>
  <c r="R57" i="12"/>
  <c r="V57" i="12"/>
  <c r="K57" i="12"/>
  <c r="O57" i="12"/>
  <c r="S57" i="12"/>
  <c r="W57" i="12"/>
  <c r="L57" i="12"/>
  <c r="P57" i="12"/>
  <c r="T57" i="12"/>
  <c r="X57" i="12"/>
  <c r="M61" i="12"/>
  <c r="Q61" i="12"/>
  <c r="U61" i="12"/>
  <c r="Y61" i="12"/>
  <c r="N61" i="12"/>
  <c r="R61" i="12"/>
  <c r="V61" i="12"/>
  <c r="K61" i="12"/>
  <c r="O61" i="12"/>
  <c r="S61" i="12"/>
  <c r="W61" i="12"/>
  <c r="L61" i="12"/>
  <c r="P61" i="12"/>
  <c r="T61" i="12"/>
  <c r="X61" i="12"/>
  <c r="M65" i="12"/>
  <c r="Q65" i="12"/>
  <c r="U65" i="12"/>
  <c r="Y65" i="12"/>
  <c r="N65" i="12"/>
  <c r="R65" i="12"/>
  <c r="V65" i="12"/>
  <c r="K65" i="12"/>
  <c r="O65" i="12"/>
  <c r="S65" i="12"/>
  <c r="W65" i="12"/>
  <c r="L65" i="12"/>
  <c r="P65" i="12"/>
  <c r="T65" i="12"/>
  <c r="X65" i="12"/>
  <c r="M69" i="12"/>
  <c r="Q69" i="12"/>
  <c r="U69" i="12"/>
  <c r="Y69" i="12"/>
  <c r="N69" i="12"/>
  <c r="R69" i="12"/>
  <c r="V69" i="12"/>
  <c r="K69" i="12"/>
  <c r="O69" i="12"/>
  <c r="S69" i="12"/>
  <c r="W69" i="12"/>
  <c r="L69" i="12"/>
  <c r="P69" i="12"/>
  <c r="T69" i="12"/>
  <c r="X69" i="12"/>
  <c r="L8" i="12"/>
  <c r="P8" i="12"/>
  <c r="T8" i="12"/>
  <c r="X8" i="12"/>
  <c r="M8" i="12"/>
  <c r="Q8" i="12"/>
  <c r="U8" i="12"/>
  <c r="N8" i="12"/>
  <c r="R8" i="12"/>
  <c r="V8" i="12"/>
  <c r="K8" i="12"/>
  <c r="O8" i="12"/>
  <c r="S8" i="12"/>
  <c r="W8" i="12"/>
  <c r="L12" i="12"/>
  <c r="P12" i="12"/>
  <c r="T12" i="12"/>
  <c r="X12" i="12"/>
  <c r="M12" i="12"/>
  <c r="Q12" i="12"/>
  <c r="U12" i="12"/>
  <c r="N12" i="12"/>
  <c r="R12" i="12"/>
  <c r="V12" i="12"/>
  <c r="K12" i="12"/>
  <c r="O12" i="12"/>
  <c r="S12" i="12"/>
  <c r="W12" i="12"/>
  <c r="K16" i="12"/>
  <c r="O16" i="12"/>
  <c r="S16" i="12"/>
  <c r="W16" i="12"/>
  <c r="R16" i="12"/>
  <c r="L16" i="12"/>
  <c r="T16" i="12"/>
  <c r="M16" i="12"/>
  <c r="Q16" i="12"/>
  <c r="U16" i="12"/>
  <c r="N16" i="12"/>
  <c r="V16" i="12"/>
  <c r="P16" i="12"/>
  <c r="X16" i="12"/>
  <c r="N40" i="12"/>
  <c r="R40" i="12"/>
  <c r="V40" i="12"/>
  <c r="K40" i="12"/>
  <c r="O40" i="12"/>
  <c r="S40" i="12"/>
  <c r="L40" i="12"/>
  <c r="P40" i="12"/>
  <c r="T40" i="12"/>
  <c r="X40" i="12"/>
  <c r="M40" i="12"/>
  <c r="Q40" i="12"/>
  <c r="U40" i="12"/>
  <c r="N44" i="12"/>
  <c r="R44" i="12"/>
  <c r="V44" i="12"/>
  <c r="K44" i="12"/>
  <c r="O44" i="12"/>
  <c r="S44" i="12"/>
  <c r="W44" i="12"/>
  <c r="L44" i="12"/>
  <c r="P44" i="12"/>
  <c r="T44" i="12"/>
  <c r="X44" i="12"/>
  <c r="M44" i="12"/>
  <c r="Q44" i="12"/>
  <c r="U44" i="12"/>
  <c r="N48" i="12"/>
  <c r="R48" i="12"/>
  <c r="V48" i="12"/>
  <c r="K48" i="12"/>
  <c r="O48" i="12"/>
  <c r="S48" i="12"/>
  <c r="W48" i="12"/>
  <c r="L48" i="12"/>
  <c r="P48" i="12"/>
  <c r="T48" i="12"/>
  <c r="X48" i="12"/>
  <c r="M48" i="12"/>
  <c r="Q48" i="12"/>
  <c r="U48" i="12"/>
  <c r="K52" i="12"/>
  <c r="O52" i="12"/>
  <c r="S52" i="12"/>
  <c r="W52" i="12"/>
  <c r="N52" i="12"/>
  <c r="R52" i="12"/>
  <c r="V52" i="12"/>
  <c r="Y52" i="12"/>
  <c r="M52" i="12"/>
  <c r="Q52" i="12"/>
  <c r="U52" i="12"/>
  <c r="L52" i="12"/>
  <c r="P52" i="12"/>
  <c r="T52" i="12"/>
  <c r="X52" i="12"/>
  <c r="K56" i="12"/>
  <c r="O56" i="12"/>
  <c r="S56" i="12"/>
  <c r="W56" i="12"/>
  <c r="N56" i="12"/>
  <c r="R56" i="12"/>
  <c r="V56" i="12"/>
  <c r="Y56" i="12"/>
  <c r="M56" i="12"/>
  <c r="Q56" i="12"/>
  <c r="U56" i="12"/>
  <c r="L56" i="12"/>
  <c r="P56" i="12"/>
  <c r="T56" i="12"/>
  <c r="X56" i="12"/>
  <c r="K60" i="12"/>
  <c r="O60" i="12"/>
  <c r="S60" i="12"/>
  <c r="W60" i="12"/>
  <c r="N60" i="12"/>
  <c r="R60" i="12"/>
  <c r="V60" i="12"/>
  <c r="Y60" i="12"/>
  <c r="M60" i="12"/>
  <c r="Q60" i="12"/>
  <c r="U60" i="12"/>
  <c r="L60" i="12"/>
  <c r="P60" i="12"/>
  <c r="T60" i="12"/>
  <c r="X60" i="12"/>
  <c r="K64" i="12"/>
  <c r="O64" i="12"/>
  <c r="S64" i="12"/>
  <c r="W64" i="12"/>
  <c r="N64" i="12"/>
  <c r="R64" i="12"/>
  <c r="V64" i="12"/>
  <c r="Y64" i="12"/>
  <c r="M64" i="12"/>
  <c r="Q64" i="12"/>
  <c r="U64" i="12"/>
  <c r="L64" i="12"/>
  <c r="P64" i="12"/>
  <c r="T64" i="12"/>
  <c r="X64" i="12"/>
  <c r="K68" i="12"/>
  <c r="O68" i="12"/>
  <c r="S68" i="12"/>
  <c r="W68" i="12"/>
  <c r="N68" i="12"/>
  <c r="R68" i="12"/>
  <c r="V68" i="12"/>
  <c r="M68" i="12"/>
  <c r="Q68" i="12"/>
  <c r="U68" i="12"/>
  <c r="L68" i="12"/>
  <c r="P68" i="12"/>
  <c r="T68" i="12"/>
  <c r="X68" i="12"/>
  <c r="Y12" i="12"/>
  <c r="Y20" i="12"/>
  <c r="Y28" i="12"/>
  <c r="Y36" i="12"/>
  <c r="Y44" i="12"/>
  <c r="Y5" i="12"/>
  <c r="P7" i="13" s="1"/>
  <c r="U5" i="12"/>
  <c r="L7" i="13" s="1"/>
  <c r="Q5" i="12"/>
  <c r="H7" i="13" s="1"/>
  <c r="M5" i="12"/>
  <c r="D7" i="13" s="1"/>
  <c r="X5" i="12"/>
  <c r="O7" i="13" s="1"/>
  <c r="T5" i="12"/>
  <c r="K7" i="13" s="1"/>
  <c r="P5" i="12"/>
  <c r="G7" i="13" s="1"/>
  <c r="Y6" i="12"/>
  <c r="Y14" i="12"/>
  <c r="Y22" i="12"/>
  <c r="Y30" i="12"/>
  <c r="Y38" i="12"/>
  <c r="Y46" i="12"/>
  <c r="W20" i="12"/>
  <c r="S20" i="12"/>
  <c r="O20" i="12"/>
  <c r="K20" i="12"/>
  <c r="V20" i="12"/>
  <c r="R20" i="12"/>
  <c r="Y21" i="12"/>
  <c r="U21" i="12"/>
  <c r="Q21" i="12"/>
  <c r="M21" i="12"/>
  <c r="X21" i="12"/>
  <c r="T21" i="12"/>
  <c r="P21" i="12"/>
  <c r="U22" i="12"/>
  <c r="Q22" i="12"/>
  <c r="M22" i="12"/>
  <c r="X22" i="12"/>
  <c r="T22" i="12"/>
  <c r="P22" i="12"/>
  <c r="W23" i="12"/>
  <c r="S23" i="12"/>
  <c r="O23" i="12"/>
  <c r="K23" i="12"/>
  <c r="V23" i="12"/>
  <c r="R23" i="12"/>
  <c r="W24" i="12"/>
  <c r="S24" i="12"/>
  <c r="O24" i="12"/>
  <c r="K24" i="12"/>
  <c r="V24" i="12"/>
  <c r="R24" i="12"/>
  <c r="Y25" i="12"/>
  <c r="U25" i="12"/>
  <c r="Q25" i="12"/>
  <c r="M25" i="12"/>
  <c r="X25" i="12"/>
  <c r="T25" i="12"/>
  <c r="P25" i="12"/>
  <c r="U26" i="12"/>
  <c r="Q26" i="12"/>
  <c r="M26" i="12"/>
  <c r="X26" i="12"/>
  <c r="T26" i="12"/>
  <c r="P26" i="12"/>
  <c r="W27" i="12"/>
  <c r="S27" i="12"/>
  <c r="O27" i="12"/>
  <c r="V27" i="12"/>
  <c r="R27" i="12"/>
  <c r="N27" i="12"/>
  <c r="W28" i="12"/>
  <c r="S28" i="12"/>
  <c r="O28" i="12"/>
  <c r="K28" i="12"/>
  <c r="V28" i="12"/>
  <c r="R28" i="12"/>
  <c r="Y29" i="12"/>
  <c r="U29" i="12"/>
  <c r="Q29" i="12"/>
  <c r="M29" i="12"/>
  <c r="X29" i="12"/>
  <c r="T29" i="12"/>
  <c r="P29" i="12"/>
  <c r="U30" i="12"/>
  <c r="Q30" i="12"/>
  <c r="M30" i="12"/>
  <c r="X30" i="12"/>
  <c r="T30" i="12"/>
  <c r="P30" i="12"/>
  <c r="W31" i="12"/>
  <c r="S31" i="12"/>
  <c r="O31" i="12"/>
  <c r="K31" i="12"/>
  <c r="V31" i="12"/>
  <c r="R31" i="12"/>
  <c r="W32" i="12"/>
  <c r="S32" i="12"/>
  <c r="O32" i="12"/>
  <c r="K32" i="12"/>
  <c r="V32" i="12"/>
  <c r="R32" i="12"/>
  <c r="Y33" i="12"/>
  <c r="U33" i="12"/>
  <c r="Q33" i="12"/>
  <c r="M33" i="12"/>
  <c r="X33" i="12"/>
  <c r="T33" i="12"/>
  <c r="P33" i="12"/>
  <c r="U34" i="12"/>
  <c r="Q34" i="12"/>
  <c r="M34" i="12"/>
  <c r="X34" i="12"/>
  <c r="T34" i="12"/>
  <c r="P34" i="12"/>
  <c r="W35" i="12"/>
  <c r="S35" i="12"/>
  <c r="O35" i="12"/>
  <c r="K35" i="12"/>
  <c r="V35" i="12"/>
  <c r="R35" i="12"/>
  <c r="W36" i="12"/>
  <c r="S36" i="12"/>
  <c r="O36" i="12"/>
  <c r="K36" i="12"/>
  <c r="V36" i="12"/>
  <c r="R36" i="12"/>
  <c r="Y37" i="12"/>
  <c r="U37" i="12"/>
  <c r="Q37" i="12"/>
  <c r="M37" i="12"/>
  <c r="X37" i="12"/>
  <c r="T37" i="12"/>
  <c r="P37" i="12"/>
  <c r="U38" i="12"/>
  <c r="Q38" i="12"/>
  <c r="M38" i="12"/>
  <c r="T38" i="12"/>
  <c r="L38" i="12"/>
  <c r="S39" i="12"/>
  <c r="K39" i="12"/>
  <c r="R39" i="12"/>
  <c r="W40" i="12"/>
  <c r="B6" i="13" l="1"/>
  <c r="E6" i="13"/>
  <c r="I6" i="13"/>
  <c r="M6" i="13"/>
  <c r="Q6" i="13"/>
  <c r="C6" i="13"/>
  <c r="G6" i="13"/>
  <c r="K6" i="13"/>
  <c r="O6" i="13"/>
  <c r="S6" i="13"/>
  <c r="P6" i="13"/>
  <c r="L6" i="13"/>
  <c r="H6" i="13"/>
  <c r="D6" i="13"/>
  <c r="R6" i="13"/>
  <c r="N6" i="13"/>
  <c r="J6" i="13"/>
  <c r="F6" i="13"/>
</calcChain>
</file>

<file path=xl/sharedStrings.xml><?xml version="1.0" encoding="utf-8"?>
<sst xmlns="http://schemas.openxmlformats.org/spreadsheetml/2006/main" count="32" uniqueCount="24">
  <si>
    <t>Catégorie</t>
  </si>
  <si>
    <t>Nom</t>
  </si>
  <si>
    <t>Prénom</t>
  </si>
  <si>
    <t>S Mini</t>
  </si>
  <si>
    <t>S Maxi</t>
  </si>
  <si>
    <t>H Mini</t>
  </si>
  <si>
    <t>H maxi</t>
  </si>
  <si>
    <t>Taux calculé</t>
  </si>
  <si>
    <t>Init</t>
  </si>
  <si>
    <t>CA</t>
  </si>
  <si>
    <t>Salaire</t>
  </si>
  <si>
    <t>min Salaire</t>
  </si>
  <si>
    <t>min CA</t>
  </si>
  <si>
    <t>max CA</t>
  </si>
  <si>
    <t>max Salaire</t>
  </si>
  <si>
    <t>Y</t>
  </si>
  <si>
    <t>X</t>
  </si>
  <si>
    <t>Jean-Eric</t>
  </si>
  <si>
    <t>réel</t>
  </si>
  <si>
    <t>Z</t>
  </si>
  <si>
    <t>réel CA</t>
  </si>
  <si>
    <t>réel Salaire</t>
  </si>
  <si>
    <t>Chiffre d'affaires</t>
  </si>
  <si>
    <t>Wishguu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</si>
</sst>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0"/>
    <numFmt numFmtId="165" formatCode="#,##0,"/>
    <numFmt numFmtId="166" formatCode="#,##0.0,"/>
  </numFmts>
  <fonts count="8">
    <font>
      <sz val="11"/>
      <color theme="1"/>
      <name val="Calibri"/>
      <family val="2"/>
      <scheme val="minor"/>
    </font>
    <font>
      <sz val="10"/>
      <name val="CG Omega"/>
      <family val="2"/>
    </font>
    <font>
      <sz val="8"/>
      <name val="CG Omega"/>
      <family val="2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0"/>
      <name val="CG Omega"/>
      <family val="2"/>
    </font>
    <font>
      <sz val="10"/>
      <color theme="0"/>
      <name val="CG Omega"/>
      <family val="2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26">
    <xf numFmtId="0" fontId="0" fillId="0" borderId="0" xfId="0"/>
    <xf numFmtId="0" fontId="1" fillId="0" borderId="1" xfId="0" applyNumberFormat="1" applyFont="1" applyFill="1" applyBorder="1"/>
    <xf numFmtId="0" fontId="1" fillId="0" borderId="0" xfId="0" applyNumberFormat="1" applyFont="1" applyFill="1"/>
    <xf numFmtId="164" fontId="1" fillId="0" borderId="0" xfId="0" applyNumberFormat="1" applyFont="1" applyFill="1"/>
    <xf numFmtId="0" fontId="1" fillId="0" borderId="0" xfId="0" applyFont="1" applyFill="1"/>
    <xf numFmtId="0" fontId="2" fillId="0" borderId="0" xfId="0" applyNumberFormat="1" applyFont="1" applyFill="1"/>
    <xf numFmtId="0" fontId="1" fillId="0" borderId="0" xfId="0" applyFont="1" applyFill="1" applyBorder="1"/>
    <xf numFmtId="0" fontId="0" fillId="0" borderId="0" xfId="0" applyFill="1"/>
    <xf numFmtId="0" fontId="5" fillId="0" borderId="0" xfId="0" applyNumberFormat="1" applyFont="1" applyFill="1"/>
    <xf numFmtId="0" fontId="6" fillId="0" borderId="0" xfId="0" applyFont="1" applyFill="1" applyBorder="1"/>
    <xf numFmtId="0" fontId="6" fillId="0" borderId="1" xfId="0" applyNumberFormat="1" applyFont="1" applyFill="1" applyBorder="1"/>
    <xf numFmtId="0" fontId="6" fillId="0" borderId="0" xfId="0" applyNumberFormat="1" applyFont="1" applyFill="1"/>
    <xf numFmtId="164" fontId="6" fillId="0" borderId="0" xfId="0" applyNumberFormat="1" applyFont="1" applyFill="1"/>
    <xf numFmtId="0" fontId="6" fillId="0" borderId="0" xfId="0" applyFont="1" applyFill="1"/>
    <xf numFmtId="3" fontId="1" fillId="0" borderId="1" xfId="0" applyNumberFormat="1" applyFont="1" applyFill="1" applyBorder="1"/>
    <xf numFmtId="3" fontId="1" fillId="0" borderId="0" xfId="0" applyNumberFormat="1" applyFont="1" applyFill="1"/>
    <xf numFmtId="10" fontId="1" fillId="0" borderId="0" xfId="1" applyNumberFormat="1" applyFont="1" applyFill="1"/>
    <xf numFmtId="165" fontId="0" fillId="0" borderId="0" xfId="0" applyNumberFormat="1"/>
    <xf numFmtId="0" fontId="3" fillId="0" borderId="0" xfId="0" applyFont="1"/>
    <xf numFmtId="165" fontId="3" fillId="0" borderId="0" xfId="0" applyNumberFormat="1" applyFont="1"/>
    <xf numFmtId="0" fontId="7" fillId="0" borderId="0" xfId="0" applyFont="1"/>
    <xf numFmtId="0" fontId="0" fillId="2" borderId="0" xfId="0" applyFill="1"/>
    <xf numFmtId="166" fontId="3" fillId="0" borderId="0" xfId="0" applyNumberFormat="1" applyFont="1"/>
    <xf numFmtId="0" fontId="0" fillId="0" borderId="0" xfId="0"/>
    <xf numFmtId="165" fontId="0" fillId="0" borderId="0" xfId="0" applyNumberFormat="1" applyFill="1"/>
    <xf numFmtId="166" fontId="0" fillId="0" borderId="0" xfId="0" applyNumberFormat="1" applyFill="1"/>
  </cellXfs>
  <cellStyles count="2">
    <cellStyle name="Normal" xfId="0" builtinId="0"/>
    <cellStyle name="Pourcentage" xfId="1" builtinId="5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G Omega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G Omega"/>
        <scheme val="none"/>
      </font>
      <numFmt numFmtId="14" formatCode="0.00%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G Omega"/>
        <scheme val="none"/>
      </font>
      <numFmt numFmtId="3" formatCode="#,##0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G Omega"/>
        <scheme val="none"/>
      </font>
      <numFmt numFmtId="3" formatCode="#,##0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G Omega"/>
        <scheme val="none"/>
      </font>
      <numFmt numFmtId="3" formatCode="#,##0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G Omega"/>
        <scheme val="none"/>
      </font>
      <numFmt numFmtId="3" formatCode="#,##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G Omega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G Omega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G Omega"/>
        <scheme val="none"/>
      </font>
      <numFmt numFmtId="0" formatCode="General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G Omega"/>
        <scheme val="none"/>
      </font>
      <numFmt numFmtId="0" formatCode="General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G Omega"/>
        <scheme val="none"/>
      </font>
      <numFmt numFmtId="0" formatCode="General"/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Graphiques!$G$1</c:f>
          <c:strCache>
            <c:ptCount val="1"/>
            <c:pt idx="0">
              <c:v>Jean-Eric Wishguu (Catégorie 1)</c:v>
            </c:pt>
          </c:strCache>
        </c:strRef>
      </c:tx>
      <c:layout/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Graphiques!$A$7</c:f>
              <c:strCache>
                <c:ptCount val="1"/>
                <c:pt idx="0">
                  <c:v>Salaire</c:v>
                </c:pt>
              </c:strCache>
            </c:strRef>
          </c:tx>
          <c:spPr>
            <a:ln w="19050"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Graphiques!$B$6:$P$6</c:f>
              <c:numCache>
                <c:formatCode>#,##0,</c:formatCode>
                <c:ptCount val="15"/>
                <c:pt idx="0">
                  <c:v>120000</c:v>
                </c:pt>
                <c:pt idx="1">
                  <c:v>140000</c:v>
                </c:pt>
                <c:pt idx="2">
                  <c:v>160000</c:v>
                </c:pt>
                <c:pt idx="3">
                  <c:v>180000</c:v>
                </c:pt>
                <c:pt idx="4">
                  <c:v>200000</c:v>
                </c:pt>
                <c:pt idx="5">
                  <c:v>220000</c:v>
                </c:pt>
                <c:pt idx="6">
                  <c:v>240000</c:v>
                </c:pt>
                <c:pt idx="7">
                  <c:v>260000</c:v>
                </c:pt>
                <c:pt idx="8">
                  <c:v>280000</c:v>
                </c:pt>
                <c:pt idx="9">
                  <c:v>300000</c:v>
                </c:pt>
                <c:pt idx="10">
                  <c:v>320000</c:v>
                </c:pt>
                <c:pt idx="11">
                  <c:v>340000</c:v>
                </c:pt>
                <c:pt idx="12">
                  <c:v>360000</c:v>
                </c:pt>
                <c:pt idx="13">
                  <c:v>380000</c:v>
                </c:pt>
                <c:pt idx="14">
                  <c:v>400000</c:v>
                </c:pt>
              </c:numCache>
            </c:numRef>
          </c:xVal>
          <c:yVal>
            <c:numRef>
              <c:f>Graphiques!$B$7:$P$7</c:f>
              <c:numCache>
                <c:formatCode>#,##0.0,</c:formatCode>
                <c:ptCount val="15"/>
                <c:pt idx="0">
                  <c:v>38400</c:v>
                </c:pt>
                <c:pt idx="1">
                  <c:v>38400</c:v>
                </c:pt>
                <c:pt idx="2">
                  <c:v>38400</c:v>
                </c:pt>
                <c:pt idx="3">
                  <c:v>38400</c:v>
                </c:pt>
                <c:pt idx="4">
                  <c:v>43666.666666666664</c:v>
                </c:pt>
                <c:pt idx="5">
                  <c:v>48933.333333333328</c:v>
                </c:pt>
                <c:pt idx="6">
                  <c:v>54200</c:v>
                </c:pt>
                <c:pt idx="7">
                  <c:v>59466.666666666664</c:v>
                </c:pt>
                <c:pt idx="8">
                  <c:v>64733.333333333328</c:v>
                </c:pt>
                <c:pt idx="9">
                  <c:v>70000</c:v>
                </c:pt>
                <c:pt idx="10">
                  <c:v>70000</c:v>
                </c:pt>
                <c:pt idx="11">
                  <c:v>70000</c:v>
                </c:pt>
                <c:pt idx="12">
                  <c:v>70000</c:v>
                </c:pt>
                <c:pt idx="13">
                  <c:v>70000</c:v>
                </c:pt>
                <c:pt idx="14">
                  <c:v>70000</c:v>
                </c:pt>
              </c:numCache>
            </c:numRef>
          </c:yVal>
          <c:smooth val="1"/>
        </c:ser>
        <c:ser>
          <c:idx val="1"/>
          <c:order val="1"/>
          <c:tx>
            <c:v>Z</c:v>
          </c:tx>
          <c:spPr>
            <a:ln w="22225">
              <a:solidFill>
                <a:srgbClr val="002060"/>
              </a:solidFill>
            </a:ln>
          </c:spPr>
          <c:marker>
            <c:symbol val="dash"/>
            <c:size val="5"/>
            <c:spPr>
              <a:solidFill>
                <a:srgbClr val="002060"/>
              </a:solidFill>
              <a:ln w="19050">
                <a:solidFill>
                  <a:srgbClr val="002060"/>
                </a:solidFill>
              </a:ln>
            </c:spPr>
          </c:marker>
          <c:dLbls>
            <c:numFmt formatCode="#,##0.0," sourceLinked="0"/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xVal>
            <c:numRef>
              <c:f>Graphiques!$B$9</c:f>
              <c:numCache>
                <c:formatCode>#,##0,</c:formatCode>
                <c:ptCount val="1"/>
                <c:pt idx="0">
                  <c:v>200000</c:v>
                </c:pt>
              </c:numCache>
            </c:numRef>
          </c:xVal>
          <c:yVal>
            <c:numRef>
              <c:f>Graphiques!$C$9</c:f>
              <c:numCache>
                <c:formatCode>#,##0,</c:formatCode>
                <c:ptCount val="1"/>
                <c:pt idx="0">
                  <c:v>43666.666666666664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2922752"/>
        <c:axId val="192924672"/>
      </c:scatterChart>
      <c:valAx>
        <c:axId val="192922752"/>
        <c:scaling>
          <c:orientation val="minMax"/>
        </c:scaling>
        <c:delete val="0"/>
        <c:axPos val="b"/>
        <c:title>
          <c:tx>
            <c:strRef>
              <c:f>Graphiques!$A$6</c:f>
              <c:strCache>
                <c:ptCount val="1"/>
                <c:pt idx="0">
                  <c:v>Chiffre d'affaires</c:v>
                </c:pt>
              </c:strCache>
            </c:strRef>
          </c:tx>
          <c:layout/>
          <c:overlay val="0"/>
        </c:title>
        <c:numFmt formatCode="#,##0," sourceLinked="1"/>
        <c:majorTickMark val="out"/>
        <c:minorTickMark val="none"/>
        <c:tickLblPos val="nextTo"/>
        <c:crossAx val="192924672"/>
        <c:crosses val="autoZero"/>
        <c:crossBetween val="midCat"/>
      </c:valAx>
      <c:valAx>
        <c:axId val="192924672"/>
        <c:scaling>
          <c:orientation val="minMax"/>
        </c:scaling>
        <c:delete val="0"/>
        <c:axPos val="l"/>
        <c:majorGridlines/>
        <c:title>
          <c:tx>
            <c:strRef>
              <c:f>Graphiques!$A$7</c:f>
              <c:strCache>
                <c:ptCount val="1"/>
                <c:pt idx="0">
                  <c:v>Salaire</c:v>
                </c:pt>
              </c:strCache>
            </c:strRef>
          </c:tx>
          <c:layout/>
          <c:overlay val="0"/>
          <c:txPr>
            <a:bodyPr rot="-5400000" vert="horz"/>
            <a:lstStyle/>
            <a:p>
              <a:pPr>
                <a:defRPr/>
              </a:pPr>
              <a:endParaRPr lang="fr-FR"/>
            </a:p>
          </c:txPr>
        </c:title>
        <c:numFmt formatCode="#,##0.0," sourceLinked="1"/>
        <c:majorTickMark val="out"/>
        <c:minorTickMark val="none"/>
        <c:tickLblPos val="nextTo"/>
        <c:crossAx val="192922752"/>
        <c:crosses val="autoZero"/>
        <c:crossBetween val="midCat"/>
      </c:valAx>
    </c:plotArea>
    <c:plotVisOnly val="1"/>
    <c:dispBlanksAs val="gap"/>
    <c:showDLblsOverMax val="0"/>
  </c:chart>
  <c:txPr>
    <a:bodyPr/>
    <a:lstStyle/>
    <a:p>
      <a:pPr>
        <a:defRPr sz="1100">
          <a:latin typeface="+mn-lt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47624</xdr:colOff>
      <xdr:row>10</xdr:row>
      <xdr:rowOff>171450</xdr:rowOff>
    </xdr:from>
    <xdr:to>
      <xdr:col>9</xdr:col>
      <xdr:colOff>38099</xdr:colOff>
      <xdr:row>25</xdr:row>
      <xdr:rowOff>57150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bDonnées" displayName="tbDonnées" ref="A1:I67" totalsRowShown="0" headerRowDxfId="10" dataDxfId="9">
  <autoFilter ref="A1:I67"/>
  <tableColumns count="9">
    <tableColumn id="1" name="Init" dataDxfId="8"/>
    <tableColumn id="2" name="Nom" dataDxfId="7"/>
    <tableColumn id="3" name="Prénom" dataDxfId="6"/>
    <tableColumn id="4" name="S Mini" dataDxfId="5"/>
    <tableColumn id="5" name="S Maxi" dataDxfId="4"/>
    <tableColumn id="6" name="H Mini" dataDxfId="3"/>
    <tableColumn id="7" name="H maxi" dataDxfId="2"/>
    <tableColumn id="8" name="Taux calculé" dataDxfId="1" dataCellStyle="Pourcentage"/>
    <tableColumn id="9" name="Catégorie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67"/>
  <sheetViews>
    <sheetView tabSelected="1" workbookViewId="0">
      <selection activeCell="C8" sqref="C8"/>
    </sheetView>
  </sheetViews>
  <sheetFormatPr baseColWidth="10" defaultRowHeight="15" outlineLevelCol="1"/>
  <cols>
    <col min="1" max="1" width="5.5703125" style="5" customWidth="1" outlineLevel="1"/>
    <col min="2" max="2" width="12.42578125" style="6" customWidth="1"/>
    <col min="3" max="3" width="10.85546875" style="6" customWidth="1"/>
    <col min="4" max="4" width="9.28515625" style="1" customWidth="1" outlineLevel="1"/>
    <col min="5" max="5" width="9.42578125" style="2" customWidth="1" outlineLevel="1"/>
    <col min="6" max="6" width="9.28515625" style="2" customWidth="1" outlineLevel="1"/>
    <col min="7" max="7" width="9.5703125" style="2" customWidth="1" outlineLevel="1"/>
    <col min="8" max="8" width="14.85546875" style="3" customWidth="1" outlineLevel="1"/>
    <col min="9" max="9" width="12" style="4" customWidth="1" outlineLevel="1"/>
    <col min="10" max="16384" width="11.42578125" style="7"/>
  </cols>
  <sheetData>
    <row r="1" spans="1:9">
      <c r="A1" s="8" t="s">
        <v>8</v>
      </c>
      <c r="B1" s="9" t="s">
        <v>1</v>
      </c>
      <c r="C1" s="9" t="s">
        <v>2</v>
      </c>
      <c r="D1" s="10" t="s">
        <v>3</v>
      </c>
      <c r="E1" s="11" t="s">
        <v>4</v>
      </c>
      <c r="F1" s="11" t="s">
        <v>5</v>
      </c>
      <c r="G1" s="11" t="s">
        <v>6</v>
      </c>
      <c r="H1" s="12" t="s">
        <v>7</v>
      </c>
      <c r="I1" s="13" t="s">
        <v>0</v>
      </c>
    </row>
    <row r="2" spans="1:9">
      <c r="A2" s="5">
        <v>1</v>
      </c>
      <c r="B2" s="6" t="s">
        <v>23</v>
      </c>
      <c r="C2" s="6" t="s">
        <v>17</v>
      </c>
      <c r="D2" s="14">
        <v>38400</v>
      </c>
      <c r="E2" s="15">
        <v>70000</v>
      </c>
      <c r="F2" s="15">
        <v>180000</v>
      </c>
      <c r="G2" s="15">
        <v>300000</v>
      </c>
      <c r="H2" s="16">
        <v>0.26333333333333331</v>
      </c>
      <c r="I2" s="4">
        <v>1</v>
      </c>
    </row>
    <row r="3" spans="1:9">
      <c r="A3" s="5">
        <v>2</v>
      </c>
      <c r="D3" s="14">
        <v>38400</v>
      </c>
      <c r="E3" s="15">
        <v>70000</v>
      </c>
      <c r="F3" s="15">
        <v>180000</v>
      </c>
      <c r="G3" s="15">
        <v>300000</v>
      </c>
      <c r="H3" s="16">
        <v>0.26333333333333331</v>
      </c>
      <c r="I3" s="4">
        <v>1</v>
      </c>
    </row>
    <row r="4" spans="1:9">
      <c r="A4" s="5">
        <v>3</v>
      </c>
      <c r="D4" s="14">
        <v>45000</v>
      </c>
      <c r="E4" s="15">
        <v>85000</v>
      </c>
      <c r="F4" s="15">
        <v>200000</v>
      </c>
      <c r="G4" s="15">
        <v>340000</v>
      </c>
      <c r="H4" s="16">
        <v>0.2857142857142857</v>
      </c>
      <c r="I4" s="4">
        <v>1</v>
      </c>
    </row>
    <row r="5" spans="1:9">
      <c r="A5" s="5">
        <v>4</v>
      </c>
      <c r="D5" s="14">
        <v>52800</v>
      </c>
      <c r="E5" s="15">
        <v>85000</v>
      </c>
      <c r="F5" s="15">
        <v>200000</v>
      </c>
      <c r="G5" s="15">
        <v>340000</v>
      </c>
      <c r="H5" s="16">
        <v>0.23</v>
      </c>
      <c r="I5" s="4">
        <v>1</v>
      </c>
    </row>
    <row r="6" spans="1:9">
      <c r="A6" s="5">
        <v>5</v>
      </c>
      <c r="D6" s="14">
        <v>60000</v>
      </c>
      <c r="E6" s="15">
        <v>105000</v>
      </c>
      <c r="F6" s="15">
        <v>210000</v>
      </c>
      <c r="G6" s="15">
        <v>400000</v>
      </c>
      <c r="H6" s="16">
        <v>0.23684210526315788</v>
      </c>
      <c r="I6" s="4">
        <v>1</v>
      </c>
    </row>
    <row r="7" spans="1:9">
      <c r="A7" s="5">
        <v>6</v>
      </c>
      <c r="B7" s="6" t="s">
        <v>17</v>
      </c>
      <c r="C7" s="6" t="s">
        <v>23</v>
      </c>
      <c r="D7" s="14">
        <v>72000</v>
      </c>
      <c r="E7" s="15">
        <v>100000</v>
      </c>
      <c r="F7" s="15">
        <v>200000</v>
      </c>
      <c r="G7" s="15">
        <v>350000</v>
      </c>
      <c r="H7" s="16">
        <v>0.18666666666666668</v>
      </c>
      <c r="I7" s="4">
        <v>1</v>
      </c>
    </row>
    <row r="8" spans="1:9">
      <c r="A8" s="5">
        <v>7</v>
      </c>
      <c r="D8" s="14">
        <v>60000</v>
      </c>
      <c r="E8" s="15">
        <v>80000</v>
      </c>
      <c r="F8" s="15">
        <v>220000</v>
      </c>
      <c r="G8" s="15">
        <v>300000</v>
      </c>
      <c r="H8" s="16">
        <v>0.25</v>
      </c>
      <c r="I8" s="4">
        <v>1</v>
      </c>
    </row>
    <row r="9" spans="1:9">
      <c r="A9" s="5">
        <v>8</v>
      </c>
      <c r="D9" s="14">
        <v>56000</v>
      </c>
      <c r="E9" s="15">
        <v>90000</v>
      </c>
      <c r="F9" s="15">
        <v>200000</v>
      </c>
      <c r="G9" s="15">
        <v>360000</v>
      </c>
      <c r="H9" s="16">
        <v>0.21249999999999999</v>
      </c>
      <c r="I9" s="4">
        <v>1</v>
      </c>
    </row>
    <row r="10" spans="1:9">
      <c r="A10" s="5">
        <v>9</v>
      </c>
      <c r="D10" s="14">
        <v>52000</v>
      </c>
      <c r="E10" s="15">
        <v>92500</v>
      </c>
      <c r="F10" s="15">
        <v>200000</v>
      </c>
      <c r="G10" s="15">
        <v>360000</v>
      </c>
      <c r="H10" s="16">
        <v>0.25312499999999999</v>
      </c>
      <c r="I10" s="4">
        <v>1</v>
      </c>
    </row>
    <row r="11" spans="1:9">
      <c r="A11" s="5">
        <v>10</v>
      </c>
      <c r="D11" s="14">
        <v>64800</v>
      </c>
      <c r="E11" s="15">
        <v>100000</v>
      </c>
      <c r="F11" s="15">
        <v>200000</v>
      </c>
      <c r="G11" s="15">
        <v>400000</v>
      </c>
      <c r="H11" s="16">
        <v>0.17599999999999999</v>
      </c>
      <c r="I11" s="4">
        <v>1</v>
      </c>
    </row>
    <row r="12" spans="1:9">
      <c r="A12" s="5">
        <v>11</v>
      </c>
      <c r="D12" s="14">
        <v>48000</v>
      </c>
      <c r="E12" s="15">
        <v>83000</v>
      </c>
      <c r="F12" s="15">
        <v>180000</v>
      </c>
      <c r="G12" s="15">
        <v>300000</v>
      </c>
      <c r="H12" s="16">
        <v>0.29166666666666669</v>
      </c>
      <c r="I12" s="4">
        <v>1</v>
      </c>
    </row>
    <row r="13" spans="1:9">
      <c r="A13" s="5">
        <v>12</v>
      </c>
      <c r="D13" s="14">
        <v>42000</v>
      </c>
      <c r="E13" s="15">
        <v>70000</v>
      </c>
      <c r="F13" s="15">
        <v>160000</v>
      </c>
      <c r="G13" s="15">
        <v>300000</v>
      </c>
      <c r="H13" s="16">
        <v>0.2</v>
      </c>
      <c r="I13" s="4">
        <v>1</v>
      </c>
    </row>
    <row r="14" spans="1:9">
      <c r="A14" s="5">
        <v>13</v>
      </c>
      <c r="D14" s="14">
        <v>36000</v>
      </c>
      <c r="E14" s="15">
        <v>70000</v>
      </c>
      <c r="F14" s="15">
        <v>180000</v>
      </c>
      <c r="G14" s="15">
        <v>300000</v>
      </c>
      <c r="H14" s="16">
        <v>0.28333333333333333</v>
      </c>
      <c r="I14" s="4">
        <v>1</v>
      </c>
    </row>
    <row r="15" spans="1:9">
      <c r="A15" s="5">
        <v>14</v>
      </c>
      <c r="D15" s="14">
        <v>54000</v>
      </c>
      <c r="E15" s="15">
        <v>70000</v>
      </c>
      <c r="F15" s="15">
        <v>200000</v>
      </c>
      <c r="G15" s="15">
        <v>300000</v>
      </c>
      <c r="H15" s="16">
        <v>0.16</v>
      </c>
      <c r="I15" s="4">
        <v>1</v>
      </c>
    </row>
    <row r="16" spans="1:9">
      <c r="A16" s="5">
        <v>15</v>
      </c>
      <c r="D16" s="14">
        <v>54000</v>
      </c>
      <c r="E16" s="15">
        <v>75000</v>
      </c>
      <c r="F16" s="15">
        <v>180000</v>
      </c>
      <c r="G16" s="15">
        <v>300000</v>
      </c>
      <c r="H16" s="16">
        <v>0.17499999999999999</v>
      </c>
      <c r="I16" s="4">
        <v>1</v>
      </c>
    </row>
    <row r="17" spans="1:9">
      <c r="A17" s="5">
        <v>16</v>
      </c>
      <c r="D17" s="14">
        <v>50004</v>
      </c>
      <c r="E17" s="15">
        <v>75000</v>
      </c>
      <c r="F17" s="15">
        <v>180000</v>
      </c>
      <c r="G17" s="15">
        <v>300000</v>
      </c>
      <c r="H17" s="16">
        <v>0.20830000000000001</v>
      </c>
      <c r="I17" s="4">
        <v>1</v>
      </c>
    </row>
    <row r="18" spans="1:9">
      <c r="A18" s="5">
        <v>17</v>
      </c>
      <c r="D18" s="14">
        <v>45000</v>
      </c>
      <c r="E18" s="15">
        <v>70000</v>
      </c>
      <c r="F18" s="15">
        <v>160000</v>
      </c>
      <c r="G18" s="15">
        <v>300000</v>
      </c>
      <c r="H18" s="16">
        <v>0.17857142857142858</v>
      </c>
      <c r="I18" s="4">
        <v>1</v>
      </c>
    </row>
    <row r="19" spans="1:9">
      <c r="A19" s="5">
        <v>18</v>
      </c>
      <c r="D19" s="14">
        <v>66000</v>
      </c>
      <c r="E19" s="15">
        <v>90000</v>
      </c>
      <c r="F19" s="15">
        <v>180000</v>
      </c>
      <c r="G19" s="15">
        <v>300000</v>
      </c>
      <c r="H19" s="16">
        <v>0.2</v>
      </c>
      <c r="I19" s="4">
        <v>1</v>
      </c>
    </row>
    <row r="20" spans="1:9">
      <c r="A20" s="5">
        <v>19</v>
      </c>
      <c r="D20" s="14">
        <v>39600</v>
      </c>
      <c r="E20" s="15">
        <v>70000</v>
      </c>
      <c r="F20" s="15">
        <v>180000</v>
      </c>
      <c r="G20" s="15">
        <v>300000</v>
      </c>
      <c r="H20" s="16">
        <v>0.25333333333333335</v>
      </c>
      <c r="I20" s="4">
        <v>1</v>
      </c>
    </row>
    <row r="21" spans="1:9">
      <c r="A21" s="5">
        <v>20</v>
      </c>
      <c r="D21" s="14">
        <v>42000</v>
      </c>
      <c r="E21" s="15">
        <v>70000</v>
      </c>
      <c r="F21" s="15">
        <v>160000</v>
      </c>
      <c r="G21" s="15">
        <v>300000</v>
      </c>
      <c r="H21" s="16">
        <v>0.2</v>
      </c>
      <c r="I21" s="4">
        <v>1</v>
      </c>
    </row>
    <row r="22" spans="1:9">
      <c r="A22" s="5">
        <v>21</v>
      </c>
      <c r="D22" s="14">
        <v>48000</v>
      </c>
      <c r="E22" s="15">
        <v>70000</v>
      </c>
      <c r="F22" s="15">
        <v>180000</v>
      </c>
      <c r="G22" s="15">
        <v>300000</v>
      </c>
      <c r="H22" s="16">
        <v>0.18333333333333332</v>
      </c>
      <c r="I22" s="4">
        <v>2</v>
      </c>
    </row>
    <row r="23" spans="1:9">
      <c r="A23" s="5">
        <v>22</v>
      </c>
      <c r="D23" s="14">
        <v>57000</v>
      </c>
      <c r="E23" s="15">
        <v>80000</v>
      </c>
      <c r="F23" s="15">
        <v>200000</v>
      </c>
      <c r="G23" s="15">
        <v>300000</v>
      </c>
      <c r="H23" s="16">
        <v>0.23</v>
      </c>
      <c r="I23" s="4">
        <v>2</v>
      </c>
    </row>
    <row r="24" spans="1:9">
      <c r="A24" s="5">
        <v>23</v>
      </c>
      <c r="D24" s="14">
        <v>42000</v>
      </c>
      <c r="E24" s="15">
        <v>70000</v>
      </c>
      <c r="F24" s="15">
        <v>190000</v>
      </c>
      <c r="G24" s="15">
        <v>300000</v>
      </c>
      <c r="H24" s="16">
        <v>0.25454545454545452</v>
      </c>
      <c r="I24" s="4">
        <v>2</v>
      </c>
    </row>
    <row r="25" spans="1:9">
      <c r="A25" s="5">
        <v>24</v>
      </c>
      <c r="D25" s="14">
        <v>48000</v>
      </c>
      <c r="E25" s="15">
        <v>70000</v>
      </c>
      <c r="F25" s="15">
        <v>200000</v>
      </c>
      <c r="G25" s="15">
        <v>300000</v>
      </c>
      <c r="H25" s="16">
        <v>0.22</v>
      </c>
      <c r="I25" s="4">
        <v>2</v>
      </c>
    </row>
    <row r="26" spans="1:9">
      <c r="A26" s="5">
        <v>25</v>
      </c>
      <c r="D26" s="14">
        <v>38000</v>
      </c>
      <c r="E26" s="15">
        <v>70000</v>
      </c>
      <c r="F26" s="15">
        <v>160000</v>
      </c>
      <c r="G26" s="15">
        <v>300000</v>
      </c>
      <c r="H26" s="16">
        <v>0.22857142857142856</v>
      </c>
      <c r="I26" s="4">
        <v>2</v>
      </c>
    </row>
    <row r="27" spans="1:9">
      <c r="A27" s="5">
        <v>26</v>
      </c>
      <c r="D27" s="14">
        <v>54876</v>
      </c>
      <c r="E27" s="15">
        <v>76234</v>
      </c>
      <c r="F27" s="15">
        <v>182939</v>
      </c>
      <c r="G27" s="15">
        <v>304898</v>
      </c>
      <c r="H27" s="16">
        <v>0.17512442706155348</v>
      </c>
      <c r="I27" s="4">
        <v>2</v>
      </c>
    </row>
    <row r="28" spans="1:9">
      <c r="A28" s="5">
        <v>27</v>
      </c>
      <c r="D28" s="14">
        <v>48000</v>
      </c>
      <c r="E28" s="15">
        <v>70000</v>
      </c>
      <c r="F28" s="15">
        <v>180000</v>
      </c>
      <c r="G28" s="15">
        <v>300000</v>
      </c>
      <c r="H28" s="16">
        <v>0.18333333333333332</v>
      </c>
      <c r="I28" s="4">
        <v>2</v>
      </c>
    </row>
    <row r="29" spans="1:9">
      <c r="A29" s="5">
        <v>28</v>
      </c>
      <c r="D29" s="14">
        <v>50000</v>
      </c>
      <c r="E29" s="15">
        <v>70000</v>
      </c>
      <c r="F29" s="15">
        <v>180000</v>
      </c>
      <c r="G29" s="15">
        <v>300000</v>
      </c>
      <c r="H29" s="16">
        <v>0.16666666666666666</v>
      </c>
      <c r="I29" s="4">
        <v>2</v>
      </c>
    </row>
    <row r="30" spans="1:9">
      <c r="A30" s="5">
        <v>29</v>
      </c>
      <c r="D30" s="14">
        <v>45000</v>
      </c>
      <c r="E30" s="15">
        <v>70000</v>
      </c>
      <c r="F30" s="15">
        <v>180000</v>
      </c>
      <c r="G30" s="15">
        <v>300000</v>
      </c>
      <c r="H30" s="16">
        <v>0.20833333333333334</v>
      </c>
      <c r="I30" s="4">
        <v>2</v>
      </c>
    </row>
    <row r="31" spans="1:9">
      <c r="A31" s="5">
        <v>30</v>
      </c>
      <c r="D31" s="14">
        <v>38400</v>
      </c>
      <c r="E31" s="15">
        <v>69600</v>
      </c>
      <c r="F31" s="15">
        <v>120000</v>
      </c>
      <c r="G31" s="15">
        <v>300000</v>
      </c>
      <c r="H31" s="16">
        <v>0.17333333333333334</v>
      </c>
      <c r="I31" s="4">
        <v>2</v>
      </c>
    </row>
    <row r="32" spans="1:9">
      <c r="A32" s="5">
        <v>31</v>
      </c>
      <c r="D32" s="14">
        <v>53364</v>
      </c>
      <c r="E32" s="15">
        <v>76234</v>
      </c>
      <c r="F32" s="15">
        <v>182939</v>
      </c>
      <c r="G32" s="15">
        <v>304898</v>
      </c>
      <c r="H32" s="16">
        <v>0.18752203609409721</v>
      </c>
      <c r="I32" s="4">
        <v>2</v>
      </c>
    </row>
    <row r="33" spans="1:9">
      <c r="A33" s="5">
        <v>32</v>
      </c>
      <c r="D33" s="14">
        <v>60000</v>
      </c>
      <c r="E33" s="15">
        <v>80000</v>
      </c>
      <c r="F33" s="15">
        <v>200000</v>
      </c>
      <c r="G33" s="15">
        <v>300000</v>
      </c>
      <c r="H33" s="16">
        <v>0.2</v>
      </c>
      <c r="I33" s="4">
        <v>3</v>
      </c>
    </row>
    <row r="34" spans="1:9">
      <c r="A34" s="5">
        <v>33</v>
      </c>
      <c r="D34" s="14">
        <v>42000</v>
      </c>
      <c r="E34" s="15">
        <v>70000</v>
      </c>
      <c r="F34" s="15">
        <v>180000</v>
      </c>
      <c r="G34" s="15">
        <v>300000</v>
      </c>
      <c r="H34" s="16">
        <v>0.23333333333333334</v>
      </c>
      <c r="I34" s="4">
        <v>3</v>
      </c>
    </row>
    <row r="35" spans="1:9">
      <c r="A35" s="5">
        <v>34</v>
      </c>
      <c r="D35" s="14">
        <v>46200</v>
      </c>
      <c r="E35" s="15">
        <v>120000</v>
      </c>
      <c r="F35" s="15">
        <v>160000</v>
      </c>
      <c r="G35" s="15">
        <v>350000</v>
      </c>
      <c r="H35" s="16">
        <v>0.38842105263157894</v>
      </c>
      <c r="I35" s="4">
        <v>3</v>
      </c>
    </row>
    <row r="36" spans="1:9">
      <c r="A36" s="5">
        <v>35</v>
      </c>
      <c r="D36" s="14">
        <v>52000</v>
      </c>
      <c r="E36" s="15">
        <v>70000</v>
      </c>
      <c r="F36" s="15">
        <v>180000</v>
      </c>
      <c r="G36" s="15">
        <v>300000</v>
      </c>
      <c r="H36" s="16">
        <v>0.15</v>
      </c>
      <c r="I36" s="4">
        <v>3</v>
      </c>
    </row>
    <row r="37" spans="1:9">
      <c r="A37" s="5">
        <v>36</v>
      </c>
      <c r="D37" s="14">
        <v>54000</v>
      </c>
      <c r="E37" s="15">
        <v>80000</v>
      </c>
      <c r="F37" s="15">
        <v>200000</v>
      </c>
      <c r="G37" s="15">
        <v>300000</v>
      </c>
      <c r="H37" s="16">
        <v>0.26</v>
      </c>
      <c r="I37" s="4">
        <v>3</v>
      </c>
    </row>
    <row r="38" spans="1:9">
      <c r="A38" s="5">
        <v>37</v>
      </c>
      <c r="D38" s="14">
        <v>44000</v>
      </c>
      <c r="E38" s="15">
        <v>70000</v>
      </c>
      <c r="F38" s="15">
        <v>180000</v>
      </c>
      <c r="G38" s="15">
        <v>300000</v>
      </c>
      <c r="H38" s="16">
        <v>0.21666666666666667</v>
      </c>
      <c r="I38" s="4">
        <v>3</v>
      </c>
    </row>
    <row r="39" spans="1:9">
      <c r="A39" s="5">
        <v>38</v>
      </c>
      <c r="D39" s="14">
        <v>45000</v>
      </c>
      <c r="E39" s="15">
        <v>70000</v>
      </c>
      <c r="F39" s="15">
        <v>190000</v>
      </c>
      <c r="G39" s="15">
        <v>300000</v>
      </c>
      <c r="H39" s="16">
        <v>0.22727272727272727</v>
      </c>
      <c r="I39" s="4">
        <v>3</v>
      </c>
    </row>
    <row r="40" spans="1:9">
      <c r="A40" s="5">
        <v>39</v>
      </c>
      <c r="D40" s="14">
        <v>46800</v>
      </c>
      <c r="E40" s="15">
        <v>70000</v>
      </c>
      <c r="F40" s="15">
        <v>160000</v>
      </c>
      <c r="G40" s="15">
        <v>300000</v>
      </c>
      <c r="H40" s="16">
        <v>0.1657142857142857</v>
      </c>
      <c r="I40" s="4">
        <v>3</v>
      </c>
    </row>
    <row r="41" spans="1:9">
      <c r="A41" s="5">
        <v>40</v>
      </c>
      <c r="D41" s="14">
        <v>63000</v>
      </c>
      <c r="E41" s="15">
        <v>85000</v>
      </c>
      <c r="F41" s="15">
        <v>200000</v>
      </c>
      <c r="G41" s="15">
        <v>280000</v>
      </c>
      <c r="H41" s="16">
        <v>0.27500000000000002</v>
      </c>
      <c r="I41" s="4">
        <v>3</v>
      </c>
    </row>
    <row r="42" spans="1:9">
      <c r="A42" s="5">
        <v>41</v>
      </c>
      <c r="D42" s="14">
        <v>41400</v>
      </c>
      <c r="E42" s="15">
        <v>63800</v>
      </c>
      <c r="F42" s="15">
        <v>160000</v>
      </c>
      <c r="G42" s="15">
        <v>300000</v>
      </c>
      <c r="H42" s="16">
        <v>0.16</v>
      </c>
      <c r="I42" s="4">
        <v>3</v>
      </c>
    </row>
    <row r="43" spans="1:9">
      <c r="A43" s="5">
        <v>42</v>
      </c>
      <c r="D43" s="14">
        <v>38000</v>
      </c>
      <c r="E43" s="15">
        <v>70000</v>
      </c>
      <c r="F43" s="15">
        <v>180000</v>
      </c>
      <c r="G43" s="15">
        <v>300000</v>
      </c>
      <c r="H43" s="16">
        <v>0.26666666666666666</v>
      </c>
      <c r="I43" s="4">
        <v>3</v>
      </c>
    </row>
    <row r="44" spans="1:9">
      <c r="A44" s="5">
        <v>43</v>
      </c>
      <c r="D44" s="14">
        <v>72000</v>
      </c>
      <c r="E44" s="15">
        <v>76234</v>
      </c>
      <c r="F44" s="15">
        <v>182939</v>
      </c>
      <c r="G44" s="15">
        <v>304898</v>
      </c>
      <c r="H44" s="16">
        <v>3.4716585081871774E-2</v>
      </c>
      <c r="I44" s="4">
        <v>3</v>
      </c>
    </row>
    <row r="45" spans="1:9">
      <c r="A45" s="5">
        <v>44</v>
      </c>
      <c r="D45" s="14">
        <v>42000</v>
      </c>
      <c r="E45" s="15">
        <v>70000</v>
      </c>
      <c r="F45" s="15">
        <v>180000</v>
      </c>
      <c r="G45" s="15">
        <v>300000</v>
      </c>
      <c r="H45" s="16">
        <v>0.23333333333333334</v>
      </c>
      <c r="I45" s="4">
        <v>3</v>
      </c>
    </row>
    <row r="46" spans="1:9">
      <c r="A46" s="5">
        <v>45</v>
      </c>
      <c r="D46" s="14">
        <v>48000</v>
      </c>
      <c r="E46" s="15">
        <v>80000</v>
      </c>
      <c r="F46" s="15">
        <v>180000</v>
      </c>
      <c r="G46" s="15">
        <v>300000</v>
      </c>
      <c r="H46" s="16">
        <v>0.26666666666666666</v>
      </c>
      <c r="I46" s="4">
        <v>3</v>
      </c>
    </row>
    <row r="47" spans="1:9">
      <c r="A47" s="5">
        <v>46</v>
      </c>
      <c r="D47" s="14">
        <v>51600</v>
      </c>
      <c r="E47" s="15">
        <v>90000</v>
      </c>
      <c r="F47" s="15">
        <v>170000</v>
      </c>
      <c r="G47" s="15">
        <v>300000</v>
      </c>
      <c r="H47" s="16">
        <v>0.29538461538461541</v>
      </c>
      <c r="I47" s="4">
        <v>3</v>
      </c>
    </row>
    <row r="48" spans="1:9">
      <c r="A48" s="5">
        <v>48</v>
      </c>
      <c r="D48" s="14">
        <v>50004</v>
      </c>
      <c r="E48" s="15">
        <v>75000</v>
      </c>
      <c r="F48" s="15">
        <v>180000</v>
      </c>
      <c r="G48" s="15">
        <v>300000</v>
      </c>
      <c r="H48" s="16">
        <v>0.20830000000000001</v>
      </c>
      <c r="I48" s="4">
        <v>1</v>
      </c>
    </row>
    <row r="49" spans="1:9">
      <c r="A49" s="5">
        <v>49</v>
      </c>
      <c r="D49" s="14">
        <v>35000</v>
      </c>
      <c r="E49" s="15">
        <v>70000</v>
      </c>
      <c r="F49" s="15">
        <v>160000</v>
      </c>
      <c r="G49" s="15">
        <v>300000</v>
      </c>
      <c r="H49" s="16">
        <v>0.25</v>
      </c>
      <c r="I49" s="4">
        <v>1</v>
      </c>
    </row>
    <row r="50" spans="1:9">
      <c r="A50" s="5">
        <v>50</v>
      </c>
      <c r="D50" s="14">
        <v>44000</v>
      </c>
      <c r="E50" s="15">
        <v>70000</v>
      </c>
      <c r="F50" s="15">
        <v>160000</v>
      </c>
      <c r="G50" s="15">
        <v>300000</v>
      </c>
      <c r="H50" s="16">
        <v>0.18571428571428572</v>
      </c>
      <c r="I50" s="4">
        <v>1</v>
      </c>
    </row>
    <row r="51" spans="1:9">
      <c r="A51" s="5">
        <v>51</v>
      </c>
      <c r="D51" s="14">
        <v>54000</v>
      </c>
      <c r="E51" s="15">
        <v>80000</v>
      </c>
      <c r="F51" s="15">
        <v>180000</v>
      </c>
      <c r="G51" s="15">
        <v>300000</v>
      </c>
      <c r="H51" s="16">
        <v>0.21666666666666667</v>
      </c>
      <c r="I51" s="4">
        <v>1</v>
      </c>
    </row>
    <row r="52" spans="1:9">
      <c r="A52" s="5">
        <v>52</v>
      </c>
      <c r="D52" s="14">
        <v>51600</v>
      </c>
      <c r="E52" s="15">
        <v>85000</v>
      </c>
      <c r="F52" s="15">
        <v>180000</v>
      </c>
      <c r="G52" s="15">
        <v>300000</v>
      </c>
      <c r="H52" s="16">
        <v>0.27833333333333332</v>
      </c>
      <c r="I52" s="4">
        <v>1</v>
      </c>
    </row>
    <row r="53" spans="1:9">
      <c r="A53" s="5">
        <v>53</v>
      </c>
      <c r="D53" s="14">
        <v>50400</v>
      </c>
      <c r="E53" s="15">
        <v>75000</v>
      </c>
      <c r="F53" s="15">
        <v>180000</v>
      </c>
      <c r="G53" s="15">
        <v>300000</v>
      </c>
      <c r="H53" s="16">
        <v>0.20499999999999999</v>
      </c>
      <c r="I53" s="4">
        <v>1</v>
      </c>
    </row>
    <row r="54" spans="1:9">
      <c r="A54" s="5">
        <v>54</v>
      </c>
      <c r="D54" s="14">
        <v>44000</v>
      </c>
      <c r="E54" s="15">
        <v>70000</v>
      </c>
      <c r="F54" s="15">
        <v>180000</v>
      </c>
      <c r="G54" s="15">
        <v>300000</v>
      </c>
      <c r="H54" s="16">
        <v>0.21666666666666667</v>
      </c>
      <c r="I54" s="4">
        <v>1</v>
      </c>
    </row>
    <row r="55" spans="1:9">
      <c r="A55" s="5">
        <v>55</v>
      </c>
      <c r="D55" s="14">
        <v>38000</v>
      </c>
      <c r="E55" s="15">
        <v>70000</v>
      </c>
      <c r="F55" s="15">
        <v>180000</v>
      </c>
      <c r="G55" s="15">
        <v>300000</v>
      </c>
      <c r="H55" s="16">
        <v>0.26666666666666666</v>
      </c>
      <c r="I55" s="4">
        <v>1</v>
      </c>
    </row>
    <row r="56" spans="1:9">
      <c r="A56" s="5">
        <v>56</v>
      </c>
      <c r="D56" s="14">
        <v>45744</v>
      </c>
      <c r="E56" s="15">
        <v>76234</v>
      </c>
      <c r="F56" s="15">
        <v>182939</v>
      </c>
      <c r="G56" s="15">
        <v>304898</v>
      </c>
      <c r="H56" s="16">
        <v>0.25000204986921837</v>
      </c>
      <c r="I56" s="4">
        <v>1</v>
      </c>
    </row>
    <row r="57" spans="1:9">
      <c r="A57" s="5">
        <v>57</v>
      </c>
      <c r="D57" s="14">
        <v>44000</v>
      </c>
      <c r="E57" s="15">
        <v>70000</v>
      </c>
      <c r="F57" s="15">
        <v>160000</v>
      </c>
      <c r="G57" s="15">
        <v>300000</v>
      </c>
      <c r="H57" s="16">
        <v>0.18571428571428572</v>
      </c>
      <c r="I57" s="4">
        <v>1</v>
      </c>
    </row>
    <row r="58" spans="1:9">
      <c r="A58" s="5">
        <v>58</v>
      </c>
      <c r="D58" s="14">
        <v>40000</v>
      </c>
      <c r="E58" s="15">
        <v>70000</v>
      </c>
      <c r="F58" s="15">
        <v>160000</v>
      </c>
      <c r="G58" s="15">
        <v>300000</v>
      </c>
      <c r="H58" s="16">
        <v>0.21428571428571427</v>
      </c>
      <c r="I58" s="4">
        <v>1</v>
      </c>
    </row>
    <row r="59" spans="1:9">
      <c r="A59" s="5">
        <v>59</v>
      </c>
      <c r="D59" s="14">
        <v>50040</v>
      </c>
      <c r="E59" s="15">
        <v>80000</v>
      </c>
      <c r="F59" s="15">
        <v>180000</v>
      </c>
      <c r="G59" s="15">
        <v>300000</v>
      </c>
      <c r="H59" s="16">
        <v>0.24966666666666668</v>
      </c>
      <c r="I59" s="4">
        <v>1</v>
      </c>
    </row>
    <row r="60" spans="1:9">
      <c r="A60" s="5">
        <v>60</v>
      </c>
      <c r="D60" s="14">
        <v>60000</v>
      </c>
      <c r="E60" s="15">
        <v>85000</v>
      </c>
      <c r="F60" s="15">
        <v>180000</v>
      </c>
      <c r="G60" s="15">
        <v>280000</v>
      </c>
      <c r="H60" s="16">
        <v>0.25</v>
      </c>
      <c r="I60" s="4">
        <v>1</v>
      </c>
    </row>
    <row r="61" spans="1:9">
      <c r="A61" s="5">
        <v>61</v>
      </c>
      <c r="D61" s="14">
        <v>51600</v>
      </c>
      <c r="E61" s="15">
        <v>70000</v>
      </c>
      <c r="F61" s="15">
        <v>180000</v>
      </c>
      <c r="G61" s="15">
        <v>300000</v>
      </c>
      <c r="H61" s="16">
        <v>0.15333333333333332</v>
      </c>
      <c r="I61" s="4">
        <v>1</v>
      </c>
    </row>
    <row r="62" spans="1:9">
      <c r="A62" s="5">
        <v>62</v>
      </c>
      <c r="D62" s="14">
        <v>50000</v>
      </c>
      <c r="E62" s="15">
        <v>70000</v>
      </c>
      <c r="F62" s="15">
        <v>180000</v>
      </c>
      <c r="G62" s="15">
        <v>300000</v>
      </c>
      <c r="H62" s="16">
        <v>0.16669999999999999</v>
      </c>
      <c r="I62" s="4">
        <v>1</v>
      </c>
    </row>
    <row r="63" spans="1:9">
      <c r="A63" s="5">
        <v>132</v>
      </c>
      <c r="D63" s="14">
        <v>41000</v>
      </c>
      <c r="E63" s="15">
        <v>70000</v>
      </c>
      <c r="F63" s="15">
        <v>160000</v>
      </c>
      <c r="G63" s="15">
        <v>270000</v>
      </c>
      <c r="H63" s="16">
        <v>0.26363636363636361</v>
      </c>
      <c r="I63" s="4">
        <v>2</v>
      </c>
    </row>
    <row r="64" spans="1:9">
      <c r="A64" s="5">
        <v>134</v>
      </c>
      <c r="D64" s="14">
        <v>38400</v>
      </c>
      <c r="E64" s="15">
        <v>70000</v>
      </c>
      <c r="F64" s="15">
        <v>160000</v>
      </c>
      <c r="G64" s="15">
        <v>270000</v>
      </c>
      <c r="H64" s="16">
        <v>0.28727272727272729</v>
      </c>
      <c r="I64" s="4">
        <v>2</v>
      </c>
    </row>
    <row r="65" spans="1:9">
      <c r="A65" s="5">
        <v>152</v>
      </c>
      <c r="D65" s="14">
        <v>60000</v>
      </c>
      <c r="E65" s="15">
        <v>85000</v>
      </c>
      <c r="F65" s="15">
        <v>180000</v>
      </c>
      <c r="G65" s="15">
        <v>280000</v>
      </c>
      <c r="H65" s="16">
        <v>0.25</v>
      </c>
      <c r="I65" s="4">
        <v>2</v>
      </c>
    </row>
    <row r="66" spans="1:9">
      <c r="A66" s="5">
        <v>153</v>
      </c>
      <c r="D66" s="14">
        <v>50000</v>
      </c>
      <c r="E66" s="15">
        <v>84000</v>
      </c>
      <c r="F66" s="15">
        <v>180000</v>
      </c>
      <c r="G66" s="15">
        <v>315000</v>
      </c>
      <c r="H66" s="16">
        <v>0.25185185185185183</v>
      </c>
      <c r="I66" s="4">
        <v>2</v>
      </c>
    </row>
    <row r="67" spans="1:9">
      <c r="A67" s="5">
        <v>156</v>
      </c>
      <c r="D67" s="14">
        <v>36000</v>
      </c>
      <c r="E67" s="15">
        <v>70000</v>
      </c>
      <c r="F67" s="15">
        <v>180000</v>
      </c>
      <c r="G67" s="15">
        <v>300000</v>
      </c>
      <c r="H67" s="16">
        <v>0.28333333333333333</v>
      </c>
      <c r="I67" s="4">
        <v>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70"/>
  <sheetViews>
    <sheetView workbookViewId="0">
      <selection activeCell="J10" sqref="J10:J70"/>
    </sheetView>
  </sheetViews>
  <sheetFormatPr baseColWidth="10" defaultRowHeight="15"/>
  <cols>
    <col min="9" max="10" width="11.42578125" style="23"/>
  </cols>
  <sheetData>
    <row r="1" spans="1:25">
      <c r="A1" t="s">
        <v>12</v>
      </c>
      <c r="B1" s="17">
        <f>MIN(tbDonnées[H Mini])</f>
        <v>120000</v>
      </c>
      <c r="C1" t="s">
        <v>13</v>
      </c>
      <c r="D1" s="17">
        <f>MAX(tbDonnées[H maxi])</f>
        <v>400000</v>
      </c>
    </row>
    <row r="2" spans="1:25">
      <c r="K2" s="20" t="s">
        <v>16</v>
      </c>
    </row>
    <row r="3" spans="1:25">
      <c r="E3" s="20" t="s">
        <v>15</v>
      </c>
      <c r="J3" s="20" t="s">
        <v>19</v>
      </c>
      <c r="K3" s="18" t="s">
        <v>9</v>
      </c>
    </row>
    <row r="4" spans="1:25">
      <c r="A4" s="21" t="str">
        <f>Données!A1</f>
        <v>Init</v>
      </c>
      <c r="B4" s="21" t="str">
        <f>Données!B1</f>
        <v>Nom</v>
      </c>
      <c r="C4" s="21" t="str">
        <f>Données!C1</f>
        <v>Prénom</v>
      </c>
      <c r="D4" s="21" t="str">
        <f>Données!I1</f>
        <v>Catégorie</v>
      </c>
      <c r="E4" s="18" t="s">
        <v>11</v>
      </c>
      <c r="F4" t="s">
        <v>14</v>
      </c>
      <c r="G4" t="s">
        <v>12</v>
      </c>
      <c r="H4" t="s">
        <v>13</v>
      </c>
      <c r="I4" s="23" t="s">
        <v>20</v>
      </c>
      <c r="J4" s="23" t="s">
        <v>21</v>
      </c>
      <c r="K4" s="19">
        <f>B1</f>
        <v>120000</v>
      </c>
      <c r="L4" s="19">
        <f t="shared" ref="L4:Y4" si="0">IF(K4&lt;max_CA,K4+20000,0)</f>
        <v>140000</v>
      </c>
      <c r="M4" s="19">
        <f t="shared" si="0"/>
        <v>160000</v>
      </c>
      <c r="N4" s="19">
        <f t="shared" si="0"/>
        <v>180000</v>
      </c>
      <c r="O4" s="19">
        <f t="shared" si="0"/>
        <v>200000</v>
      </c>
      <c r="P4" s="19">
        <f t="shared" si="0"/>
        <v>220000</v>
      </c>
      <c r="Q4" s="19">
        <f t="shared" si="0"/>
        <v>240000</v>
      </c>
      <c r="R4" s="19">
        <f t="shared" si="0"/>
        <v>260000</v>
      </c>
      <c r="S4" s="19">
        <f t="shared" si="0"/>
        <v>280000</v>
      </c>
      <c r="T4" s="19">
        <f t="shared" si="0"/>
        <v>300000</v>
      </c>
      <c r="U4" s="19">
        <f t="shared" si="0"/>
        <v>320000</v>
      </c>
      <c r="V4" s="19">
        <f t="shared" si="0"/>
        <v>340000</v>
      </c>
      <c r="W4" s="19">
        <f t="shared" si="0"/>
        <v>360000</v>
      </c>
      <c r="X4" s="19">
        <f t="shared" si="0"/>
        <v>380000</v>
      </c>
      <c r="Y4" s="19">
        <f t="shared" si="0"/>
        <v>400000</v>
      </c>
    </row>
    <row r="5" spans="1:25">
      <c r="A5" s="21">
        <f>Données!A2</f>
        <v>1</v>
      </c>
      <c r="B5" s="21" t="str">
        <f>Données!B2</f>
        <v>Wishguu</v>
      </c>
      <c r="C5" s="21" t="str">
        <f>Données!C2</f>
        <v>Jean-Eric</v>
      </c>
      <c r="D5" s="21">
        <f>Données!I2</f>
        <v>1</v>
      </c>
      <c r="E5" s="22">
        <f>VLOOKUP($A5,tbDonnées[],4,FALSE)</f>
        <v>38400</v>
      </c>
      <c r="F5" s="17">
        <f>VLOOKUP($A5,tbDonnées[],5,FALSE)</f>
        <v>70000</v>
      </c>
      <c r="G5" s="17">
        <f>VLOOKUP($A5,tbDonnées[],6,FALSE)</f>
        <v>180000</v>
      </c>
      <c r="H5" s="17">
        <f>VLOOKUP($A5,tbDonnées[],7,FALSE)</f>
        <v>300000</v>
      </c>
      <c r="I5" s="17">
        <v>200000</v>
      </c>
      <c r="J5" s="17">
        <f>MIN(IF($I5&lt;=$G5,$E5,$E5+($F5-$E5)/($H5-$G5)*($I5-$G5)),$F5)</f>
        <v>43666.666666666664</v>
      </c>
      <c r="K5" s="17">
        <f t="shared" ref="K5:X20" si="1">MIN(IF(K$4&lt;=$G5,$E5,$E5+($F5-$E5)/($H5-$G5)*(K$4-$G5)),$F5)</f>
        <v>38400</v>
      </c>
      <c r="L5" s="17">
        <f t="shared" si="1"/>
        <v>38400</v>
      </c>
      <c r="M5" s="17">
        <f t="shared" si="1"/>
        <v>38400</v>
      </c>
      <c r="N5" s="17">
        <f t="shared" si="1"/>
        <v>38400</v>
      </c>
      <c r="O5" s="17">
        <f t="shared" si="1"/>
        <v>43666.666666666664</v>
      </c>
      <c r="P5" s="17">
        <f t="shared" si="1"/>
        <v>48933.333333333328</v>
      </c>
      <c r="Q5" s="17">
        <f t="shared" si="1"/>
        <v>54200</v>
      </c>
      <c r="R5" s="17">
        <f t="shared" si="1"/>
        <v>59466.666666666664</v>
      </c>
      <c r="S5" s="17">
        <f t="shared" si="1"/>
        <v>64733.333333333328</v>
      </c>
      <c r="T5" s="17">
        <f t="shared" si="1"/>
        <v>70000</v>
      </c>
      <c r="U5" s="17">
        <f t="shared" si="1"/>
        <v>70000</v>
      </c>
      <c r="V5" s="17">
        <f t="shared" si="1"/>
        <v>70000</v>
      </c>
      <c r="W5" s="17">
        <f t="shared" si="1"/>
        <v>70000</v>
      </c>
      <c r="X5" s="17">
        <f t="shared" si="1"/>
        <v>70000</v>
      </c>
      <c r="Y5" s="17">
        <f t="shared" ref="Y5:Y49" si="2">MIN(IF(Y$4&lt;=$G5,$E5,$E5+($F5-$E5)/($H5-$G5)*(Y$4-$G5)),$F5)</f>
        <v>70000</v>
      </c>
    </row>
    <row r="6" spans="1:25">
      <c r="A6" s="21">
        <f>Données!A3</f>
        <v>2</v>
      </c>
      <c r="B6" s="21">
        <f>Données!B3</f>
        <v>0</v>
      </c>
      <c r="C6" s="21">
        <f>Données!C3</f>
        <v>0</v>
      </c>
      <c r="D6" s="21">
        <f>Données!I3</f>
        <v>1</v>
      </c>
      <c r="E6" s="22">
        <f>VLOOKUP(A6,tbDonnées[],4,FALSE)</f>
        <v>38400</v>
      </c>
      <c r="F6" s="17">
        <f>VLOOKUP($A6,tbDonnées[],5,FALSE)</f>
        <v>70000</v>
      </c>
      <c r="G6" s="17">
        <f>VLOOKUP($A6,tbDonnées[],6,FALSE)</f>
        <v>180000</v>
      </c>
      <c r="H6" s="17">
        <f>VLOOKUP($A6,tbDonnées[],7,FALSE)</f>
        <v>300000</v>
      </c>
      <c r="I6" s="17"/>
      <c r="J6" s="17">
        <f t="shared" ref="J6:J9" si="3">MIN(IF($I6&lt;=$G6,$E6,$E6+($F6-$E6)/($H6-$G6)*($I6-$G6)),$F6)</f>
        <v>38400</v>
      </c>
      <c r="K6" s="17">
        <f t="shared" si="1"/>
        <v>38400</v>
      </c>
      <c r="L6" s="17">
        <f t="shared" si="1"/>
        <v>38400</v>
      </c>
      <c r="M6" s="17">
        <f t="shared" si="1"/>
        <v>38400</v>
      </c>
      <c r="N6" s="17">
        <f t="shared" si="1"/>
        <v>38400</v>
      </c>
      <c r="O6" s="17">
        <f t="shared" si="1"/>
        <v>43666.666666666664</v>
      </c>
      <c r="P6" s="17">
        <f t="shared" si="1"/>
        <v>48933.333333333328</v>
      </c>
      <c r="Q6" s="17">
        <f t="shared" si="1"/>
        <v>54200</v>
      </c>
      <c r="R6" s="17">
        <f t="shared" si="1"/>
        <v>59466.666666666664</v>
      </c>
      <c r="S6" s="17">
        <f t="shared" si="1"/>
        <v>64733.333333333328</v>
      </c>
      <c r="T6" s="17">
        <f t="shared" si="1"/>
        <v>70000</v>
      </c>
      <c r="U6" s="17">
        <f t="shared" si="1"/>
        <v>70000</v>
      </c>
      <c r="V6" s="17">
        <f t="shared" si="1"/>
        <v>70000</v>
      </c>
      <c r="W6" s="17">
        <f t="shared" si="1"/>
        <v>70000</v>
      </c>
      <c r="X6" s="17">
        <f t="shared" si="1"/>
        <v>70000</v>
      </c>
      <c r="Y6" s="17">
        <f t="shared" si="2"/>
        <v>70000</v>
      </c>
    </row>
    <row r="7" spans="1:25">
      <c r="A7" s="21">
        <f>Données!A4</f>
        <v>3</v>
      </c>
      <c r="B7" s="21">
        <f>Données!B4</f>
        <v>0</v>
      </c>
      <c r="C7" s="21">
        <f>Données!C4</f>
        <v>0</v>
      </c>
      <c r="D7" s="21">
        <f>Données!I4</f>
        <v>1</v>
      </c>
      <c r="E7" s="22">
        <f>VLOOKUP(A7,tbDonnées[],4,FALSE)</f>
        <v>45000</v>
      </c>
      <c r="F7" s="17">
        <f>VLOOKUP($A7,tbDonnées[],5,FALSE)</f>
        <v>85000</v>
      </c>
      <c r="G7" s="17">
        <f>VLOOKUP($A7,tbDonnées[],6,FALSE)</f>
        <v>200000</v>
      </c>
      <c r="H7" s="17">
        <f>VLOOKUP($A7,tbDonnées[],7,FALSE)</f>
        <v>340000</v>
      </c>
      <c r="I7" s="17"/>
      <c r="J7" s="17">
        <f t="shared" si="3"/>
        <v>45000</v>
      </c>
      <c r="K7" s="17">
        <f t="shared" si="1"/>
        <v>45000</v>
      </c>
      <c r="L7" s="17">
        <f t="shared" si="1"/>
        <v>45000</v>
      </c>
      <c r="M7" s="17">
        <f t="shared" si="1"/>
        <v>45000</v>
      </c>
      <c r="N7" s="17">
        <f t="shared" si="1"/>
        <v>45000</v>
      </c>
      <c r="O7" s="17">
        <f t="shared" si="1"/>
        <v>45000</v>
      </c>
      <c r="P7" s="17">
        <f t="shared" si="1"/>
        <v>50714.28571428571</v>
      </c>
      <c r="Q7" s="17">
        <f t="shared" si="1"/>
        <v>56428.571428571428</v>
      </c>
      <c r="R7" s="17">
        <f t="shared" si="1"/>
        <v>62142.857142857145</v>
      </c>
      <c r="S7" s="17">
        <f t="shared" si="1"/>
        <v>67857.142857142855</v>
      </c>
      <c r="T7" s="17">
        <f t="shared" si="1"/>
        <v>73571.428571428565</v>
      </c>
      <c r="U7" s="17">
        <f t="shared" si="1"/>
        <v>79285.71428571429</v>
      </c>
      <c r="V7" s="17">
        <f t="shared" si="1"/>
        <v>85000</v>
      </c>
      <c r="W7" s="17">
        <f t="shared" si="1"/>
        <v>85000</v>
      </c>
      <c r="X7" s="17">
        <f t="shared" si="1"/>
        <v>85000</v>
      </c>
      <c r="Y7" s="17">
        <f t="shared" si="2"/>
        <v>85000</v>
      </c>
    </row>
    <row r="8" spans="1:25">
      <c r="A8" s="21">
        <f>Données!A5</f>
        <v>4</v>
      </c>
      <c r="B8" s="21">
        <f>Données!B5</f>
        <v>0</v>
      </c>
      <c r="C8" s="21">
        <f>Données!C5</f>
        <v>0</v>
      </c>
      <c r="D8" s="21">
        <f>Données!I5</f>
        <v>1</v>
      </c>
      <c r="E8" s="22">
        <f>VLOOKUP(A8,tbDonnées[],4,FALSE)</f>
        <v>52800</v>
      </c>
      <c r="F8" s="17">
        <f>VLOOKUP($A8,tbDonnées[],5,FALSE)</f>
        <v>85000</v>
      </c>
      <c r="G8" s="17">
        <f>VLOOKUP($A8,tbDonnées[],6,FALSE)</f>
        <v>200000</v>
      </c>
      <c r="H8" s="17">
        <f>VLOOKUP($A8,tbDonnées[],7,FALSE)</f>
        <v>340000</v>
      </c>
      <c r="I8" s="17"/>
      <c r="J8" s="17">
        <f t="shared" si="3"/>
        <v>52800</v>
      </c>
      <c r="K8" s="17">
        <f t="shared" si="1"/>
        <v>52800</v>
      </c>
      <c r="L8" s="17">
        <f t="shared" si="1"/>
        <v>52800</v>
      </c>
      <c r="M8" s="17">
        <f t="shared" si="1"/>
        <v>52800</v>
      </c>
      <c r="N8" s="17">
        <f t="shared" si="1"/>
        <v>52800</v>
      </c>
      <c r="O8" s="17">
        <f t="shared" si="1"/>
        <v>52800</v>
      </c>
      <c r="P8" s="17">
        <f t="shared" si="1"/>
        <v>57400</v>
      </c>
      <c r="Q8" s="17">
        <f t="shared" si="1"/>
        <v>62000</v>
      </c>
      <c r="R8" s="17">
        <f t="shared" si="1"/>
        <v>66600</v>
      </c>
      <c r="S8" s="17">
        <f t="shared" si="1"/>
        <v>71200</v>
      </c>
      <c r="T8" s="17">
        <f t="shared" si="1"/>
        <v>75800</v>
      </c>
      <c r="U8" s="17">
        <f t="shared" si="1"/>
        <v>80400</v>
      </c>
      <c r="V8" s="17">
        <f t="shared" si="1"/>
        <v>85000</v>
      </c>
      <c r="W8" s="17">
        <f t="shared" si="1"/>
        <v>85000</v>
      </c>
      <c r="X8" s="17">
        <f t="shared" si="1"/>
        <v>85000</v>
      </c>
      <c r="Y8" s="17">
        <f t="shared" si="2"/>
        <v>85000</v>
      </c>
    </row>
    <row r="9" spans="1:25">
      <c r="A9" s="21">
        <f>Données!A6</f>
        <v>5</v>
      </c>
      <c r="B9" s="21">
        <f>Données!B6</f>
        <v>0</v>
      </c>
      <c r="C9" s="21">
        <f>Données!C6</f>
        <v>0</v>
      </c>
      <c r="D9" s="21">
        <f>Données!I6</f>
        <v>1</v>
      </c>
      <c r="E9" s="22">
        <f>VLOOKUP(A9,tbDonnées[],4,FALSE)</f>
        <v>60000</v>
      </c>
      <c r="F9" s="17">
        <f>VLOOKUP($A9,tbDonnées[],5,FALSE)</f>
        <v>105000</v>
      </c>
      <c r="G9" s="17">
        <f>VLOOKUP($A9,tbDonnées[],6,FALSE)</f>
        <v>210000</v>
      </c>
      <c r="H9" s="17">
        <f>VLOOKUP($A9,tbDonnées[],7,FALSE)</f>
        <v>400000</v>
      </c>
      <c r="I9" s="17"/>
      <c r="J9" s="17">
        <f t="shared" si="3"/>
        <v>60000</v>
      </c>
      <c r="K9" s="17">
        <f t="shared" si="1"/>
        <v>60000</v>
      </c>
      <c r="L9" s="17">
        <f t="shared" si="1"/>
        <v>60000</v>
      </c>
      <c r="M9" s="17">
        <f t="shared" si="1"/>
        <v>60000</v>
      </c>
      <c r="N9" s="17">
        <f t="shared" si="1"/>
        <v>60000</v>
      </c>
      <c r="O9" s="17">
        <f t="shared" si="1"/>
        <v>60000</v>
      </c>
      <c r="P9" s="17">
        <f t="shared" si="1"/>
        <v>62368.42105263158</v>
      </c>
      <c r="Q9" s="17">
        <f t="shared" si="1"/>
        <v>67105.263157894733</v>
      </c>
      <c r="R9" s="17">
        <f t="shared" si="1"/>
        <v>71842.105263157893</v>
      </c>
      <c r="S9" s="17">
        <f t="shared" si="1"/>
        <v>76578.947368421053</v>
      </c>
      <c r="T9" s="17">
        <f t="shared" si="1"/>
        <v>81315.789473684214</v>
      </c>
      <c r="U9" s="17">
        <f t="shared" si="1"/>
        <v>86052.631578947359</v>
      </c>
      <c r="V9" s="17">
        <f t="shared" si="1"/>
        <v>90789.473684210519</v>
      </c>
      <c r="W9" s="17">
        <f t="shared" si="1"/>
        <v>95526.31578947368</v>
      </c>
      <c r="X9" s="17">
        <f t="shared" si="1"/>
        <v>100263.15789473684</v>
      </c>
      <c r="Y9" s="17">
        <f t="shared" si="2"/>
        <v>105000</v>
      </c>
    </row>
    <row r="10" spans="1:25">
      <c r="A10" s="21">
        <f>Données!A7</f>
        <v>6</v>
      </c>
      <c r="B10" s="21" t="str">
        <f>Données!B7</f>
        <v>Jean-Eric</v>
      </c>
      <c r="C10" s="21" t="str">
        <f>Données!C7</f>
        <v>Wishguu</v>
      </c>
      <c r="D10" s="21">
        <f>Données!I7</f>
        <v>1</v>
      </c>
      <c r="E10" s="22">
        <f>VLOOKUP(A10,tbDonnées[],4,FALSE)</f>
        <v>72000</v>
      </c>
      <c r="F10" s="17">
        <f>VLOOKUP($A10,tbDonnées[],5,FALSE)</f>
        <v>100000</v>
      </c>
      <c r="G10" s="17">
        <f>VLOOKUP($A10,tbDonnées[],6,FALSE)</f>
        <v>200000</v>
      </c>
      <c r="H10" s="17">
        <f>VLOOKUP($A10,tbDonnées[],7,FALSE)</f>
        <v>350000</v>
      </c>
      <c r="I10" s="17">
        <v>300000</v>
      </c>
      <c r="J10" s="17">
        <f>MIN(IF($I10&lt;=$G10,$E10,$E10+($F10-$E10)/($H10-$G10)*($I10-$G10)),$F10)</f>
        <v>90666.666666666672</v>
      </c>
      <c r="K10" s="17">
        <f t="shared" si="1"/>
        <v>72000</v>
      </c>
      <c r="L10" s="17">
        <f t="shared" si="1"/>
        <v>72000</v>
      </c>
      <c r="M10" s="17">
        <f t="shared" si="1"/>
        <v>72000</v>
      </c>
      <c r="N10" s="17">
        <f t="shared" si="1"/>
        <v>72000</v>
      </c>
      <c r="O10" s="17">
        <f t="shared" si="1"/>
        <v>72000</v>
      </c>
      <c r="P10" s="17">
        <f t="shared" si="1"/>
        <v>75733.333333333328</v>
      </c>
      <c r="Q10" s="17">
        <f t="shared" si="1"/>
        <v>79466.666666666672</v>
      </c>
      <c r="R10" s="17">
        <f t="shared" si="1"/>
        <v>83200</v>
      </c>
      <c r="S10" s="17">
        <f t="shared" si="1"/>
        <v>86933.333333333328</v>
      </c>
      <c r="T10" s="17">
        <f t="shared" si="1"/>
        <v>90666.666666666672</v>
      </c>
      <c r="U10" s="17">
        <f t="shared" si="1"/>
        <v>94400</v>
      </c>
      <c r="V10" s="17">
        <f t="shared" si="1"/>
        <v>98133.333333333343</v>
      </c>
      <c r="W10" s="17">
        <f t="shared" si="1"/>
        <v>100000</v>
      </c>
      <c r="X10" s="17">
        <f t="shared" si="1"/>
        <v>100000</v>
      </c>
      <c r="Y10" s="17">
        <f t="shared" si="2"/>
        <v>100000</v>
      </c>
    </row>
    <row r="11" spans="1:25">
      <c r="A11" s="21">
        <f>Données!A8</f>
        <v>7</v>
      </c>
      <c r="B11" s="21">
        <f>Données!B8</f>
        <v>0</v>
      </c>
      <c r="C11" s="21">
        <f>Données!C8</f>
        <v>0</v>
      </c>
      <c r="D11" s="21">
        <f>Données!I8</f>
        <v>1</v>
      </c>
      <c r="E11" s="22">
        <f>VLOOKUP(A11,tbDonnées[],4,FALSE)</f>
        <v>60000</v>
      </c>
      <c r="F11" s="17">
        <f>VLOOKUP($A11,tbDonnées[],5,FALSE)</f>
        <v>80000</v>
      </c>
      <c r="G11" s="17">
        <f>VLOOKUP($A11,tbDonnées[],6,FALSE)</f>
        <v>220000</v>
      </c>
      <c r="H11" s="17">
        <f>VLOOKUP($A11,tbDonnées[],7,FALSE)</f>
        <v>300000</v>
      </c>
      <c r="I11" s="17"/>
      <c r="J11" s="17">
        <f t="shared" ref="J11:J70" si="4">MIN(IF($I11&lt;=$G11,$E11,$E11+($F11-$E11)/($H11-$G11)*($I11-$G11)),$F11)</f>
        <v>60000</v>
      </c>
      <c r="K11" s="17">
        <f t="shared" si="1"/>
        <v>60000</v>
      </c>
      <c r="L11" s="17">
        <f t="shared" si="1"/>
        <v>60000</v>
      </c>
      <c r="M11" s="17">
        <f t="shared" si="1"/>
        <v>60000</v>
      </c>
      <c r="N11" s="17">
        <f t="shared" si="1"/>
        <v>60000</v>
      </c>
      <c r="O11" s="17">
        <f t="shared" si="1"/>
        <v>60000</v>
      </c>
      <c r="P11" s="17">
        <f t="shared" si="1"/>
        <v>60000</v>
      </c>
      <c r="Q11" s="17">
        <f t="shared" si="1"/>
        <v>65000</v>
      </c>
      <c r="R11" s="17">
        <f t="shared" si="1"/>
        <v>70000</v>
      </c>
      <c r="S11" s="17">
        <f t="shared" si="1"/>
        <v>75000</v>
      </c>
      <c r="T11" s="17">
        <f t="shared" si="1"/>
        <v>80000</v>
      </c>
      <c r="U11" s="17">
        <f t="shared" si="1"/>
        <v>80000</v>
      </c>
      <c r="V11" s="17">
        <f t="shared" si="1"/>
        <v>80000</v>
      </c>
      <c r="W11" s="17">
        <f t="shared" si="1"/>
        <v>80000</v>
      </c>
      <c r="X11" s="17">
        <f t="shared" si="1"/>
        <v>80000</v>
      </c>
      <c r="Y11" s="17">
        <f t="shared" si="2"/>
        <v>80000</v>
      </c>
    </row>
    <row r="12" spans="1:25">
      <c r="A12" s="21">
        <f>Données!A9</f>
        <v>8</v>
      </c>
      <c r="B12" s="21">
        <f>Données!B9</f>
        <v>0</v>
      </c>
      <c r="C12" s="21">
        <f>Données!C9</f>
        <v>0</v>
      </c>
      <c r="D12" s="21">
        <f>Données!I9</f>
        <v>1</v>
      </c>
      <c r="E12" s="22">
        <f>VLOOKUP(A12,tbDonnées[],4,FALSE)</f>
        <v>56000</v>
      </c>
      <c r="F12" s="17">
        <f>VLOOKUP($A12,tbDonnées[],5,FALSE)</f>
        <v>90000</v>
      </c>
      <c r="G12" s="17">
        <f>VLOOKUP($A12,tbDonnées[],6,FALSE)</f>
        <v>200000</v>
      </c>
      <c r="H12" s="17">
        <f>VLOOKUP($A12,tbDonnées[],7,FALSE)</f>
        <v>360000</v>
      </c>
      <c r="I12" s="17"/>
      <c r="J12" s="17">
        <f t="shared" si="4"/>
        <v>56000</v>
      </c>
      <c r="K12" s="17">
        <f t="shared" si="1"/>
        <v>56000</v>
      </c>
      <c r="L12" s="17">
        <f t="shared" si="1"/>
        <v>56000</v>
      </c>
      <c r="M12" s="17">
        <f t="shared" si="1"/>
        <v>56000</v>
      </c>
      <c r="N12" s="17">
        <f t="shared" si="1"/>
        <v>56000</v>
      </c>
      <c r="O12" s="17">
        <f t="shared" si="1"/>
        <v>56000</v>
      </c>
      <c r="P12" s="17">
        <f t="shared" si="1"/>
        <v>60250</v>
      </c>
      <c r="Q12" s="17">
        <f t="shared" si="1"/>
        <v>64500</v>
      </c>
      <c r="R12" s="17">
        <f t="shared" si="1"/>
        <v>68750</v>
      </c>
      <c r="S12" s="17">
        <f t="shared" si="1"/>
        <v>73000</v>
      </c>
      <c r="T12" s="17">
        <f t="shared" si="1"/>
        <v>77250</v>
      </c>
      <c r="U12" s="17">
        <f t="shared" si="1"/>
        <v>81500</v>
      </c>
      <c r="V12" s="17">
        <f t="shared" si="1"/>
        <v>85750</v>
      </c>
      <c r="W12" s="17">
        <f t="shared" si="1"/>
        <v>90000</v>
      </c>
      <c r="X12" s="17">
        <f t="shared" si="1"/>
        <v>90000</v>
      </c>
      <c r="Y12" s="17">
        <f t="shared" si="2"/>
        <v>90000</v>
      </c>
    </row>
    <row r="13" spans="1:25">
      <c r="A13" s="21">
        <f>Données!A10</f>
        <v>9</v>
      </c>
      <c r="B13" s="21">
        <f>Données!B10</f>
        <v>0</v>
      </c>
      <c r="C13" s="21">
        <f>Données!C10</f>
        <v>0</v>
      </c>
      <c r="D13" s="21">
        <f>Données!I10</f>
        <v>1</v>
      </c>
      <c r="E13" s="22">
        <f>VLOOKUP(A13,tbDonnées[],4,FALSE)</f>
        <v>52000</v>
      </c>
      <c r="F13" s="17">
        <f>VLOOKUP($A13,tbDonnées[],5,FALSE)</f>
        <v>92500</v>
      </c>
      <c r="G13" s="17">
        <f>VLOOKUP($A13,tbDonnées[],6,FALSE)</f>
        <v>200000</v>
      </c>
      <c r="H13" s="17">
        <f>VLOOKUP($A13,tbDonnées[],7,FALSE)</f>
        <v>360000</v>
      </c>
      <c r="I13" s="17"/>
      <c r="J13" s="17">
        <f t="shared" si="4"/>
        <v>52000</v>
      </c>
      <c r="K13" s="17">
        <f t="shared" si="1"/>
        <v>52000</v>
      </c>
      <c r="L13" s="17">
        <f t="shared" si="1"/>
        <v>52000</v>
      </c>
      <c r="M13" s="17">
        <f t="shared" si="1"/>
        <v>52000</v>
      </c>
      <c r="N13" s="17">
        <f t="shared" si="1"/>
        <v>52000</v>
      </c>
      <c r="O13" s="17">
        <f t="shared" si="1"/>
        <v>52000</v>
      </c>
      <c r="P13" s="17">
        <f t="shared" si="1"/>
        <v>57062.5</v>
      </c>
      <c r="Q13" s="17">
        <f t="shared" si="1"/>
        <v>62125</v>
      </c>
      <c r="R13" s="17">
        <f t="shared" si="1"/>
        <v>67187.5</v>
      </c>
      <c r="S13" s="17">
        <f t="shared" si="1"/>
        <v>72250</v>
      </c>
      <c r="T13" s="17">
        <f t="shared" si="1"/>
        <v>77312.5</v>
      </c>
      <c r="U13" s="17">
        <f t="shared" si="1"/>
        <v>82375</v>
      </c>
      <c r="V13" s="17">
        <f t="shared" si="1"/>
        <v>87437.5</v>
      </c>
      <c r="W13" s="17">
        <f t="shared" si="1"/>
        <v>92500</v>
      </c>
      <c r="X13" s="17">
        <f t="shared" si="1"/>
        <v>92500</v>
      </c>
      <c r="Y13" s="17">
        <f t="shared" si="2"/>
        <v>92500</v>
      </c>
    </row>
    <row r="14" spans="1:25">
      <c r="A14" s="21">
        <f>Données!A11</f>
        <v>10</v>
      </c>
      <c r="B14" s="21">
        <f>Données!B11</f>
        <v>0</v>
      </c>
      <c r="C14" s="21">
        <f>Données!C11</f>
        <v>0</v>
      </c>
      <c r="D14" s="21">
        <f>Données!I11</f>
        <v>1</v>
      </c>
      <c r="E14" s="22">
        <f>VLOOKUP(A14,tbDonnées[],4,FALSE)</f>
        <v>64800</v>
      </c>
      <c r="F14" s="17">
        <f>VLOOKUP($A14,tbDonnées[],5,FALSE)</f>
        <v>100000</v>
      </c>
      <c r="G14" s="17">
        <f>VLOOKUP($A14,tbDonnées[],6,FALSE)</f>
        <v>200000</v>
      </c>
      <c r="H14" s="17">
        <f>VLOOKUP($A14,tbDonnées[],7,FALSE)</f>
        <v>400000</v>
      </c>
      <c r="I14" s="17"/>
      <c r="J14" s="17">
        <f t="shared" si="4"/>
        <v>64800</v>
      </c>
      <c r="K14" s="17">
        <f t="shared" si="1"/>
        <v>64800</v>
      </c>
      <c r="L14" s="17">
        <f t="shared" si="1"/>
        <v>64800</v>
      </c>
      <c r="M14" s="17">
        <f t="shared" si="1"/>
        <v>64800</v>
      </c>
      <c r="N14" s="17">
        <f t="shared" si="1"/>
        <v>64800</v>
      </c>
      <c r="O14" s="17">
        <f t="shared" si="1"/>
        <v>64800</v>
      </c>
      <c r="P14" s="17">
        <f t="shared" si="1"/>
        <v>68320</v>
      </c>
      <c r="Q14" s="17">
        <f t="shared" si="1"/>
        <v>71840</v>
      </c>
      <c r="R14" s="17">
        <f t="shared" si="1"/>
        <v>75360</v>
      </c>
      <c r="S14" s="17">
        <f t="shared" si="1"/>
        <v>78880</v>
      </c>
      <c r="T14" s="17">
        <f t="shared" si="1"/>
        <v>82400</v>
      </c>
      <c r="U14" s="17">
        <f t="shared" si="1"/>
        <v>85920</v>
      </c>
      <c r="V14" s="17">
        <f t="shared" si="1"/>
        <v>89440</v>
      </c>
      <c r="W14" s="17">
        <f t="shared" si="1"/>
        <v>92960</v>
      </c>
      <c r="X14" s="17">
        <f t="shared" si="1"/>
        <v>96480</v>
      </c>
      <c r="Y14" s="17">
        <f t="shared" si="2"/>
        <v>100000</v>
      </c>
    </row>
    <row r="15" spans="1:25">
      <c r="A15" s="21">
        <f>Données!A12</f>
        <v>11</v>
      </c>
      <c r="B15" s="21">
        <f>Données!B12</f>
        <v>0</v>
      </c>
      <c r="C15" s="21">
        <f>Données!C12</f>
        <v>0</v>
      </c>
      <c r="D15" s="21">
        <f>Données!I12</f>
        <v>1</v>
      </c>
      <c r="E15" s="22">
        <f>VLOOKUP(A15,tbDonnées[],4,FALSE)</f>
        <v>48000</v>
      </c>
      <c r="F15" s="17">
        <f>VLOOKUP($A15,tbDonnées[],5,FALSE)</f>
        <v>83000</v>
      </c>
      <c r="G15" s="17">
        <f>VLOOKUP($A15,tbDonnées[],6,FALSE)</f>
        <v>180000</v>
      </c>
      <c r="H15" s="17">
        <f>VLOOKUP($A15,tbDonnées[],7,FALSE)</f>
        <v>300000</v>
      </c>
      <c r="I15" s="17"/>
      <c r="J15" s="17">
        <f t="shared" si="4"/>
        <v>48000</v>
      </c>
      <c r="K15" s="17">
        <f t="shared" si="1"/>
        <v>48000</v>
      </c>
      <c r="L15" s="17">
        <f t="shared" si="1"/>
        <v>48000</v>
      </c>
      <c r="M15" s="17">
        <f t="shared" si="1"/>
        <v>48000</v>
      </c>
      <c r="N15" s="17">
        <f t="shared" si="1"/>
        <v>48000</v>
      </c>
      <c r="O15" s="17">
        <f t="shared" si="1"/>
        <v>53833.333333333336</v>
      </c>
      <c r="P15" s="17">
        <f t="shared" si="1"/>
        <v>59666.666666666672</v>
      </c>
      <c r="Q15" s="17">
        <f t="shared" si="1"/>
        <v>65500</v>
      </c>
      <c r="R15" s="17">
        <f t="shared" si="1"/>
        <v>71333.333333333343</v>
      </c>
      <c r="S15" s="17">
        <f t="shared" si="1"/>
        <v>77166.666666666672</v>
      </c>
      <c r="T15" s="17">
        <f t="shared" si="1"/>
        <v>83000</v>
      </c>
      <c r="U15" s="17">
        <f t="shared" si="1"/>
        <v>83000</v>
      </c>
      <c r="V15" s="17">
        <f t="shared" si="1"/>
        <v>83000</v>
      </c>
      <c r="W15" s="17">
        <f t="shared" si="1"/>
        <v>83000</v>
      </c>
      <c r="X15" s="17">
        <f t="shared" si="1"/>
        <v>83000</v>
      </c>
      <c r="Y15" s="17">
        <f t="shared" si="2"/>
        <v>83000</v>
      </c>
    </row>
    <row r="16" spans="1:25">
      <c r="A16" s="21">
        <f>Données!A13</f>
        <v>12</v>
      </c>
      <c r="B16" s="21">
        <f>Données!B13</f>
        <v>0</v>
      </c>
      <c r="C16" s="21">
        <f>Données!C13</f>
        <v>0</v>
      </c>
      <c r="D16" s="21">
        <f>Données!I13</f>
        <v>1</v>
      </c>
      <c r="E16" s="22">
        <f>VLOOKUP(A16,tbDonnées[],4,FALSE)</f>
        <v>42000</v>
      </c>
      <c r="F16" s="17">
        <f>VLOOKUP($A16,tbDonnées[],5,FALSE)</f>
        <v>70000</v>
      </c>
      <c r="G16" s="17">
        <f>VLOOKUP($A16,tbDonnées[],6,FALSE)</f>
        <v>160000</v>
      </c>
      <c r="H16" s="17">
        <f>VLOOKUP($A16,tbDonnées[],7,FALSE)</f>
        <v>300000</v>
      </c>
      <c r="I16" s="17"/>
      <c r="J16" s="17">
        <f t="shared" si="4"/>
        <v>42000</v>
      </c>
      <c r="K16" s="17">
        <f t="shared" si="1"/>
        <v>42000</v>
      </c>
      <c r="L16" s="17">
        <f t="shared" si="1"/>
        <v>42000</v>
      </c>
      <c r="M16" s="17">
        <f t="shared" si="1"/>
        <v>42000</v>
      </c>
      <c r="N16" s="17">
        <f t="shared" si="1"/>
        <v>46000</v>
      </c>
      <c r="O16" s="17">
        <f t="shared" si="1"/>
        <v>50000</v>
      </c>
      <c r="P16" s="17">
        <f t="shared" si="1"/>
        <v>54000</v>
      </c>
      <c r="Q16" s="17">
        <f t="shared" si="1"/>
        <v>58000</v>
      </c>
      <c r="R16" s="17">
        <f t="shared" si="1"/>
        <v>62000</v>
      </c>
      <c r="S16" s="17">
        <f t="shared" si="1"/>
        <v>66000</v>
      </c>
      <c r="T16" s="17">
        <f t="shared" si="1"/>
        <v>70000</v>
      </c>
      <c r="U16" s="17">
        <f t="shared" si="1"/>
        <v>70000</v>
      </c>
      <c r="V16" s="17">
        <f t="shared" si="1"/>
        <v>70000</v>
      </c>
      <c r="W16" s="17">
        <f t="shared" si="1"/>
        <v>70000</v>
      </c>
      <c r="X16" s="17">
        <f t="shared" si="1"/>
        <v>70000</v>
      </c>
      <c r="Y16" s="17">
        <f t="shared" si="2"/>
        <v>70000</v>
      </c>
    </row>
    <row r="17" spans="1:25">
      <c r="A17" s="21">
        <f>Données!A14</f>
        <v>13</v>
      </c>
      <c r="B17" s="21">
        <f>Données!B14</f>
        <v>0</v>
      </c>
      <c r="C17" s="21">
        <f>Données!C14</f>
        <v>0</v>
      </c>
      <c r="D17" s="21">
        <f>Données!I14</f>
        <v>1</v>
      </c>
      <c r="E17" s="22">
        <f>VLOOKUP(A17,tbDonnées[],4,FALSE)</f>
        <v>36000</v>
      </c>
      <c r="F17" s="17">
        <f>VLOOKUP($A17,tbDonnées[],5,FALSE)</f>
        <v>70000</v>
      </c>
      <c r="G17" s="17">
        <f>VLOOKUP($A17,tbDonnées[],6,FALSE)</f>
        <v>180000</v>
      </c>
      <c r="H17" s="17">
        <f>VLOOKUP($A17,tbDonnées[],7,FALSE)</f>
        <v>300000</v>
      </c>
      <c r="I17" s="17"/>
      <c r="J17" s="17">
        <f t="shared" si="4"/>
        <v>36000</v>
      </c>
      <c r="K17" s="17">
        <f t="shared" si="1"/>
        <v>36000</v>
      </c>
      <c r="L17" s="17">
        <f t="shared" si="1"/>
        <v>36000</v>
      </c>
      <c r="M17" s="17">
        <f t="shared" si="1"/>
        <v>36000</v>
      </c>
      <c r="N17" s="17">
        <f t="shared" si="1"/>
        <v>36000</v>
      </c>
      <c r="O17" s="17">
        <f t="shared" si="1"/>
        <v>41666.666666666664</v>
      </c>
      <c r="P17" s="17">
        <f t="shared" si="1"/>
        <v>47333.333333333336</v>
      </c>
      <c r="Q17" s="17">
        <f t="shared" si="1"/>
        <v>53000</v>
      </c>
      <c r="R17" s="17">
        <f t="shared" si="1"/>
        <v>58666.666666666672</v>
      </c>
      <c r="S17" s="17">
        <f t="shared" si="1"/>
        <v>64333.333333333328</v>
      </c>
      <c r="T17" s="17">
        <f t="shared" si="1"/>
        <v>70000</v>
      </c>
      <c r="U17" s="17">
        <f t="shared" si="1"/>
        <v>70000</v>
      </c>
      <c r="V17" s="17">
        <f t="shared" si="1"/>
        <v>70000</v>
      </c>
      <c r="W17" s="17">
        <f t="shared" si="1"/>
        <v>70000</v>
      </c>
      <c r="X17" s="17">
        <f t="shared" si="1"/>
        <v>70000</v>
      </c>
      <c r="Y17" s="17">
        <f t="shared" si="2"/>
        <v>70000</v>
      </c>
    </row>
    <row r="18" spans="1:25">
      <c r="A18" s="21">
        <f>Données!A15</f>
        <v>14</v>
      </c>
      <c r="B18" s="21">
        <f>Données!B15</f>
        <v>0</v>
      </c>
      <c r="C18" s="21">
        <f>Données!C15</f>
        <v>0</v>
      </c>
      <c r="D18" s="21">
        <f>Données!I15</f>
        <v>1</v>
      </c>
      <c r="E18" s="22">
        <f>VLOOKUP(A18,tbDonnées[],4,FALSE)</f>
        <v>54000</v>
      </c>
      <c r="F18" s="17">
        <f>VLOOKUP($A18,tbDonnées[],5,FALSE)</f>
        <v>70000</v>
      </c>
      <c r="G18" s="17">
        <f>VLOOKUP($A18,tbDonnées[],6,FALSE)</f>
        <v>200000</v>
      </c>
      <c r="H18" s="17">
        <f>VLOOKUP($A18,tbDonnées[],7,FALSE)</f>
        <v>300000</v>
      </c>
      <c r="I18" s="17"/>
      <c r="J18" s="17">
        <f t="shared" si="4"/>
        <v>54000</v>
      </c>
      <c r="K18" s="17">
        <f t="shared" si="1"/>
        <v>54000</v>
      </c>
      <c r="L18" s="17">
        <f t="shared" si="1"/>
        <v>54000</v>
      </c>
      <c r="M18" s="17">
        <f t="shared" si="1"/>
        <v>54000</v>
      </c>
      <c r="N18" s="17">
        <f t="shared" si="1"/>
        <v>54000</v>
      </c>
      <c r="O18" s="17">
        <f t="shared" si="1"/>
        <v>54000</v>
      </c>
      <c r="P18" s="17">
        <f t="shared" si="1"/>
        <v>57200</v>
      </c>
      <c r="Q18" s="17">
        <f t="shared" si="1"/>
        <v>60400</v>
      </c>
      <c r="R18" s="17">
        <f t="shared" si="1"/>
        <v>63600</v>
      </c>
      <c r="S18" s="17">
        <f t="shared" si="1"/>
        <v>66800</v>
      </c>
      <c r="T18" s="17">
        <f t="shared" si="1"/>
        <v>70000</v>
      </c>
      <c r="U18" s="17">
        <f t="shared" si="1"/>
        <v>70000</v>
      </c>
      <c r="V18" s="17">
        <f t="shared" si="1"/>
        <v>70000</v>
      </c>
      <c r="W18" s="17">
        <f t="shared" si="1"/>
        <v>70000</v>
      </c>
      <c r="X18" s="17">
        <f t="shared" si="1"/>
        <v>70000</v>
      </c>
      <c r="Y18" s="17">
        <f t="shared" si="2"/>
        <v>70000</v>
      </c>
    </row>
    <row r="19" spans="1:25">
      <c r="A19" s="21">
        <f>Données!A16</f>
        <v>15</v>
      </c>
      <c r="B19" s="21">
        <f>Données!B16</f>
        <v>0</v>
      </c>
      <c r="C19" s="21">
        <f>Données!C16</f>
        <v>0</v>
      </c>
      <c r="D19" s="21">
        <f>Données!I16</f>
        <v>1</v>
      </c>
      <c r="E19" s="22">
        <f>VLOOKUP(A19,tbDonnées[],4,FALSE)</f>
        <v>54000</v>
      </c>
      <c r="F19" s="17">
        <f>VLOOKUP($A19,tbDonnées[],5,FALSE)</f>
        <v>75000</v>
      </c>
      <c r="G19" s="17">
        <f>VLOOKUP($A19,tbDonnées[],6,FALSE)</f>
        <v>180000</v>
      </c>
      <c r="H19" s="17">
        <f>VLOOKUP($A19,tbDonnées[],7,FALSE)</f>
        <v>300000</v>
      </c>
      <c r="I19" s="17"/>
      <c r="J19" s="17">
        <f t="shared" si="4"/>
        <v>54000</v>
      </c>
      <c r="K19" s="17">
        <f t="shared" si="1"/>
        <v>54000</v>
      </c>
      <c r="L19" s="17">
        <f t="shared" si="1"/>
        <v>54000</v>
      </c>
      <c r="M19" s="17">
        <f t="shared" si="1"/>
        <v>54000</v>
      </c>
      <c r="N19" s="17">
        <f t="shared" si="1"/>
        <v>54000</v>
      </c>
      <c r="O19" s="17">
        <f t="shared" si="1"/>
        <v>57500</v>
      </c>
      <c r="P19" s="17">
        <f t="shared" si="1"/>
        <v>61000</v>
      </c>
      <c r="Q19" s="17">
        <f t="shared" si="1"/>
        <v>64500</v>
      </c>
      <c r="R19" s="17">
        <f t="shared" si="1"/>
        <v>68000</v>
      </c>
      <c r="S19" s="17">
        <f t="shared" si="1"/>
        <v>71500</v>
      </c>
      <c r="T19" s="17">
        <f t="shared" si="1"/>
        <v>75000</v>
      </c>
      <c r="U19" s="17">
        <f t="shared" si="1"/>
        <v>75000</v>
      </c>
      <c r="V19" s="17">
        <f t="shared" si="1"/>
        <v>75000</v>
      </c>
      <c r="W19" s="17">
        <f t="shared" si="1"/>
        <v>75000</v>
      </c>
      <c r="X19" s="17">
        <f t="shared" si="1"/>
        <v>75000</v>
      </c>
      <c r="Y19" s="17">
        <f t="shared" si="2"/>
        <v>75000</v>
      </c>
    </row>
    <row r="20" spans="1:25">
      <c r="A20" s="21">
        <f>Données!A17</f>
        <v>16</v>
      </c>
      <c r="B20" s="21">
        <f>Données!B17</f>
        <v>0</v>
      </c>
      <c r="C20" s="21">
        <f>Données!C17</f>
        <v>0</v>
      </c>
      <c r="D20" s="21">
        <f>Données!I17</f>
        <v>1</v>
      </c>
      <c r="E20" s="22">
        <f>VLOOKUP(A20,tbDonnées[],4,FALSE)</f>
        <v>50004</v>
      </c>
      <c r="F20" s="17">
        <f>VLOOKUP($A20,tbDonnées[],5,FALSE)</f>
        <v>75000</v>
      </c>
      <c r="G20" s="17">
        <f>VLOOKUP($A20,tbDonnées[],6,FALSE)</f>
        <v>180000</v>
      </c>
      <c r="H20" s="17">
        <f>VLOOKUP($A20,tbDonnées[],7,FALSE)</f>
        <v>300000</v>
      </c>
      <c r="I20" s="17"/>
      <c r="J20" s="17">
        <f t="shared" si="4"/>
        <v>50004</v>
      </c>
      <c r="K20" s="17">
        <f t="shared" si="1"/>
        <v>50004</v>
      </c>
      <c r="L20" s="17">
        <f t="shared" si="1"/>
        <v>50004</v>
      </c>
      <c r="M20" s="17">
        <f t="shared" si="1"/>
        <v>50004</v>
      </c>
      <c r="N20" s="17">
        <f t="shared" si="1"/>
        <v>50004</v>
      </c>
      <c r="O20" s="17">
        <f t="shared" si="1"/>
        <v>54170</v>
      </c>
      <c r="P20" s="17">
        <f t="shared" si="1"/>
        <v>58336</v>
      </c>
      <c r="Q20" s="17">
        <f t="shared" si="1"/>
        <v>62502</v>
      </c>
      <c r="R20" s="17">
        <f t="shared" si="1"/>
        <v>66668</v>
      </c>
      <c r="S20" s="17">
        <f t="shared" si="1"/>
        <v>70834</v>
      </c>
      <c r="T20" s="17">
        <f t="shared" si="1"/>
        <v>75000</v>
      </c>
      <c r="U20" s="17">
        <f t="shared" si="1"/>
        <v>75000</v>
      </c>
      <c r="V20" s="17">
        <f t="shared" si="1"/>
        <v>75000</v>
      </c>
      <c r="W20" s="17">
        <f t="shared" si="1"/>
        <v>75000</v>
      </c>
      <c r="X20" s="17">
        <f t="shared" si="1"/>
        <v>75000</v>
      </c>
      <c r="Y20" s="17">
        <f t="shared" si="2"/>
        <v>75000</v>
      </c>
    </row>
    <row r="21" spans="1:25">
      <c r="A21" s="21">
        <f>Données!A18</f>
        <v>17</v>
      </c>
      <c r="B21" s="21">
        <f>Données!B18</f>
        <v>0</v>
      </c>
      <c r="C21" s="21">
        <f>Données!C18</f>
        <v>0</v>
      </c>
      <c r="D21" s="21">
        <f>Données!I18</f>
        <v>1</v>
      </c>
      <c r="E21" s="22">
        <f>VLOOKUP(A21,tbDonnées[],4,FALSE)</f>
        <v>45000</v>
      </c>
      <c r="F21" s="17">
        <f>VLOOKUP($A21,tbDonnées[],5,FALSE)</f>
        <v>70000</v>
      </c>
      <c r="G21" s="17">
        <f>VLOOKUP($A21,tbDonnées[],6,FALSE)</f>
        <v>160000</v>
      </c>
      <c r="H21" s="17">
        <f>VLOOKUP($A21,tbDonnées[],7,FALSE)</f>
        <v>300000</v>
      </c>
      <c r="I21" s="17"/>
      <c r="J21" s="17">
        <f t="shared" si="4"/>
        <v>45000</v>
      </c>
      <c r="K21" s="17">
        <f t="shared" ref="K21:X36" si="5">MIN(IF(K$4&lt;=$G21,$E21,$E21+($F21-$E21)/($H21-$G21)*(K$4-$G21)),$F21)</f>
        <v>45000</v>
      </c>
      <c r="L21" s="17">
        <f t="shared" si="5"/>
        <v>45000</v>
      </c>
      <c r="M21" s="17">
        <f t="shared" si="5"/>
        <v>45000</v>
      </c>
      <c r="N21" s="17">
        <f t="shared" si="5"/>
        <v>48571.428571428572</v>
      </c>
      <c r="O21" s="17">
        <f t="shared" si="5"/>
        <v>52142.857142857145</v>
      </c>
      <c r="P21" s="17">
        <f t="shared" si="5"/>
        <v>55714.28571428571</v>
      </c>
      <c r="Q21" s="17">
        <f t="shared" si="5"/>
        <v>59285.71428571429</v>
      </c>
      <c r="R21" s="17">
        <f t="shared" si="5"/>
        <v>62857.142857142855</v>
      </c>
      <c r="S21" s="17">
        <f t="shared" si="5"/>
        <v>66428.57142857142</v>
      </c>
      <c r="T21" s="17">
        <f t="shared" si="5"/>
        <v>70000</v>
      </c>
      <c r="U21" s="17">
        <f t="shared" si="5"/>
        <v>70000</v>
      </c>
      <c r="V21" s="17">
        <f t="shared" si="5"/>
        <v>70000</v>
      </c>
      <c r="W21" s="17">
        <f t="shared" si="5"/>
        <v>70000</v>
      </c>
      <c r="X21" s="17">
        <f t="shared" si="5"/>
        <v>70000</v>
      </c>
      <c r="Y21" s="17">
        <f t="shared" si="2"/>
        <v>70000</v>
      </c>
    </row>
    <row r="22" spans="1:25">
      <c r="A22" s="21">
        <f>Données!A19</f>
        <v>18</v>
      </c>
      <c r="B22" s="21">
        <f>Données!B19</f>
        <v>0</v>
      </c>
      <c r="C22" s="21">
        <f>Données!C19</f>
        <v>0</v>
      </c>
      <c r="D22" s="21">
        <f>Données!I19</f>
        <v>1</v>
      </c>
      <c r="E22" s="22">
        <f>VLOOKUP(A22,tbDonnées[],4,FALSE)</f>
        <v>66000</v>
      </c>
      <c r="F22" s="17">
        <f>VLOOKUP($A22,tbDonnées[],5,FALSE)</f>
        <v>90000</v>
      </c>
      <c r="G22" s="17">
        <f>VLOOKUP($A22,tbDonnées[],6,FALSE)</f>
        <v>180000</v>
      </c>
      <c r="H22" s="17">
        <f>VLOOKUP($A22,tbDonnées[],7,FALSE)</f>
        <v>300000</v>
      </c>
      <c r="I22" s="17"/>
      <c r="J22" s="17">
        <f t="shared" si="4"/>
        <v>66000</v>
      </c>
      <c r="K22" s="17">
        <f t="shared" si="5"/>
        <v>66000</v>
      </c>
      <c r="L22" s="17">
        <f t="shared" si="5"/>
        <v>66000</v>
      </c>
      <c r="M22" s="17">
        <f t="shared" si="5"/>
        <v>66000</v>
      </c>
      <c r="N22" s="17">
        <f t="shared" si="5"/>
        <v>66000</v>
      </c>
      <c r="O22" s="17">
        <f t="shared" si="5"/>
        <v>70000</v>
      </c>
      <c r="P22" s="17">
        <f t="shared" si="5"/>
        <v>74000</v>
      </c>
      <c r="Q22" s="17">
        <f t="shared" si="5"/>
        <v>78000</v>
      </c>
      <c r="R22" s="17">
        <f t="shared" si="5"/>
        <v>82000</v>
      </c>
      <c r="S22" s="17">
        <f t="shared" si="5"/>
        <v>86000</v>
      </c>
      <c r="T22" s="17">
        <f t="shared" si="5"/>
        <v>90000</v>
      </c>
      <c r="U22" s="17">
        <f t="shared" si="5"/>
        <v>90000</v>
      </c>
      <c r="V22" s="17">
        <f t="shared" si="5"/>
        <v>90000</v>
      </c>
      <c r="W22" s="17">
        <f t="shared" si="5"/>
        <v>90000</v>
      </c>
      <c r="X22" s="17">
        <f t="shared" si="5"/>
        <v>90000</v>
      </c>
      <c r="Y22" s="17">
        <f t="shared" si="2"/>
        <v>90000</v>
      </c>
    </row>
    <row r="23" spans="1:25">
      <c r="A23" s="21">
        <f>Données!A20</f>
        <v>19</v>
      </c>
      <c r="B23" s="21">
        <f>Données!B20</f>
        <v>0</v>
      </c>
      <c r="C23" s="21">
        <f>Données!C20</f>
        <v>0</v>
      </c>
      <c r="D23" s="21">
        <f>Données!I20</f>
        <v>1</v>
      </c>
      <c r="E23" s="22">
        <f>VLOOKUP(A23,tbDonnées[],4,FALSE)</f>
        <v>39600</v>
      </c>
      <c r="F23" s="17">
        <f>VLOOKUP($A23,tbDonnées[],5,FALSE)</f>
        <v>70000</v>
      </c>
      <c r="G23" s="17">
        <f>VLOOKUP($A23,tbDonnées[],6,FALSE)</f>
        <v>180000</v>
      </c>
      <c r="H23" s="17">
        <f>VLOOKUP($A23,tbDonnées[],7,FALSE)</f>
        <v>300000</v>
      </c>
      <c r="I23" s="17"/>
      <c r="J23" s="17">
        <f t="shared" si="4"/>
        <v>39600</v>
      </c>
      <c r="K23" s="17">
        <f t="shared" si="5"/>
        <v>39600</v>
      </c>
      <c r="L23" s="17">
        <f t="shared" si="5"/>
        <v>39600</v>
      </c>
      <c r="M23" s="17">
        <f t="shared" si="5"/>
        <v>39600</v>
      </c>
      <c r="N23" s="17">
        <f t="shared" si="5"/>
        <v>39600</v>
      </c>
      <c r="O23" s="17">
        <f t="shared" si="5"/>
        <v>44666.666666666664</v>
      </c>
      <c r="P23" s="17">
        <f t="shared" si="5"/>
        <v>49733.333333333336</v>
      </c>
      <c r="Q23" s="17">
        <f t="shared" si="5"/>
        <v>54800</v>
      </c>
      <c r="R23" s="17">
        <f t="shared" si="5"/>
        <v>59866.666666666672</v>
      </c>
      <c r="S23" s="17">
        <f t="shared" si="5"/>
        <v>64933.333333333336</v>
      </c>
      <c r="T23" s="17">
        <f t="shared" si="5"/>
        <v>70000</v>
      </c>
      <c r="U23" s="17">
        <f t="shared" si="5"/>
        <v>70000</v>
      </c>
      <c r="V23" s="17">
        <f t="shared" si="5"/>
        <v>70000</v>
      </c>
      <c r="W23" s="17">
        <f t="shared" si="5"/>
        <v>70000</v>
      </c>
      <c r="X23" s="17">
        <f t="shared" si="5"/>
        <v>70000</v>
      </c>
      <c r="Y23" s="17">
        <f t="shared" si="2"/>
        <v>70000</v>
      </c>
    </row>
    <row r="24" spans="1:25">
      <c r="A24" s="21">
        <f>Données!A21</f>
        <v>20</v>
      </c>
      <c r="B24" s="21">
        <f>Données!B21</f>
        <v>0</v>
      </c>
      <c r="C24" s="21">
        <f>Données!C21</f>
        <v>0</v>
      </c>
      <c r="D24" s="21">
        <f>Données!I21</f>
        <v>1</v>
      </c>
      <c r="E24" s="22">
        <f>VLOOKUP(A24,tbDonnées[],4,FALSE)</f>
        <v>42000</v>
      </c>
      <c r="F24" s="17">
        <f>VLOOKUP($A24,tbDonnées[],5,FALSE)</f>
        <v>70000</v>
      </c>
      <c r="G24" s="17">
        <f>VLOOKUP($A24,tbDonnées[],6,FALSE)</f>
        <v>160000</v>
      </c>
      <c r="H24" s="17">
        <f>VLOOKUP($A24,tbDonnées[],7,FALSE)</f>
        <v>300000</v>
      </c>
      <c r="I24" s="17"/>
      <c r="J24" s="17">
        <f t="shared" si="4"/>
        <v>42000</v>
      </c>
      <c r="K24" s="17">
        <f t="shared" si="5"/>
        <v>42000</v>
      </c>
      <c r="L24" s="17">
        <f t="shared" si="5"/>
        <v>42000</v>
      </c>
      <c r="M24" s="17">
        <f t="shared" si="5"/>
        <v>42000</v>
      </c>
      <c r="N24" s="17">
        <f t="shared" si="5"/>
        <v>46000</v>
      </c>
      <c r="O24" s="17">
        <f t="shared" si="5"/>
        <v>50000</v>
      </c>
      <c r="P24" s="17">
        <f t="shared" si="5"/>
        <v>54000</v>
      </c>
      <c r="Q24" s="17">
        <f t="shared" si="5"/>
        <v>58000</v>
      </c>
      <c r="R24" s="17">
        <f t="shared" si="5"/>
        <v>62000</v>
      </c>
      <c r="S24" s="17">
        <f t="shared" si="5"/>
        <v>66000</v>
      </c>
      <c r="T24" s="17">
        <f t="shared" si="5"/>
        <v>70000</v>
      </c>
      <c r="U24" s="17">
        <f t="shared" si="5"/>
        <v>70000</v>
      </c>
      <c r="V24" s="17">
        <f t="shared" si="5"/>
        <v>70000</v>
      </c>
      <c r="W24" s="17">
        <f t="shared" si="5"/>
        <v>70000</v>
      </c>
      <c r="X24" s="17">
        <f t="shared" si="5"/>
        <v>70000</v>
      </c>
      <c r="Y24" s="17">
        <f t="shared" si="2"/>
        <v>70000</v>
      </c>
    </row>
    <row r="25" spans="1:25">
      <c r="A25" s="21">
        <f>Données!A22</f>
        <v>21</v>
      </c>
      <c r="B25" s="21">
        <f>Données!B22</f>
        <v>0</v>
      </c>
      <c r="C25" s="21">
        <f>Données!C22</f>
        <v>0</v>
      </c>
      <c r="D25" s="21">
        <f>Données!I22</f>
        <v>2</v>
      </c>
      <c r="E25" s="22">
        <f>VLOOKUP(A25,tbDonnées[],4,FALSE)</f>
        <v>48000</v>
      </c>
      <c r="F25" s="17">
        <f>VLOOKUP($A25,tbDonnées[],5,FALSE)</f>
        <v>70000</v>
      </c>
      <c r="G25" s="17">
        <f>VLOOKUP($A25,tbDonnées[],6,FALSE)</f>
        <v>180000</v>
      </c>
      <c r="H25" s="17">
        <f>VLOOKUP($A25,tbDonnées[],7,FALSE)</f>
        <v>300000</v>
      </c>
      <c r="I25" s="17"/>
      <c r="J25" s="17">
        <f t="shared" si="4"/>
        <v>48000</v>
      </c>
      <c r="K25" s="17">
        <f t="shared" si="5"/>
        <v>48000</v>
      </c>
      <c r="L25" s="17">
        <f t="shared" si="5"/>
        <v>48000</v>
      </c>
      <c r="M25" s="17">
        <f t="shared" si="5"/>
        <v>48000</v>
      </c>
      <c r="N25" s="17">
        <f t="shared" si="5"/>
        <v>48000</v>
      </c>
      <c r="O25" s="17">
        <f t="shared" si="5"/>
        <v>51666.666666666664</v>
      </c>
      <c r="P25" s="17">
        <f t="shared" si="5"/>
        <v>55333.333333333336</v>
      </c>
      <c r="Q25" s="17">
        <f t="shared" si="5"/>
        <v>59000</v>
      </c>
      <c r="R25" s="17">
        <f t="shared" si="5"/>
        <v>62666.666666666664</v>
      </c>
      <c r="S25" s="17">
        <f t="shared" si="5"/>
        <v>66333.333333333328</v>
      </c>
      <c r="T25" s="17">
        <f t="shared" si="5"/>
        <v>70000</v>
      </c>
      <c r="U25" s="17">
        <f t="shared" si="5"/>
        <v>70000</v>
      </c>
      <c r="V25" s="17">
        <f t="shared" si="5"/>
        <v>70000</v>
      </c>
      <c r="W25" s="17">
        <f t="shared" si="5"/>
        <v>70000</v>
      </c>
      <c r="X25" s="17">
        <f t="shared" si="5"/>
        <v>70000</v>
      </c>
      <c r="Y25" s="17">
        <f t="shared" si="2"/>
        <v>70000</v>
      </c>
    </row>
    <row r="26" spans="1:25">
      <c r="A26" s="21">
        <f>Données!A23</f>
        <v>22</v>
      </c>
      <c r="B26" s="21">
        <f>Données!B23</f>
        <v>0</v>
      </c>
      <c r="C26" s="21">
        <f>Données!C23</f>
        <v>0</v>
      </c>
      <c r="D26" s="21">
        <f>Données!I23</f>
        <v>2</v>
      </c>
      <c r="E26" s="22">
        <f>VLOOKUP(A26,tbDonnées[],4,FALSE)</f>
        <v>57000</v>
      </c>
      <c r="F26" s="17">
        <f>VLOOKUP($A26,tbDonnées[],5,FALSE)</f>
        <v>80000</v>
      </c>
      <c r="G26" s="17">
        <f>VLOOKUP($A26,tbDonnées[],6,FALSE)</f>
        <v>200000</v>
      </c>
      <c r="H26" s="17">
        <f>VLOOKUP($A26,tbDonnées[],7,FALSE)</f>
        <v>300000</v>
      </c>
      <c r="I26" s="17"/>
      <c r="J26" s="17">
        <f t="shared" si="4"/>
        <v>57000</v>
      </c>
      <c r="K26" s="17">
        <f t="shared" si="5"/>
        <v>57000</v>
      </c>
      <c r="L26" s="17">
        <f t="shared" si="5"/>
        <v>57000</v>
      </c>
      <c r="M26" s="17">
        <f t="shared" si="5"/>
        <v>57000</v>
      </c>
      <c r="N26" s="17">
        <f t="shared" si="5"/>
        <v>57000</v>
      </c>
      <c r="O26" s="17">
        <f t="shared" si="5"/>
        <v>57000</v>
      </c>
      <c r="P26" s="17">
        <f t="shared" si="5"/>
        <v>61600</v>
      </c>
      <c r="Q26" s="17">
        <f t="shared" si="5"/>
        <v>66200</v>
      </c>
      <c r="R26" s="17">
        <f t="shared" si="5"/>
        <v>70800</v>
      </c>
      <c r="S26" s="17">
        <f t="shared" si="5"/>
        <v>75400</v>
      </c>
      <c r="T26" s="17">
        <f t="shared" si="5"/>
        <v>80000</v>
      </c>
      <c r="U26" s="17">
        <f t="shared" si="5"/>
        <v>80000</v>
      </c>
      <c r="V26" s="17">
        <f t="shared" si="5"/>
        <v>80000</v>
      </c>
      <c r="W26" s="17">
        <f t="shared" si="5"/>
        <v>80000</v>
      </c>
      <c r="X26" s="17">
        <f t="shared" si="5"/>
        <v>80000</v>
      </c>
      <c r="Y26" s="17">
        <f t="shared" si="2"/>
        <v>80000</v>
      </c>
    </row>
    <row r="27" spans="1:25">
      <c r="A27" s="21">
        <f>Données!A24</f>
        <v>23</v>
      </c>
      <c r="B27" s="21">
        <f>Données!B24</f>
        <v>0</v>
      </c>
      <c r="C27" s="21">
        <f>Données!C24</f>
        <v>0</v>
      </c>
      <c r="D27" s="21">
        <f>Données!I24</f>
        <v>2</v>
      </c>
      <c r="E27" s="22">
        <f>VLOOKUP(A27,tbDonnées[],4,FALSE)</f>
        <v>42000</v>
      </c>
      <c r="F27" s="17">
        <f>VLOOKUP($A27,tbDonnées[],5,FALSE)</f>
        <v>70000</v>
      </c>
      <c r="G27" s="17">
        <f>VLOOKUP($A27,tbDonnées[],6,FALSE)</f>
        <v>190000</v>
      </c>
      <c r="H27" s="17">
        <f>VLOOKUP($A27,tbDonnées[],7,FALSE)</f>
        <v>300000</v>
      </c>
      <c r="I27" s="17"/>
      <c r="J27" s="17">
        <f t="shared" si="4"/>
        <v>42000</v>
      </c>
      <c r="K27" s="17">
        <f t="shared" si="5"/>
        <v>42000</v>
      </c>
      <c r="L27" s="17">
        <f t="shared" si="5"/>
        <v>42000</v>
      </c>
      <c r="M27" s="17">
        <f t="shared" si="5"/>
        <v>42000</v>
      </c>
      <c r="N27" s="17">
        <f t="shared" si="5"/>
        <v>42000</v>
      </c>
      <c r="O27" s="17">
        <f t="shared" si="5"/>
        <v>44545.454545454544</v>
      </c>
      <c r="P27" s="17">
        <f t="shared" si="5"/>
        <v>49636.363636363632</v>
      </c>
      <c r="Q27" s="17">
        <f t="shared" si="5"/>
        <v>54727.272727272728</v>
      </c>
      <c r="R27" s="17">
        <f t="shared" si="5"/>
        <v>59818.181818181816</v>
      </c>
      <c r="S27" s="17">
        <f t="shared" si="5"/>
        <v>64909.090909090912</v>
      </c>
      <c r="T27" s="17">
        <f t="shared" si="5"/>
        <v>70000</v>
      </c>
      <c r="U27" s="17">
        <f t="shared" si="5"/>
        <v>70000</v>
      </c>
      <c r="V27" s="17">
        <f t="shared" si="5"/>
        <v>70000</v>
      </c>
      <c r="W27" s="17">
        <f t="shared" si="5"/>
        <v>70000</v>
      </c>
      <c r="X27" s="17">
        <f t="shared" si="5"/>
        <v>70000</v>
      </c>
      <c r="Y27" s="17">
        <f t="shared" si="2"/>
        <v>70000</v>
      </c>
    </row>
    <row r="28" spans="1:25">
      <c r="A28" s="21">
        <f>Données!A25</f>
        <v>24</v>
      </c>
      <c r="B28" s="21">
        <f>Données!B25</f>
        <v>0</v>
      </c>
      <c r="C28" s="21">
        <f>Données!C25</f>
        <v>0</v>
      </c>
      <c r="D28" s="21">
        <f>Données!I25</f>
        <v>2</v>
      </c>
      <c r="E28" s="22">
        <f>VLOOKUP(A28,tbDonnées[],4,FALSE)</f>
        <v>48000</v>
      </c>
      <c r="F28" s="17">
        <f>VLOOKUP($A28,tbDonnées[],5,FALSE)</f>
        <v>70000</v>
      </c>
      <c r="G28" s="17">
        <f>VLOOKUP($A28,tbDonnées[],6,FALSE)</f>
        <v>200000</v>
      </c>
      <c r="H28" s="17">
        <f>VLOOKUP($A28,tbDonnées[],7,FALSE)</f>
        <v>300000</v>
      </c>
      <c r="I28" s="17"/>
      <c r="J28" s="17">
        <f t="shared" si="4"/>
        <v>48000</v>
      </c>
      <c r="K28" s="17">
        <f t="shared" si="5"/>
        <v>48000</v>
      </c>
      <c r="L28" s="17">
        <f t="shared" si="5"/>
        <v>48000</v>
      </c>
      <c r="M28" s="17">
        <f t="shared" si="5"/>
        <v>48000</v>
      </c>
      <c r="N28" s="17">
        <f t="shared" si="5"/>
        <v>48000</v>
      </c>
      <c r="O28" s="17">
        <f t="shared" si="5"/>
        <v>48000</v>
      </c>
      <c r="P28" s="17">
        <f t="shared" si="5"/>
        <v>52400</v>
      </c>
      <c r="Q28" s="17">
        <f t="shared" si="5"/>
        <v>56800</v>
      </c>
      <c r="R28" s="17">
        <f t="shared" si="5"/>
        <v>61200</v>
      </c>
      <c r="S28" s="17">
        <f t="shared" si="5"/>
        <v>65600</v>
      </c>
      <c r="T28" s="17">
        <f t="shared" si="5"/>
        <v>70000</v>
      </c>
      <c r="U28" s="17">
        <f t="shared" si="5"/>
        <v>70000</v>
      </c>
      <c r="V28" s="17">
        <f t="shared" si="5"/>
        <v>70000</v>
      </c>
      <c r="W28" s="17">
        <f t="shared" si="5"/>
        <v>70000</v>
      </c>
      <c r="X28" s="17">
        <f t="shared" si="5"/>
        <v>70000</v>
      </c>
      <c r="Y28" s="17">
        <f t="shared" si="2"/>
        <v>70000</v>
      </c>
    </row>
    <row r="29" spans="1:25">
      <c r="A29" s="21">
        <f>Données!A26</f>
        <v>25</v>
      </c>
      <c r="B29" s="21">
        <f>Données!B26</f>
        <v>0</v>
      </c>
      <c r="C29" s="21">
        <f>Données!C26</f>
        <v>0</v>
      </c>
      <c r="D29" s="21">
        <f>Données!I26</f>
        <v>2</v>
      </c>
      <c r="E29" s="22">
        <f>VLOOKUP(A29,tbDonnées[],4,FALSE)</f>
        <v>38000</v>
      </c>
      <c r="F29" s="17">
        <f>VLOOKUP($A29,tbDonnées[],5,FALSE)</f>
        <v>70000</v>
      </c>
      <c r="G29" s="17">
        <f>VLOOKUP($A29,tbDonnées[],6,FALSE)</f>
        <v>160000</v>
      </c>
      <c r="H29" s="17">
        <f>VLOOKUP($A29,tbDonnées[],7,FALSE)</f>
        <v>300000</v>
      </c>
      <c r="I29" s="17"/>
      <c r="J29" s="17">
        <f t="shared" si="4"/>
        <v>38000</v>
      </c>
      <c r="K29" s="17">
        <f t="shared" si="5"/>
        <v>38000</v>
      </c>
      <c r="L29" s="17">
        <f t="shared" si="5"/>
        <v>38000</v>
      </c>
      <c r="M29" s="17">
        <f t="shared" si="5"/>
        <v>38000</v>
      </c>
      <c r="N29" s="17">
        <f t="shared" si="5"/>
        <v>42571.428571428572</v>
      </c>
      <c r="O29" s="17">
        <f t="shared" si="5"/>
        <v>47142.857142857145</v>
      </c>
      <c r="P29" s="17">
        <f t="shared" si="5"/>
        <v>51714.28571428571</v>
      </c>
      <c r="Q29" s="17">
        <f t="shared" si="5"/>
        <v>56285.71428571429</v>
      </c>
      <c r="R29" s="17">
        <f t="shared" si="5"/>
        <v>60857.142857142855</v>
      </c>
      <c r="S29" s="17">
        <f t="shared" si="5"/>
        <v>65428.571428571428</v>
      </c>
      <c r="T29" s="17">
        <f t="shared" si="5"/>
        <v>70000</v>
      </c>
      <c r="U29" s="17">
        <f t="shared" si="5"/>
        <v>70000</v>
      </c>
      <c r="V29" s="17">
        <f t="shared" si="5"/>
        <v>70000</v>
      </c>
      <c r="W29" s="17">
        <f t="shared" si="5"/>
        <v>70000</v>
      </c>
      <c r="X29" s="17">
        <f t="shared" si="5"/>
        <v>70000</v>
      </c>
      <c r="Y29" s="17">
        <f t="shared" si="2"/>
        <v>70000</v>
      </c>
    </row>
    <row r="30" spans="1:25">
      <c r="A30" s="21">
        <f>Données!A27</f>
        <v>26</v>
      </c>
      <c r="B30" s="21">
        <f>Données!B27</f>
        <v>0</v>
      </c>
      <c r="C30" s="21">
        <f>Données!C27</f>
        <v>0</v>
      </c>
      <c r="D30" s="21">
        <f>Données!I27</f>
        <v>2</v>
      </c>
      <c r="E30" s="22">
        <f>VLOOKUP(A30,tbDonnées[],4,FALSE)</f>
        <v>54876</v>
      </c>
      <c r="F30" s="17">
        <f>VLOOKUP($A30,tbDonnées[],5,FALSE)</f>
        <v>76234</v>
      </c>
      <c r="G30" s="17">
        <f>VLOOKUP($A30,tbDonnées[],6,FALSE)</f>
        <v>182939</v>
      </c>
      <c r="H30" s="17">
        <f>VLOOKUP($A30,tbDonnées[],7,FALSE)</f>
        <v>304898</v>
      </c>
      <c r="I30" s="17"/>
      <c r="J30" s="17">
        <f t="shared" si="4"/>
        <v>54876</v>
      </c>
      <c r="K30" s="17">
        <f t="shared" si="5"/>
        <v>54876</v>
      </c>
      <c r="L30" s="17">
        <f t="shared" si="5"/>
        <v>54876</v>
      </c>
      <c r="M30" s="17">
        <f t="shared" si="5"/>
        <v>54876</v>
      </c>
      <c r="N30" s="17">
        <f t="shared" si="5"/>
        <v>54876</v>
      </c>
      <c r="O30" s="17">
        <f t="shared" si="5"/>
        <v>57863.797850097166</v>
      </c>
      <c r="P30" s="17">
        <f t="shared" si="5"/>
        <v>61366.286391328234</v>
      </c>
      <c r="Q30" s="17">
        <f t="shared" si="5"/>
        <v>64868.774932559303</v>
      </c>
      <c r="R30" s="17">
        <f t="shared" si="5"/>
        <v>68371.263473790372</v>
      </c>
      <c r="S30" s="17">
        <f t="shared" si="5"/>
        <v>71873.75201502144</v>
      </c>
      <c r="T30" s="17">
        <f t="shared" si="5"/>
        <v>75376.240556252509</v>
      </c>
      <c r="U30" s="17">
        <f t="shared" si="5"/>
        <v>76234</v>
      </c>
      <c r="V30" s="17">
        <f t="shared" si="5"/>
        <v>76234</v>
      </c>
      <c r="W30" s="17">
        <f t="shared" si="5"/>
        <v>76234</v>
      </c>
      <c r="X30" s="17">
        <f t="shared" si="5"/>
        <v>76234</v>
      </c>
      <c r="Y30" s="17">
        <f t="shared" si="2"/>
        <v>76234</v>
      </c>
    </row>
    <row r="31" spans="1:25">
      <c r="A31" s="21">
        <f>Données!A28</f>
        <v>27</v>
      </c>
      <c r="B31" s="21">
        <f>Données!B28</f>
        <v>0</v>
      </c>
      <c r="C31" s="21">
        <f>Données!C28</f>
        <v>0</v>
      </c>
      <c r="D31" s="21">
        <f>Données!I28</f>
        <v>2</v>
      </c>
      <c r="E31" s="22">
        <f>VLOOKUP(A31,tbDonnées[],4,FALSE)</f>
        <v>48000</v>
      </c>
      <c r="F31" s="17">
        <f>VLOOKUP($A31,tbDonnées[],5,FALSE)</f>
        <v>70000</v>
      </c>
      <c r="G31" s="17">
        <f>VLOOKUP($A31,tbDonnées[],6,FALSE)</f>
        <v>180000</v>
      </c>
      <c r="H31" s="17">
        <f>VLOOKUP($A31,tbDonnées[],7,FALSE)</f>
        <v>300000</v>
      </c>
      <c r="I31" s="17"/>
      <c r="J31" s="17">
        <f t="shared" si="4"/>
        <v>48000</v>
      </c>
      <c r="K31" s="17">
        <f t="shared" si="5"/>
        <v>48000</v>
      </c>
      <c r="L31" s="17">
        <f t="shared" si="5"/>
        <v>48000</v>
      </c>
      <c r="M31" s="17">
        <f t="shared" si="5"/>
        <v>48000</v>
      </c>
      <c r="N31" s="17">
        <f t="shared" si="5"/>
        <v>48000</v>
      </c>
      <c r="O31" s="17">
        <f t="shared" si="5"/>
        <v>51666.666666666664</v>
      </c>
      <c r="P31" s="17">
        <f t="shared" si="5"/>
        <v>55333.333333333336</v>
      </c>
      <c r="Q31" s="17">
        <f t="shared" si="5"/>
        <v>59000</v>
      </c>
      <c r="R31" s="17">
        <f t="shared" si="5"/>
        <v>62666.666666666664</v>
      </c>
      <c r="S31" s="17">
        <f t="shared" si="5"/>
        <v>66333.333333333328</v>
      </c>
      <c r="T31" s="17">
        <f t="shared" si="5"/>
        <v>70000</v>
      </c>
      <c r="U31" s="17">
        <f t="shared" si="5"/>
        <v>70000</v>
      </c>
      <c r="V31" s="17">
        <f t="shared" si="5"/>
        <v>70000</v>
      </c>
      <c r="W31" s="17">
        <f t="shared" si="5"/>
        <v>70000</v>
      </c>
      <c r="X31" s="17">
        <f t="shared" si="5"/>
        <v>70000</v>
      </c>
      <c r="Y31" s="17">
        <f t="shared" si="2"/>
        <v>70000</v>
      </c>
    </row>
    <row r="32" spans="1:25">
      <c r="A32" s="21">
        <f>Données!A29</f>
        <v>28</v>
      </c>
      <c r="B32" s="21">
        <f>Données!B29</f>
        <v>0</v>
      </c>
      <c r="C32" s="21">
        <f>Données!C29</f>
        <v>0</v>
      </c>
      <c r="D32" s="21">
        <f>Données!I29</f>
        <v>2</v>
      </c>
      <c r="E32" s="22">
        <f>VLOOKUP(A32,tbDonnées[],4,FALSE)</f>
        <v>50000</v>
      </c>
      <c r="F32" s="17">
        <f>VLOOKUP($A32,tbDonnées[],5,FALSE)</f>
        <v>70000</v>
      </c>
      <c r="G32" s="17">
        <f>VLOOKUP($A32,tbDonnées[],6,FALSE)</f>
        <v>180000</v>
      </c>
      <c r="H32" s="17">
        <f>VLOOKUP($A32,tbDonnées[],7,FALSE)</f>
        <v>300000</v>
      </c>
      <c r="I32" s="17"/>
      <c r="J32" s="17">
        <f t="shared" si="4"/>
        <v>50000</v>
      </c>
      <c r="K32" s="17">
        <f t="shared" si="5"/>
        <v>50000</v>
      </c>
      <c r="L32" s="17">
        <f t="shared" si="5"/>
        <v>50000</v>
      </c>
      <c r="M32" s="17">
        <f t="shared" si="5"/>
        <v>50000</v>
      </c>
      <c r="N32" s="17">
        <f t="shared" si="5"/>
        <v>50000</v>
      </c>
      <c r="O32" s="17">
        <f t="shared" si="5"/>
        <v>53333.333333333336</v>
      </c>
      <c r="P32" s="17">
        <f t="shared" si="5"/>
        <v>56666.666666666664</v>
      </c>
      <c r="Q32" s="17">
        <f t="shared" si="5"/>
        <v>60000</v>
      </c>
      <c r="R32" s="17">
        <f t="shared" si="5"/>
        <v>63333.333333333328</v>
      </c>
      <c r="S32" s="17">
        <f t="shared" si="5"/>
        <v>66666.666666666657</v>
      </c>
      <c r="T32" s="17">
        <f t="shared" si="5"/>
        <v>70000</v>
      </c>
      <c r="U32" s="17">
        <f t="shared" si="5"/>
        <v>70000</v>
      </c>
      <c r="V32" s="17">
        <f t="shared" si="5"/>
        <v>70000</v>
      </c>
      <c r="W32" s="17">
        <f t="shared" si="5"/>
        <v>70000</v>
      </c>
      <c r="X32" s="17">
        <f t="shared" si="5"/>
        <v>70000</v>
      </c>
      <c r="Y32" s="17">
        <f t="shared" si="2"/>
        <v>70000</v>
      </c>
    </row>
    <row r="33" spans="1:25">
      <c r="A33" s="21">
        <f>Données!A30</f>
        <v>29</v>
      </c>
      <c r="B33" s="21">
        <f>Données!B30</f>
        <v>0</v>
      </c>
      <c r="C33" s="21">
        <f>Données!C30</f>
        <v>0</v>
      </c>
      <c r="D33" s="21">
        <f>Données!I30</f>
        <v>2</v>
      </c>
      <c r="E33" s="22">
        <f>VLOOKUP(A33,tbDonnées[],4,FALSE)</f>
        <v>45000</v>
      </c>
      <c r="F33" s="17">
        <f>VLOOKUP($A33,tbDonnées[],5,FALSE)</f>
        <v>70000</v>
      </c>
      <c r="G33" s="17">
        <f>VLOOKUP($A33,tbDonnées[],6,FALSE)</f>
        <v>180000</v>
      </c>
      <c r="H33" s="17">
        <f>VLOOKUP($A33,tbDonnées[],7,FALSE)</f>
        <v>300000</v>
      </c>
      <c r="I33" s="17"/>
      <c r="J33" s="17">
        <f t="shared" si="4"/>
        <v>45000</v>
      </c>
      <c r="K33" s="17">
        <f t="shared" si="5"/>
        <v>45000</v>
      </c>
      <c r="L33" s="17">
        <f t="shared" si="5"/>
        <v>45000</v>
      </c>
      <c r="M33" s="17">
        <f t="shared" si="5"/>
        <v>45000</v>
      </c>
      <c r="N33" s="17">
        <f t="shared" si="5"/>
        <v>45000</v>
      </c>
      <c r="O33" s="17">
        <f t="shared" si="5"/>
        <v>49166.666666666664</v>
      </c>
      <c r="P33" s="17">
        <f t="shared" si="5"/>
        <v>53333.333333333336</v>
      </c>
      <c r="Q33" s="17">
        <f t="shared" si="5"/>
        <v>57500</v>
      </c>
      <c r="R33" s="17">
        <f t="shared" si="5"/>
        <v>61666.666666666672</v>
      </c>
      <c r="S33" s="17">
        <f t="shared" si="5"/>
        <v>65833.333333333343</v>
      </c>
      <c r="T33" s="17">
        <f t="shared" si="5"/>
        <v>70000</v>
      </c>
      <c r="U33" s="17">
        <f t="shared" si="5"/>
        <v>70000</v>
      </c>
      <c r="V33" s="17">
        <f t="shared" si="5"/>
        <v>70000</v>
      </c>
      <c r="W33" s="17">
        <f t="shared" si="5"/>
        <v>70000</v>
      </c>
      <c r="X33" s="17">
        <f t="shared" si="5"/>
        <v>70000</v>
      </c>
      <c r="Y33" s="17">
        <f t="shared" si="2"/>
        <v>70000</v>
      </c>
    </row>
    <row r="34" spans="1:25">
      <c r="A34" s="21">
        <f>Données!A31</f>
        <v>30</v>
      </c>
      <c r="B34" s="21">
        <f>Données!B31</f>
        <v>0</v>
      </c>
      <c r="C34" s="21">
        <f>Données!C31</f>
        <v>0</v>
      </c>
      <c r="D34" s="21">
        <f>Données!I31</f>
        <v>2</v>
      </c>
      <c r="E34" s="22">
        <f>VLOOKUP(A34,tbDonnées[],4,FALSE)</f>
        <v>38400</v>
      </c>
      <c r="F34" s="17">
        <f>VLOOKUP($A34,tbDonnées[],5,FALSE)</f>
        <v>69600</v>
      </c>
      <c r="G34" s="17">
        <f>VLOOKUP($A34,tbDonnées[],6,FALSE)</f>
        <v>120000</v>
      </c>
      <c r="H34" s="17">
        <f>VLOOKUP($A34,tbDonnées[],7,FALSE)</f>
        <v>300000</v>
      </c>
      <c r="I34" s="17"/>
      <c r="J34" s="17">
        <f t="shared" si="4"/>
        <v>38400</v>
      </c>
      <c r="K34" s="17">
        <f t="shared" si="5"/>
        <v>38400</v>
      </c>
      <c r="L34" s="17">
        <f t="shared" si="5"/>
        <v>41866.666666666664</v>
      </c>
      <c r="M34" s="17">
        <f t="shared" si="5"/>
        <v>45333.333333333336</v>
      </c>
      <c r="N34" s="17">
        <f t="shared" si="5"/>
        <v>48800</v>
      </c>
      <c r="O34" s="17">
        <f t="shared" si="5"/>
        <v>52266.666666666672</v>
      </c>
      <c r="P34" s="17">
        <f t="shared" si="5"/>
        <v>55733.333333333328</v>
      </c>
      <c r="Q34" s="17">
        <f t="shared" si="5"/>
        <v>59200</v>
      </c>
      <c r="R34" s="17">
        <f t="shared" si="5"/>
        <v>62666.666666666672</v>
      </c>
      <c r="S34" s="17">
        <f t="shared" si="5"/>
        <v>66133.333333333343</v>
      </c>
      <c r="T34" s="17">
        <f t="shared" si="5"/>
        <v>69600</v>
      </c>
      <c r="U34" s="17">
        <f t="shared" si="5"/>
        <v>69600</v>
      </c>
      <c r="V34" s="17">
        <f t="shared" si="5"/>
        <v>69600</v>
      </c>
      <c r="W34" s="17">
        <f t="shared" si="5"/>
        <v>69600</v>
      </c>
      <c r="X34" s="17">
        <f t="shared" si="5"/>
        <v>69600</v>
      </c>
      <c r="Y34" s="17">
        <f t="shared" si="2"/>
        <v>69600</v>
      </c>
    </row>
    <row r="35" spans="1:25">
      <c r="A35" s="21">
        <f>Données!A32</f>
        <v>31</v>
      </c>
      <c r="B35" s="21">
        <f>Données!B32</f>
        <v>0</v>
      </c>
      <c r="C35" s="21">
        <f>Données!C32</f>
        <v>0</v>
      </c>
      <c r="D35" s="21">
        <f>Données!I32</f>
        <v>2</v>
      </c>
      <c r="E35" s="22">
        <f>VLOOKUP(A35,tbDonnées[],4,FALSE)</f>
        <v>53364</v>
      </c>
      <c r="F35" s="17">
        <f>VLOOKUP($A35,tbDonnées[],5,FALSE)</f>
        <v>76234</v>
      </c>
      <c r="G35" s="17">
        <f>VLOOKUP($A35,tbDonnées[],6,FALSE)</f>
        <v>182939</v>
      </c>
      <c r="H35" s="17">
        <f>VLOOKUP($A35,tbDonnées[],7,FALSE)</f>
        <v>304898</v>
      </c>
      <c r="I35" s="17"/>
      <c r="J35" s="17">
        <f t="shared" si="4"/>
        <v>53364</v>
      </c>
      <c r="K35" s="17">
        <f t="shared" si="5"/>
        <v>53364</v>
      </c>
      <c r="L35" s="17">
        <f t="shared" si="5"/>
        <v>53364</v>
      </c>
      <c r="M35" s="17">
        <f t="shared" si="5"/>
        <v>53364</v>
      </c>
      <c r="N35" s="17">
        <f t="shared" si="5"/>
        <v>53364</v>
      </c>
      <c r="O35" s="17">
        <f t="shared" si="5"/>
        <v>56563.313457801392</v>
      </c>
      <c r="P35" s="17">
        <f t="shared" si="5"/>
        <v>60313.754179683339</v>
      </c>
      <c r="Q35" s="17">
        <f t="shared" si="5"/>
        <v>64064.194901565279</v>
      </c>
      <c r="R35" s="17">
        <f t="shared" si="5"/>
        <v>67814.635623447219</v>
      </c>
      <c r="S35" s="17">
        <f t="shared" si="5"/>
        <v>71565.076345329173</v>
      </c>
      <c r="T35" s="17">
        <f t="shared" si="5"/>
        <v>75315.517067211113</v>
      </c>
      <c r="U35" s="17">
        <f t="shared" si="5"/>
        <v>76234</v>
      </c>
      <c r="V35" s="17">
        <f t="shared" si="5"/>
        <v>76234</v>
      </c>
      <c r="W35" s="17">
        <f t="shared" si="5"/>
        <v>76234</v>
      </c>
      <c r="X35" s="17">
        <f t="shared" si="5"/>
        <v>76234</v>
      </c>
      <c r="Y35" s="17">
        <f t="shared" si="2"/>
        <v>76234</v>
      </c>
    </row>
    <row r="36" spans="1:25">
      <c r="A36" s="21">
        <f>Données!A33</f>
        <v>32</v>
      </c>
      <c r="B36" s="21">
        <f>Données!B33</f>
        <v>0</v>
      </c>
      <c r="C36" s="21">
        <f>Données!C33</f>
        <v>0</v>
      </c>
      <c r="D36" s="21">
        <f>Données!I33</f>
        <v>3</v>
      </c>
      <c r="E36" s="22">
        <f>VLOOKUP(A36,tbDonnées[],4,FALSE)</f>
        <v>60000</v>
      </c>
      <c r="F36" s="17">
        <f>VLOOKUP($A36,tbDonnées[],5,FALSE)</f>
        <v>80000</v>
      </c>
      <c r="G36" s="17">
        <f>VLOOKUP($A36,tbDonnées[],6,FALSE)</f>
        <v>200000</v>
      </c>
      <c r="H36" s="17">
        <f>VLOOKUP($A36,tbDonnées[],7,FALSE)</f>
        <v>300000</v>
      </c>
      <c r="I36" s="17"/>
      <c r="J36" s="17">
        <f t="shared" si="4"/>
        <v>60000</v>
      </c>
      <c r="K36" s="17">
        <f t="shared" si="5"/>
        <v>60000</v>
      </c>
      <c r="L36" s="17">
        <f t="shared" si="5"/>
        <v>60000</v>
      </c>
      <c r="M36" s="17">
        <f t="shared" si="5"/>
        <v>60000</v>
      </c>
      <c r="N36" s="17">
        <f t="shared" si="5"/>
        <v>60000</v>
      </c>
      <c r="O36" s="17">
        <f t="shared" si="5"/>
        <v>60000</v>
      </c>
      <c r="P36" s="17">
        <f t="shared" si="5"/>
        <v>64000</v>
      </c>
      <c r="Q36" s="17">
        <f t="shared" si="5"/>
        <v>68000</v>
      </c>
      <c r="R36" s="17">
        <f t="shared" si="5"/>
        <v>72000</v>
      </c>
      <c r="S36" s="17">
        <f t="shared" si="5"/>
        <v>76000</v>
      </c>
      <c r="T36" s="17">
        <f t="shared" si="5"/>
        <v>80000</v>
      </c>
      <c r="U36" s="17">
        <f t="shared" si="5"/>
        <v>80000</v>
      </c>
      <c r="V36" s="17">
        <f t="shared" si="5"/>
        <v>80000</v>
      </c>
      <c r="W36" s="17">
        <f t="shared" si="5"/>
        <v>80000</v>
      </c>
      <c r="X36" s="17">
        <f t="shared" si="5"/>
        <v>80000</v>
      </c>
      <c r="Y36" s="17">
        <f t="shared" si="2"/>
        <v>80000</v>
      </c>
    </row>
    <row r="37" spans="1:25">
      <c r="A37" s="21">
        <f>Données!A34</f>
        <v>33</v>
      </c>
      <c r="B37" s="21">
        <f>Données!B34</f>
        <v>0</v>
      </c>
      <c r="C37" s="21">
        <f>Données!C34</f>
        <v>0</v>
      </c>
      <c r="D37" s="21">
        <f>Données!I34</f>
        <v>3</v>
      </c>
      <c r="E37" s="22">
        <f>VLOOKUP(A37,tbDonnées[],4,FALSE)</f>
        <v>42000</v>
      </c>
      <c r="F37" s="17">
        <f>VLOOKUP($A37,tbDonnées[],5,FALSE)</f>
        <v>70000</v>
      </c>
      <c r="G37" s="17">
        <f>VLOOKUP($A37,tbDonnées[],6,FALSE)</f>
        <v>180000</v>
      </c>
      <c r="H37" s="17">
        <f>VLOOKUP($A37,tbDonnées[],7,FALSE)</f>
        <v>300000</v>
      </c>
      <c r="I37" s="17"/>
      <c r="J37" s="17">
        <f t="shared" si="4"/>
        <v>42000</v>
      </c>
      <c r="K37" s="17">
        <f t="shared" ref="K37:X52" si="6">MIN(IF(K$4&lt;=$G37,$E37,$E37+($F37-$E37)/($H37-$G37)*(K$4-$G37)),$F37)</f>
        <v>42000</v>
      </c>
      <c r="L37" s="17">
        <f t="shared" si="6"/>
        <v>42000</v>
      </c>
      <c r="M37" s="17">
        <f t="shared" si="6"/>
        <v>42000</v>
      </c>
      <c r="N37" s="17">
        <f t="shared" si="6"/>
        <v>42000</v>
      </c>
      <c r="O37" s="17">
        <f t="shared" si="6"/>
        <v>46666.666666666664</v>
      </c>
      <c r="P37" s="17">
        <f t="shared" si="6"/>
        <v>51333.333333333336</v>
      </c>
      <c r="Q37" s="17">
        <f t="shared" si="6"/>
        <v>56000</v>
      </c>
      <c r="R37" s="17">
        <f t="shared" si="6"/>
        <v>60666.666666666672</v>
      </c>
      <c r="S37" s="17">
        <f t="shared" si="6"/>
        <v>65333.333333333328</v>
      </c>
      <c r="T37" s="17">
        <f t="shared" si="6"/>
        <v>70000</v>
      </c>
      <c r="U37" s="17">
        <f t="shared" si="6"/>
        <v>70000</v>
      </c>
      <c r="V37" s="17">
        <f t="shared" si="6"/>
        <v>70000</v>
      </c>
      <c r="W37" s="17">
        <f t="shared" si="6"/>
        <v>70000</v>
      </c>
      <c r="X37" s="17">
        <f t="shared" si="6"/>
        <v>70000</v>
      </c>
      <c r="Y37" s="17">
        <f t="shared" si="2"/>
        <v>70000</v>
      </c>
    </row>
    <row r="38" spans="1:25">
      <c r="A38" s="21">
        <f>Données!A35</f>
        <v>34</v>
      </c>
      <c r="B38" s="21">
        <f>Données!B35</f>
        <v>0</v>
      </c>
      <c r="C38" s="21">
        <f>Données!C35</f>
        <v>0</v>
      </c>
      <c r="D38" s="21">
        <f>Données!I35</f>
        <v>3</v>
      </c>
      <c r="E38" s="22">
        <f>VLOOKUP(A38,tbDonnées[],4,FALSE)</f>
        <v>46200</v>
      </c>
      <c r="F38" s="17">
        <f>VLOOKUP($A38,tbDonnées[],5,FALSE)</f>
        <v>120000</v>
      </c>
      <c r="G38" s="17">
        <f>VLOOKUP($A38,tbDonnées[],6,FALSE)</f>
        <v>160000</v>
      </c>
      <c r="H38" s="17">
        <f>VLOOKUP($A38,tbDonnées[],7,FALSE)</f>
        <v>350000</v>
      </c>
      <c r="I38" s="17"/>
      <c r="J38" s="17">
        <f t="shared" si="4"/>
        <v>46200</v>
      </c>
      <c r="K38" s="17">
        <f t="shared" si="6"/>
        <v>46200</v>
      </c>
      <c r="L38" s="17">
        <f t="shared" si="6"/>
        <v>46200</v>
      </c>
      <c r="M38" s="17">
        <f t="shared" si="6"/>
        <v>46200</v>
      </c>
      <c r="N38" s="17">
        <f t="shared" si="6"/>
        <v>53968.42105263158</v>
      </c>
      <c r="O38" s="17">
        <f t="shared" si="6"/>
        <v>61736.84210526316</v>
      </c>
      <c r="P38" s="17">
        <f t="shared" si="6"/>
        <v>69505.263157894733</v>
      </c>
      <c r="Q38" s="17">
        <f t="shared" si="6"/>
        <v>77273.68421052632</v>
      </c>
      <c r="R38" s="17">
        <f t="shared" si="6"/>
        <v>85042.105263157893</v>
      </c>
      <c r="S38" s="17">
        <f t="shared" si="6"/>
        <v>92810.526315789466</v>
      </c>
      <c r="T38" s="17">
        <f t="shared" si="6"/>
        <v>100578.94736842105</v>
      </c>
      <c r="U38" s="17">
        <f t="shared" si="6"/>
        <v>108347.36842105264</v>
      </c>
      <c r="V38" s="17">
        <f t="shared" si="6"/>
        <v>116115.78947368421</v>
      </c>
      <c r="W38" s="17">
        <f t="shared" si="6"/>
        <v>120000</v>
      </c>
      <c r="X38" s="17">
        <f t="shared" si="6"/>
        <v>120000</v>
      </c>
      <c r="Y38" s="17">
        <f t="shared" si="2"/>
        <v>120000</v>
      </c>
    </row>
    <row r="39" spans="1:25">
      <c r="A39" s="21">
        <f>Données!A36</f>
        <v>35</v>
      </c>
      <c r="B39" s="21">
        <f>Données!B36</f>
        <v>0</v>
      </c>
      <c r="C39" s="21">
        <f>Données!C36</f>
        <v>0</v>
      </c>
      <c r="D39" s="21">
        <f>Données!I36</f>
        <v>3</v>
      </c>
      <c r="E39" s="22">
        <f>VLOOKUP(A39,tbDonnées[],4,FALSE)</f>
        <v>52000</v>
      </c>
      <c r="F39" s="17">
        <f>VLOOKUP($A39,tbDonnées[],5,FALSE)</f>
        <v>70000</v>
      </c>
      <c r="G39" s="17">
        <f>VLOOKUP($A39,tbDonnées[],6,FALSE)</f>
        <v>180000</v>
      </c>
      <c r="H39" s="17">
        <f>VLOOKUP($A39,tbDonnées[],7,FALSE)</f>
        <v>300000</v>
      </c>
      <c r="I39" s="17"/>
      <c r="J39" s="17">
        <f t="shared" si="4"/>
        <v>52000</v>
      </c>
      <c r="K39" s="17">
        <f t="shared" si="6"/>
        <v>52000</v>
      </c>
      <c r="L39" s="17">
        <f t="shared" si="6"/>
        <v>52000</v>
      </c>
      <c r="M39" s="17">
        <f t="shared" si="6"/>
        <v>52000</v>
      </c>
      <c r="N39" s="17">
        <f t="shared" si="6"/>
        <v>52000</v>
      </c>
      <c r="O39" s="17">
        <f t="shared" si="6"/>
        <v>55000</v>
      </c>
      <c r="P39" s="17">
        <f t="shared" si="6"/>
        <v>58000</v>
      </c>
      <c r="Q39" s="17">
        <f t="shared" si="6"/>
        <v>61000</v>
      </c>
      <c r="R39" s="17">
        <f t="shared" si="6"/>
        <v>64000</v>
      </c>
      <c r="S39" s="17">
        <f t="shared" si="6"/>
        <v>67000</v>
      </c>
      <c r="T39" s="17">
        <f t="shared" si="6"/>
        <v>70000</v>
      </c>
      <c r="U39" s="17">
        <f t="shared" si="6"/>
        <v>70000</v>
      </c>
      <c r="V39" s="17">
        <f t="shared" si="6"/>
        <v>70000</v>
      </c>
      <c r="W39" s="17">
        <f t="shared" si="6"/>
        <v>70000</v>
      </c>
      <c r="X39" s="17">
        <f t="shared" si="6"/>
        <v>70000</v>
      </c>
      <c r="Y39" s="17">
        <f t="shared" si="2"/>
        <v>70000</v>
      </c>
    </row>
    <row r="40" spans="1:25">
      <c r="A40" s="21">
        <f>Données!A37</f>
        <v>36</v>
      </c>
      <c r="B40" s="21">
        <f>Données!B37</f>
        <v>0</v>
      </c>
      <c r="C40" s="21">
        <f>Données!C37</f>
        <v>0</v>
      </c>
      <c r="D40" s="21">
        <f>Données!I37</f>
        <v>3</v>
      </c>
      <c r="E40" s="22">
        <f>VLOOKUP(A40,tbDonnées[],4,FALSE)</f>
        <v>54000</v>
      </c>
      <c r="F40" s="17">
        <f>VLOOKUP($A40,tbDonnées[],5,FALSE)</f>
        <v>80000</v>
      </c>
      <c r="G40" s="17">
        <f>VLOOKUP($A40,tbDonnées[],6,FALSE)</f>
        <v>200000</v>
      </c>
      <c r="H40" s="17">
        <f>VLOOKUP($A40,tbDonnées[],7,FALSE)</f>
        <v>300000</v>
      </c>
      <c r="I40" s="17"/>
      <c r="J40" s="17">
        <f t="shared" si="4"/>
        <v>54000</v>
      </c>
      <c r="K40" s="17">
        <f t="shared" si="6"/>
        <v>54000</v>
      </c>
      <c r="L40" s="17">
        <f t="shared" si="6"/>
        <v>54000</v>
      </c>
      <c r="M40" s="17">
        <f t="shared" si="6"/>
        <v>54000</v>
      </c>
      <c r="N40" s="17">
        <f t="shared" si="6"/>
        <v>54000</v>
      </c>
      <c r="O40" s="17">
        <f t="shared" si="6"/>
        <v>54000</v>
      </c>
      <c r="P40" s="17">
        <f t="shared" si="6"/>
        <v>59200</v>
      </c>
      <c r="Q40" s="17">
        <f t="shared" si="6"/>
        <v>64400</v>
      </c>
      <c r="R40" s="17">
        <f t="shared" si="6"/>
        <v>69600</v>
      </c>
      <c r="S40" s="17">
        <f t="shared" si="6"/>
        <v>74800</v>
      </c>
      <c r="T40" s="17">
        <f t="shared" si="6"/>
        <v>80000</v>
      </c>
      <c r="U40" s="17">
        <f t="shared" si="6"/>
        <v>80000</v>
      </c>
      <c r="V40" s="17">
        <f t="shared" si="6"/>
        <v>80000</v>
      </c>
      <c r="W40" s="17">
        <f t="shared" si="6"/>
        <v>80000</v>
      </c>
      <c r="X40" s="17">
        <f t="shared" si="6"/>
        <v>80000</v>
      </c>
      <c r="Y40" s="17">
        <f t="shared" si="2"/>
        <v>80000</v>
      </c>
    </row>
    <row r="41" spans="1:25">
      <c r="A41" s="21">
        <f>Données!A38</f>
        <v>37</v>
      </c>
      <c r="B41" s="21">
        <f>Données!B38</f>
        <v>0</v>
      </c>
      <c r="C41" s="21">
        <f>Données!C38</f>
        <v>0</v>
      </c>
      <c r="D41" s="21">
        <f>Données!I38</f>
        <v>3</v>
      </c>
      <c r="E41" s="22">
        <f>VLOOKUP(A41,tbDonnées[],4,FALSE)</f>
        <v>44000</v>
      </c>
      <c r="F41" s="17">
        <f>VLOOKUP($A41,tbDonnées[],5,FALSE)</f>
        <v>70000</v>
      </c>
      <c r="G41" s="17">
        <f>VLOOKUP($A41,tbDonnées[],6,FALSE)</f>
        <v>180000</v>
      </c>
      <c r="H41" s="17">
        <f>VLOOKUP($A41,tbDonnées[],7,FALSE)</f>
        <v>300000</v>
      </c>
      <c r="I41" s="17"/>
      <c r="J41" s="17">
        <f t="shared" si="4"/>
        <v>44000</v>
      </c>
      <c r="K41" s="17">
        <f t="shared" si="6"/>
        <v>44000</v>
      </c>
      <c r="L41" s="17">
        <f t="shared" si="6"/>
        <v>44000</v>
      </c>
      <c r="M41" s="17">
        <f t="shared" si="6"/>
        <v>44000</v>
      </c>
      <c r="N41" s="17">
        <f t="shared" si="6"/>
        <v>44000</v>
      </c>
      <c r="O41" s="17">
        <f t="shared" si="6"/>
        <v>48333.333333333336</v>
      </c>
      <c r="P41" s="17">
        <f t="shared" si="6"/>
        <v>52666.666666666664</v>
      </c>
      <c r="Q41" s="17">
        <f t="shared" si="6"/>
        <v>57000</v>
      </c>
      <c r="R41" s="17">
        <f t="shared" si="6"/>
        <v>61333.333333333328</v>
      </c>
      <c r="S41" s="17">
        <f t="shared" si="6"/>
        <v>65666.666666666672</v>
      </c>
      <c r="T41" s="17">
        <f t="shared" si="6"/>
        <v>70000</v>
      </c>
      <c r="U41" s="17">
        <f t="shared" si="6"/>
        <v>70000</v>
      </c>
      <c r="V41" s="17">
        <f t="shared" si="6"/>
        <v>70000</v>
      </c>
      <c r="W41" s="17">
        <f t="shared" si="6"/>
        <v>70000</v>
      </c>
      <c r="X41" s="17">
        <f t="shared" si="6"/>
        <v>70000</v>
      </c>
      <c r="Y41" s="17">
        <f t="shared" si="2"/>
        <v>70000</v>
      </c>
    </row>
    <row r="42" spans="1:25">
      <c r="A42" s="21">
        <f>Données!A39</f>
        <v>38</v>
      </c>
      <c r="B42" s="21">
        <f>Données!B39</f>
        <v>0</v>
      </c>
      <c r="C42" s="21">
        <f>Données!C39</f>
        <v>0</v>
      </c>
      <c r="D42" s="21">
        <f>Données!I39</f>
        <v>3</v>
      </c>
      <c r="E42" s="22">
        <f>VLOOKUP(A42,tbDonnées[],4,FALSE)</f>
        <v>45000</v>
      </c>
      <c r="F42" s="17">
        <f>VLOOKUP($A42,tbDonnées[],5,FALSE)</f>
        <v>70000</v>
      </c>
      <c r="G42" s="17">
        <f>VLOOKUP($A42,tbDonnées[],6,FALSE)</f>
        <v>190000</v>
      </c>
      <c r="H42" s="17">
        <f>VLOOKUP($A42,tbDonnées[],7,FALSE)</f>
        <v>300000</v>
      </c>
      <c r="I42" s="17"/>
      <c r="J42" s="17">
        <f t="shared" si="4"/>
        <v>45000</v>
      </c>
      <c r="K42" s="17">
        <f t="shared" si="6"/>
        <v>45000</v>
      </c>
      <c r="L42" s="17">
        <f t="shared" si="6"/>
        <v>45000</v>
      </c>
      <c r="M42" s="17">
        <f t="shared" si="6"/>
        <v>45000</v>
      </c>
      <c r="N42" s="17">
        <f t="shared" si="6"/>
        <v>45000</v>
      </c>
      <c r="O42" s="17">
        <f t="shared" si="6"/>
        <v>47272.727272727272</v>
      </c>
      <c r="P42" s="17">
        <f t="shared" si="6"/>
        <v>51818.181818181816</v>
      </c>
      <c r="Q42" s="17">
        <f t="shared" si="6"/>
        <v>56363.636363636368</v>
      </c>
      <c r="R42" s="17">
        <f t="shared" si="6"/>
        <v>60909.090909090912</v>
      </c>
      <c r="S42" s="17">
        <f t="shared" si="6"/>
        <v>65454.545454545456</v>
      </c>
      <c r="T42" s="17">
        <f t="shared" si="6"/>
        <v>70000</v>
      </c>
      <c r="U42" s="17">
        <f t="shared" si="6"/>
        <v>70000</v>
      </c>
      <c r="V42" s="17">
        <f t="shared" si="6"/>
        <v>70000</v>
      </c>
      <c r="W42" s="17">
        <f t="shared" si="6"/>
        <v>70000</v>
      </c>
      <c r="X42" s="17">
        <f t="shared" si="6"/>
        <v>70000</v>
      </c>
      <c r="Y42" s="17">
        <f t="shared" si="2"/>
        <v>70000</v>
      </c>
    </row>
    <row r="43" spans="1:25">
      <c r="A43" s="21">
        <f>Données!A40</f>
        <v>39</v>
      </c>
      <c r="B43" s="21">
        <f>Données!B40</f>
        <v>0</v>
      </c>
      <c r="C43" s="21">
        <f>Données!C40</f>
        <v>0</v>
      </c>
      <c r="D43" s="21">
        <f>Données!I40</f>
        <v>3</v>
      </c>
      <c r="E43" s="22">
        <f>VLOOKUP(A43,tbDonnées[],4,FALSE)</f>
        <v>46800</v>
      </c>
      <c r="F43" s="17">
        <f>VLOOKUP($A43,tbDonnées[],5,FALSE)</f>
        <v>70000</v>
      </c>
      <c r="G43" s="17">
        <f>VLOOKUP($A43,tbDonnées[],6,FALSE)</f>
        <v>160000</v>
      </c>
      <c r="H43" s="17">
        <f>VLOOKUP($A43,tbDonnées[],7,FALSE)</f>
        <v>300000</v>
      </c>
      <c r="I43" s="17"/>
      <c r="J43" s="17">
        <f t="shared" si="4"/>
        <v>46800</v>
      </c>
      <c r="K43" s="17">
        <f t="shared" si="6"/>
        <v>46800</v>
      </c>
      <c r="L43" s="17">
        <f t="shared" si="6"/>
        <v>46800</v>
      </c>
      <c r="M43" s="17">
        <f t="shared" si="6"/>
        <v>46800</v>
      </c>
      <c r="N43" s="17">
        <f t="shared" si="6"/>
        <v>50114.285714285717</v>
      </c>
      <c r="O43" s="17">
        <f t="shared" si="6"/>
        <v>53428.571428571428</v>
      </c>
      <c r="P43" s="17">
        <f t="shared" si="6"/>
        <v>56742.857142857145</v>
      </c>
      <c r="Q43" s="17">
        <f t="shared" si="6"/>
        <v>60057.142857142855</v>
      </c>
      <c r="R43" s="17">
        <f t="shared" si="6"/>
        <v>63371.428571428565</v>
      </c>
      <c r="S43" s="17">
        <f t="shared" si="6"/>
        <v>66685.71428571429</v>
      </c>
      <c r="T43" s="17">
        <f t="shared" si="6"/>
        <v>70000</v>
      </c>
      <c r="U43" s="17">
        <f t="shared" si="6"/>
        <v>70000</v>
      </c>
      <c r="V43" s="17">
        <f t="shared" si="6"/>
        <v>70000</v>
      </c>
      <c r="W43" s="17">
        <f t="shared" si="6"/>
        <v>70000</v>
      </c>
      <c r="X43" s="17">
        <f t="shared" si="6"/>
        <v>70000</v>
      </c>
      <c r="Y43" s="17">
        <f t="shared" si="2"/>
        <v>70000</v>
      </c>
    </row>
    <row r="44" spans="1:25">
      <c r="A44" s="21">
        <f>Données!A41</f>
        <v>40</v>
      </c>
      <c r="B44" s="21">
        <f>Données!B41</f>
        <v>0</v>
      </c>
      <c r="C44" s="21">
        <f>Données!C41</f>
        <v>0</v>
      </c>
      <c r="D44" s="21">
        <f>Données!I41</f>
        <v>3</v>
      </c>
      <c r="E44" s="22">
        <f>VLOOKUP(A44,tbDonnées[],4,FALSE)</f>
        <v>63000</v>
      </c>
      <c r="F44" s="17">
        <f>VLOOKUP($A44,tbDonnées[],5,FALSE)</f>
        <v>85000</v>
      </c>
      <c r="G44" s="17">
        <f>VLOOKUP($A44,tbDonnées[],6,FALSE)</f>
        <v>200000</v>
      </c>
      <c r="H44" s="17">
        <f>VLOOKUP($A44,tbDonnées[],7,FALSE)</f>
        <v>280000</v>
      </c>
      <c r="I44" s="17"/>
      <c r="J44" s="17">
        <f t="shared" si="4"/>
        <v>63000</v>
      </c>
      <c r="K44" s="17">
        <f t="shared" si="6"/>
        <v>63000</v>
      </c>
      <c r="L44" s="17">
        <f t="shared" si="6"/>
        <v>63000</v>
      </c>
      <c r="M44" s="17">
        <f t="shared" si="6"/>
        <v>63000</v>
      </c>
      <c r="N44" s="17">
        <f t="shared" si="6"/>
        <v>63000</v>
      </c>
      <c r="O44" s="17">
        <f t="shared" si="6"/>
        <v>63000</v>
      </c>
      <c r="P44" s="17">
        <f t="shared" si="6"/>
        <v>68500</v>
      </c>
      <c r="Q44" s="17">
        <f t="shared" si="6"/>
        <v>74000</v>
      </c>
      <c r="R44" s="17">
        <f t="shared" si="6"/>
        <v>79500</v>
      </c>
      <c r="S44" s="17">
        <f t="shared" si="6"/>
        <v>85000</v>
      </c>
      <c r="T44" s="17">
        <f t="shared" si="6"/>
        <v>85000</v>
      </c>
      <c r="U44" s="17">
        <f t="shared" si="6"/>
        <v>85000</v>
      </c>
      <c r="V44" s="17">
        <f t="shared" si="6"/>
        <v>85000</v>
      </c>
      <c r="W44" s="17">
        <f t="shared" si="6"/>
        <v>85000</v>
      </c>
      <c r="X44" s="17">
        <f t="shared" si="6"/>
        <v>85000</v>
      </c>
      <c r="Y44" s="17">
        <f t="shared" si="2"/>
        <v>85000</v>
      </c>
    </row>
    <row r="45" spans="1:25">
      <c r="A45" s="21">
        <f>Données!A42</f>
        <v>41</v>
      </c>
      <c r="B45" s="21">
        <f>Données!B42</f>
        <v>0</v>
      </c>
      <c r="C45" s="21">
        <f>Données!C42</f>
        <v>0</v>
      </c>
      <c r="D45" s="21">
        <f>Données!I42</f>
        <v>3</v>
      </c>
      <c r="E45" s="22">
        <f>VLOOKUP(A45,tbDonnées[],4,FALSE)</f>
        <v>41400</v>
      </c>
      <c r="F45" s="17">
        <f>VLOOKUP($A45,tbDonnées[],5,FALSE)</f>
        <v>63800</v>
      </c>
      <c r="G45" s="17">
        <f>VLOOKUP($A45,tbDonnées[],6,FALSE)</f>
        <v>160000</v>
      </c>
      <c r="H45" s="17">
        <f>VLOOKUP($A45,tbDonnées[],7,FALSE)</f>
        <v>300000</v>
      </c>
      <c r="I45" s="17"/>
      <c r="J45" s="17">
        <f t="shared" si="4"/>
        <v>41400</v>
      </c>
      <c r="K45" s="17">
        <f t="shared" si="6"/>
        <v>41400</v>
      </c>
      <c r="L45" s="17">
        <f t="shared" si="6"/>
        <v>41400</v>
      </c>
      <c r="M45" s="17">
        <f t="shared" si="6"/>
        <v>41400</v>
      </c>
      <c r="N45" s="17">
        <f t="shared" si="6"/>
        <v>44600</v>
      </c>
      <c r="O45" s="17">
        <f t="shared" si="6"/>
        <v>47800</v>
      </c>
      <c r="P45" s="17">
        <f t="shared" si="6"/>
        <v>51000</v>
      </c>
      <c r="Q45" s="17">
        <f t="shared" si="6"/>
        <v>54200</v>
      </c>
      <c r="R45" s="17">
        <f t="shared" si="6"/>
        <v>57400</v>
      </c>
      <c r="S45" s="17">
        <f t="shared" si="6"/>
        <v>60600</v>
      </c>
      <c r="T45" s="17">
        <f t="shared" si="6"/>
        <v>63800</v>
      </c>
      <c r="U45" s="17">
        <f t="shared" si="6"/>
        <v>63800</v>
      </c>
      <c r="V45" s="17">
        <f t="shared" si="6"/>
        <v>63800</v>
      </c>
      <c r="W45" s="17">
        <f t="shared" si="6"/>
        <v>63800</v>
      </c>
      <c r="X45" s="17">
        <f t="shared" si="6"/>
        <v>63800</v>
      </c>
      <c r="Y45" s="17">
        <f t="shared" si="2"/>
        <v>63800</v>
      </c>
    </row>
    <row r="46" spans="1:25">
      <c r="A46" s="21">
        <f>Données!A43</f>
        <v>42</v>
      </c>
      <c r="B46" s="21">
        <f>Données!B43</f>
        <v>0</v>
      </c>
      <c r="C46" s="21">
        <f>Données!C43</f>
        <v>0</v>
      </c>
      <c r="D46" s="21">
        <f>Données!I43</f>
        <v>3</v>
      </c>
      <c r="E46" s="22">
        <f>VLOOKUP(A46,tbDonnées[],4,FALSE)</f>
        <v>38000</v>
      </c>
      <c r="F46" s="17">
        <f>VLOOKUP($A46,tbDonnées[],5,FALSE)</f>
        <v>70000</v>
      </c>
      <c r="G46" s="17">
        <f>VLOOKUP($A46,tbDonnées[],6,FALSE)</f>
        <v>180000</v>
      </c>
      <c r="H46" s="17">
        <f>VLOOKUP($A46,tbDonnées[],7,FALSE)</f>
        <v>300000</v>
      </c>
      <c r="I46" s="17"/>
      <c r="J46" s="17">
        <f t="shared" si="4"/>
        <v>38000</v>
      </c>
      <c r="K46" s="17">
        <f t="shared" si="6"/>
        <v>38000</v>
      </c>
      <c r="L46" s="17">
        <f t="shared" si="6"/>
        <v>38000</v>
      </c>
      <c r="M46" s="17">
        <f t="shared" si="6"/>
        <v>38000</v>
      </c>
      <c r="N46" s="17">
        <f t="shared" si="6"/>
        <v>38000</v>
      </c>
      <c r="O46" s="17">
        <f t="shared" si="6"/>
        <v>43333.333333333336</v>
      </c>
      <c r="P46" s="17">
        <f t="shared" si="6"/>
        <v>48666.666666666664</v>
      </c>
      <c r="Q46" s="17">
        <f t="shared" si="6"/>
        <v>54000</v>
      </c>
      <c r="R46" s="17">
        <f t="shared" si="6"/>
        <v>59333.333333333328</v>
      </c>
      <c r="S46" s="17">
        <f t="shared" si="6"/>
        <v>64666.666666666672</v>
      </c>
      <c r="T46" s="17">
        <f t="shared" si="6"/>
        <v>70000</v>
      </c>
      <c r="U46" s="17">
        <f t="shared" si="6"/>
        <v>70000</v>
      </c>
      <c r="V46" s="17">
        <f t="shared" si="6"/>
        <v>70000</v>
      </c>
      <c r="W46" s="17">
        <f t="shared" si="6"/>
        <v>70000</v>
      </c>
      <c r="X46" s="17">
        <f t="shared" si="6"/>
        <v>70000</v>
      </c>
      <c r="Y46" s="17">
        <f t="shared" si="2"/>
        <v>70000</v>
      </c>
    </row>
    <row r="47" spans="1:25">
      <c r="A47" s="21">
        <f>Données!A44</f>
        <v>43</v>
      </c>
      <c r="B47" s="21">
        <f>Données!B44</f>
        <v>0</v>
      </c>
      <c r="C47" s="21">
        <f>Données!C44</f>
        <v>0</v>
      </c>
      <c r="D47" s="21">
        <f>Données!I44</f>
        <v>3</v>
      </c>
      <c r="E47" s="22">
        <f>VLOOKUP(A47,tbDonnées[],4,FALSE)</f>
        <v>72000</v>
      </c>
      <c r="F47" s="17">
        <f>VLOOKUP($A47,tbDonnées[],5,FALSE)</f>
        <v>76234</v>
      </c>
      <c r="G47" s="17">
        <f>VLOOKUP($A47,tbDonnées[],6,FALSE)</f>
        <v>182939</v>
      </c>
      <c r="H47" s="17">
        <f>VLOOKUP($A47,tbDonnées[],7,FALSE)</f>
        <v>304898</v>
      </c>
      <c r="I47" s="17"/>
      <c r="J47" s="17">
        <f t="shared" si="4"/>
        <v>72000</v>
      </c>
      <c r="K47" s="17">
        <f t="shared" si="6"/>
        <v>72000</v>
      </c>
      <c r="L47" s="17">
        <f t="shared" si="6"/>
        <v>72000</v>
      </c>
      <c r="M47" s="17">
        <f t="shared" si="6"/>
        <v>72000</v>
      </c>
      <c r="N47" s="17">
        <f t="shared" si="6"/>
        <v>72000</v>
      </c>
      <c r="O47" s="17">
        <f t="shared" si="6"/>
        <v>72592.299658081814</v>
      </c>
      <c r="P47" s="17">
        <f t="shared" si="6"/>
        <v>73286.631359719249</v>
      </c>
      <c r="Q47" s="17">
        <f t="shared" si="6"/>
        <v>73980.963061356684</v>
      </c>
      <c r="R47" s="17">
        <f t="shared" si="6"/>
        <v>74675.294762994119</v>
      </c>
      <c r="S47" s="17">
        <f t="shared" si="6"/>
        <v>75369.626464631554</v>
      </c>
      <c r="T47" s="17">
        <f t="shared" si="6"/>
        <v>76063.958166268989</v>
      </c>
      <c r="U47" s="17">
        <f t="shared" si="6"/>
        <v>76234</v>
      </c>
      <c r="V47" s="17">
        <f t="shared" si="6"/>
        <v>76234</v>
      </c>
      <c r="W47" s="17">
        <f t="shared" si="6"/>
        <v>76234</v>
      </c>
      <c r="X47" s="17">
        <f t="shared" si="6"/>
        <v>76234</v>
      </c>
      <c r="Y47" s="17">
        <f t="shared" si="2"/>
        <v>76234</v>
      </c>
    </row>
    <row r="48" spans="1:25">
      <c r="A48" s="21">
        <f>Données!A45</f>
        <v>44</v>
      </c>
      <c r="B48" s="21">
        <f>Données!B45</f>
        <v>0</v>
      </c>
      <c r="C48" s="21">
        <f>Données!C45</f>
        <v>0</v>
      </c>
      <c r="D48" s="21">
        <f>Données!I45</f>
        <v>3</v>
      </c>
      <c r="E48" s="22">
        <f>VLOOKUP(A48,tbDonnées[],4,FALSE)</f>
        <v>42000</v>
      </c>
      <c r="F48" s="17">
        <f>VLOOKUP($A48,tbDonnées[],5,FALSE)</f>
        <v>70000</v>
      </c>
      <c r="G48" s="17">
        <f>VLOOKUP($A48,tbDonnées[],6,FALSE)</f>
        <v>180000</v>
      </c>
      <c r="H48" s="17">
        <f>VLOOKUP($A48,tbDonnées[],7,FALSE)</f>
        <v>300000</v>
      </c>
      <c r="I48" s="17"/>
      <c r="J48" s="17">
        <f t="shared" si="4"/>
        <v>42000</v>
      </c>
      <c r="K48" s="17">
        <f t="shared" si="6"/>
        <v>42000</v>
      </c>
      <c r="L48" s="17">
        <f t="shared" si="6"/>
        <v>42000</v>
      </c>
      <c r="M48" s="17">
        <f t="shared" si="6"/>
        <v>42000</v>
      </c>
      <c r="N48" s="17">
        <f t="shared" si="6"/>
        <v>42000</v>
      </c>
      <c r="O48" s="17">
        <f t="shared" si="6"/>
        <v>46666.666666666664</v>
      </c>
      <c r="P48" s="17">
        <f t="shared" si="6"/>
        <v>51333.333333333336</v>
      </c>
      <c r="Q48" s="17">
        <f t="shared" si="6"/>
        <v>56000</v>
      </c>
      <c r="R48" s="17">
        <f t="shared" si="6"/>
        <v>60666.666666666672</v>
      </c>
      <c r="S48" s="17">
        <f t="shared" si="6"/>
        <v>65333.333333333328</v>
      </c>
      <c r="T48" s="17">
        <f t="shared" si="6"/>
        <v>70000</v>
      </c>
      <c r="U48" s="17">
        <f t="shared" si="6"/>
        <v>70000</v>
      </c>
      <c r="V48" s="17">
        <f t="shared" si="6"/>
        <v>70000</v>
      </c>
      <c r="W48" s="17">
        <f t="shared" si="6"/>
        <v>70000</v>
      </c>
      <c r="X48" s="17">
        <f t="shared" si="6"/>
        <v>70000</v>
      </c>
      <c r="Y48" s="17">
        <f t="shared" si="2"/>
        <v>70000</v>
      </c>
    </row>
    <row r="49" spans="1:25">
      <c r="A49" s="21">
        <f>Données!A46</f>
        <v>45</v>
      </c>
      <c r="B49" s="21">
        <f>Données!B46</f>
        <v>0</v>
      </c>
      <c r="C49" s="21">
        <f>Données!C46</f>
        <v>0</v>
      </c>
      <c r="D49" s="21">
        <f>Données!I46</f>
        <v>3</v>
      </c>
      <c r="E49" s="22">
        <f>VLOOKUP(A49,tbDonnées[],4,FALSE)</f>
        <v>48000</v>
      </c>
      <c r="F49" s="17">
        <f>VLOOKUP($A49,tbDonnées[],5,FALSE)</f>
        <v>80000</v>
      </c>
      <c r="G49" s="17">
        <f>VLOOKUP($A49,tbDonnées[],6,FALSE)</f>
        <v>180000</v>
      </c>
      <c r="H49" s="17">
        <f>VLOOKUP($A49,tbDonnées[],7,FALSE)</f>
        <v>300000</v>
      </c>
      <c r="I49" s="17"/>
      <c r="J49" s="17">
        <f t="shared" si="4"/>
        <v>48000</v>
      </c>
      <c r="K49" s="17">
        <f t="shared" si="6"/>
        <v>48000</v>
      </c>
      <c r="L49" s="17">
        <f t="shared" si="6"/>
        <v>48000</v>
      </c>
      <c r="M49" s="17">
        <f t="shared" si="6"/>
        <v>48000</v>
      </c>
      <c r="N49" s="17">
        <f t="shared" si="6"/>
        <v>48000</v>
      </c>
      <c r="O49" s="17">
        <f t="shared" si="6"/>
        <v>53333.333333333336</v>
      </c>
      <c r="P49" s="17">
        <f t="shared" si="6"/>
        <v>58666.666666666664</v>
      </c>
      <c r="Q49" s="17">
        <f t="shared" si="6"/>
        <v>64000</v>
      </c>
      <c r="R49" s="17">
        <f t="shared" si="6"/>
        <v>69333.333333333328</v>
      </c>
      <c r="S49" s="17">
        <f t="shared" si="6"/>
        <v>74666.666666666672</v>
      </c>
      <c r="T49" s="17">
        <f t="shared" si="6"/>
        <v>80000</v>
      </c>
      <c r="U49" s="17">
        <f t="shared" si="6"/>
        <v>80000</v>
      </c>
      <c r="V49" s="17">
        <f t="shared" si="6"/>
        <v>80000</v>
      </c>
      <c r="W49" s="17">
        <f t="shared" si="6"/>
        <v>80000</v>
      </c>
      <c r="X49" s="17">
        <f t="shared" si="6"/>
        <v>80000</v>
      </c>
      <c r="Y49" s="17">
        <f t="shared" si="2"/>
        <v>80000</v>
      </c>
    </row>
    <row r="50" spans="1:25">
      <c r="A50" s="21">
        <f>Données!A47</f>
        <v>46</v>
      </c>
      <c r="B50" s="21">
        <f>Données!B47</f>
        <v>0</v>
      </c>
      <c r="C50" s="21">
        <f>Données!C47</f>
        <v>0</v>
      </c>
      <c r="D50" s="21">
        <f>Données!I47</f>
        <v>3</v>
      </c>
      <c r="E50" s="22">
        <f>VLOOKUP(A50,tbDonnées[],4,FALSE)</f>
        <v>51600</v>
      </c>
      <c r="F50" s="17">
        <f>VLOOKUP($A50,tbDonnées[],5,FALSE)</f>
        <v>90000</v>
      </c>
      <c r="G50" s="17">
        <f>VLOOKUP($A50,tbDonnées[],6,FALSE)</f>
        <v>170000</v>
      </c>
      <c r="H50" s="17">
        <f>VLOOKUP($A50,tbDonnées[],7,FALSE)</f>
        <v>300000</v>
      </c>
      <c r="I50" s="17"/>
      <c r="J50" s="17">
        <f t="shared" si="4"/>
        <v>51600</v>
      </c>
      <c r="K50" s="17">
        <f t="shared" si="6"/>
        <v>51600</v>
      </c>
      <c r="L50" s="17">
        <f t="shared" si="6"/>
        <v>51600</v>
      </c>
      <c r="M50" s="17">
        <f t="shared" si="6"/>
        <v>51600</v>
      </c>
      <c r="N50" s="17">
        <f t="shared" si="6"/>
        <v>54553.846153846156</v>
      </c>
      <c r="O50" s="17">
        <f t="shared" si="6"/>
        <v>60461.538461538461</v>
      </c>
      <c r="P50" s="17">
        <f t="shared" si="6"/>
        <v>66369.230769230766</v>
      </c>
      <c r="Q50" s="17">
        <f t="shared" si="6"/>
        <v>72276.923076923078</v>
      </c>
      <c r="R50" s="17">
        <f t="shared" si="6"/>
        <v>78184.61538461539</v>
      </c>
      <c r="S50" s="17">
        <f t="shared" si="6"/>
        <v>84092.307692307688</v>
      </c>
      <c r="T50" s="17">
        <f t="shared" si="6"/>
        <v>90000</v>
      </c>
      <c r="U50" s="17">
        <f t="shared" si="6"/>
        <v>90000</v>
      </c>
      <c r="V50" s="17">
        <f t="shared" si="6"/>
        <v>90000</v>
      </c>
      <c r="W50" s="17">
        <f t="shared" si="6"/>
        <v>90000</v>
      </c>
      <c r="X50" s="17">
        <f t="shared" si="6"/>
        <v>90000</v>
      </c>
      <c r="Y50" s="17">
        <f>MIN(IF(Y$4&lt;=$G50,$E50,$E50+($F50-$E50)/($H50-$G50)*(Y$4-$G50)),$F50)</f>
        <v>90000</v>
      </c>
    </row>
    <row r="51" spans="1:25">
      <c r="A51" s="21">
        <f>Données!A48</f>
        <v>48</v>
      </c>
      <c r="B51" s="21">
        <f>Données!B48</f>
        <v>0</v>
      </c>
      <c r="C51" s="21">
        <f>Données!C48</f>
        <v>0</v>
      </c>
      <c r="D51" s="21">
        <f>Données!I48</f>
        <v>1</v>
      </c>
      <c r="E51" s="22">
        <f>VLOOKUP(A51,tbDonnées[],4,FALSE)</f>
        <v>50004</v>
      </c>
      <c r="F51" s="17">
        <f>VLOOKUP($A51,tbDonnées[],5,FALSE)</f>
        <v>75000</v>
      </c>
      <c r="G51" s="17">
        <f>VLOOKUP($A51,tbDonnées[],6,FALSE)</f>
        <v>180000</v>
      </c>
      <c r="H51" s="17">
        <f>VLOOKUP($A51,tbDonnées[],7,FALSE)</f>
        <v>300000</v>
      </c>
      <c r="I51" s="17"/>
      <c r="J51" s="17">
        <f t="shared" si="4"/>
        <v>50004</v>
      </c>
      <c r="K51" s="17">
        <f t="shared" si="6"/>
        <v>50004</v>
      </c>
      <c r="L51" s="17">
        <f t="shared" si="6"/>
        <v>50004</v>
      </c>
      <c r="M51" s="17">
        <f t="shared" si="6"/>
        <v>50004</v>
      </c>
      <c r="N51" s="17">
        <f t="shared" si="6"/>
        <v>50004</v>
      </c>
      <c r="O51" s="17">
        <f t="shared" si="6"/>
        <v>54170</v>
      </c>
      <c r="P51" s="17">
        <f t="shared" si="6"/>
        <v>58336</v>
      </c>
      <c r="Q51" s="17">
        <f t="shared" si="6"/>
        <v>62502</v>
      </c>
      <c r="R51" s="17">
        <f t="shared" si="6"/>
        <v>66668</v>
      </c>
      <c r="S51" s="17">
        <f t="shared" si="6"/>
        <v>70834</v>
      </c>
      <c r="T51" s="17">
        <f t="shared" si="6"/>
        <v>75000</v>
      </c>
      <c r="U51" s="17">
        <f t="shared" si="6"/>
        <v>75000</v>
      </c>
      <c r="V51" s="17">
        <f t="shared" si="6"/>
        <v>75000</v>
      </c>
      <c r="W51" s="17">
        <f t="shared" si="6"/>
        <v>75000</v>
      </c>
      <c r="X51" s="17">
        <f t="shared" si="6"/>
        <v>75000</v>
      </c>
      <c r="Y51" s="17">
        <f t="shared" ref="Y51:Y70" si="7">MIN(IF(Y$4&lt;=$G51,$E51,$E51+($F51-$E51)/($H51-$G51)*(Y$4-$G51)),$F51)</f>
        <v>75000</v>
      </c>
    </row>
    <row r="52" spans="1:25">
      <c r="A52" s="21">
        <f>Données!A49</f>
        <v>49</v>
      </c>
      <c r="B52" s="21">
        <f>Données!B49</f>
        <v>0</v>
      </c>
      <c r="C52" s="21">
        <f>Données!C49</f>
        <v>0</v>
      </c>
      <c r="D52" s="21">
        <f>Données!I49</f>
        <v>1</v>
      </c>
      <c r="E52" s="22">
        <f>VLOOKUP(A52,tbDonnées[],4,FALSE)</f>
        <v>35000</v>
      </c>
      <c r="F52" s="17">
        <f>VLOOKUP($A52,tbDonnées[],5,FALSE)</f>
        <v>70000</v>
      </c>
      <c r="G52" s="17">
        <f>VLOOKUP($A52,tbDonnées[],6,FALSE)</f>
        <v>160000</v>
      </c>
      <c r="H52" s="17">
        <f>VLOOKUP($A52,tbDonnées[],7,FALSE)</f>
        <v>300000</v>
      </c>
      <c r="I52" s="17"/>
      <c r="J52" s="17">
        <f t="shared" si="4"/>
        <v>35000</v>
      </c>
      <c r="K52" s="17">
        <f t="shared" si="6"/>
        <v>35000</v>
      </c>
      <c r="L52" s="17">
        <f t="shared" si="6"/>
        <v>35000</v>
      </c>
      <c r="M52" s="17">
        <f t="shared" si="6"/>
        <v>35000</v>
      </c>
      <c r="N52" s="17">
        <f t="shared" si="6"/>
        <v>40000</v>
      </c>
      <c r="O52" s="17">
        <f t="shared" si="6"/>
        <v>45000</v>
      </c>
      <c r="P52" s="17">
        <f t="shared" si="6"/>
        <v>50000</v>
      </c>
      <c r="Q52" s="17">
        <f t="shared" si="6"/>
        <v>55000</v>
      </c>
      <c r="R52" s="17">
        <f t="shared" si="6"/>
        <v>60000</v>
      </c>
      <c r="S52" s="17">
        <f t="shared" si="6"/>
        <v>65000</v>
      </c>
      <c r="T52" s="17">
        <f t="shared" si="6"/>
        <v>70000</v>
      </c>
      <c r="U52" s="17">
        <f t="shared" si="6"/>
        <v>70000</v>
      </c>
      <c r="V52" s="17">
        <f t="shared" si="6"/>
        <v>70000</v>
      </c>
      <c r="W52" s="17">
        <f t="shared" si="6"/>
        <v>70000</v>
      </c>
      <c r="X52" s="17">
        <f t="shared" si="6"/>
        <v>70000</v>
      </c>
      <c r="Y52" s="17">
        <f t="shared" si="7"/>
        <v>70000</v>
      </c>
    </row>
    <row r="53" spans="1:25">
      <c r="A53" s="21">
        <f>Données!A50</f>
        <v>50</v>
      </c>
      <c r="B53" s="21">
        <f>Données!B50</f>
        <v>0</v>
      </c>
      <c r="C53" s="21">
        <f>Données!C50</f>
        <v>0</v>
      </c>
      <c r="D53" s="21">
        <f>Données!I50</f>
        <v>1</v>
      </c>
      <c r="E53" s="22">
        <f>VLOOKUP(A53,tbDonnées[],4,FALSE)</f>
        <v>44000</v>
      </c>
      <c r="F53" s="17">
        <f>VLOOKUP($A53,tbDonnées[],5,FALSE)</f>
        <v>70000</v>
      </c>
      <c r="G53" s="17">
        <f>VLOOKUP($A53,tbDonnées[],6,FALSE)</f>
        <v>160000</v>
      </c>
      <c r="H53" s="17">
        <f>VLOOKUP($A53,tbDonnées[],7,FALSE)</f>
        <v>300000</v>
      </c>
      <c r="I53" s="17"/>
      <c r="J53" s="17">
        <f t="shared" si="4"/>
        <v>44000</v>
      </c>
      <c r="K53" s="17">
        <f t="shared" ref="K53:X68" si="8">MIN(IF(K$4&lt;=$G53,$E53,$E53+($F53-$E53)/($H53-$G53)*(K$4-$G53)),$F53)</f>
        <v>44000</v>
      </c>
      <c r="L53" s="17">
        <f t="shared" si="8"/>
        <v>44000</v>
      </c>
      <c r="M53" s="17">
        <f t="shared" si="8"/>
        <v>44000</v>
      </c>
      <c r="N53" s="17">
        <f t="shared" si="8"/>
        <v>47714.285714285717</v>
      </c>
      <c r="O53" s="17">
        <f t="shared" si="8"/>
        <v>51428.571428571428</v>
      </c>
      <c r="P53" s="17">
        <f t="shared" si="8"/>
        <v>55142.857142857145</v>
      </c>
      <c r="Q53" s="17">
        <f t="shared" si="8"/>
        <v>58857.142857142855</v>
      </c>
      <c r="R53" s="17">
        <f t="shared" si="8"/>
        <v>62571.428571428572</v>
      </c>
      <c r="S53" s="17">
        <f t="shared" si="8"/>
        <v>66285.71428571429</v>
      </c>
      <c r="T53" s="17">
        <f t="shared" si="8"/>
        <v>70000</v>
      </c>
      <c r="U53" s="17">
        <f t="shared" si="8"/>
        <v>70000</v>
      </c>
      <c r="V53" s="17">
        <f t="shared" si="8"/>
        <v>70000</v>
      </c>
      <c r="W53" s="17">
        <f t="shared" si="8"/>
        <v>70000</v>
      </c>
      <c r="X53" s="17">
        <f t="shared" si="8"/>
        <v>70000</v>
      </c>
      <c r="Y53" s="17">
        <f t="shared" si="7"/>
        <v>70000</v>
      </c>
    </row>
    <row r="54" spans="1:25">
      <c r="A54" s="21">
        <f>Données!A51</f>
        <v>51</v>
      </c>
      <c r="B54" s="21">
        <f>Données!B51</f>
        <v>0</v>
      </c>
      <c r="C54" s="21">
        <f>Données!C51</f>
        <v>0</v>
      </c>
      <c r="D54" s="21">
        <f>Données!I51</f>
        <v>1</v>
      </c>
      <c r="E54" s="22">
        <f>VLOOKUP(A54,tbDonnées[],4,FALSE)</f>
        <v>54000</v>
      </c>
      <c r="F54" s="17">
        <f>VLOOKUP($A54,tbDonnées[],5,FALSE)</f>
        <v>80000</v>
      </c>
      <c r="G54" s="17">
        <f>VLOOKUP($A54,tbDonnées[],6,FALSE)</f>
        <v>180000</v>
      </c>
      <c r="H54" s="17">
        <f>VLOOKUP($A54,tbDonnées[],7,FALSE)</f>
        <v>300000</v>
      </c>
      <c r="I54" s="17"/>
      <c r="J54" s="17">
        <f t="shared" si="4"/>
        <v>54000</v>
      </c>
      <c r="K54" s="17">
        <f t="shared" si="8"/>
        <v>54000</v>
      </c>
      <c r="L54" s="17">
        <f t="shared" si="8"/>
        <v>54000</v>
      </c>
      <c r="M54" s="17">
        <f t="shared" si="8"/>
        <v>54000</v>
      </c>
      <c r="N54" s="17">
        <f t="shared" si="8"/>
        <v>54000</v>
      </c>
      <c r="O54" s="17">
        <f t="shared" si="8"/>
        <v>58333.333333333336</v>
      </c>
      <c r="P54" s="17">
        <f t="shared" si="8"/>
        <v>62666.666666666664</v>
      </c>
      <c r="Q54" s="17">
        <f t="shared" si="8"/>
        <v>67000</v>
      </c>
      <c r="R54" s="17">
        <f t="shared" si="8"/>
        <v>71333.333333333328</v>
      </c>
      <c r="S54" s="17">
        <f t="shared" si="8"/>
        <v>75666.666666666672</v>
      </c>
      <c r="T54" s="17">
        <f t="shared" si="8"/>
        <v>80000</v>
      </c>
      <c r="U54" s="17">
        <f t="shared" si="8"/>
        <v>80000</v>
      </c>
      <c r="V54" s="17">
        <f t="shared" si="8"/>
        <v>80000</v>
      </c>
      <c r="W54" s="17">
        <f t="shared" si="8"/>
        <v>80000</v>
      </c>
      <c r="X54" s="17">
        <f t="shared" si="8"/>
        <v>80000</v>
      </c>
      <c r="Y54" s="17">
        <f t="shared" si="7"/>
        <v>80000</v>
      </c>
    </row>
    <row r="55" spans="1:25">
      <c r="A55" s="21">
        <f>Données!A52</f>
        <v>52</v>
      </c>
      <c r="B55" s="21">
        <f>Données!B52</f>
        <v>0</v>
      </c>
      <c r="C55" s="21">
        <f>Données!C52</f>
        <v>0</v>
      </c>
      <c r="D55" s="21">
        <f>Données!I52</f>
        <v>1</v>
      </c>
      <c r="E55" s="22">
        <f>VLOOKUP(A55,tbDonnées[],4,FALSE)</f>
        <v>51600</v>
      </c>
      <c r="F55" s="17">
        <f>VLOOKUP($A55,tbDonnées[],5,FALSE)</f>
        <v>85000</v>
      </c>
      <c r="G55" s="17">
        <f>VLOOKUP($A55,tbDonnées[],6,FALSE)</f>
        <v>180000</v>
      </c>
      <c r="H55" s="17">
        <f>VLOOKUP($A55,tbDonnées[],7,FALSE)</f>
        <v>300000</v>
      </c>
      <c r="I55" s="17"/>
      <c r="J55" s="17">
        <f t="shared" si="4"/>
        <v>51600</v>
      </c>
      <c r="K55" s="17">
        <f t="shared" si="8"/>
        <v>51600</v>
      </c>
      <c r="L55" s="17">
        <f t="shared" si="8"/>
        <v>51600</v>
      </c>
      <c r="M55" s="17">
        <f t="shared" si="8"/>
        <v>51600</v>
      </c>
      <c r="N55" s="17">
        <f t="shared" si="8"/>
        <v>51600</v>
      </c>
      <c r="O55" s="17">
        <f t="shared" si="8"/>
        <v>57166.666666666664</v>
      </c>
      <c r="P55" s="17">
        <f t="shared" si="8"/>
        <v>62733.333333333328</v>
      </c>
      <c r="Q55" s="17">
        <f t="shared" si="8"/>
        <v>68300</v>
      </c>
      <c r="R55" s="17">
        <f t="shared" si="8"/>
        <v>73866.666666666657</v>
      </c>
      <c r="S55" s="17">
        <f t="shared" si="8"/>
        <v>79433.333333333328</v>
      </c>
      <c r="T55" s="17">
        <f t="shared" si="8"/>
        <v>85000</v>
      </c>
      <c r="U55" s="17">
        <f t="shared" si="8"/>
        <v>85000</v>
      </c>
      <c r="V55" s="17">
        <f t="shared" si="8"/>
        <v>85000</v>
      </c>
      <c r="W55" s="17">
        <f t="shared" si="8"/>
        <v>85000</v>
      </c>
      <c r="X55" s="17">
        <f t="shared" si="8"/>
        <v>85000</v>
      </c>
      <c r="Y55" s="17">
        <f t="shared" si="7"/>
        <v>85000</v>
      </c>
    </row>
    <row r="56" spans="1:25">
      <c r="A56" s="21">
        <f>Données!A53</f>
        <v>53</v>
      </c>
      <c r="B56" s="21">
        <f>Données!B53</f>
        <v>0</v>
      </c>
      <c r="C56" s="21">
        <f>Données!C53</f>
        <v>0</v>
      </c>
      <c r="D56" s="21">
        <f>Données!I53</f>
        <v>1</v>
      </c>
      <c r="E56" s="22">
        <f>VLOOKUP(A56,tbDonnées[],4,FALSE)</f>
        <v>50400</v>
      </c>
      <c r="F56" s="17">
        <f>VLOOKUP($A56,tbDonnées[],5,FALSE)</f>
        <v>75000</v>
      </c>
      <c r="G56" s="17">
        <f>VLOOKUP($A56,tbDonnées[],6,FALSE)</f>
        <v>180000</v>
      </c>
      <c r="H56" s="17">
        <f>VLOOKUP($A56,tbDonnées[],7,FALSE)</f>
        <v>300000</v>
      </c>
      <c r="I56" s="17"/>
      <c r="J56" s="17">
        <f t="shared" si="4"/>
        <v>50400</v>
      </c>
      <c r="K56" s="17">
        <f t="shared" si="8"/>
        <v>50400</v>
      </c>
      <c r="L56" s="17">
        <f t="shared" si="8"/>
        <v>50400</v>
      </c>
      <c r="M56" s="17">
        <f t="shared" si="8"/>
        <v>50400</v>
      </c>
      <c r="N56" s="17">
        <f t="shared" si="8"/>
        <v>50400</v>
      </c>
      <c r="O56" s="17">
        <f t="shared" si="8"/>
        <v>54500</v>
      </c>
      <c r="P56" s="17">
        <f t="shared" si="8"/>
        <v>58600</v>
      </c>
      <c r="Q56" s="17">
        <f t="shared" si="8"/>
        <v>62700</v>
      </c>
      <c r="R56" s="17">
        <f t="shared" si="8"/>
        <v>66800</v>
      </c>
      <c r="S56" s="17">
        <f t="shared" si="8"/>
        <v>70900</v>
      </c>
      <c r="T56" s="17">
        <f t="shared" si="8"/>
        <v>75000</v>
      </c>
      <c r="U56" s="17">
        <f t="shared" si="8"/>
        <v>75000</v>
      </c>
      <c r="V56" s="17">
        <f t="shared" si="8"/>
        <v>75000</v>
      </c>
      <c r="W56" s="17">
        <f t="shared" si="8"/>
        <v>75000</v>
      </c>
      <c r="X56" s="17">
        <f t="shared" si="8"/>
        <v>75000</v>
      </c>
      <c r="Y56" s="17">
        <f t="shared" si="7"/>
        <v>75000</v>
      </c>
    </row>
    <row r="57" spans="1:25">
      <c r="A57" s="21">
        <f>Données!A54</f>
        <v>54</v>
      </c>
      <c r="B57" s="21">
        <f>Données!B54</f>
        <v>0</v>
      </c>
      <c r="C57" s="21">
        <f>Données!C54</f>
        <v>0</v>
      </c>
      <c r="D57" s="21">
        <f>Données!I54</f>
        <v>1</v>
      </c>
      <c r="E57" s="22">
        <f>VLOOKUP(A57,tbDonnées[],4,FALSE)</f>
        <v>44000</v>
      </c>
      <c r="F57" s="17">
        <f>VLOOKUP($A57,tbDonnées[],5,FALSE)</f>
        <v>70000</v>
      </c>
      <c r="G57" s="17">
        <f>VLOOKUP($A57,tbDonnées[],6,FALSE)</f>
        <v>180000</v>
      </c>
      <c r="H57" s="17">
        <f>VLOOKUP($A57,tbDonnées[],7,FALSE)</f>
        <v>300000</v>
      </c>
      <c r="I57" s="17"/>
      <c r="J57" s="17">
        <f t="shared" si="4"/>
        <v>44000</v>
      </c>
      <c r="K57" s="17">
        <f t="shared" si="8"/>
        <v>44000</v>
      </c>
      <c r="L57" s="17">
        <f t="shared" si="8"/>
        <v>44000</v>
      </c>
      <c r="M57" s="17">
        <f t="shared" si="8"/>
        <v>44000</v>
      </c>
      <c r="N57" s="17">
        <f t="shared" si="8"/>
        <v>44000</v>
      </c>
      <c r="O57" s="17">
        <f t="shared" si="8"/>
        <v>48333.333333333336</v>
      </c>
      <c r="P57" s="17">
        <f t="shared" si="8"/>
        <v>52666.666666666664</v>
      </c>
      <c r="Q57" s="17">
        <f t="shared" si="8"/>
        <v>57000</v>
      </c>
      <c r="R57" s="17">
        <f t="shared" si="8"/>
        <v>61333.333333333328</v>
      </c>
      <c r="S57" s="17">
        <f t="shared" si="8"/>
        <v>65666.666666666672</v>
      </c>
      <c r="T57" s="17">
        <f t="shared" si="8"/>
        <v>70000</v>
      </c>
      <c r="U57" s="17">
        <f t="shared" si="8"/>
        <v>70000</v>
      </c>
      <c r="V57" s="17">
        <f t="shared" si="8"/>
        <v>70000</v>
      </c>
      <c r="W57" s="17">
        <f t="shared" si="8"/>
        <v>70000</v>
      </c>
      <c r="X57" s="17">
        <f t="shared" si="8"/>
        <v>70000</v>
      </c>
      <c r="Y57" s="17">
        <f t="shared" si="7"/>
        <v>70000</v>
      </c>
    </row>
    <row r="58" spans="1:25">
      <c r="A58" s="21">
        <f>Données!A55</f>
        <v>55</v>
      </c>
      <c r="B58" s="21">
        <f>Données!B55</f>
        <v>0</v>
      </c>
      <c r="C58" s="21">
        <f>Données!C55</f>
        <v>0</v>
      </c>
      <c r="D58" s="21">
        <f>Données!I55</f>
        <v>1</v>
      </c>
      <c r="E58" s="22">
        <f>VLOOKUP(A58,tbDonnées[],4,FALSE)</f>
        <v>38000</v>
      </c>
      <c r="F58" s="17">
        <f>VLOOKUP($A58,tbDonnées[],5,FALSE)</f>
        <v>70000</v>
      </c>
      <c r="G58" s="17">
        <f>VLOOKUP($A58,tbDonnées[],6,FALSE)</f>
        <v>180000</v>
      </c>
      <c r="H58" s="17">
        <f>VLOOKUP($A58,tbDonnées[],7,FALSE)</f>
        <v>300000</v>
      </c>
      <c r="I58" s="17"/>
      <c r="J58" s="17">
        <f t="shared" si="4"/>
        <v>38000</v>
      </c>
      <c r="K58" s="17">
        <f t="shared" si="8"/>
        <v>38000</v>
      </c>
      <c r="L58" s="17">
        <f t="shared" si="8"/>
        <v>38000</v>
      </c>
      <c r="M58" s="17">
        <f t="shared" si="8"/>
        <v>38000</v>
      </c>
      <c r="N58" s="17">
        <f t="shared" si="8"/>
        <v>38000</v>
      </c>
      <c r="O58" s="17">
        <f t="shared" si="8"/>
        <v>43333.333333333336</v>
      </c>
      <c r="P58" s="17">
        <f t="shared" si="8"/>
        <v>48666.666666666664</v>
      </c>
      <c r="Q58" s="17">
        <f t="shared" si="8"/>
        <v>54000</v>
      </c>
      <c r="R58" s="17">
        <f t="shared" si="8"/>
        <v>59333.333333333328</v>
      </c>
      <c r="S58" s="17">
        <f t="shared" si="8"/>
        <v>64666.666666666672</v>
      </c>
      <c r="T58" s="17">
        <f t="shared" si="8"/>
        <v>70000</v>
      </c>
      <c r="U58" s="17">
        <f t="shared" si="8"/>
        <v>70000</v>
      </c>
      <c r="V58" s="17">
        <f t="shared" si="8"/>
        <v>70000</v>
      </c>
      <c r="W58" s="17">
        <f t="shared" si="8"/>
        <v>70000</v>
      </c>
      <c r="X58" s="17">
        <f t="shared" si="8"/>
        <v>70000</v>
      </c>
      <c r="Y58" s="17">
        <f t="shared" si="7"/>
        <v>70000</v>
      </c>
    </row>
    <row r="59" spans="1:25">
      <c r="A59" s="21">
        <f>Données!A56</f>
        <v>56</v>
      </c>
      <c r="B59" s="21">
        <f>Données!B56</f>
        <v>0</v>
      </c>
      <c r="C59" s="21">
        <f>Données!C56</f>
        <v>0</v>
      </c>
      <c r="D59" s="21">
        <f>Données!I56</f>
        <v>1</v>
      </c>
      <c r="E59" s="22">
        <f>VLOOKUP(A59,tbDonnées[],4,FALSE)</f>
        <v>45744</v>
      </c>
      <c r="F59" s="17">
        <f>VLOOKUP($A59,tbDonnées[],5,FALSE)</f>
        <v>76234</v>
      </c>
      <c r="G59" s="17">
        <f>VLOOKUP($A59,tbDonnées[],6,FALSE)</f>
        <v>182939</v>
      </c>
      <c r="H59" s="17">
        <f>VLOOKUP($A59,tbDonnées[],7,FALSE)</f>
        <v>304898</v>
      </c>
      <c r="I59" s="17"/>
      <c r="J59" s="17">
        <f t="shared" si="4"/>
        <v>45744</v>
      </c>
      <c r="K59" s="17">
        <f t="shared" si="8"/>
        <v>45744</v>
      </c>
      <c r="L59" s="17">
        <f t="shared" si="8"/>
        <v>45744</v>
      </c>
      <c r="M59" s="17">
        <f t="shared" si="8"/>
        <v>45744</v>
      </c>
      <c r="N59" s="17">
        <f t="shared" si="8"/>
        <v>45744</v>
      </c>
      <c r="O59" s="17">
        <f t="shared" si="8"/>
        <v>50009.284972818736</v>
      </c>
      <c r="P59" s="17">
        <f t="shared" si="8"/>
        <v>55009.325970203106</v>
      </c>
      <c r="Q59" s="17">
        <f t="shared" si="8"/>
        <v>60009.36696758747</v>
      </c>
      <c r="R59" s="17">
        <f t="shared" si="8"/>
        <v>65009.407964971833</v>
      </c>
      <c r="S59" s="17">
        <f t="shared" si="8"/>
        <v>70009.448962356197</v>
      </c>
      <c r="T59" s="17">
        <f t="shared" si="8"/>
        <v>75009.489959740575</v>
      </c>
      <c r="U59" s="17">
        <f t="shared" si="8"/>
        <v>76234</v>
      </c>
      <c r="V59" s="17">
        <f t="shared" si="8"/>
        <v>76234</v>
      </c>
      <c r="W59" s="17">
        <f t="shared" si="8"/>
        <v>76234</v>
      </c>
      <c r="X59" s="17">
        <f t="shared" si="8"/>
        <v>76234</v>
      </c>
      <c r="Y59" s="17">
        <f t="shared" si="7"/>
        <v>76234</v>
      </c>
    </row>
    <row r="60" spans="1:25">
      <c r="A60" s="21">
        <f>Données!A57</f>
        <v>57</v>
      </c>
      <c r="B60" s="21">
        <f>Données!B57</f>
        <v>0</v>
      </c>
      <c r="C60" s="21">
        <f>Données!C57</f>
        <v>0</v>
      </c>
      <c r="D60" s="21">
        <f>Données!I57</f>
        <v>1</v>
      </c>
      <c r="E60" s="22">
        <f>VLOOKUP(A60,tbDonnées[],4,FALSE)</f>
        <v>44000</v>
      </c>
      <c r="F60" s="17">
        <f>VLOOKUP($A60,tbDonnées[],5,FALSE)</f>
        <v>70000</v>
      </c>
      <c r="G60" s="17">
        <f>VLOOKUP($A60,tbDonnées[],6,FALSE)</f>
        <v>160000</v>
      </c>
      <c r="H60" s="17">
        <f>VLOOKUP($A60,tbDonnées[],7,FALSE)</f>
        <v>300000</v>
      </c>
      <c r="I60" s="17"/>
      <c r="J60" s="17">
        <f t="shared" si="4"/>
        <v>44000</v>
      </c>
      <c r="K60" s="17">
        <f t="shared" si="8"/>
        <v>44000</v>
      </c>
      <c r="L60" s="17">
        <f t="shared" si="8"/>
        <v>44000</v>
      </c>
      <c r="M60" s="17">
        <f t="shared" si="8"/>
        <v>44000</v>
      </c>
      <c r="N60" s="17">
        <f t="shared" si="8"/>
        <v>47714.285714285717</v>
      </c>
      <c r="O60" s="17">
        <f t="shared" si="8"/>
        <v>51428.571428571428</v>
      </c>
      <c r="P60" s="17">
        <f t="shared" si="8"/>
        <v>55142.857142857145</v>
      </c>
      <c r="Q60" s="17">
        <f t="shared" si="8"/>
        <v>58857.142857142855</v>
      </c>
      <c r="R60" s="17">
        <f t="shared" si="8"/>
        <v>62571.428571428572</v>
      </c>
      <c r="S60" s="17">
        <f t="shared" si="8"/>
        <v>66285.71428571429</v>
      </c>
      <c r="T60" s="17">
        <f t="shared" si="8"/>
        <v>70000</v>
      </c>
      <c r="U60" s="17">
        <f t="shared" si="8"/>
        <v>70000</v>
      </c>
      <c r="V60" s="17">
        <f t="shared" si="8"/>
        <v>70000</v>
      </c>
      <c r="W60" s="17">
        <f t="shared" si="8"/>
        <v>70000</v>
      </c>
      <c r="X60" s="17">
        <f t="shared" si="8"/>
        <v>70000</v>
      </c>
      <c r="Y60" s="17">
        <f t="shared" si="7"/>
        <v>70000</v>
      </c>
    </row>
    <row r="61" spans="1:25">
      <c r="A61" s="21">
        <f>Données!A58</f>
        <v>58</v>
      </c>
      <c r="B61" s="21">
        <f>Données!B58</f>
        <v>0</v>
      </c>
      <c r="C61" s="21">
        <f>Données!C58</f>
        <v>0</v>
      </c>
      <c r="D61" s="21">
        <f>Données!I58</f>
        <v>1</v>
      </c>
      <c r="E61" s="22">
        <f>VLOOKUP(A61,tbDonnées[],4,FALSE)</f>
        <v>40000</v>
      </c>
      <c r="F61" s="17">
        <f>VLOOKUP($A61,tbDonnées[],5,FALSE)</f>
        <v>70000</v>
      </c>
      <c r="G61" s="17">
        <f>VLOOKUP($A61,tbDonnées[],6,FALSE)</f>
        <v>160000</v>
      </c>
      <c r="H61" s="17">
        <f>VLOOKUP($A61,tbDonnées[],7,FALSE)</f>
        <v>300000</v>
      </c>
      <c r="I61" s="17"/>
      <c r="J61" s="17">
        <f t="shared" si="4"/>
        <v>40000</v>
      </c>
      <c r="K61" s="17">
        <f t="shared" si="8"/>
        <v>40000</v>
      </c>
      <c r="L61" s="17">
        <f t="shared" si="8"/>
        <v>40000</v>
      </c>
      <c r="M61" s="17">
        <f t="shared" si="8"/>
        <v>40000</v>
      </c>
      <c r="N61" s="17">
        <f t="shared" si="8"/>
        <v>44285.714285714283</v>
      </c>
      <c r="O61" s="17">
        <f t="shared" si="8"/>
        <v>48571.428571428572</v>
      </c>
      <c r="P61" s="17">
        <f t="shared" si="8"/>
        <v>52857.142857142855</v>
      </c>
      <c r="Q61" s="17">
        <f t="shared" si="8"/>
        <v>57142.857142857145</v>
      </c>
      <c r="R61" s="17">
        <f t="shared" si="8"/>
        <v>61428.571428571428</v>
      </c>
      <c r="S61" s="17">
        <f t="shared" si="8"/>
        <v>65714.28571428571</v>
      </c>
      <c r="T61" s="17">
        <f t="shared" si="8"/>
        <v>70000</v>
      </c>
      <c r="U61" s="17">
        <f t="shared" si="8"/>
        <v>70000</v>
      </c>
      <c r="V61" s="17">
        <f t="shared" si="8"/>
        <v>70000</v>
      </c>
      <c r="W61" s="17">
        <f t="shared" si="8"/>
        <v>70000</v>
      </c>
      <c r="X61" s="17">
        <f t="shared" si="8"/>
        <v>70000</v>
      </c>
      <c r="Y61" s="17">
        <f t="shared" si="7"/>
        <v>70000</v>
      </c>
    </row>
    <row r="62" spans="1:25">
      <c r="A62" s="21">
        <f>Données!A59</f>
        <v>59</v>
      </c>
      <c r="B62" s="21">
        <f>Données!B59</f>
        <v>0</v>
      </c>
      <c r="C62" s="21">
        <f>Données!C59</f>
        <v>0</v>
      </c>
      <c r="D62" s="21">
        <f>Données!I59</f>
        <v>1</v>
      </c>
      <c r="E62" s="22">
        <f>VLOOKUP(A62,tbDonnées[],4,FALSE)</f>
        <v>50040</v>
      </c>
      <c r="F62" s="17">
        <f>VLOOKUP($A62,tbDonnées[],5,FALSE)</f>
        <v>80000</v>
      </c>
      <c r="G62" s="17">
        <f>VLOOKUP($A62,tbDonnées[],6,FALSE)</f>
        <v>180000</v>
      </c>
      <c r="H62" s="17">
        <f>VLOOKUP($A62,tbDonnées[],7,FALSE)</f>
        <v>300000</v>
      </c>
      <c r="I62" s="17"/>
      <c r="J62" s="17">
        <f t="shared" si="4"/>
        <v>50040</v>
      </c>
      <c r="K62" s="17">
        <f t="shared" si="8"/>
        <v>50040</v>
      </c>
      <c r="L62" s="17">
        <f t="shared" si="8"/>
        <v>50040</v>
      </c>
      <c r="M62" s="17">
        <f t="shared" si="8"/>
        <v>50040</v>
      </c>
      <c r="N62" s="17">
        <f t="shared" si="8"/>
        <v>50040</v>
      </c>
      <c r="O62" s="17">
        <f t="shared" si="8"/>
        <v>55033.333333333336</v>
      </c>
      <c r="P62" s="17">
        <f t="shared" si="8"/>
        <v>60026.666666666672</v>
      </c>
      <c r="Q62" s="17">
        <f t="shared" si="8"/>
        <v>65020</v>
      </c>
      <c r="R62" s="17">
        <f t="shared" si="8"/>
        <v>70013.333333333343</v>
      </c>
      <c r="S62" s="17">
        <f t="shared" si="8"/>
        <v>75006.666666666672</v>
      </c>
      <c r="T62" s="17">
        <f t="shared" si="8"/>
        <v>80000</v>
      </c>
      <c r="U62" s="17">
        <f t="shared" si="8"/>
        <v>80000</v>
      </c>
      <c r="V62" s="17">
        <f t="shared" si="8"/>
        <v>80000</v>
      </c>
      <c r="W62" s="17">
        <f t="shared" si="8"/>
        <v>80000</v>
      </c>
      <c r="X62" s="17">
        <f t="shared" si="8"/>
        <v>80000</v>
      </c>
      <c r="Y62" s="17">
        <f t="shared" si="7"/>
        <v>80000</v>
      </c>
    </row>
    <row r="63" spans="1:25">
      <c r="A63" s="21">
        <f>Données!A60</f>
        <v>60</v>
      </c>
      <c r="B63" s="21">
        <f>Données!B60</f>
        <v>0</v>
      </c>
      <c r="C63" s="21">
        <f>Données!C60</f>
        <v>0</v>
      </c>
      <c r="D63" s="21">
        <f>Données!I60</f>
        <v>1</v>
      </c>
      <c r="E63" s="22">
        <f>VLOOKUP(A63,tbDonnées[],4,FALSE)</f>
        <v>60000</v>
      </c>
      <c r="F63" s="17">
        <f>VLOOKUP($A63,tbDonnées[],5,FALSE)</f>
        <v>85000</v>
      </c>
      <c r="G63" s="17">
        <f>VLOOKUP($A63,tbDonnées[],6,FALSE)</f>
        <v>180000</v>
      </c>
      <c r="H63" s="17">
        <f>VLOOKUP($A63,tbDonnées[],7,FALSE)</f>
        <v>280000</v>
      </c>
      <c r="I63" s="17"/>
      <c r="J63" s="17">
        <f t="shared" si="4"/>
        <v>60000</v>
      </c>
      <c r="K63" s="17">
        <f t="shared" si="8"/>
        <v>60000</v>
      </c>
      <c r="L63" s="17">
        <f t="shared" si="8"/>
        <v>60000</v>
      </c>
      <c r="M63" s="17">
        <f t="shared" si="8"/>
        <v>60000</v>
      </c>
      <c r="N63" s="17">
        <f t="shared" si="8"/>
        <v>60000</v>
      </c>
      <c r="O63" s="17">
        <f t="shared" si="8"/>
        <v>65000</v>
      </c>
      <c r="P63" s="17">
        <f t="shared" si="8"/>
        <v>70000</v>
      </c>
      <c r="Q63" s="17">
        <f t="shared" si="8"/>
        <v>75000</v>
      </c>
      <c r="R63" s="17">
        <f t="shared" si="8"/>
        <v>80000</v>
      </c>
      <c r="S63" s="17">
        <f t="shared" si="8"/>
        <v>85000</v>
      </c>
      <c r="T63" s="17">
        <f t="shared" si="8"/>
        <v>85000</v>
      </c>
      <c r="U63" s="17">
        <f t="shared" si="8"/>
        <v>85000</v>
      </c>
      <c r="V63" s="17">
        <f t="shared" si="8"/>
        <v>85000</v>
      </c>
      <c r="W63" s="17">
        <f t="shared" si="8"/>
        <v>85000</v>
      </c>
      <c r="X63" s="17">
        <f t="shared" si="8"/>
        <v>85000</v>
      </c>
      <c r="Y63" s="17">
        <f t="shared" si="7"/>
        <v>85000</v>
      </c>
    </row>
    <row r="64" spans="1:25">
      <c r="A64" s="21">
        <f>Données!A61</f>
        <v>61</v>
      </c>
      <c r="B64" s="21">
        <f>Données!B61</f>
        <v>0</v>
      </c>
      <c r="C64" s="21">
        <f>Données!C61</f>
        <v>0</v>
      </c>
      <c r="D64" s="21">
        <f>Données!I61</f>
        <v>1</v>
      </c>
      <c r="E64" s="22">
        <f>VLOOKUP(A64,tbDonnées[],4,FALSE)</f>
        <v>51600</v>
      </c>
      <c r="F64" s="17">
        <f>VLOOKUP($A64,tbDonnées[],5,FALSE)</f>
        <v>70000</v>
      </c>
      <c r="G64" s="17">
        <f>VLOOKUP($A64,tbDonnées[],6,FALSE)</f>
        <v>180000</v>
      </c>
      <c r="H64" s="17">
        <f>VLOOKUP($A64,tbDonnées[],7,FALSE)</f>
        <v>300000</v>
      </c>
      <c r="I64" s="17"/>
      <c r="J64" s="17">
        <f t="shared" si="4"/>
        <v>51600</v>
      </c>
      <c r="K64" s="17">
        <f t="shared" si="8"/>
        <v>51600</v>
      </c>
      <c r="L64" s="17">
        <f t="shared" si="8"/>
        <v>51600</v>
      </c>
      <c r="M64" s="17">
        <f t="shared" si="8"/>
        <v>51600</v>
      </c>
      <c r="N64" s="17">
        <f t="shared" si="8"/>
        <v>51600</v>
      </c>
      <c r="O64" s="17">
        <f t="shared" si="8"/>
        <v>54666.666666666664</v>
      </c>
      <c r="P64" s="17">
        <f t="shared" si="8"/>
        <v>57733.333333333336</v>
      </c>
      <c r="Q64" s="17">
        <f t="shared" si="8"/>
        <v>60800</v>
      </c>
      <c r="R64" s="17">
        <f t="shared" si="8"/>
        <v>63866.666666666664</v>
      </c>
      <c r="S64" s="17">
        <f t="shared" si="8"/>
        <v>66933.333333333328</v>
      </c>
      <c r="T64" s="17">
        <f t="shared" si="8"/>
        <v>70000</v>
      </c>
      <c r="U64" s="17">
        <f t="shared" si="8"/>
        <v>70000</v>
      </c>
      <c r="V64" s="17">
        <f t="shared" si="8"/>
        <v>70000</v>
      </c>
      <c r="W64" s="17">
        <f t="shared" si="8"/>
        <v>70000</v>
      </c>
      <c r="X64" s="17">
        <f t="shared" si="8"/>
        <v>70000</v>
      </c>
      <c r="Y64" s="17">
        <f t="shared" si="7"/>
        <v>70000</v>
      </c>
    </row>
    <row r="65" spans="1:25">
      <c r="A65" s="21">
        <f>Données!A62</f>
        <v>62</v>
      </c>
      <c r="B65" s="21">
        <f>Données!B62</f>
        <v>0</v>
      </c>
      <c r="C65" s="21">
        <f>Données!C62</f>
        <v>0</v>
      </c>
      <c r="D65" s="21">
        <f>Données!I62</f>
        <v>1</v>
      </c>
      <c r="E65" s="22">
        <f>VLOOKUP(A65,tbDonnées[],4,FALSE)</f>
        <v>50000</v>
      </c>
      <c r="F65" s="17">
        <f>VLOOKUP($A65,tbDonnées[],5,FALSE)</f>
        <v>70000</v>
      </c>
      <c r="G65" s="17">
        <f>VLOOKUP($A65,tbDonnées[],6,FALSE)</f>
        <v>180000</v>
      </c>
      <c r="H65" s="17">
        <f>VLOOKUP($A65,tbDonnées[],7,FALSE)</f>
        <v>300000</v>
      </c>
      <c r="I65" s="17"/>
      <c r="J65" s="17">
        <f t="shared" si="4"/>
        <v>50000</v>
      </c>
      <c r="K65" s="17">
        <f t="shared" si="8"/>
        <v>50000</v>
      </c>
      <c r="L65" s="17">
        <f t="shared" si="8"/>
        <v>50000</v>
      </c>
      <c r="M65" s="17">
        <f t="shared" si="8"/>
        <v>50000</v>
      </c>
      <c r="N65" s="17">
        <f t="shared" si="8"/>
        <v>50000</v>
      </c>
      <c r="O65" s="17">
        <f t="shared" si="8"/>
        <v>53333.333333333336</v>
      </c>
      <c r="P65" s="17">
        <f t="shared" si="8"/>
        <v>56666.666666666664</v>
      </c>
      <c r="Q65" s="17">
        <f t="shared" si="8"/>
        <v>60000</v>
      </c>
      <c r="R65" s="17">
        <f t="shared" si="8"/>
        <v>63333.333333333328</v>
      </c>
      <c r="S65" s="17">
        <f t="shared" si="8"/>
        <v>66666.666666666657</v>
      </c>
      <c r="T65" s="17">
        <f t="shared" si="8"/>
        <v>70000</v>
      </c>
      <c r="U65" s="17">
        <f t="shared" si="8"/>
        <v>70000</v>
      </c>
      <c r="V65" s="17">
        <f t="shared" si="8"/>
        <v>70000</v>
      </c>
      <c r="W65" s="17">
        <f t="shared" si="8"/>
        <v>70000</v>
      </c>
      <c r="X65" s="17">
        <f t="shared" si="8"/>
        <v>70000</v>
      </c>
      <c r="Y65" s="17">
        <f t="shared" si="7"/>
        <v>70000</v>
      </c>
    </row>
    <row r="66" spans="1:25">
      <c r="A66" s="21">
        <f>Données!A63</f>
        <v>132</v>
      </c>
      <c r="B66" s="21">
        <f>Données!B63</f>
        <v>0</v>
      </c>
      <c r="C66" s="21">
        <f>Données!C63</f>
        <v>0</v>
      </c>
      <c r="D66" s="21">
        <f>Données!I63</f>
        <v>2</v>
      </c>
      <c r="E66" s="22">
        <f>VLOOKUP(A66,tbDonnées[],4,FALSE)</f>
        <v>41000</v>
      </c>
      <c r="F66" s="17">
        <f>VLOOKUP($A66,tbDonnées[],5,FALSE)</f>
        <v>70000</v>
      </c>
      <c r="G66" s="17">
        <f>VLOOKUP($A66,tbDonnées[],6,FALSE)</f>
        <v>160000</v>
      </c>
      <c r="H66" s="17">
        <f>VLOOKUP($A66,tbDonnées[],7,FALSE)</f>
        <v>270000</v>
      </c>
      <c r="I66" s="17"/>
      <c r="J66" s="17">
        <f t="shared" si="4"/>
        <v>41000</v>
      </c>
      <c r="K66" s="17">
        <f t="shared" si="8"/>
        <v>41000</v>
      </c>
      <c r="L66" s="17">
        <f t="shared" si="8"/>
        <v>41000</v>
      </c>
      <c r="M66" s="17">
        <f t="shared" si="8"/>
        <v>41000</v>
      </c>
      <c r="N66" s="17">
        <f t="shared" si="8"/>
        <v>46272.727272727272</v>
      </c>
      <c r="O66" s="17">
        <f t="shared" si="8"/>
        <v>51545.454545454544</v>
      </c>
      <c r="P66" s="17">
        <f t="shared" si="8"/>
        <v>56818.181818181816</v>
      </c>
      <c r="Q66" s="17">
        <f t="shared" si="8"/>
        <v>62090.909090909088</v>
      </c>
      <c r="R66" s="17">
        <f t="shared" si="8"/>
        <v>67363.636363636353</v>
      </c>
      <c r="S66" s="17">
        <f t="shared" si="8"/>
        <v>70000</v>
      </c>
      <c r="T66" s="17">
        <f t="shared" si="8"/>
        <v>70000</v>
      </c>
      <c r="U66" s="17">
        <f t="shared" si="8"/>
        <v>70000</v>
      </c>
      <c r="V66" s="17">
        <f t="shared" si="8"/>
        <v>70000</v>
      </c>
      <c r="W66" s="17">
        <f t="shared" si="8"/>
        <v>70000</v>
      </c>
      <c r="X66" s="17">
        <f t="shared" si="8"/>
        <v>70000</v>
      </c>
      <c r="Y66" s="17">
        <f t="shared" si="7"/>
        <v>70000</v>
      </c>
    </row>
    <row r="67" spans="1:25">
      <c r="A67" s="21">
        <f>Données!A64</f>
        <v>134</v>
      </c>
      <c r="B67" s="21">
        <f>Données!B64</f>
        <v>0</v>
      </c>
      <c r="C67" s="21">
        <f>Données!C64</f>
        <v>0</v>
      </c>
      <c r="D67" s="21">
        <f>Données!I64</f>
        <v>2</v>
      </c>
      <c r="E67" s="22">
        <f>VLOOKUP(A67,tbDonnées[],4,FALSE)</f>
        <v>38400</v>
      </c>
      <c r="F67" s="17">
        <f>VLOOKUP($A67,tbDonnées[],5,FALSE)</f>
        <v>70000</v>
      </c>
      <c r="G67" s="17">
        <f>VLOOKUP($A67,tbDonnées[],6,FALSE)</f>
        <v>160000</v>
      </c>
      <c r="H67" s="17">
        <f>VLOOKUP($A67,tbDonnées[],7,FALSE)</f>
        <v>270000</v>
      </c>
      <c r="I67" s="17"/>
      <c r="J67" s="17">
        <f t="shared" si="4"/>
        <v>38400</v>
      </c>
      <c r="K67" s="17">
        <f t="shared" si="8"/>
        <v>38400</v>
      </c>
      <c r="L67" s="17">
        <f t="shared" si="8"/>
        <v>38400</v>
      </c>
      <c r="M67" s="17">
        <f t="shared" si="8"/>
        <v>38400</v>
      </c>
      <c r="N67" s="17">
        <f t="shared" si="8"/>
        <v>44145.454545454544</v>
      </c>
      <c r="O67" s="17">
        <f t="shared" si="8"/>
        <v>49890.909090909088</v>
      </c>
      <c r="P67" s="17">
        <f t="shared" si="8"/>
        <v>55636.363636363632</v>
      </c>
      <c r="Q67" s="17">
        <f t="shared" si="8"/>
        <v>61381.818181818184</v>
      </c>
      <c r="R67" s="17">
        <f t="shared" si="8"/>
        <v>67127.272727272735</v>
      </c>
      <c r="S67" s="17">
        <f t="shared" si="8"/>
        <v>70000</v>
      </c>
      <c r="T67" s="17">
        <f t="shared" si="8"/>
        <v>70000</v>
      </c>
      <c r="U67" s="17">
        <f t="shared" si="8"/>
        <v>70000</v>
      </c>
      <c r="V67" s="17">
        <f t="shared" si="8"/>
        <v>70000</v>
      </c>
      <c r="W67" s="17">
        <f t="shared" si="8"/>
        <v>70000</v>
      </c>
      <c r="X67" s="17">
        <f t="shared" si="8"/>
        <v>70000</v>
      </c>
      <c r="Y67" s="17">
        <f t="shared" si="7"/>
        <v>70000</v>
      </c>
    </row>
    <row r="68" spans="1:25">
      <c r="A68" s="21">
        <f>Données!A65</f>
        <v>152</v>
      </c>
      <c r="B68" s="21">
        <f>Données!B65</f>
        <v>0</v>
      </c>
      <c r="C68" s="21">
        <f>Données!C65</f>
        <v>0</v>
      </c>
      <c r="D68" s="21">
        <f>Données!I65</f>
        <v>2</v>
      </c>
      <c r="E68" s="22">
        <f>VLOOKUP(A68,tbDonnées[],4,FALSE)</f>
        <v>60000</v>
      </c>
      <c r="F68" s="17">
        <f>VLOOKUP($A68,tbDonnées[],5,FALSE)</f>
        <v>85000</v>
      </c>
      <c r="G68" s="17">
        <f>VLOOKUP($A68,tbDonnées[],6,FALSE)</f>
        <v>180000</v>
      </c>
      <c r="H68" s="17">
        <f>VLOOKUP($A68,tbDonnées[],7,FALSE)</f>
        <v>280000</v>
      </c>
      <c r="I68" s="17"/>
      <c r="J68" s="17">
        <f t="shared" si="4"/>
        <v>60000</v>
      </c>
      <c r="K68" s="17">
        <f t="shared" si="8"/>
        <v>60000</v>
      </c>
      <c r="L68" s="17">
        <f t="shared" si="8"/>
        <v>60000</v>
      </c>
      <c r="M68" s="17">
        <f t="shared" si="8"/>
        <v>60000</v>
      </c>
      <c r="N68" s="17">
        <f t="shared" si="8"/>
        <v>60000</v>
      </c>
      <c r="O68" s="17">
        <f t="shared" si="8"/>
        <v>65000</v>
      </c>
      <c r="P68" s="17">
        <f t="shared" si="8"/>
        <v>70000</v>
      </c>
      <c r="Q68" s="17">
        <f t="shared" si="8"/>
        <v>75000</v>
      </c>
      <c r="R68" s="17">
        <f t="shared" si="8"/>
        <v>80000</v>
      </c>
      <c r="S68" s="17">
        <f t="shared" si="8"/>
        <v>85000</v>
      </c>
      <c r="T68" s="17">
        <f t="shared" si="8"/>
        <v>85000</v>
      </c>
      <c r="U68" s="17">
        <f t="shared" si="8"/>
        <v>85000</v>
      </c>
      <c r="V68" s="17">
        <f t="shared" si="8"/>
        <v>85000</v>
      </c>
      <c r="W68" s="17">
        <f t="shared" si="8"/>
        <v>85000</v>
      </c>
      <c r="X68" s="17">
        <f t="shared" si="8"/>
        <v>85000</v>
      </c>
      <c r="Y68" s="17">
        <f t="shared" si="7"/>
        <v>85000</v>
      </c>
    </row>
    <row r="69" spans="1:25">
      <c r="A69" s="21">
        <f>Données!A66</f>
        <v>153</v>
      </c>
      <c r="B69" s="21">
        <f>Données!B66</f>
        <v>0</v>
      </c>
      <c r="C69" s="21">
        <f>Données!C66</f>
        <v>0</v>
      </c>
      <c r="D69" s="21">
        <f>Données!I66</f>
        <v>2</v>
      </c>
      <c r="E69" s="22">
        <f>VLOOKUP(A69,tbDonnées[],4,FALSE)</f>
        <v>50000</v>
      </c>
      <c r="F69" s="17">
        <f>VLOOKUP($A69,tbDonnées[],5,FALSE)</f>
        <v>84000</v>
      </c>
      <c r="G69" s="17">
        <f>VLOOKUP($A69,tbDonnées[],6,FALSE)</f>
        <v>180000</v>
      </c>
      <c r="H69" s="17">
        <f>VLOOKUP($A69,tbDonnées[],7,FALSE)</f>
        <v>315000</v>
      </c>
      <c r="I69" s="17"/>
      <c r="J69" s="17">
        <f t="shared" si="4"/>
        <v>50000</v>
      </c>
      <c r="K69" s="17">
        <f t="shared" ref="K69:X70" si="9">MIN(IF(K$4&lt;=$G69,$E69,$E69+($F69-$E69)/($H69-$G69)*(K$4-$G69)),$F69)</f>
        <v>50000</v>
      </c>
      <c r="L69" s="17">
        <f t="shared" si="9"/>
        <v>50000</v>
      </c>
      <c r="M69" s="17">
        <f t="shared" si="9"/>
        <v>50000</v>
      </c>
      <c r="N69" s="17">
        <f t="shared" si="9"/>
        <v>50000</v>
      </c>
      <c r="O69" s="17">
        <f t="shared" si="9"/>
        <v>55037.037037037036</v>
      </c>
      <c r="P69" s="17">
        <f t="shared" si="9"/>
        <v>60074.074074074073</v>
      </c>
      <c r="Q69" s="17">
        <f t="shared" si="9"/>
        <v>65111.111111111109</v>
      </c>
      <c r="R69" s="17">
        <f t="shared" si="9"/>
        <v>70148.148148148146</v>
      </c>
      <c r="S69" s="17">
        <f t="shared" si="9"/>
        <v>75185.185185185182</v>
      </c>
      <c r="T69" s="17">
        <f t="shared" si="9"/>
        <v>80222.222222222219</v>
      </c>
      <c r="U69" s="17">
        <f t="shared" si="9"/>
        <v>84000</v>
      </c>
      <c r="V69" s="17">
        <f t="shared" si="9"/>
        <v>84000</v>
      </c>
      <c r="W69" s="17">
        <f t="shared" si="9"/>
        <v>84000</v>
      </c>
      <c r="X69" s="17">
        <f t="shared" si="9"/>
        <v>84000</v>
      </c>
      <c r="Y69" s="17">
        <f t="shared" si="7"/>
        <v>84000</v>
      </c>
    </row>
    <row r="70" spans="1:25">
      <c r="A70" s="21">
        <f>Données!A67</f>
        <v>156</v>
      </c>
      <c r="B70" s="21">
        <f>Données!B67</f>
        <v>0</v>
      </c>
      <c r="C70" s="21">
        <f>Données!C67</f>
        <v>0</v>
      </c>
      <c r="D70" s="21">
        <f>Données!I67</f>
        <v>2</v>
      </c>
      <c r="E70" s="22">
        <f>VLOOKUP(A70,tbDonnées[],4,FALSE)</f>
        <v>36000</v>
      </c>
      <c r="F70" s="17">
        <f>VLOOKUP($A70,tbDonnées[],5,FALSE)</f>
        <v>70000</v>
      </c>
      <c r="G70" s="17">
        <f>VLOOKUP($A70,tbDonnées[],6,FALSE)</f>
        <v>180000</v>
      </c>
      <c r="H70" s="17">
        <f>VLOOKUP($A70,tbDonnées[],7,FALSE)</f>
        <v>300000</v>
      </c>
      <c r="I70" s="17"/>
      <c r="J70" s="17">
        <f t="shared" si="4"/>
        <v>36000</v>
      </c>
      <c r="K70" s="17">
        <f t="shared" si="9"/>
        <v>36000</v>
      </c>
      <c r="L70" s="17">
        <f t="shared" si="9"/>
        <v>36000</v>
      </c>
      <c r="M70" s="17">
        <f t="shared" si="9"/>
        <v>36000</v>
      </c>
      <c r="N70" s="17">
        <f t="shared" si="9"/>
        <v>36000</v>
      </c>
      <c r="O70" s="17">
        <f t="shared" si="9"/>
        <v>41666.666666666664</v>
      </c>
      <c r="P70" s="17">
        <f t="shared" si="9"/>
        <v>47333.333333333336</v>
      </c>
      <c r="Q70" s="17">
        <f t="shared" si="9"/>
        <v>53000</v>
      </c>
      <c r="R70" s="17">
        <f t="shared" si="9"/>
        <v>58666.666666666672</v>
      </c>
      <c r="S70" s="17">
        <f t="shared" si="9"/>
        <v>64333.333333333328</v>
      </c>
      <c r="T70" s="17">
        <f t="shared" si="9"/>
        <v>70000</v>
      </c>
      <c r="U70" s="17">
        <f t="shared" si="9"/>
        <v>70000</v>
      </c>
      <c r="V70" s="17">
        <f t="shared" si="9"/>
        <v>70000</v>
      </c>
      <c r="W70" s="17">
        <f t="shared" si="9"/>
        <v>70000</v>
      </c>
      <c r="X70" s="17">
        <f t="shared" si="9"/>
        <v>70000</v>
      </c>
      <c r="Y70" s="17">
        <f t="shared" si="7"/>
        <v>70000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workbookViewId="0">
      <selection activeCell="A2" sqref="A2"/>
    </sheetView>
  </sheetViews>
  <sheetFormatPr baseColWidth="10" defaultRowHeight="15"/>
  <sheetData>
    <row r="1" spans="1:19">
      <c r="A1" t="s">
        <v>8</v>
      </c>
      <c r="B1" t="s">
        <v>1</v>
      </c>
      <c r="C1" t="s">
        <v>2</v>
      </c>
      <c r="D1" t="s">
        <v>0</v>
      </c>
      <c r="G1" t="str">
        <f>C2&amp;" "&amp;B2&amp;" ("&amp;D1&amp;" "&amp;D2&amp;")"</f>
        <v>Jean-Eric Wishguu (Catégorie 1)</v>
      </c>
    </row>
    <row r="2" spans="1:19">
      <c r="A2" s="21">
        <v>1</v>
      </c>
      <c r="B2" t="str">
        <f>VLOOKUP($A2,Calculs!$A$4:$D$70,2,FALSE)</f>
        <v>Wishguu</v>
      </c>
      <c r="C2" t="str">
        <f>VLOOKUP($A2,Calculs!$A$4:$D$70,3,FALSE)</f>
        <v>Jean-Eric</v>
      </c>
      <c r="D2">
        <f>VLOOKUP($A2,Calculs!$A$4:$D$70,4,FALSE)</f>
        <v>1</v>
      </c>
    </row>
    <row r="6" spans="1:19">
      <c r="A6" t="s">
        <v>22</v>
      </c>
      <c r="B6" s="24">
        <f t="array" ref="B6:S6">Calculs!K4:Y4</f>
        <v>120000</v>
      </c>
      <c r="C6" s="24">
        <v>140000</v>
      </c>
      <c r="D6" s="24">
        <v>160000</v>
      </c>
      <c r="E6" s="24">
        <v>180000</v>
      </c>
      <c r="F6" s="24">
        <v>200000</v>
      </c>
      <c r="G6" s="24">
        <v>220000</v>
      </c>
      <c r="H6" s="24">
        <v>240000</v>
      </c>
      <c r="I6" s="24">
        <v>260000</v>
      </c>
      <c r="J6" s="24">
        <v>280000</v>
      </c>
      <c r="K6" s="24">
        <v>300000</v>
      </c>
      <c r="L6" s="24">
        <v>320000</v>
      </c>
      <c r="M6" s="24">
        <v>340000</v>
      </c>
      <c r="N6" s="24">
        <v>360000</v>
      </c>
      <c r="O6" s="24">
        <v>380000</v>
      </c>
      <c r="P6" s="24">
        <v>400000</v>
      </c>
      <c r="Q6" s="24" t="e">
        <v>#N/A</v>
      </c>
      <c r="R6" s="24" t="e">
        <v>#N/A</v>
      </c>
      <c r="S6" s="24" t="e">
        <v>#N/A</v>
      </c>
    </row>
    <row r="7" spans="1:19">
      <c r="A7" t="s">
        <v>10</v>
      </c>
      <c r="B7" s="25">
        <f ca="1">OFFSET(Calculs!K4,$A2,0,1,1)</f>
        <v>38400</v>
      </c>
      <c r="C7" s="25">
        <f ca="1">OFFSET(Calculs!L4,$A2,0,1,1)</f>
        <v>38400</v>
      </c>
      <c r="D7" s="25">
        <f ca="1">OFFSET(Calculs!M4,$A2,0,1,1)</f>
        <v>38400</v>
      </c>
      <c r="E7" s="25">
        <f ca="1">OFFSET(Calculs!N4,$A2,0,1,1)</f>
        <v>38400</v>
      </c>
      <c r="F7" s="25">
        <f ca="1">OFFSET(Calculs!O4,$A2,0,1,1)</f>
        <v>43666.666666666664</v>
      </c>
      <c r="G7" s="25">
        <f ca="1">OFFSET(Calculs!P4,$A2,0,1,1)</f>
        <v>48933.333333333328</v>
      </c>
      <c r="H7" s="25">
        <f ca="1">OFFSET(Calculs!Q4,$A2,0,1,1)</f>
        <v>54200</v>
      </c>
      <c r="I7" s="25">
        <f ca="1">OFFSET(Calculs!R4,$A2,0,1,1)</f>
        <v>59466.666666666664</v>
      </c>
      <c r="J7" s="25">
        <f ca="1">OFFSET(Calculs!S4,$A2,0,1,1)</f>
        <v>64733.333333333328</v>
      </c>
      <c r="K7" s="25">
        <f ca="1">OFFSET(Calculs!T4,$A2,0,1,1)</f>
        <v>70000</v>
      </c>
      <c r="L7" s="25">
        <f ca="1">OFFSET(Calculs!U4,$A2,0,1,1)</f>
        <v>70000</v>
      </c>
      <c r="M7" s="25">
        <f ca="1">OFFSET(Calculs!V4,$A2,0,1,1)</f>
        <v>70000</v>
      </c>
      <c r="N7" s="25">
        <f ca="1">OFFSET(Calculs!W4,$A2,0,1,1)</f>
        <v>70000</v>
      </c>
      <c r="O7" s="25">
        <f ca="1">OFFSET(Calculs!X4,$A2,0,1,1)</f>
        <v>70000</v>
      </c>
      <c r="P7" s="25">
        <f ca="1">OFFSET(Calculs!Y4,$A2,0,1,1)</f>
        <v>70000</v>
      </c>
      <c r="Q7" s="25" t="e">
        <f ca="1">OFFSET(Calculs!#REF!,$A2,0,1,1)</f>
        <v>#REF!</v>
      </c>
      <c r="R7" s="25" t="e">
        <f ca="1">OFFSET(Calculs!#REF!,$A2,0,1,1)</f>
        <v>#REF!</v>
      </c>
      <c r="S7" s="25">
        <f ca="1">OFFSET(Calculs!Z4,$A2,0,1,1)</f>
        <v>0</v>
      </c>
    </row>
    <row r="8" spans="1:19"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</row>
    <row r="9" spans="1:19">
      <c r="A9" t="s">
        <v>18</v>
      </c>
      <c r="B9" s="24">
        <f ca="1">OFFSET(Calculs!I4,$A2,0,1,1)</f>
        <v>200000</v>
      </c>
      <c r="C9" s="24">
        <f ca="1">OFFSET(Calculs!J4,$A2,0,1,1)</f>
        <v>43666.666666666664</v>
      </c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Données</vt:lpstr>
      <vt:lpstr>Calculs</vt:lpstr>
      <vt:lpstr>Graphiques</vt:lpstr>
      <vt:lpstr>max_CA</vt:lpstr>
      <vt:lpstr>min_CA</vt:lpstr>
    </vt:vector>
  </TitlesOfParts>
  <Company>EQUAD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Berthou</dc:creator>
  <cp:lastModifiedBy>Jean-Eric Pelouas</cp:lastModifiedBy>
  <dcterms:created xsi:type="dcterms:W3CDTF">2014-02-04T09:24:20Z</dcterms:created>
  <dcterms:modified xsi:type="dcterms:W3CDTF">2014-02-10T19:40:45Z</dcterms:modified>
</cp:coreProperties>
</file>