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80" windowWidth="9195" windowHeight="11640" activeTab="3"/>
  </bookViews>
  <sheets>
    <sheet name="Donnees" sheetId="3" r:id="rId1"/>
    <sheet name="Suivi_Quoitidien" sheetId="4" r:id="rId2"/>
    <sheet name="Suivi Hebdo" sheetId="5" r:id="rId3"/>
    <sheet name="Suivi Mensuel" sheetId="6" r:id="rId4"/>
  </sheets>
  <definedNames>
    <definedName name="_xlnm._FilterDatabase" localSheetId="0" hidden="1">Donnees!$A$1:$I$279</definedName>
    <definedName name="an">'Suivi Hebdo'!$A$3</definedName>
  </definedNames>
  <calcPr calcId="125725"/>
</workbook>
</file>

<file path=xl/calcChain.xml><?xml version="1.0" encoding="utf-8"?>
<calcChain xmlns="http://schemas.openxmlformats.org/spreadsheetml/2006/main">
  <c r="D8" i="6"/>
  <c r="L8" s="1"/>
  <c r="D9"/>
  <c r="L9" s="1"/>
  <c r="D10"/>
  <c r="L10" s="1"/>
  <c r="D11"/>
  <c r="L11" s="1"/>
  <c r="D12"/>
  <c r="L12" s="1"/>
  <c r="D13"/>
  <c r="L13" s="1"/>
  <c r="D14"/>
  <c r="L14" s="1"/>
  <c r="D15"/>
  <c r="L15" s="1"/>
  <c r="D16"/>
  <c r="L16" s="1"/>
  <c r="D17"/>
  <c r="L17" s="1"/>
  <c r="D18"/>
  <c r="L18" s="1"/>
  <c r="D19"/>
  <c r="L19" s="1"/>
  <c r="D20"/>
  <c r="L20" s="1"/>
  <c r="D21"/>
  <c r="L21" s="1"/>
  <c r="D22"/>
  <c r="L22" s="1"/>
  <c r="D23"/>
  <c r="L23" s="1"/>
  <c r="D24"/>
  <c r="L24" s="1"/>
  <c r="D25"/>
  <c r="L25" s="1"/>
  <c r="D26"/>
  <c r="L26" s="1"/>
  <c r="D27"/>
  <c r="L27" s="1"/>
  <c r="D28"/>
  <c r="L28" s="1"/>
  <c r="D29"/>
  <c r="L29" s="1"/>
  <c r="D30"/>
  <c r="L30" s="1"/>
  <c r="D31"/>
  <c r="L31" s="1"/>
  <c r="D32"/>
  <c r="L32" s="1"/>
  <c r="D33"/>
  <c r="L33" s="1"/>
  <c r="D34"/>
  <c r="L34" s="1"/>
  <c r="D35"/>
  <c r="L35" s="1"/>
  <c r="D36"/>
  <c r="L36" s="1"/>
  <c r="D7"/>
  <c r="L7" s="1"/>
  <c r="I7" i="4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H8" i="5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7" a="1"/>
  <c r="H7" s="1"/>
  <c r="G8" i="4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7"/>
  <c r="H8"/>
  <c r="J8" s="1"/>
  <c r="H9"/>
  <c r="J9" s="1"/>
  <c r="H10"/>
  <c r="J10" s="1"/>
  <c r="H11"/>
  <c r="J11" s="1"/>
  <c r="H12"/>
  <c r="J12" s="1"/>
  <c r="H13"/>
  <c r="J13" s="1"/>
  <c r="H14"/>
  <c r="J14" s="1"/>
  <c r="H15"/>
  <c r="J15" s="1"/>
  <c r="H16"/>
  <c r="J16" s="1"/>
  <c r="H17"/>
  <c r="J17" s="1"/>
  <c r="H18"/>
  <c r="J18" s="1"/>
  <c r="H19"/>
  <c r="J19" s="1"/>
  <c r="H20"/>
  <c r="J20" s="1"/>
  <c r="H21"/>
  <c r="J21" s="1"/>
  <c r="H22"/>
  <c r="J22" s="1"/>
  <c r="H23"/>
  <c r="J23" s="1"/>
  <c r="H24"/>
  <c r="J24" s="1"/>
  <c r="H25"/>
  <c r="J25" s="1"/>
  <c r="H26"/>
  <c r="J26" s="1"/>
  <c r="H27"/>
  <c r="J27" s="1"/>
  <c r="H28"/>
  <c r="J28" s="1"/>
  <c r="H29"/>
  <c r="J29" s="1"/>
  <c r="H30"/>
  <c r="J30" s="1"/>
  <c r="H31"/>
  <c r="J31" s="1"/>
  <c r="H32"/>
  <c r="J32" s="1"/>
  <c r="H33"/>
  <c r="J33" s="1"/>
  <c r="H34"/>
  <c r="J34" s="1"/>
  <c r="H35"/>
  <c r="J35" s="1"/>
  <c r="H36"/>
  <c r="J36" s="1"/>
  <c r="H7"/>
  <c r="J7" s="1"/>
  <c r="F8" i="5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7"/>
  <c r="C2" i="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B3"/>
  <c r="E8" i="5"/>
  <c r="B4" i="3"/>
  <c r="B5"/>
  <c r="B6"/>
  <c r="E11" i="5"/>
  <c r="B7" i="3"/>
  <c r="E12" i="5"/>
  <c r="B8" i="3"/>
  <c r="B9"/>
  <c r="B10"/>
  <c r="E15" i="5"/>
  <c r="B11" i="3"/>
  <c r="E16" i="5"/>
  <c r="B12" i="3"/>
  <c r="B13"/>
  <c r="B14"/>
  <c r="E19" i="5"/>
  <c r="B15" i="3"/>
  <c r="E20" i="5"/>
  <c r="B16" i="3"/>
  <c r="B17"/>
  <c r="B18"/>
  <c r="E23" i="5"/>
  <c r="B19" i="3"/>
  <c r="E24" i="5"/>
  <c r="B20" i="3"/>
  <c r="B21"/>
  <c r="B22"/>
  <c r="E27" i="5"/>
  <c r="B23" i="3"/>
  <c r="E28" i="5"/>
  <c r="B24" i="3"/>
  <c r="B25"/>
  <c r="B26"/>
  <c r="E31" i="5"/>
  <c r="B27" i="3"/>
  <c r="E32" i="5"/>
  <c r="B28" i="3"/>
  <c r="B29"/>
  <c r="B30"/>
  <c r="E35" i="5"/>
  <c r="B31" i="3"/>
  <c r="E36" i="5"/>
  <c r="B32" i="3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E9" i="5"/>
  <c r="B67" i="3"/>
  <c r="B68"/>
  <c r="B69"/>
  <c r="B70"/>
  <c r="E13" i="5"/>
  <c r="B71" i="3"/>
  <c r="B72"/>
  <c r="B73"/>
  <c r="B74"/>
  <c r="E17" i="5"/>
  <c r="B75" i="3"/>
  <c r="B76"/>
  <c r="B77"/>
  <c r="B78"/>
  <c r="E21" i="5"/>
  <c r="B79" i="3"/>
  <c r="B80"/>
  <c r="B81"/>
  <c r="B82"/>
  <c r="E25" i="5"/>
  <c r="B83" i="3"/>
  <c r="B84"/>
  <c r="B85"/>
  <c r="B86"/>
  <c r="E29" i="5"/>
  <c r="B87" i="3"/>
  <c r="B88"/>
  <c r="B89"/>
  <c r="B90"/>
  <c r="E33" i="5"/>
  <c r="B91" i="3"/>
  <c r="B92"/>
  <c r="B93"/>
  <c r="B94"/>
  <c r="B95"/>
  <c r="B96"/>
  <c r="B97"/>
  <c r="B98"/>
  <c r="E10" i="5"/>
  <c r="B99" i="3"/>
  <c r="B100"/>
  <c r="B101"/>
  <c r="B102"/>
  <c r="E14" i="5"/>
  <c r="B103" i="3"/>
  <c r="B104"/>
  <c r="B105"/>
  <c r="B106"/>
  <c r="E18" i="5"/>
  <c r="B107" i="3"/>
  <c r="B108"/>
  <c r="B109"/>
  <c r="B110"/>
  <c r="E22" i="5"/>
  <c r="B111" i="3"/>
  <c r="B112"/>
  <c r="B113"/>
  <c r="B114"/>
  <c r="E26" i="5"/>
  <c r="B115" i="3"/>
  <c r="B116"/>
  <c r="B117"/>
  <c r="B118"/>
  <c r="E30" i="5"/>
  <c r="B119" i="3"/>
  <c r="B120"/>
  <c r="B121"/>
  <c r="B122"/>
  <c r="E34" i="5"/>
  <c r="B123" i="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"/>
  <c r="H279"/>
  <c r="H251"/>
  <c r="H252"/>
  <c r="H253"/>
  <c r="H254"/>
  <c r="H255"/>
  <c r="H256"/>
  <c r="H257"/>
  <c r="H258"/>
  <c r="H259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50"/>
  <c r="H220"/>
  <c r="H223"/>
  <c r="H224"/>
  <c r="H226"/>
  <c r="H228"/>
  <c r="H229"/>
  <c r="H230"/>
  <c r="H231"/>
  <c r="H233"/>
  <c r="H234"/>
  <c r="H237"/>
  <c r="H238"/>
  <c r="H240"/>
  <c r="H241"/>
  <c r="H244"/>
  <c r="H245"/>
  <c r="H246"/>
  <c r="H247"/>
  <c r="H248"/>
  <c r="H219"/>
  <c r="H216"/>
  <c r="H212"/>
  <c r="H211"/>
  <c r="H210"/>
  <c r="H208"/>
  <c r="H207"/>
  <c r="H206"/>
  <c r="H205"/>
  <c r="H204"/>
  <c r="H203"/>
  <c r="H202"/>
  <c r="H200"/>
  <c r="H198"/>
  <c r="H197"/>
  <c r="H191"/>
  <c r="H190"/>
  <c r="H189"/>
  <c r="H188"/>
  <c r="H180"/>
  <c r="H185"/>
  <c r="H184"/>
  <c r="H182"/>
  <c r="H181"/>
  <c r="H179"/>
  <c r="H177"/>
  <c r="H175"/>
  <c r="H174"/>
  <c r="H170"/>
  <c r="H169"/>
  <c r="H168"/>
  <c r="H165"/>
  <c r="H163"/>
  <c r="H162"/>
  <c r="H161"/>
  <c r="H160"/>
  <c r="H159"/>
  <c r="H158"/>
  <c r="H157"/>
  <c r="H128"/>
  <c r="H129"/>
  <c r="H130"/>
  <c r="H131"/>
  <c r="H132"/>
  <c r="H133"/>
  <c r="H134"/>
  <c r="H135"/>
  <c r="H136"/>
  <c r="H140"/>
  <c r="H141"/>
  <c r="H142"/>
  <c r="H143"/>
  <c r="H144"/>
  <c r="H145"/>
  <c r="H146"/>
  <c r="H147"/>
  <c r="H148"/>
  <c r="H149"/>
  <c r="H150"/>
  <c r="H151"/>
  <c r="H152"/>
  <c r="H153"/>
  <c r="H154"/>
  <c r="H127"/>
  <c r="H67"/>
  <c r="H123"/>
  <c r="H124"/>
  <c r="H122"/>
  <c r="H117"/>
  <c r="H116"/>
  <c r="H115"/>
  <c r="H114"/>
  <c r="H110"/>
  <c r="H109"/>
  <c r="H107"/>
  <c r="H106"/>
  <c r="H102"/>
  <c r="H101"/>
  <c r="H100"/>
  <c r="H98"/>
  <c r="H95"/>
  <c r="H93"/>
  <c r="H92"/>
  <c r="H90"/>
  <c r="H88"/>
  <c r="H87"/>
  <c r="H82"/>
  <c r="H80"/>
  <c r="H79"/>
  <c r="H78"/>
  <c r="H76"/>
  <c r="H75"/>
  <c r="H73"/>
  <c r="H72"/>
  <c r="H71"/>
  <c r="H70"/>
  <c r="H68"/>
  <c r="H66"/>
  <c r="H65"/>
  <c r="H61"/>
  <c r="H57"/>
  <c r="H56"/>
  <c r="H55"/>
  <c r="H53"/>
  <c r="H52"/>
  <c r="H51"/>
  <c r="H50"/>
  <c r="H49"/>
  <c r="H48"/>
  <c r="H47"/>
  <c r="H45"/>
  <c r="H43"/>
  <c r="H42"/>
  <c r="H36"/>
  <c r="H35"/>
  <c r="H34"/>
  <c r="H33"/>
  <c r="H30"/>
  <c r="H29"/>
  <c r="H27"/>
  <c r="H26"/>
  <c r="H25"/>
  <c r="H24"/>
  <c r="H22"/>
  <c r="H20"/>
  <c r="H19"/>
  <c r="H15"/>
  <c r="H14"/>
  <c r="H13"/>
  <c r="H10"/>
  <c r="H8"/>
  <c r="H7"/>
  <c r="H6"/>
  <c r="H5"/>
  <c r="H4"/>
  <c r="H3"/>
  <c r="H2"/>
  <c r="E7" i="5"/>
</calcChain>
</file>

<file path=xl/sharedStrings.xml><?xml version="1.0" encoding="utf-8"?>
<sst xmlns="http://schemas.openxmlformats.org/spreadsheetml/2006/main" count="395" uniqueCount="49">
  <si>
    <t>Pomme</t>
  </si>
  <si>
    <t>Poire</t>
  </si>
  <si>
    <t>Orange</t>
  </si>
  <si>
    <t>Mandarine</t>
  </si>
  <si>
    <t>Fraise</t>
  </si>
  <si>
    <t>Framboise</t>
  </si>
  <si>
    <t>Tomate</t>
  </si>
  <si>
    <t>Abricot</t>
  </si>
  <si>
    <t>Avocat</t>
  </si>
  <si>
    <t>Citron</t>
  </si>
  <si>
    <t>Ananas</t>
  </si>
  <si>
    <t>Figue</t>
  </si>
  <si>
    <t>Datte</t>
  </si>
  <si>
    <t>Grenade</t>
  </si>
  <si>
    <t>Groseille</t>
  </si>
  <si>
    <t>Kiwi</t>
  </si>
  <si>
    <t>Marron</t>
  </si>
  <si>
    <t xml:space="preserve">Melon </t>
  </si>
  <si>
    <t>Mirabelle</t>
  </si>
  <si>
    <t>Mûre</t>
  </si>
  <si>
    <t>Cerise</t>
  </si>
  <si>
    <t>Banane</t>
  </si>
  <si>
    <t>Amande</t>
  </si>
  <si>
    <t>Olive</t>
  </si>
  <si>
    <t>Pamplemousse</t>
  </si>
  <si>
    <t>Pastèque</t>
  </si>
  <si>
    <t>Pêche</t>
  </si>
  <si>
    <t>Pistache</t>
  </si>
  <si>
    <t>Prube</t>
  </si>
  <si>
    <t xml:space="preserve">Raisi </t>
  </si>
  <si>
    <t>FRUIT</t>
  </si>
  <si>
    <t>RECU</t>
  </si>
  <si>
    <t>VENDU</t>
  </si>
  <si>
    <t>RESTE</t>
  </si>
  <si>
    <t>DATE</t>
  </si>
  <si>
    <t xml:space="preserve">Conservation dépasser </t>
  </si>
  <si>
    <t>Fruit le Plus Ancien parmi les restes</t>
  </si>
  <si>
    <t>DELAI</t>
  </si>
  <si>
    <t>Jour</t>
  </si>
  <si>
    <t>Semaine</t>
  </si>
  <si>
    <t xml:space="preserve">Numéro Semaine </t>
  </si>
  <si>
    <t>Délai</t>
  </si>
  <si>
    <t>-</t>
  </si>
  <si>
    <t>VOLUME DES FRUITS PAR SEMAINE</t>
  </si>
  <si>
    <t>Fruit</t>
  </si>
  <si>
    <t>Reçu</t>
  </si>
  <si>
    <t xml:space="preserve">Mois </t>
  </si>
  <si>
    <t xml:space="preserve">Vendu </t>
  </si>
  <si>
    <t>Reste</t>
  </si>
</sst>
</file>

<file path=xl/styles.xml><?xml version="1.0" encoding="utf-8"?>
<styleSheet xmlns="http://schemas.openxmlformats.org/spreadsheetml/2006/main">
  <numFmts count="1">
    <numFmt numFmtId="165" formatCode="dddd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4" fontId="0" fillId="4" borderId="5" xfId="0" applyNumberFormat="1" applyFill="1" applyBorder="1"/>
    <xf numFmtId="0" fontId="0" fillId="0" borderId="5" xfId="0" applyBorder="1"/>
    <xf numFmtId="14" fontId="0" fillId="5" borderId="5" xfId="0" applyNumberFormat="1" applyFill="1" applyBorder="1"/>
    <xf numFmtId="0" fontId="3" fillId="6" borderId="1" xfId="0" applyFont="1" applyFill="1" applyBorder="1"/>
    <xf numFmtId="0" fontId="0" fillId="3" borderId="1" xfId="0" applyFill="1" applyBorder="1"/>
    <xf numFmtId="0" fontId="0" fillId="3" borderId="0" xfId="0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0" fontId="0" fillId="3" borderId="6" xfId="0" applyFill="1" applyBorder="1"/>
    <xf numFmtId="0" fontId="0" fillId="0" borderId="1" xfId="0" applyBorder="1" applyAlignment="1"/>
    <xf numFmtId="0" fontId="0" fillId="0" borderId="1" xfId="0" applyFill="1" applyBorder="1" applyAlignment="1"/>
    <xf numFmtId="0" fontId="0" fillId="0" borderId="1" xfId="0" applyBorder="1" applyAlignment="1">
      <alignment horizontal="right"/>
    </xf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1" xfId="0" applyFont="1" applyFill="1" applyBorder="1"/>
    <xf numFmtId="0" fontId="0" fillId="5" borderId="0" xfId="0" applyFill="1"/>
    <xf numFmtId="0" fontId="0" fillId="5" borderId="1" xfId="0" applyFill="1" applyBorder="1"/>
    <xf numFmtId="14" fontId="0" fillId="7" borderId="5" xfId="0" applyNumberFormat="1" applyFill="1" applyBorder="1"/>
    <xf numFmtId="0" fontId="3" fillId="7" borderId="0" xfId="0" applyFont="1" applyFill="1" applyAlignment="1">
      <alignment horizontal="center"/>
    </xf>
    <xf numFmtId="0" fontId="3" fillId="7" borderId="1" xfId="0" applyFont="1" applyFill="1" applyBorder="1"/>
    <xf numFmtId="14" fontId="0" fillId="5" borderId="0" xfId="0" applyNumberFormat="1" applyFill="1" applyBorder="1"/>
    <xf numFmtId="0" fontId="0" fillId="0" borderId="0" xfId="0" applyBorder="1"/>
    <xf numFmtId="0" fontId="3" fillId="5" borderId="5" xfId="0" applyFont="1" applyFill="1" applyBorder="1" applyAlignment="1">
      <alignment horizontal="center"/>
    </xf>
    <xf numFmtId="14" fontId="0" fillId="3" borderId="0" xfId="0" applyNumberFormat="1" applyFill="1" applyBorder="1"/>
    <xf numFmtId="0" fontId="3" fillId="3" borderId="0" xfId="0" applyFont="1" applyFill="1" applyBorder="1" applyAlignment="1">
      <alignment horizontal="center"/>
    </xf>
    <xf numFmtId="14" fontId="0" fillId="0" borderId="1" xfId="0" applyNumberFormat="1" applyBorder="1"/>
    <xf numFmtId="0" fontId="3" fillId="5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4" fontId="1" fillId="7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/>
    <xf numFmtId="0" fontId="1" fillId="0" borderId="0" xfId="0" applyNumberFormat="1" applyFont="1"/>
    <xf numFmtId="0" fontId="5" fillId="0" borderId="0" xfId="0" applyFont="1"/>
    <xf numFmtId="0" fontId="6" fillId="0" borderId="0" xfId="0" applyFont="1"/>
    <xf numFmtId="0" fontId="2" fillId="3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14" fontId="0" fillId="5" borderId="0" xfId="0" applyNumberFormat="1" applyFill="1" applyBorder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14" fontId="0" fillId="5" borderId="0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1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depthPercent val="100"/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'Suivi Hebdo'!$E$6</c:f>
              <c:strCache>
                <c:ptCount val="1"/>
                <c:pt idx="0">
                  <c:v>RECU</c:v>
                </c:pt>
              </c:strCache>
            </c:strRef>
          </c:tx>
          <c:cat>
            <c:strRef>
              <c:f>'Suivi Hebdo'!$D$7:$D$36</c:f>
              <c:strCache>
                <c:ptCount val="30"/>
                <c:pt idx="0">
                  <c:v>Pomme</c:v>
                </c:pt>
                <c:pt idx="1">
                  <c:v>Poire</c:v>
                </c:pt>
                <c:pt idx="2">
                  <c:v>Orange</c:v>
                </c:pt>
                <c:pt idx="3">
                  <c:v>Mandarine</c:v>
                </c:pt>
                <c:pt idx="4">
                  <c:v>Fraise</c:v>
                </c:pt>
                <c:pt idx="5">
                  <c:v>Framboise</c:v>
                </c:pt>
                <c:pt idx="6">
                  <c:v>Tomate</c:v>
                </c:pt>
                <c:pt idx="7">
                  <c:v>Abricot</c:v>
                </c:pt>
                <c:pt idx="8">
                  <c:v>Avocat</c:v>
                </c:pt>
                <c:pt idx="9">
                  <c:v>Citron</c:v>
                </c:pt>
                <c:pt idx="10">
                  <c:v>Ananas</c:v>
                </c:pt>
                <c:pt idx="11">
                  <c:v>Figue</c:v>
                </c:pt>
                <c:pt idx="12">
                  <c:v>Datte</c:v>
                </c:pt>
                <c:pt idx="13">
                  <c:v>Grenade</c:v>
                </c:pt>
                <c:pt idx="14">
                  <c:v>Groseille</c:v>
                </c:pt>
                <c:pt idx="15">
                  <c:v>Kiwi</c:v>
                </c:pt>
                <c:pt idx="16">
                  <c:v>Marron</c:v>
                </c:pt>
                <c:pt idx="17">
                  <c:v>Melon </c:v>
                </c:pt>
                <c:pt idx="18">
                  <c:v>Mirabelle</c:v>
                </c:pt>
                <c:pt idx="19">
                  <c:v>Mûre</c:v>
                </c:pt>
                <c:pt idx="20">
                  <c:v>Cerise</c:v>
                </c:pt>
                <c:pt idx="21">
                  <c:v>Banane</c:v>
                </c:pt>
                <c:pt idx="22">
                  <c:v>Amande</c:v>
                </c:pt>
                <c:pt idx="23">
                  <c:v>Olive</c:v>
                </c:pt>
                <c:pt idx="24">
                  <c:v>Pamplemousse</c:v>
                </c:pt>
                <c:pt idx="25">
                  <c:v>Pastèque</c:v>
                </c:pt>
                <c:pt idx="26">
                  <c:v>Pêche</c:v>
                </c:pt>
                <c:pt idx="27">
                  <c:v>Pistache</c:v>
                </c:pt>
                <c:pt idx="28">
                  <c:v>Prube</c:v>
                </c:pt>
                <c:pt idx="29">
                  <c:v>Raisi </c:v>
                </c:pt>
              </c:strCache>
            </c:strRef>
          </c:cat>
          <c:val>
            <c:numRef>
              <c:f>'Suivi Hebdo'!$E$7:$E$36</c:f>
              <c:numCache>
                <c:formatCode>General</c:formatCode>
                <c:ptCount val="30"/>
                <c:pt idx="0">
                  <c:v>45</c:v>
                </c:pt>
                <c:pt idx="1">
                  <c:v>465</c:v>
                </c:pt>
                <c:pt idx="2">
                  <c:v>443</c:v>
                </c:pt>
                <c:pt idx="3">
                  <c:v>432</c:v>
                </c:pt>
                <c:pt idx="4">
                  <c:v>31</c:v>
                </c:pt>
                <c:pt idx="5">
                  <c:v>91</c:v>
                </c:pt>
                <c:pt idx="6">
                  <c:v>383</c:v>
                </c:pt>
                <c:pt idx="7">
                  <c:v>78</c:v>
                </c:pt>
                <c:pt idx="8">
                  <c:v>21</c:v>
                </c:pt>
                <c:pt idx="9">
                  <c:v>279</c:v>
                </c:pt>
                <c:pt idx="10">
                  <c:v>35</c:v>
                </c:pt>
                <c:pt idx="11">
                  <c:v>534</c:v>
                </c:pt>
                <c:pt idx="12">
                  <c:v>144</c:v>
                </c:pt>
                <c:pt idx="13">
                  <c:v>2</c:v>
                </c:pt>
                <c:pt idx="14">
                  <c:v>98</c:v>
                </c:pt>
                <c:pt idx="15">
                  <c:v>669</c:v>
                </c:pt>
                <c:pt idx="16">
                  <c:v>41</c:v>
                </c:pt>
                <c:pt idx="17">
                  <c:v>324</c:v>
                </c:pt>
                <c:pt idx="18">
                  <c:v>79</c:v>
                </c:pt>
                <c:pt idx="19">
                  <c:v>136</c:v>
                </c:pt>
                <c:pt idx="20">
                  <c:v>361</c:v>
                </c:pt>
                <c:pt idx="21">
                  <c:v>6</c:v>
                </c:pt>
                <c:pt idx="22">
                  <c:v>84</c:v>
                </c:pt>
                <c:pt idx="23">
                  <c:v>522</c:v>
                </c:pt>
                <c:pt idx="24">
                  <c:v>92</c:v>
                </c:pt>
                <c:pt idx="25">
                  <c:v>6</c:v>
                </c:pt>
                <c:pt idx="26">
                  <c:v>265</c:v>
                </c:pt>
                <c:pt idx="27">
                  <c:v>124</c:v>
                </c:pt>
                <c:pt idx="28">
                  <c:v>3105</c:v>
                </c:pt>
                <c:pt idx="29">
                  <c:v>122</c:v>
                </c:pt>
              </c:numCache>
            </c:numRef>
          </c:val>
        </c:ser>
        <c:ser>
          <c:idx val="1"/>
          <c:order val="1"/>
          <c:tx>
            <c:strRef>
              <c:f>'Suivi Hebdo'!$F$6</c:f>
              <c:strCache>
                <c:ptCount val="1"/>
                <c:pt idx="0">
                  <c:v>VENDU</c:v>
                </c:pt>
              </c:strCache>
            </c:strRef>
          </c:tx>
          <c:cat>
            <c:strRef>
              <c:f>'Suivi Hebdo'!$D$7:$D$36</c:f>
              <c:strCache>
                <c:ptCount val="30"/>
                <c:pt idx="0">
                  <c:v>Pomme</c:v>
                </c:pt>
                <c:pt idx="1">
                  <c:v>Poire</c:v>
                </c:pt>
                <c:pt idx="2">
                  <c:v>Orange</c:v>
                </c:pt>
                <c:pt idx="3">
                  <c:v>Mandarine</c:v>
                </c:pt>
                <c:pt idx="4">
                  <c:v>Fraise</c:v>
                </c:pt>
                <c:pt idx="5">
                  <c:v>Framboise</c:v>
                </c:pt>
                <c:pt idx="6">
                  <c:v>Tomate</c:v>
                </c:pt>
                <c:pt idx="7">
                  <c:v>Abricot</c:v>
                </c:pt>
                <c:pt idx="8">
                  <c:v>Avocat</c:v>
                </c:pt>
                <c:pt idx="9">
                  <c:v>Citron</c:v>
                </c:pt>
                <c:pt idx="10">
                  <c:v>Ananas</c:v>
                </c:pt>
                <c:pt idx="11">
                  <c:v>Figue</c:v>
                </c:pt>
                <c:pt idx="12">
                  <c:v>Datte</c:v>
                </c:pt>
                <c:pt idx="13">
                  <c:v>Grenade</c:v>
                </c:pt>
                <c:pt idx="14">
                  <c:v>Groseille</c:v>
                </c:pt>
                <c:pt idx="15">
                  <c:v>Kiwi</c:v>
                </c:pt>
                <c:pt idx="16">
                  <c:v>Marron</c:v>
                </c:pt>
                <c:pt idx="17">
                  <c:v>Melon </c:v>
                </c:pt>
                <c:pt idx="18">
                  <c:v>Mirabelle</c:v>
                </c:pt>
                <c:pt idx="19">
                  <c:v>Mûre</c:v>
                </c:pt>
                <c:pt idx="20">
                  <c:v>Cerise</c:v>
                </c:pt>
                <c:pt idx="21">
                  <c:v>Banane</c:v>
                </c:pt>
                <c:pt idx="22">
                  <c:v>Amande</c:v>
                </c:pt>
                <c:pt idx="23">
                  <c:v>Olive</c:v>
                </c:pt>
                <c:pt idx="24">
                  <c:v>Pamplemousse</c:v>
                </c:pt>
                <c:pt idx="25">
                  <c:v>Pastèque</c:v>
                </c:pt>
                <c:pt idx="26">
                  <c:v>Pêche</c:v>
                </c:pt>
                <c:pt idx="27">
                  <c:v>Pistache</c:v>
                </c:pt>
                <c:pt idx="28">
                  <c:v>Prube</c:v>
                </c:pt>
                <c:pt idx="29">
                  <c:v>Raisi </c:v>
                </c:pt>
              </c:strCache>
            </c:strRef>
          </c:cat>
          <c:val>
            <c:numRef>
              <c:f>'Suivi Hebdo'!$F$7:$F$36</c:f>
              <c:numCache>
                <c:formatCode>General</c:formatCode>
                <c:ptCount val="30"/>
                <c:pt idx="0">
                  <c:v>50</c:v>
                </c:pt>
                <c:pt idx="1">
                  <c:v>462</c:v>
                </c:pt>
                <c:pt idx="2">
                  <c:v>394</c:v>
                </c:pt>
                <c:pt idx="3">
                  <c:v>407</c:v>
                </c:pt>
                <c:pt idx="4">
                  <c:v>0</c:v>
                </c:pt>
                <c:pt idx="5">
                  <c:v>91</c:v>
                </c:pt>
                <c:pt idx="6">
                  <c:v>383</c:v>
                </c:pt>
                <c:pt idx="7">
                  <c:v>81</c:v>
                </c:pt>
                <c:pt idx="8">
                  <c:v>16</c:v>
                </c:pt>
                <c:pt idx="9">
                  <c:v>666</c:v>
                </c:pt>
                <c:pt idx="10">
                  <c:v>32</c:v>
                </c:pt>
                <c:pt idx="11">
                  <c:v>533</c:v>
                </c:pt>
                <c:pt idx="12">
                  <c:v>136</c:v>
                </c:pt>
                <c:pt idx="13">
                  <c:v>2</c:v>
                </c:pt>
                <c:pt idx="14">
                  <c:v>91</c:v>
                </c:pt>
                <c:pt idx="15">
                  <c:v>668</c:v>
                </c:pt>
                <c:pt idx="16">
                  <c:v>40</c:v>
                </c:pt>
                <c:pt idx="17">
                  <c:v>314</c:v>
                </c:pt>
                <c:pt idx="18">
                  <c:v>1</c:v>
                </c:pt>
                <c:pt idx="19">
                  <c:v>136</c:v>
                </c:pt>
                <c:pt idx="20">
                  <c:v>313</c:v>
                </c:pt>
                <c:pt idx="21">
                  <c:v>6</c:v>
                </c:pt>
                <c:pt idx="22">
                  <c:v>84</c:v>
                </c:pt>
                <c:pt idx="23">
                  <c:v>424</c:v>
                </c:pt>
                <c:pt idx="24">
                  <c:v>90</c:v>
                </c:pt>
                <c:pt idx="25">
                  <c:v>6</c:v>
                </c:pt>
                <c:pt idx="26">
                  <c:v>265</c:v>
                </c:pt>
                <c:pt idx="27">
                  <c:v>121</c:v>
                </c:pt>
                <c:pt idx="28">
                  <c:v>3105</c:v>
                </c:pt>
                <c:pt idx="29">
                  <c:v>122</c:v>
                </c:pt>
              </c:numCache>
            </c:numRef>
          </c:val>
        </c:ser>
        <c:ser>
          <c:idx val="2"/>
          <c:order val="2"/>
          <c:tx>
            <c:strRef>
              <c:f>'Suivi Hebdo'!$G$6</c:f>
              <c:strCache>
                <c:ptCount val="1"/>
                <c:pt idx="0">
                  <c:v>RESTE</c:v>
                </c:pt>
              </c:strCache>
            </c:strRef>
          </c:tx>
          <c:cat>
            <c:strRef>
              <c:f>'Suivi Hebdo'!$D$7:$D$36</c:f>
              <c:strCache>
                <c:ptCount val="30"/>
                <c:pt idx="0">
                  <c:v>Pomme</c:v>
                </c:pt>
                <c:pt idx="1">
                  <c:v>Poire</c:v>
                </c:pt>
                <c:pt idx="2">
                  <c:v>Orange</c:v>
                </c:pt>
                <c:pt idx="3">
                  <c:v>Mandarine</c:v>
                </c:pt>
                <c:pt idx="4">
                  <c:v>Fraise</c:v>
                </c:pt>
                <c:pt idx="5">
                  <c:v>Framboise</c:v>
                </c:pt>
                <c:pt idx="6">
                  <c:v>Tomate</c:v>
                </c:pt>
                <c:pt idx="7">
                  <c:v>Abricot</c:v>
                </c:pt>
                <c:pt idx="8">
                  <c:v>Avocat</c:v>
                </c:pt>
                <c:pt idx="9">
                  <c:v>Citron</c:v>
                </c:pt>
                <c:pt idx="10">
                  <c:v>Ananas</c:v>
                </c:pt>
                <c:pt idx="11">
                  <c:v>Figue</c:v>
                </c:pt>
                <c:pt idx="12">
                  <c:v>Datte</c:v>
                </c:pt>
                <c:pt idx="13">
                  <c:v>Grenade</c:v>
                </c:pt>
                <c:pt idx="14">
                  <c:v>Groseille</c:v>
                </c:pt>
                <c:pt idx="15">
                  <c:v>Kiwi</c:v>
                </c:pt>
                <c:pt idx="16">
                  <c:v>Marron</c:v>
                </c:pt>
                <c:pt idx="17">
                  <c:v>Melon </c:v>
                </c:pt>
                <c:pt idx="18">
                  <c:v>Mirabelle</c:v>
                </c:pt>
                <c:pt idx="19">
                  <c:v>Mûre</c:v>
                </c:pt>
                <c:pt idx="20">
                  <c:v>Cerise</c:v>
                </c:pt>
                <c:pt idx="21">
                  <c:v>Banane</c:v>
                </c:pt>
                <c:pt idx="22">
                  <c:v>Amande</c:v>
                </c:pt>
                <c:pt idx="23">
                  <c:v>Olive</c:v>
                </c:pt>
                <c:pt idx="24">
                  <c:v>Pamplemousse</c:v>
                </c:pt>
                <c:pt idx="25">
                  <c:v>Pastèque</c:v>
                </c:pt>
                <c:pt idx="26">
                  <c:v>Pêche</c:v>
                </c:pt>
                <c:pt idx="27">
                  <c:v>Pistache</c:v>
                </c:pt>
                <c:pt idx="28">
                  <c:v>Prube</c:v>
                </c:pt>
                <c:pt idx="29">
                  <c:v>Raisi </c:v>
                </c:pt>
              </c:strCache>
            </c:strRef>
          </c:cat>
          <c:val>
            <c:numRef>
              <c:f>'Suivi Hebdo'!$G$7:$G$36</c:f>
              <c:numCache>
                <c:formatCode>General</c:formatCode>
                <c:ptCount val="30"/>
              </c:numCache>
            </c:numRef>
          </c:val>
        </c:ser>
        <c:shape val="box"/>
        <c:axId val="119783424"/>
        <c:axId val="120098816"/>
        <c:axId val="0"/>
      </c:bar3DChart>
      <c:catAx>
        <c:axId val="119783424"/>
        <c:scaling>
          <c:orientation val="minMax"/>
        </c:scaling>
        <c:axPos val="b"/>
        <c:numFmt formatCode="General" sourceLinked="1"/>
        <c:tickLblPos val="nextTo"/>
        <c:crossAx val="120098816"/>
        <c:crosses val="autoZero"/>
        <c:auto val="1"/>
        <c:lblAlgn val="ctr"/>
        <c:lblOffset val="100"/>
      </c:catAx>
      <c:valAx>
        <c:axId val="120098816"/>
        <c:scaling>
          <c:orientation val="minMax"/>
        </c:scaling>
        <c:axPos val="l"/>
        <c:majorGridlines/>
        <c:numFmt formatCode="General" sourceLinked="1"/>
        <c:tickLblPos val="nextTo"/>
        <c:crossAx val="1197834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249457700650755"/>
          <c:y val="0.37666806649168855"/>
          <c:w val="0.13232104121475052"/>
          <c:h val="0.24000069991251088"/>
        </c:manualLayout>
      </c:layout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8</xdr:row>
      <xdr:rowOff>142875</xdr:rowOff>
    </xdr:from>
    <xdr:to>
      <xdr:col>14</xdr:col>
      <xdr:colOff>209550</xdr:colOff>
      <xdr:row>23</xdr:row>
      <xdr:rowOff>142875</xdr:rowOff>
    </xdr:to>
    <xdr:graphicFrame macro="">
      <xdr:nvGraphicFramePr>
        <xdr:cNvPr id="102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/>
  </sheetPr>
  <dimension ref="A1:W279"/>
  <sheetViews>
    <sheetView zoomScale="80" zoomScaleNormal="80" workbookViewId="0">
      <selection activeCell="B37" sqref="B37"/>
    </sheetView>
  </sheetViews>
  <sheetFormatPr baseColWidth="10" defaultRowHeight="15"/>
  <cols>
    <col min="1" max="1" width="18.28515625" style="59" bestFit="1" customWidth="1"/>
    <col min="2" max="2" width="21.140625" style="60" customWidth="1"/>
    <col min="3" max="3" width="21.140625" style="62" customWidth="1"/>
    <col min="4" max="4" width="11.5703125" bestFit="1" customWidth="1"/>
    <col min="5" max="5" width="42.5703125" bestFit="1" customWidth="1"/>
    <col min="9" max="9" width="33" style="47" bestFit="1" customWidth="1"/>
    <col min="15" max="15" width="11.5703125" style="57" customWidth="1"/>
    <col min="16" max="16" width="13.85546875" style="20" bestFit="1" customWidth="1"/>
  </cols>
  <sheetData>
    <row r="1" spans="1:16" ht="15.75" thickBot="1">
      <c r="A1" s="5"/>
      <c r="B1" s="5" t="s">
        <v>39</v>
      </c>
      <c r="C1" s="61" t="s">
        <v>38</v>
      </c>
      <c r="D1" s="5" t="s">
        <v>34</v>
      </c>
      <c r="E1" s="6" t="s">
        <v>30</v>
      </c>
      <c r="F1" s="7" t="s">
        <v>31</v>
      </c>
      <c r="G1" s="7" t="s">
        <v>32</v>
      </c>
      <c r="H1" s="7" t="s">
        <v>33</v>
      </c>
      <c r="I1" s="7" t="s">
        <v>36</v>
      </c>
      <c r="O1" s="55" t="s">
        <v>30</v>
      </c>
      <c r="P1" s="68" t="s">
        <v>37</v>
      </c>
    </row>
    <row r="2" spans="1:16">
      <c r="A2" s="59" t="str">
        <f>D2&amp;E2</f>
        <v>41127Pomme</v>
      </c>
      <c r="B2" s="60">
        <f>WEEKNUM(D2,1)</f>
        <v>32</v>
      </c>
      <c r="C2" s="62">
        <f>IF(D2="","",D2)</f>
        <v>41127</v>
      </c>
      <c r="D2" s="8">
        <v>41127</v>
      </c>
      <c r="E2" s="20" t="s">
        <v>0</v>
      </c>
      <c r="F2" s="9">
        <v>37</v>
      </c>
      <c r="G2" s="9">
        <v>37</v>
      </c>
      <c r="H2" s="9">
        <f>F2-G2</f>
        <v>0</v>
      </c>
      <c r="I2" s="63">
        <v>41126</v>
      </c>
      <c r="O2" s="56" t="s">
        <v>0</v>
      </c>
      <c r="P2" s="67">
        <v>1</v>
      </c>
    </row>
    <row r="3" spans="1:16">
      <c r="A3" s="59" t="str">
        <f t="shared" ref="A3:A66" si="0">D3&amp;E3</f>
        <v>41127Poire</v>
      </c>
      <c r="B3" s="60">
        <f t="shared" ref="B3:B66" si="1">WEEKNUM(D3,1)</f>
        <v>32</v>
      </c>
      <c r="C3" s="62">
        <f t="shared" ref="C3:C66" si="2">IF(D3="","",D3)</f>
        <v>41127</v>
      </c>
      <c r="D3" s="10">
        <v>41127</v>
      </c>
      <c r="E3" s="20" t="s">
        <v>1</v>
      </c>
      <c r="F3" s="1">
        <v>97</v>
      </c>
      <c r="G3" s="1">
        <v>97</v>
      </c>
      <c r="H3" s="1">
        <f t="shared" ref="H3:H22" si="3">F3-G3</f>
        <v>0</v>
      </c>
      <c r="I3" s="63">
        <v>41127</v>
      </c>
      <c r="O3" s="56" t="s">
        <v>1</v>
      </c>
      <c r="P3" s="67">
        <v>1</v>
      </c>
    </row>
    <row r="4" spans="1:16">
      <c r="A4" s="59" t="str">
        <f t="shared" si="0"/>
        <v>41127Orange</v>
      </c>
      <c r="B4" s="60">
        <f t="shared" si="1"/>
        <v>32</v>
      </c>
      <c r="C4" s="62">
        <f t="shared" si="2"/>
        <v>41127</v>
      </c>
      <c r="D4" s="10">
        <v>41127</v>
      </c>
      <c r="E4" s="20" t="s">
        <v>2</v>
      </c>
      <c r="F4" s="1">
        <v>3</v>
      </c>
      <c r="G4" s="1">
        <v>3</v>
      </c>
      <c r="H4" s="1">
        <f t="shared" si="3"/>
        <v>0</v>
      </c>
      <c r="I4" s="63"/>
      <c r="O4" s="56" t="s">
        <v>2</v>
      </c>
      <c r="P4" s="67">
        <v>1</v>
      </c>
    </row>
    <row r="5" spans="1:16">
      <c r="A5" s="59" t="str">
        <f t="shared" si="0"/>
        <v>41127Mandarine</v>
      </c>
      <c r="B5" s="60">
        <f t="shared" si="1"/>
        <v>32</v>
      </c>
      <c r="C5" s="62">
        <f t="shared" si="2"/>
        <v>41127</v>
      </c>
      <c r="D5" s="10">
        <v>41127</v>
      </c>
      <c r="E5" s="20" t="s">
        <v>3</v>
      </c>
      <c r="F5" s="1">
        <v>7</v>
      </c>
      <c r="G5" s="1">
        <v>7</v>
      </c>
      <c r="H5" s="1">
        <f t="shared" si="3"/>
        <v>0</v>
      </c>
      <c r="I5" s="63"/>
      <c r="O5" s="56" t="s">
        <v>3</v>
      </c>
      <c r="P5" s="67">
        <v>1</v>
      </c>
    </row>
    <row r="6" spans="1:16">
      <c r="A6" s="59" t="str">
        <f t="shared" si="0"/>
        <v>41127Fraise</v>
      </c>
      <c r="B6" s="60">
        <f t="shared" si="1"/>
        <v>32</v>
      </c>
      <c r="C6" s="62">
        <f t="shared" si="2"/>
        <v>41127</v>
      </c>
      <c r="D6" s="10">
        <v>41127</v>
      </c>
      <c r="E6" s="20" t="s">
        <v>4</v>
      </c>
      <c r="F6" s="1">
        <v>0</v>
      </c>
      <c r="G6" s="1">
        <v>0</v>
      </c>
      <c r="H6" s="1">
        <f t="shared" si="3"/>
        <v>0</v>
      </c>
      <c r="I6" s="63"/>
      <c r="O6" s="56" t="s">
        <v>4</v>
      </c>
      <c r="P6" s="67">
        <v>1</v>
      </c>
    </row>
    <row r="7" spans="1:16">
      <c r="A7" s="59" t="str">
        <f t="shared" si="0"/>
        <v>41127Framboise</v>
      </c>
      <c r="B7" s="60">
        <f t="shared" si="1"/>
        <v>32</v>
      </c>
      <c r="C7" s="62">
        <f t="shared" si="2"/>
        <v>41127</v>
      </c>
      <c r="D7" s="10">
        <v>41127</v>
      </c>
      <c r="E7" s="20" t="s">
        <v>5</v>
      </c>
      <c r="F7" s="1">
        <v>81</v>
      </c>
      <c r="G7" s="1">
        <v>81</v>
      </c>
      <c r="H7" s="1">
        <f t="shared" si="3"/>
        <v>0</v>
      </c>
      <c r="I7" s="63"/>
      <c r="O7" s="56" t="s">
        <v>5</v>
      </c>
      <c r="P7" s="67">
        <v>1</v>
      </c>
    </row>
    <row r="8" spans="1:16">
      <c r="A8" s="59" t="str">
        <f t="shared" si="0"/>
        <v>41127Tomate</v>
      </c>
      <c r="B8" s="60">
        <f t="shared" si="1"/>
        <v>32</v>
      </c>
      <c r="C8" s="62">
        <f t="shared" si="2"/>
        <v>41127</v>
      </c>
      <c r="D8" s="10">
        <v>41127</v>
      </c>
      <c r="E8" s="20" t="s">
        <v>6</v>
      </c>
      <c r="F8" s="1">
        <v>72</v>
      </c>
      <c r="G8" s="1">
        <v>72</v>
      </c>
      <c r="H8" s="1">
        <f t="shared" si="3"/>
        <v>0</v>
      </c>
      <c r="I8" s="63"/>
      <c r="O8" s="56" t="s">
        <v>6</v>
      </c>
      <c r="P8" s="67">
        <v>1</v>
      </c>
    </row>
    <row r="9" spans="1:16">
      <c r="A9" s="59" t="str">
        <f t="shared" si="0"/>
        <v>41127Abricot</v>
      </c>
      <c r="B9" s="60">
        <f t="shared" si="1"/>
        <v>32</v>
      </c>
      <c r="C9" s="62">
        <f t="shared" si="2"/>
        <v>41127</v>
      </c>
      <c r="D9" s="10">
        <v>41127</v>
      </c>
      <c r="E9" s="20" t="s">
        <v>7</v>
      </c>
      <c r="F9" s="22"/>
      <c r="G9" s="22"/>
      <c r="H9" s="22"/>
      <c r="I9" s="63"/>
      <c r="O9" s="56" t="s">
        <v>7</v>
      </c>
      <c r="P9" s="67">
        <v>30</v>
      </c>
    </row>
    <row r="10" spans="1:16">
      <c r="A10" s="59" t="str">
        <f t="shared" si="0"/>
        <v>41127Avocat</v>
      </c>
      <c r="B10" s="60">
        <f t="shared" si="1"/>
        <v>32</v>
      </c>
      <c r="C10" s="62">
        <f t="shared" si="2"/>
        <v>41127</v>
      </c>
      <c r="D10" s="10">
        <v>41127</v>
      </c>
      <c r="E10" s="20" t="s">
        <v>8</v>
      </c>
      <c r="F10" s="1">
        <v>5</v>
      </c>
      <c r="G10" s="1"/>
      <c r="H10" s="1">
        <f t="shared" si="3"/>
        <v>5</v>
      </c>
      <c r="I10" s="63"/>
      <c r="O10" s="56" t="s">
        <v>8</v>
      </c>
      <c r="P10" s="67">
        <v>5</v>
      </c>
    </row>
    <row r="11" spans="1:16">
      <c r="A11" s="59" t="str">
        <f t="shared" si="0"/>
        <v>41127Citron</v>
      </c>
      <c r="B11" s="60">
        <f t="shared" si="1"/>
        <v>32</v>
      </c>
      <c r="C11" s="62">
        <f t="shared" si="2"/>
        <v>41127</v>
      </c>
      <c r="D11" s="10">
        <v>41127</v>
      </c>
      <c r="E11" s="20" t="s">
        <v>9</v>
      </c>
      <c r="F11" s="1"/>
      <c r="G11" s="1">
        <v>387</v>
      </c>
      <c r="H11" s="1">
        <v>0</v>
      </c>
      <c r="I11" s="63"/>
      <c r="O11" s="56" t="s">
        <v>9</v>
      </c>
      <c r="P11" s="67">
        <v>1</v>
      </c>
    </row>
    <row r="12" spans="1:16">
      <c r="A12" s="59" t="str">
        <f t="shared" si="0"/>
        <v>41127Ananas</v>
      </c>
      <c r="B12" s="60">
        <f t="shared" si="1"/>
        <v>32</v>
      </c>
      <c r="C12" s="62">
        <f t="shared" si="2"/>
        <v>41127</v>
      </c>
      <c r="D12" s="10">
        <v>41127</v>
      </c>
      <c r="E12" s="20" t="s">
        <v>10</v>
      </c>
      <c r="F12" s="1"/>
      <c r="G12" s="1">
        <v>32</v>
      </c>
      <c r="H12" s="1">
        <v>0</v>
      </c>
      <c r="I12" s="63"/>
      <c r="O12" s="56" t="s">
        <v>10</v>
      </c>
      <c r="P12" s="67">
        <v>1</v>
      </c>
    </row>
    <row r="13" spans="1:16">
      <c r="A13" s="59" t="str">
        <f t="shared" si="0"/>
        <v>41127Figue</v>
      </c>
      <c r="B13" s="60">
        <f t="shared" si="1"/>
        <v>32</v>
      </c>
      <c r="C13" s="62">
        <f t="shared" si="2"/>
        <v>41127</v>
      </c>
      <c r="D13" s="10">
        <v>41127</v>
      </c>
      <c r="E13" s="20" t="s">
        <v>11</v>
      </c>
      <c r="F13" s="1">
        <v>55</v>
      </c>
      <c r="G13" s="1">
        <v>54</v>
      </c>
      <c r="H13" s="1">
        <f t="shared" si="3"/>
        <v>1</v>
      </c>
      <c r="I13" s="63"/>
      <c r="O13" s="56" t="s">
        <v>11</v>
      </c>
      <c r="P13" s="67">
        <v>1</v>
      </c>
    </row>
    <row r="14" spans="1:16">
      <c r="A14" s="59" t="str">
        <f t="shared" si="0"/>
        <v>41127Datte</v>
      </c>
      <c r="B14" s="60">
        <f t="shared" si="1"/>
        <v>32</v>
      </c>
      <c r="C14" s="62">
        <f t="shared" si="2"/>
        <v>41127</v>
      </c>
      <c r="D14" s="10">
        <v>41127</v>
      </c>
      <c r="E14" s="20" t="s">
        <v>12</v>
      </c>
      <c r="F14" s="1">
        <v>9</v>
      </c>
      <c r="G14" s="1">
        <v>9</v>
      </c>
      <c r="H14" s="1">
        <f t="shared" si="3"/>
        <v>0</v>
      </c>
      <c r="I14" s="63"/>
      <c r="O14" s="56" t="s">
        <v>12</v>
      </c>
      <c r="P14" s="67">
        <v>1</v>
      </c>
    </row>
    <row r="15" spans="1:16">
      <c r="A15" s="59" t="str">
        <f t="shared" si="0"/>
        <v>41127Grenade</v>
      </c>
      <c r="B15" s="60">
        <f t="shared" si="1"/>
        <v>32</v>
      </c>
      <c r="C15" s="62">
        <f t="shared" si="2"/>
        <v>41127</v>
      </c>
      <c r="D15" s="10">
        <v>41127</v>
      </c>
      <c r="E15" s="20" t="s">
        <v>13</v>
      </c>
      <c r="F15" s="1">
        <v>2</v>
      </c>
      <c r="G15" s="1">
        <v>2</v>
      </c>
      <c r="H15" s="1">
        <f t="shared" si="3"/>
        <v>0</v>
      </c>
      <c r="I15" s="63"/>
      <c r="O15" s="56" t="s">
        <v>13</v>
      </c>
      <c r="P15" s="67">
        <v>1</v>
      </c>
    </row>
    <row r="16" spans="1:16">
      <c r="A16" s="59" t="str">
        <f t="shared" si="0"/>
        <v>41127Groseille</v>
      </c>
      <c r="B16" s="60">
        <f t="shared" si="1"/>
        <v>32</v>
      </c>
      <c r="C16" s="62">
        <f t="shared" si="2"/>
        <v>41127</v>
      </c>
      <c r="D16" s="10">
        <v>41127</v>
      </c>
      <c r="E16" s="20" t="s">
        <v>14</v>
      </c>
      <c r="F16" s="1"/>
      <c r="G16" s="1"/>
      <c r="H16" s="1"/>
      <c r="I16" s="63"/>
      <c r="O16" s="56" t="s">
        <v>14</v>
      </c>
      <c r="P16" s="67">
        <v>1</v>
      </c>
    </row>
    <row r="17" spans="1:23">
      <c r="A17" s="59" t="str">
        <f t="shared" si="0"/>
        <v>41127Kiwi</v>
      </c>
      <c r="B17" s="60">
        <f t="shared" si="1"/>
        <v>32</v>
      </c>
      <c r="C17" s="62">
        <f t="shared" si="2"/>
        <v>41127</v>
      </c>
      <c r="D17" s="10">
        <v>41127</v>
      </c>
      <c r="E17" s="20" t="s">
        <v>15</v>
      </c>
      <c r="F17" s="1"/>
      <c r="G17" s="1"/>
      <c r="H17" s="1"/>
      <c r="I17" s="63"/>
      <c r="O17" s="56" t="s">
        <v>15</v>
      </c>
      <c r="P17" s="67">
        <v>1</v>
      </c>
    </row>
    <row r="18" spans="1:23">
      <c r="A18" s="59" t="str">
        <f t="shared" si="0"/>
        <v>41127Marron</v>
      </c>
      <c r="B18" s="60">
        <f t="shared" si="1"/>
        <v>32</v>
      </c>
      <c r="C18" s="62">
        <f t="shared" si="2"/>
        <v>41127</v>
      </c>
      <c r="D18" s="10">
        <v>41127</v>
      </c>
      <c r="E18" s="20" t="s">
        <v>16</v>
      </c>
      <c r="F18" s="1"/>
      <c r="G18" s="1"/>
      <c r="H18" s="1"/>
      <c r="I18" s="63"/>
      <c r="O18" s="56" t="s">
        <v>16</v>
      </c>
      <c r="P18" s="67">
        <v>1</v>
      </c>
    </row>
    <row r="19" spans="1:23">
      <c r="A19" s="59" t="str">
        <f t="shared" si="0"/>
        <v xml:space="preserve">41127Melon </v>
      </c>
      <c r="B19" s="60">
        <f t="shared" si="1"/>
        <v>32</v>
      </c>
      <c r="C19" s="62">
        <f t="shared" si="2"/>
        <v>41127</v>
      </c>
      <c r="D19" s="10">
        <v>41127</v>
      </c>
      <c r="E19" s="20" t="s">
        <v>17</v>
      </c>
      <c r="F19" s="1">
        <v>320</v>
      </c>
      <c r="G19" s="1">
        <v>310</v>
      </c>
      <c r="H19" s="1">
        <f t="shared" si="3"/>
        <v>10</v>
      </c>
      <c r="I19" s="63"/>
      <c r="O19" s="56" t="s">
        <v>17</v>
      </c>
      <c r="P19" s="67">
        <v>3</v>
      </c>
    </row>
    <row r="20" spans="1:23">
      <c r="A20" s="59" t="str">
        <f t="shared" si="0"/>
        <v>41127Mirabelle</v>
      </c>
      <c r="B20" s="60">
        <f t="shared" si="1"/>
        <v>32</v>
      </c>
      <c r="C20" s="62">
        <f t="shared" si="2"/>
        <v>41127</v>
      </c>
      <c r="D20" s="10">
        <v>41127</v>
      </c>
      <c r="E20" s="20" t="s">
        <v>18</v>
      </c>
      <c r="F20" s="1">
        <v>78</v>
      </c>
      <c r="G20" s="1">
        <v>0</v>
      </c>
      <c r="H20" s="1">
        <f t="shared" si="3"/>
        <v>78</v>
      </c>
      <c r="I20" s="63"/>
      <c r="O20" s="56" t="s">
        <v>18</v>
      </c>
      <c r="P20" s="67">
        <v>1</v>
      </c>
    </row>
    <row r="21" spans="1:23" s="23" customFormat="1">
      <c r="A21" s="59" t="str">
        <f t="shared" si="0"/>
        <v>41127Mûre</v>
      </c>
      <c r="B21" s="60">
        <f t="shared" si="1"/>
        <v>32</v>
      </c>
      <c r="C21" s="62">
        <f t="shared" si="2"/>
        <v>41127</v>
      </c>
      <c r="D21" s="10">
        <v>41127</v>
      </c>
      <c r="E21" s="20" t="s">
        <v>19</v>
      </c>
      <c r="F21" s="22"/>
      <c r="G21" s="22"/>
      <c r="H21" s="22"/>
      <c r="I21" s="37"/>
      <c r="J21"/>
      <c r="K21"/>
      <c r="L21"/>
      <c r="M21"/>
      <c r="N21"/>
      <c r="O21" s="56" t="s">
        <v>19</v>
      </c>
      <c r="P21" s="67">
        <v>1</v>
      </c>
      <c r="Q21"/>
      <c r="R21"/>
      <c r="S21"/>
      <c r="T21"/>
      <c r="U21"/>
      <c r="V21"/>
      <c r="W21"/>
    </row>
    <row r="22" spans="1:23">
      <c r="A22" s="59" t="str">
        <f t="shared" si="0"/>
        <v>41127Cerise</v>
      </c>
      <c r="B22" s="60">
        <f t="shared" si="1"/>
        <v>32</v>
      </c>
      <c r="C22" s="62">
        <f t="shared" si="2"/>
        <v>41127</v>
      </c>
      <c r="D22" s="10">
        <v>41127</v>
      </c>
      <c r="E22" s="20" t="s">
        <v>20</v>
      </c>
      <c r="F22" s="1">
        <v>48</v>
      </c>
      <c r="G22" s="1">
        <v>0</v>
      </c>
      <c r="H22" s="1">
        <f t="shared" si="3"/>
        <v>48</v>
      </c>
      <c r="I22" s="36"/>
      <c r="O22" s="56" t="s">
        <v>20</v>
      </c>
      <c r="P22" s="67">
        <v>1</v>
      </c>
    </row>
    <row r="23" spans="1:23" s="23" customFormat="1">
      <c r="A23" s="59" t="str">
        <f t="shared" si="0"/>
        <v>41127Banane</v>
      </c>
      <c r="B23" s="60">
        <f t="shared" si="1"/>
        <v>32</v>
      </c>
      <c r="C23" s="62">
        <f t="shared" si="2"/>
        <v>41127</v>
      </c>
      <c r="D23" s="10">
        <v>41127</v>
      </c>
      <c r="E23" s="20" t="s">
        <v>21</v>
      </c>
      <c r="F23" s="24"/>
      <c r="G23" s="24"/>
      <c r="H23" s="24"/>
      <c r="I23" s="38"/>
      <c r="J23"/>
      <c r="K23"/>
      <c r="L23"/>
      <c r="M23"/>
      <c r="N23"/>
      <c r="O23" s="56" t="s">
        <v>21</v>
      </c>
      <c r="P23" s="67">
        <v>6</v>
      </c>
      <c r="Q23"/>
      <c r="R23"/>
      <c r="S23"/>
      <c r="T23"/>
      <c r="U23"/>
      <c r="V23"/>
      <c r="W23"/>
    </row>
    <row r="24" spans="1:23">
      <c r="A24" s="59" t="str">
        <f t="shared" si="0"/>
        <v>41127Amande</v>
      </c>
      <c r="B24" s="60">
        <f t="shared" si="1"/>
        <v>32</v>
      </c>
      <c r="C24" s="62">
        <f t="shared" si="2"/>
        <v>41127</v>
      </c>
      <c r="D24" s="10">
        <v>41127</v>
      </c>
      <c r="E24" s="20" t="s">
        <v>22</v>
      </c>
      <c r="F24" s="1">
        <v>58</v>
      </c>
      <c r="G24" s="1">
        <v>58</v>
      </c>
      <c r="H24" s="1">
        <f>F24-G24</f>
        <v>0</v>
      </c>
      <c r="I24" s="36"/>
      <c r="O24" s="56" t="s">
        <v>22</v>
      </c>
      <c r="P24" s="67">
        <v>1</v>
      </c>
    </row>
    <row r="25" spans="1:23">
      <c r="A25" s="59" t="str">
        <f t="shared" si="0"/>
        <v>41127Olive</v>
      </c>
      <c r="B25" s="60">
        <f t="shared" si="1"/>
        <v>32</v>
      </c>
      <c r="C25" s="62">
        <f t="shared" si="2"/>
        <v>41127</v>
      </c>
      <c r="D25" s="10">
        <v>41127</v>
      </c>
      <c r="E25" s="20" t="s">
        <v>23</v>
      </c>
      <c r="F25" s="1">
        <v>45</v>
      </c>
      <c r="G25" s="1">
        <v>45</v>
      </c>
      <c r="H25" s="1">
        <f t="shared" ref="H25:H45" si="4">F25-G25</f>
        <v>0</v>
      </c>
      <c r="I25" s="36"/>
      <c r="O25" s="56" t="s">
        <v>23</v>
      </c>
      <c r="P25" s="67">
        <v>2</v>
      </c>
    </row>
    <row r="26" spans="1:23">
      <c r="A26" s="59" t="str">
        <f t="shared" si="0"/>
        <v>41127Pamplemousse</v>
      </c>
      <c r="B26" s="60">
        <f t="shared" si="1"/>
        <v>32</v>
      </c>
      <c r="C26" s="62">
        <f t="shared" si="2"/>
        <v>41127</v>
      </c>
      <c r="D26" s="10">
        <v>41127</v>
      </c>
      <c r="E26" s="20" t="s">
        <v>24</v>
      </c>
      <c r="F26" s="1">
        <v>5</v>
      </c>
      <c r="G26" s="1">
        <v>5</v>
      </c>
      <c r="H26" s="1">
        <f t="shared" si="4"/>
        <v>0</v>
      </c>
      <c r="I26" s="36"/>
      <c r="O26" s="56" t="s">
        <v>24</v>
      </c>
      <c r="P26" s="67">
        <v>6</v>
      </c>
    </row>
    <row r="27" spans="1:23">
      <c r="A27" s="59" t="str">
        <f t="shared" si="0"/>
        <v>41127Pastèque</v>
      </c>
      <c r="B27" s="60">
        <f t="shared" si="1"/>
        <v>32</v>
      </c>
      <c r="C27" s="62">
        <f t="shared" si="2"/>
        <v>41127</v>
      </c>
      <c r="D27" s="10">
        <v>41127</v>
      </c>
      <c r="E27" s="20" t="s">
        <v>25</v>
      </c>
      <c r="F27" s="1">
        <v>6</v>
      </c>
      <c r="G27" s="1">
        <v>6</v>
      </c>
      <c r="H27" s="1">
        <f t="shared" si="4"/>
        <v>0</v>
      </c>
      <c r="I27" s="36"/>
      <c r="O27" s="56" t="s">
        <v>25</v>
      </c>
      <c r="P27" s="67">
        <v>6</v>
      </c>
    </row>
    <row r="28" spans="1:23">
      <c r="A28" s="59" t="str">
        <f t="shared" si="0"/>
        <v>41127Pêche</v>
      </c>
      <c r="B28" s="60">
        <f t="shared" si="1"/>
        <v>32</v>
      </c>
      <c r="C28" s="62">
        <f t="shared" si="2"/>
        <v>41127</v>
      </c>
      <c r="D28" s="10">
        <v>41127</v>
      </c>
      <c r="E28" s="20" t="s">
        <v>26</v>
      </c>
      <c r="F28" s="1"/>
      <c r="G28" s="1"/>
      <c r="H28" s="1"/>
      <c r="I28" s="36"/>
      <c r="O28" s="56" t="s">
        <v>26</v>
      </c>
      <c r="P28" s="67">
        <v>6</v>
      </c>
    </row>
    <row r="29" spans="1:23">
      <c r="A29" s="59" t="str">
        <f t="shared" si="0"/>
        <v>41127Pistache</v>
      </c>
      <c r="B29" s="60">
        <f t="shared" si="1"/>
        <v>32</v>
      </c>
      <c r="C29" s="62">
        <f t="shared" si="2"/>
        <v>41127</v>
      </c>
      <c r="D29" s="10">
        <v>41127</v>
      </c>
      <c r="E29" s="20" t="s">
        <v>27</v>
      </c>
      <c r="F29" s="1">
        <v>121</v>
      </c>
      <c r="G29" s="1">
        <v>121</v>
      </c>
      <c r="H29" s="1">
        <f t="shared" si="4"/>
        <v>0</v>
      </c>
      <c r="I29" s="36"/>
      <c r="O29" s="56" t="s">
        <v>27</v>
      </c>
      <c r="P29" s="67">
        <v>6</v>
      </c>
    </row>
    <row r="30" spans="1:23">
      <c r="A30" s="59" t="str">
        <f t="shared" si="0"/>
        <v>41127Prube</v>
      </c>
      <c r="B30" s="60">
        <f t="shared" si="1"/>
        <v>32</v>
      </c>
      <c r="C30" s="62">
        <f t="shared" si="2"/>
        <v>41127</v>
      </c>
      <c r="D30" s="10">
        <v>41127</v>
      </c>
      <c r="E30" s="20" t="s">
        <v>28</v>
      </c>
      <c r="F30" s="1">
        <v>126</v>
      </c>
      <c r="G30" s="1">
        <v>126</v>
      </c>
      <c r="H30" s="1">
        <f t="shared" si="4"/>
        <v>0</v>
      </c>
      <c r="I30" s="36"/>
      <c r="O30" s="56" t="s">
        <v>28</v>
      </c>
      <c r="P30" s="67">
        <v>1</v>
      </c>
    </row>
    <row r="31" spans="1:23" s="23" customFormat="1">
      <c r="A31" s="59" t="str">
        <f t="shared" si="0"/>
        <v xml:space="preserve">41127Raisi </v>
      </c>
      <c r="B31" s="60">
        <f t="shared" si="1"/>
        <v>32</v>
      </c>
      <c r="C31" s="62">
        <f t="shared" si="2"/>
        <v>41127</v>
      </c>
      <c r="D31" s="10">
        <v>41127</v>
      </c>
      <c r="E31" s="21" t="s">
        <v>29</v>
      </c>
      <c r="F31" s="22"/>
      <c r="G31" s="22"/>
      <c r="H31" s="22"/>
      <c r="I31" s="37"/>
      <c r="J31"/>
      <c r="K31"/>
      <c r="L31"/>
      <c r="M31"/>
      <c r="N31"/>
      <c r="O31" s="56" t="s">
        <v>29</v>
      </c>
      <c r="P31" s="67">
        <v>3</v>
      </c>
      <c r="Q31"/>
      <c r="R31"/>
      <c r="S31"/>
      <c r="T31"/>
      <c r="U31"/>
      <c r="V31"/>
      <c r="W31"/>
    </row>
    <row r="32" spans="1:23" s="23" customFormat="1" ht="8.25" customHeight="1">
      <c r="A32" s="59" t="str">
        <f t="shared" si="0"/>
        <v/>
      </c>
      <c r="B32" s="60">
        <f t="shared" si="1"/>
        <v>0</v>
      </c>
      <c r="C32" s="62" t="str">
        <f t="shared" si="2"/>
        <v/>
      </c>
      <c r="D32" s="25"/>
      <c r="E32" s="26"/>
      <c r="F32" s="27"/>
      <c r="G32" s="27"/>
      <c r="H32" s="27"/>
      <c r="I32" s="39"/>
      <c r="J32"/>
      <c r="K32"/>
      <c r="L32"/>
      <c r="M32"/>
      <c r="N32"/>
      <c r="O32" s="57"/>
      <c r="P32" s="20"/>
      <c r="Q32"/>
      <c r="R32"/>
      <c r="S32"/>
      <c r="T32"/>
      <c r="U32"/>
      <c r="V32"/>
      <c r="W32"/>
    </row>
    <row r="33" spans="1:9">
      <c r="A33" s="59" t="str">
        <f t="shared" si="0"/>
        <v>41128Pomme</v>
      </c>
      <c r="B33" s="60">
        <f t="shared" si="1"/>
        <v>32</v>
      </c>
      <c r="C33" s="62">
        <f t="shared" si="2"/>
        <v>41128</v>
      </c>
      <c r="D33" s="14">
        <v>41128</v>
      </c>
      <c r="E33" s="20" t="s">
        <v>0</v>
      </c>
      <c r="F33" s="1">
        <v>4</v>
      </c>
      <c r="G33" s="1">
        <v>9</v>
      </c>
      <c r="H33" s="1">
        <f t="shared" si="4"/>
        <v>-5</v>
      </c>
      <c r="I33" s="36"/>
    </row>
    <row r="34" spans="1:9">
      <c r="A34" s="59" t="str">
        <f t="shared" si="0"/>
        <v>41128Poire</v>
      </c>
      <c r="B34" s="60">
        <f t="shared" si="1"/>
        <v>32</v>
      </c>
      <c r="C34" s="62">
        <f t="shared" si="2"/>
        <v>41128</v>
      </c>
      <c r="D34" s="15">
        <v>41128</v>
      </c>
      <c r="E34" s="20" t="s">
        <v>1</v>
      </c>
      <c r="F34" s="1">
        <v>243</v>
      </c>
      <c r="G34" s="1">
        <v>243</v>
      </c>
      <c r="H34" s="1">
        <f t="shared" si="4"/>
        <v>0</v>
      </c>
      <c r="I34" s="36"/>
    </row>
    <row r="35" spans="1:9">
      <c r="A35" s="59" t="str">
        <f t="shared" si="0"/>
        <v>41128Orange</v>
      </c>
      <c r="B35" s="60">
        <f t="shared" si="1"/>
        <v>32</v>
      </c>
      <c r="C35" s="62">
        <f t="shared" si="2"/>
        <v>41128</v>
      </c>
      <c r="D35" s="15">
        <v>41128</v>
      </c>
      <c r="E35" s="20" t="s">
        <v>2</v>
      </c>
      <c r="F35" s="1">
        <v>350</v>
      </c>
      <c r="G35" s="1">
        <v>301</v>
      </c>
      <c r="H35" s="1">
        <f t="shared" si="4"/>
        <v>49</v>
      </c>
      <c r="I35" s="36"/>
    </row>
    <row r="36" spans="1:9">
      <c r="A36" s="59" t="str">
        <f t="shared" si="0"/>
        <v>41128Mandarine</v>
      </c>
      <c r="B36" s="60">
        <f t="shared" si="1"/>
        <v>32</v>
      </c>
      <c r="C36" s="62">
        <f t="shared" si="2"/>
        <v>41128</v>
      </c>
      <c r="D36" s="15">
        <v>41128</v>
      </c>
      <c r="E36" s="20" t="s">
        <v>3</v>
      </c>
      <c r="F36" s="1">
        <v>45</v>
      </c>
      <c r="G36" s="1">
        <v>30</v>
      </c>
      <c r="H36" s="1">
        <f t="shared" si="4"/>
        <v>15</v>
      </c>
      <c r="I36" s="36"/>
    </row>
    <row r="37" spans="1:9">
      <c r="A37" s="59" t="str">
        <f t="shared" si="0"/>
        <v>41128Fraise</v>
      </c>
      <c r="B37" s="60">
        <f t="shared" si="1"/>
        <v>32</v>
      </c>
      <c r="C37" s="62">
        <f t="shared" si="2"/>
        <v>41128</v>
      </c>
      <c r="D37" s="15">
        <v>41128</v>
      </c>
      <c r="E37" s="20" t="s">
        <v>4</v>
      </c>
      <c r="F37" s="1"/>
      <c r="G37" s="1"/>
      <c r="H37" s="1"/>
      <c r="I37" s="36"/>
    </row>
    <row r="38" spans="1:9">
      <c r="A38" s="59" t="str">
        <f t="shared" si="0"/>
        <v>41128Framboise</v>
      </c>
      <c r="B38" s="60">
        <f t="shared" si="1"/>
        <v>32</v>
      </c>
      <c r="C38" s="62">
        <f t="shared" si="2"/>
        <v>41128</v>
      </c>
      <c r="D38" s="15">
        <v>41128</v>
      </c>
      <c r="E38" s="20" t="s">
        <v>5</v>
      </c>
      <c r="F38" s="1"/>
      <c r="G38" s="1"/>
      <c r="H38" s="1"/>
      <c r="I38" s="36"/>
    </row>
    <row r="39" spans="1:9">
      <c r="A39" s="59" t="str">
        <f t="shared" si="0"/>
        <v>41128Tomate</v>
      </c>
      <c r="B39" s="60">
        <f t="shared" si="1"/>
        <v>32</v>
      </c>
      <c r="C39" s="62">
        <f t="shared" si="2"/>
        <v>41128</v>
      </c>
      <c r="D39" s="15">
        <v>41128</v>
      </c>
      <c r="E39" s="20" t="s">
        <v>6</v>
      </c>
      <c r="F39" s="1"/>
      <c r="G39" s="1"/>
      <c r="H39" s="1"/>
      <c r="I39" s="36"/>
    </row>
    <row r="40" spans="1:9">
      <c r="A40" s="59" t="str">
        <f t="shared" si="0"/>
        <v>41128Abricot</v>
      </c>
      <c r="B40" s="60">
        <f t="shared" si="1"/>
        <v>32</v>
      </c>
      <c r="C40" s="62">
        <f t="shared" si="2"/>
        <v>41128</v>
      </c>
      <c r="D40" s="15">
        <v>41128</v>
      </c>
      <c r="E40" s="20" t="s">
        <v>7</v>
      </c>
      <c r="F40" s="1"/>
      <c r="G40" s="1"/>
      <c r="H40" s="1"/>
      <c r="I40" s="36"/>
    </row>
    <row r="41" spans="1:9">
      <c r="A41" s="59" t="str">
        <f t="shared" si="0"/>
        <v>41128Avocat</v>
      </c>
      <c r="B41" s="60">
        <f t="shared" si="1"/>
        <v>32</v>
      </c>
      <c r="C41" s="62">
        <f t="shared" si="2"/>
        <v>41128</v>
      </c>
      <c r="D41" s="15">
        <v>41128</v>
      </c>
      <c r="E41" s="20" t="s">
        <v>8</v>
      </c>
      <c r="F41" s="1"/>
      <c r="G41" s="1"/>
      <c r="H41" s="1"/>
      <c r="I41" s="36"/>
    </row>
    <row r="42" spans="1:9">
      <c r="A42" s="59" t="str">
        <f t="shared" si="0"/>
        <v>41128Citron</v>
      </c>
      <c r="B42" s="60">
        <f t="shared" si="1"/>
        <v>32</v>
      </c>
      <c r="C42" s="62">
        <f t="shared" si="2"/>
        <v>41128</v>
      </c>
      <c r="D42" s="15">
        <v>41128</v>
      </c>
      <c r="E42" s="20" t="s">
        <v>9</v>
      </c>
      <c r="F42" s="1">
        <v>271</v>
      </c>
      <c r="G42" s="1">
        <v>271</v>
      </c>
      <c r="H42" s="1">
        <f t="shared" si="4"/>
        <v>0</v>
      </c>
      <c r="I42" s="36"/>
    </row>
    <row r="43" spans="1:9">
      <c r="A43" s="59" t="str">
        <f t="shared" si="0"/>
        <v>41128Ananas</v>
      </c>
      <c r="B43" s="60">
        <f t="shared" si="1"/>
        <v>32</v>
      </c>
      <c r="C43" s="62">
        <f t="shared" si="2"/>
        <v>41128</v>
      </c>
      <c r="D43" s="15">
        <v>41128</v>
      </c>
      <c r="E43" s="20" t="s">
        <v>10</v>
      </c>
      <c r="F43" s="1">
        <v>35</v>
      </c>
      <c r="G43" s="1">
        <v>0</v>
      </c>
      <c r="H43" s="1">
        <f t="shared" si="4"/>
        <v>35</v>
      </c>
      <c r="I43" s="36"/>
    </row>
    <row r="44" spans="1:9">
      <c r="A44" s="59" t="str">
        <f t="shared" si="0"/>
        <v>41128Figue</v>
      </c>
      <c r="B44" s="60">
        <f t="shared" si="1"/>
        <v>32</v>
      </c>
      <c r="C44" s="62">
        <f t="shared" si="2"/>
        <v>41128</v>
      </c>
      <c r="D44" s="15">
        <v>41128</v>
      </c>
      <c r="E44" s="20" t="s">
        <v>11</v>
      </c>
      <c r="F44" s="22"/>
      <c r="G44" s="22"/>
      <c r="H44" s="22"/>
      <c r="I44" s="37"/>
    </row>
    <row r="45" spans="1:9">
      <c r="A45" s="59" t="str">
        <f t="shared" si="0"/>
        <v>41128Datte</v>
      </c>
      <c r="B45" s="60">
        <f t="shared" si="1"/>
        <v>32</v>
      </c>
      <c r="C45" s="62">
        <f t="shared" si="2"/>
        <v>41128</v>
      </c>
      <c r="D45" s="15">
        <v>41128</v>
      </c>
      <c r="E45" s="20" t="s">
        <v>12</v>
      </c>
      <c r="F45" s="1">
        <v>8</v>
      </c>
      <c r="G45" s="1">
        <v>0</v>
      </c>
      <c r="H45" s="1">
        <f t="shared" si="4"/>
        <v>8</v>
      </c>
      <c r="I45" s="36"/>
    </row>
    <row r="46" spans="1:9">
      <c r="A46" s="59" t="str">
        <f t="shared" si="0"/>
        <v>41128Grenade</v>
      </c>
      <c r="B46" s="60">
        <f t="shared" si="1"/>
        <v>32</v>
      </c>
      <c r="C46" s="62">
        <f t="shared" si="2"/>
        <v>41128</v>
      </c>
      <c r="D46" s="15">
        <v>41128</v>
      </c>
      <c r="E46" s="20" t="s">
        <v>13</v>
      </c>
      <c r="F46" s="24"/>
      <c r="G46" s="24"/>
      <c r="H46" s="24"/>
      <c r="I46" s="38"/>
    </row>
    <row r="47" spans="1:9">
      <c r="A47" s="59" t="str">
        <f t="shared" si="0"/>
        <v>41128Groseille</v>
      </c>
      <c r="B47" s="60">
        <f t="shared" si="1"/>
        <v>32</v>
      </c>
      <c r="C47" s="62">
        <f t="shared" si="2"/>
        <v>41128</v>
      </c>
      <c r="D47" s="15">
        <v>41128</v>
      </c>
      <c r="E47" s="20" t="s">
        <v>14</v>
      </c>
      <c r="F47" s="1">
        <v>31</v>
      </c>
      <c r="G47" s="1">
        <v>31</v>
      </c>
      <c r="H47" s="1">
        <f>F47-G47</f>
        <v>0</v>
      </c>
      <c r="I47" s="36"/>
    </row>
    <row r="48" spans="1:9">
      <c r="A48" s="59" t="str">
        <f t="shared" si="0"/>
        <v>41128Kiwi</v>
      </c>
      <c r="B48" s="60">
        <f t="shared" si="1"/>
        <v>32</v>
      </c>
      <c r="C48" s="62">
        <f t="shared" si="2"/>
        <v>41128</v>
      </c>
      <c r="D48" s="15">
        <v>41128</v>
      </c>
      <c r="E48" s="20" t="s">
        <v>15</v>
      </c>
      <c r="F48" s="1">
        <v>109</v>
      </c>
      <c r="G48" s="1">
        <v>109</v>
      </c>
      <c r="H48" s="1">
        <f t="shared" ref="H48:H68" si="5">F48-G48</f>
        <v>0</v>
      </c>
      <c r="I48" s="36"/>
    </row>
    <row r="49" spans="1:16">
      <c r="A49" s="59" t="str">
        <f t="shared" si="0"/>
        <v>41128Marron</v>
      </c>
      <c r="B49" s="60">
        <f t="shared" si="1"/>
        <v>32</v>
      </c>
      <c r="C49" s="62">
        <f t="shared" si="2"/>
        <v>41128</v>
      </c>
      <c r="D49" s="15">
        <v>41128</v>
      </c>
      <c r="E49" s="20" t="s">
        <v>16</v>
      </c>
      <c r="F49" s="1">
        <v>5</v>
      </c>
      <c r="G49" s="1">
        <v>5</v>
      </c>
      <c r="H49" s="1">
        <f t="shared" si="5"/>
        <v>0</v>
      </c>
      <c r="I49" s="36"/>
    </row>
    <row r="50" spans="1:16">
      <c r="A50" s="59" t="str">
        <f t="shared" si="0"/>
        <v xml:space="preserve">41128Melon </v>
      </c>
      <c r="B50" s="60">
        <f t="shared" si="1"/>
        <v>32</v>
      </c>
      <c r="C50" s="62">
        <f t="shared" si="2"/>
        <v>41128</v>
      </c>
      <c r="D50" s="15">
        <v>41128</v>
      </c>
      <c r="E50" s="20" t="s">
        <v>17</v>
      </c>
      <c r="F50" s="1">
        <v>4</v>
      </c>
      <c r="G50" s="1">
        <v>4</v>
      </c>
      <c r="H50" s="1">
        <f t="shared" si="5"/>
        <v>0</v>
      </c>
      <c r="I50" s="36"/>
    </row>
    <row r="51" spans="1:16">
      <c r="A51" s="59" t="str">
        <f t="shared" si="0"/>
        <v>41128Mirabelle</v>
      </c>
      <c r="B51" s="60">
        <f t="shared" si="1"/>
        <v>32</v>
      </c>
      <c r="C51" s="62">
        <f t="shared" si="2"/>
        <v>41128</v>
      </c>
      <c r="D51" s="15">
        <v>41128</v>
      </c>
      <c r="E51" s="20" t="s">
        <v>18</v>
      </c>
      <c r="F51" s="1"/>
      <c r="G51" s="1"/>
      <c r="H51" s="1">
        <f t="shared" si="5"/>
        <v>0</v>
      </c>
      <c r="I51" s="36"/>
    </row>
    <row r="52" spans="1:16">
      <c r="A52" s="59" t="str">
        <f t="shared" si="0"/>
        <v>41128Mûre</v>
      </c>
      <c r="B52" s="60">
        <f t="shared" si="1"/>
        <v>32</v>
      </c>
      <c r="C52" s="62">
        <f t="shared" si="2"/>
        <v>41128</v>
      </c>
      <c r="D52" s="15">
        <v>41128</v>
      </c>
      <c r="E52" s="20" t="s">
        <v>19</v>
      </c>
      <c r="F52" s="17">
        <v>131</v>
      </c>
      <c r="G52" s="1">
        <v>131</v>
      </c>
      <c r="H52" s="1">
        <f t="shared" si="5"/>
        <v>0</v>
      </c>
      <c r="I52" s="36"/>
    </row>
    <row r="53" spans="1:16">
      <c r="A53" s="59" t="str">
        <f t="shared" si="0"/>
        <v>41128Cerise</v>
      </c>
      <c r="B53" s="60">
        <f t="shared" si="1"/>
        <v>32</v>
      </c>
      <c r="C53" s="62">
        <f t="shared" si="2"/>
        <v>41128</v>
      </c>
      <c r="D53" s="15">
        <v>41128</v>
      </c>
      <c r="E53" s="20" t="s">
        <v>20</v>
      </c>
      <c r="F53" s="18">
        <v>260</v>
      </c>
      <c r="G53" s="1">
        <v>260</v>
      </c>
      <c r="H53" s="1">
        <f t="shared" si="5"/>
        <v>0</v>
      </c>
      <c r="I53" s="36"/>
    </row>
    <row r="54" spans="1:16">
      <c r="A54" s="59" t="str">
        <f t="shared" si="0"/>
        <v>41128Banane</v>
      </c>
      <c r="B54" s="60">
        <f t="shared" si="1"/>
        <v>32</v>
      </c>
      <c r="C54" s="62">
        <f t="shared" si="2"/>
        <v>41128</v>
      </c>
      <c r="D54" s="15">
        <v>41128</v>
      </c>
      <c r="E54" s="20" t="s">
        <v>21</v>
      </c>
      <c r="F54" s="22"/>
      <c r="G54" s="22"/>
      <c r="H54" s="22"/>
      <c r="I54" s="37"/>
    </row>
    <row r="55" spans="1:16">
      <c r="A55" s="59" t="str">
        <f t="shared" si="0"/>
        <v>41128Amande</v>
      </c>
      <c r="B55" s="60">
        <f t="shared" si="1"/>
        <v>32</v>
      </c>
      <c r="C55" s="62">
        <f t="shared" si="2"/>
        <v>41128</v>
      </c>
      <c r="D55" s="15">
        <v>41128</v>
      </c>
      <c r="E55" s="20" t="s">
        <v>22</v>
      </c>
      <c r="F55" s="1">
        <v>1</v>
      </c>
      <c r="G55" s="1">
        <v>1</v>
      </c>
      <c r="H55" s="1">
        <f t="shared" si="5"/>
        <v>0</v>
      </c>
      <c r="I55" s="36"/>
    </row>
    <row r="56" spans="1:16">
      <c r="A56" s="59" t="str">
        <f t="shared" si="0"/>
        <v>41128Olive</v>
      </c>
      <c r="B56" s="60">
        <f t="shared" si="1"/>
        <v>32</v>
      </c>
      <c r="C56" s="62">
        <f t="shared" si="2"/>
        <v>41128</v>
      </c>
      <c r="D56" s="15">
        <v>41128</v>
      </c>
      <c r="E56" s="20" t="s">
        <v>23</v>
      </c>
      <c r="F56" s="1">
        <v>229</v>
      </c>
      <c r="G56" s="1">
        <v>229</v>
      </c>
      <c r="H56" s="1">
        <f t="shared" si="5"/>
        <v>0</v>
      </c>
      <c r="I56" s="36"/>
    </row>
    <row r="57" spans="1:16">
      <c r="A57" s="59" t="str">
        <f t="shared" si="0"/>
        <v>41128Pamplemousse</v>
      </c>
      <c r="B57" s="60">
        <f t="shared" si="1"/>
        <v>32</v>
      </c>
      <c r="C57" s="62">
        <f t="shared" si="2"/>
        <v>41128</v>
      </c>
      <c r="D57" s="15">
        <v>41128</v>
      </c>
      <c r="E57" s="20" t="s">
        <v>24</v>
      </c>
      <c r="F57" s="1">
        <v>42</v>
      </c>
      <c r="G57" s="1">
        <v>40</v>
      </c>
      <c r="H57" s="1">
        <f t="shared" si="5"/>
        <v>2</v>
      </c>
      <c r="I57" s="36"/>
    </row>
    <row r="58" spans="1:16">
      <c r="A58" s="59" t="str">
        <f t="shared" si="0"/>
        <v>41128Pastèque</v>
      </c>
      <c r="B58" s="60">
        <f t="shared" si="1"/>
        <v>32</v>
      </c>
      <c r="C58" s="62">
        <f t="shared" si="2"/>
        <v>41128</v>
      </c>
      <c r="D58" s="15">
        <v>41128</v>
      </c>
      <c r="E58" s="20" t="s">
        <v>25</v>
      </c>
      <c r="F58" s="1"/>
      <c r="G58" s="1"/>
      <c r="H58" s="1"/>
      <c r="I58" s="36"/>
    </row>
    <row r="59" spans="1:16">
      <c r="A59" s="59" t="str">
        <f t="shared" si="0"/>
        <v>41128Pêche</v>
      </c>
      <c r="B59" s="60">
        <f t="shared" si="1"/>
        <v>32</v>
      </c>
      <c r="C59" s="62">
        <f t="shared" si="2"/>
        <v>41128</v>
      </c>
      <c r="D59" s="15">
        <v>41128</v>
      </c>
      <c r="E59" s="20" t="s">
        <v>26</v>
      </c>
      <c r="F59" s="1"/>
      <c r="G59" s="1"/>
      <c r="H59" s="1"/>
      <c r="I59" s="36"/>
    </row>
    <row r="60" spans="1:16">
      <c r="A60" s="59" t="str">
        <f t="shared" si="0"/>
        <v>41128Pistache</v>
      </c>
      <c r="B60" s="60">
        <f t="shared" si="1"/>
        <v>32</v>
      </c>
      <c r="C60" s="62">
        <f t="shared" si="2"/>
        <v>41128</v>
      </c>
      <c r="D60" s="15">
        <v>41128</v>
      </c>
      <c r="E60" s="20" t="s">
        <v>27</v>
      </c>
      <c r="F60" s="1"/>
      <c r="G60" s="1"/>
      <c r="H60" s="1"/>
      <c r="I60" s="36"/>
    </row>
    <row r="61" spans="1:16">
      <c r="A61" s="59" t="str">
        <f t="shared" si="0"/>
        <v>41128Prube</v>
      </c>
      <c r="B61" s="60">
        <f t="shared" si="1"/>
        <v>32</v>
      </c>
      <c r="C61" s="62">
        <f t="shared" si="2"/>
        <v>41128</v>
      </c>
      <c r="D61" s="15">
        <v>41128</v>
      </c>
      <c r="E61" s="20" t="s">
        <v>28</v>
      </c>
      <c r="F61" s="1">
        <v>2567</v>
      </c>
      <c r="G61" s="1">
        <v>2567</v>
      </c>
      <c r="H61" s="1">
        <f t="shared" si="5"/>
        <v>0</v>
      </c>
      <c r="I61" s="36"/>
    </row>
    <row r="62" spans="1:16">
      <c r="A62" s="59" t="str">
        <f t="shared" si="0"/>
        <v xml:space="preserve">41128Raisi </v>
      </c>
      <c r="B62" s="60">
        <f t="shared" si="1"/>
        <v>32</v>
      </c>
      <c r="C62" s="62">
        <f t="shared" si="2"/>
        <v>41128</v>
      </c>
      <c r="D62" s="15">
        <v>41128</v>
      </c>
      <c r="E62" s="20" t="s">
        <v>29</v>
      </c>
      <c r="F62" s="1"/>
      <c r="G62" s="1"/>
      <c r="H62" s="1"/>
      <c r="I62" s="36"/>
    </row>
    <row r="63" spans="1:16" s="28" customFormat="1" ht="8.25" customHeight="1">
      <c r="A63" s="59" t="str">
        <f t="shared" si="0"/>
        <v/>
      </c>
      <c r="B63" s="60">
        <f t="shared" si="1"/>
        <v>0</v>
      </c>
      <c r="C63" s="62" t="str">
        <f t="shared" si="2"/>
        <v/>
      </c>
      <c r="D63" s="25"/>
      <c r="E63" s="25"/>
      <c r="F63" s="25"/>
      <c r="G63" s="25"/>
      <c r="H63" s="25"/>
      <c r="I63" s="40"/>
      <c r="O63" s="58"/>
      <c r="P63" s="69"/>
    </row>
    <row r="64" spans="1:16">
      <c r="A64" s="59" t="str">
        <f t="shared" si="0"/>
        <v>41129Pomme</v>
      </c>
      <c r="B64" s="60">
        <f t="shared" si="1"/>
        <v>32</v>
      </c>
      <c r="C64" s="62">
        <f t="shared" si="2"/>
        <v>41129</v>
      </c>
      <c r="D64" s="8">
        <v>41129</v>
      </c>
      <c r="E64" s="20" t="s">
        <v>0</v>
      </c>
      <c r="F64" s="1"/>
      <c r="G64" s="1"/>
      <c r="H64" s="1"/>
      <c r="I64" s="36"/>
    </row>
    <row r="65" spans="1:9">
      <c r="A65" s="59" t="str">
        <f t="shared" si="0"/>
        <v>41129Poire</v>
      </c>
      <c r="B65" s="60">
        <f t="shared" si="1"/>
        <v>32</v>
      </c>
      <c r="C65" s="62">
        <f t="shared" si="2"/>
        <v>41129</v>
      </c>
      <c r="D65" s="10">
        <v>41129</v>
      </c>
      <c r="E65" s="20" t="s">
        <v>1</v>
      </c>
      <c r="F65" s="1">
        <v>125</v>
      </c>
      <c r="G65" s="1">
        <v>122</v>
      </c>
      <c r="H65" s="1">
        <f t="shared" si="5"/>
        <v>3</v>
      </c>
      <c r="I65" s="36"/>
    </row>
    <row r="66" spans="1:9">
      <c r="A66" s="59" t="str">
        <f t="shared" si="0"/>
        <v>41129Orange</v>
      </c>
      <c r="B66" s="60">
        <f t="shared" si="1"/>
        <v>32</v>
      </c>
      <c r="C66" s="62">
        <f t="shared" si="2"/>
        <v>41129</v>
      </c>
      <c r="D66" s="10">
        <v>41129</v>
      </c>
      <c r="E66" s="20" t="s">
        <v>2</v>
      </c>
      <c r="F66" s="1">
        <v>90</v>
      </c>
      <c r="G66" s="1">
        <v>90</v>
      </c>
      <c r="H66" s="1">
        <f t="shared" si="5"/>
        <v>0</v>
      </c>
      <c r="I66" s="36"/>
    </row>
    <row r="67" spans="1:9">
      <c r="A67" s="59" t="str">
        <f t="shared" ref="A67:A130" si="6">D67&amp;E67</f>
        <v>41129Mandarine</v>
      </c>
      <c r="B67" s="60">
        <f t="shared" ref="B67:B130" si="7">WEEKNUM(D67,1)</f>
        <v>32</v>
      </c>
      <c r="C67" s="62">
        <f t="shared" ref="C67:C130" si="8">IF(D67="","",D67)</f>
        <v>41129</v>
      </c>
      <c r="D67" s="10">
        <v>41129</v>
      </c>
      <c r="E67" s="20" t="s">
        <v>3</v>
      </c>
      <c r="F67" s="22">
        <v>35</v>
      </c>
      <c r="G67" s="22">
        <v>25</v>
      </c>
      <c r="H67" s="1">
        <f t="shared" si="5"/>
        <v>10</v>
      </c>
      <c r="I67" s="37"/>
    </row>
    <row r="68" spans="1:9">
      <c r="A68" s="59" t="str">
        <f t="shared" si="6"/>
        <v>41129Fraise</v>
      </c>
      <c r="B68" s="60">
        <f t="shared" si="7"/>
        <v>32</v>
      </c>
      <c r="C68" s="62">
        <f t="shared" si="8"/>
        <v>41129</v>
      </c>
      <c r="D68" s="10">
        <v>41129</v>
      </c>
      <c r="E68" s="20" t="s">
        <v>4</v>
      </c>
      <c r="F68" s="1">
        <v>31</v>
      </c>
      <c r="G68" s="1">
        <v>0</v>
      </c>
      <c r="H68" s="1">
        <f t="shared" si="5"/>
        <v>31</v>
      </c>
      <c r="I68" s="36"/>
    </row>
    <row r="69" spans="1:9">
      <c r="A69" s="59" t="str">
        <f t="shared" si="6"/>
        <v>41129Framboise</v>
      </c>
      <c r="B69" s="60">
        <f t="shared" si="7"/>
        <v>32</v>
      </c>
      <c r="C69" s="62">
        <f t="shared" si="8"/>
        <v>41129</v>
      </c>
      <c r="D69" s="10">
        <v>41129</v>
      </c>
      <c r="E69" s="20" t="s">
        <v>5</v>
      </c>
      <c r="F69" s="12"/>
      <c r="G69" s="16"/>
      <c r="H69" s="16"/>
      <c r="I69" s="41"/>
    </row>
    <row r="70" spans="1:9">
      <c r="A70" s="59" t="str">
        <f t="shared" si="6"/>
        <v>41129Tomate</v>
      </c>
      <c r="B70" s="60">
        <f t="shared" si="7"/>
        <v>32</v>
      </c>
      <c r="C70" s="62">
        <f t="shared" si="8"/>
        <v>41129</v>
      </c>
      <c r="D70" s="10">
        <v>41129</v>
      </c>
      <c r="E70" s="20" t="s">
        <v>6</v>
      </c>
      <c r="F70" s="9">
        <v>83</v>
      </c>
      <c r="G70" s="1">
        <v>83</v>
      </c>
      <c r="H70" s="1">
        <f>F70-G70</f>
        <v>0</v>
      </c>
      <c r="I70" s="36"/>
    </row>
    <row r="71" spans="1:9">
      <c r="A71" s="59" t="str">
        <f t="shared" si="6"/>
        <v>41129Abricot</v>
      </c>
      <c r="B71" s="60">
        <f t="shared" si="7"/>
        <v>32</v>
      </c>
      <c r="C71" s="62">
        <f t="shared" si="8"/>
        <v>41129</v>
      </c>
      <c r="D71" s="10">
        <v>41129</v>
      </c>
      <c r="E71" s="20" t="s">
        <v>7</v>
      </c>
      <c r="F71" s="1">
        <v>55</v>
      </c>
      <c r="G71" s="1">
        <v>55</v>
      </c>
      <c r="H71" s="1">
        <f t="shared" ref="H71:H90" si="9">F71-G71</f>
        <v>0</v>
      </c>
      <c r="I71" s="36"/>
    </row>
    <row r="72" spans="1:9">
      <c r="A72" s="59" t="str">
        <f t="shared" si="6"/>
        <v>41129Avocat</v>
      </c>
      <c r="B72" s="60">
        <f t="shared" si="7"/>
        <v>32</v>
      </c>
      <c r="C72" s="62">
        <f t="shared" si="8"/>
        <v>41129</v>
      </c>
      <c r="D72" s="10">
        <v>41129</v>
      </c>
      <c r="E72" s="20" t="s">
        <v>8</v>
      </c>
      <c r="F72" s="1">
        <v>16</v>
      </c>
      <c r="G72" s="1">
        <v>16</v>
      </c>
      <c r="H72" s="1">
        <f t="shared" si="9"/>
        <v>0</v>
      </c>
      <c r="I72" s="36"/>
    </row>
    <row r="73" spans="1:9">
      <c r="A73" s="59" t="str">
        <f t="shared" si="6"/>
        <v>41129Citron</v>
      </c>
      <c r="B73" s="60">
        <f t="shared" si="7"/>
        <v>32</v>
      </c>
      <c r="C73" s="62">
        <f t="shared" si="8"/>
        <v>41129</v>
      </c>
      <c r="D73" s="10">
        <v>41129</v>
      </c>
      <c r="E73" s="20" t="s">
        <v>9</v>
      </c>
      <c r="F73" s="1">
        <v>8</v>
      </c>
      <c r="G73" s="1">
        <v>8</v>
      </c>
      <c r="H73" s="1">
        <f t="shared" si="9"/>
        <v>0</v>
      </c>
      <c r="I73" s="36"/>
    </row>
    <row r="74" spans="1:9">
      <c r="A74" s="59" t="str">
        <f t="shared" si="6"/>
        <v>41129Ananas</v>
      </c>
      <c r="B74" s="60">
        <f t="shared" si="7"/>
        <v>32</v>
      </c>
      <c r="C74" s="62">
        <f t="shared" si="8"/>
        <v>41129</v>
      </c>
      <c r="D74" s="10">
        <v>41129</v>
      </c>
      <c r="E74" s="20" t="s">
        <v>10</v>
      </c>
      <c r="F74" s="1"/>
      <c r="G74" s="1"/>
      <c r="H74" s="1"/>
      <c r="I74" s="36"/>
    </row>
    <row r="75" spans="1:9">
      <c r="A75" s="59" t="str">
        <f t="shared" si="6"/>
        <v>41129Figue</v>
      </c>
      <c r="B75" s="60">
        <f t="shared" si="7"/>
        <v>32</v>
      </c>
      <c r="C75" s="62">
        <f t="shared" si="8"/>
        <v>41129</v>
      </c>
      <c r="D75" s="10">
        <v>41129</v>
      </c>
      <c r="E75" s="20" t="s">
        <v>11</v>
      </c>
      <c r="F75" s="17">
        <v>92</v>
      </c>
      <c r="G75" s="1">
        <v>92</v>
      </c>
      <c r="H75" s="1">
        <f t="shared" si="9"/>
        <v>0</v>
      </c>
      <c r="I75" s="36"/>
    </row>
    <row r="76" spans="1:9">
      <c r="A76" s="59" t="str">
        <f t="shared" si="6"/>
        <v>41129Datte</v>
      </c>
      <c r="B76" s="60">
        <f t="shared" si="7"/>
        <v>32</v>
      </c>
      <c r="C76" s="62">
        <f t="shared" si="8"/>
        <v>41129</v>
      </c>
      <c r="D76" s="10">
        <v>41129</v>
      </c>
      <c r="E76" s="20" t="s">
        <v>12</v>
      </c>
      <c r="F76" s="18">
        <v>124</v>
      </c>
      <c r="G76" s="1">
        <v>124</v>
      </c>
      <c r="H76" s="1">
        <f t="shared" si="9"/>
        <v>0</v>
      </c>
      <c r="I76" s="36"/>
    </row>
    <row r="77" spans="1:9">
      <c r="A77" s="59" t="str">
        <f t="shared" si="6"/>
        <v>41129Grenade</v>
      </c>
      <c r="B77" s="60">
        <f t="shared" si="7"/>
        <v>32</v>
      </c>
      <c r="C77" s="62">
        <f t="shared" si="8"/>
        <v>41129</v>
      </c>
      <c r="D77" s="10">
        <v>41129</v>
      </c>
      <c r="E77" s="20" t="s">
        <v>13</v>
      </c>
      <c r="F77" s="11"/>
      <c r="G77" s="11"/>
      <c r="H77" s="11"/>
      <c r="I77" s="42"/>
    </row>
    <row r="78" spans="1:9">
      <c r="A78" s="59" t="str">
        <f t="shared" si="6"/>
        <v>41129Groseille</v>
      </c>
      <c r="B78" s="60">
        <f t="shared" si="7"/>
        <v>32</v>
      </c>
      <c r="C78" s="62">
        <f t="shared" si="8"/>
        <v>41129</v>
      </c>
      <c r="D78" s="10">
        <v>41129</v>
      </c>
      <c r="E78" s="20" t="s">
        <v>14</v>
      </c>
      <c r="F78" s="1">
        <v>2</v>
      </c>
      <c r="G78" s="1">
        <v>2</v>
      </c>
      <c r="H78" s="1">
        <f t="shared" si="9"/>
        <v>0</v>
      </c>
      <c r="I78" s="36"/>
    </row>
    <row r="79" spans="1:9">
      <c r="A79" s="59" t="str">
        <f t="shared" si="6"/>
        <v>41129Kiwi</v>
      </c>
      <c r="B79" s="60">
        <f t="shared" si="7"/>
        <v>32</v>
      </c>
      <c r="C79" s="62">
        <f t="shared" si="8"/>
        <v>41129</v>
      </c>
      <c r="D79" s="10">
        <v>41129</v>
      </c>
      <c r="E79" s="20" t="s">
        <v>15</v>
      </c>
      <c r="F79" s="1">
        <v>217</v>
      </c>
      <c r="G79" s="1">
        <v>217</v>
      </c>
      <c r="H79" s="1">
        <f t="shared" si="9"/>
        <v>0</v>
      </c>
      <c r="I79" s="36"/>
    </row>
    <row r="80" spans="1:9">
      <c r="A80" s="59" t="str">
        <f t="shared" si="6"/>
        <v>41129Marron</v>
      </c>
      <c r="B80" s="60">
        <f t="shared" si="7"/>
        <v>32</v>
      </c>
      <c r="C80" s="62">
        <f t="shared" si="8"/>
        <v>41129</v>
      </c>
      <c r="D80" s="10">
        <v>41129</v>
      </c>
      <c r="E80" s="20" t="s">
        <v>16</v>
      </c>
      <c r="F80" s="1">
        <v>36</v>
      </c>
      <c r="G80" s="1">
        <v>35</v>
      </c>
      <c r="H80" s="1">
        <f t="shared" si="9"/>
        <v>1</v>
      </c>
      <c r="I80" s="36"/>
    </row>
    <row r="81" spans="1:9">
      <c r="A81" s="59" t="str">
        <f t="shared" si="6"/>
        <v xml:space="preserve">41129Melon </v>
      </c>
      <c r="B81" s="60">
        <f t="shared" si="7"/>
        <v>32</v>
      </c>
      <c r="C81" s="62">
        <f t="shared" si="8"/>
        <v>41129</v>
      </c>
      <c r="D81" s="10">
        <v>41129</v>
      </c>
      <c r="E81" s="20" t="s">
        <v>17</v>
      </c>
      <c r="F81" s="1"/>
      <c r="G81" s="1"/>
      <c r="H81" s="1"/>
      <c r="I81" s="36"/>
    </row>
    <row r="82" spans="1:9">
      <c r="A82" s="59" t="str">
        <f t="shared" si="6"/>
        <v>41129Mirabelle</v>
      </c>
      <c r="B82" s="60">
        <f t="shared" si="7"/>
        <v>32</v>
      </c>
      <c r="C82" s="62">
        <f t="shared" si="8"/>
        <v>41129</v>
      </c>
      <c r="D82" s="10">
        <v>41129</v>
      </c>
      <c r="E82" s="20" t="s">
        <v>18</v>
      </c>
      <c r="F82" s="1">
        <v>1</v>
      </c>
      <c r="G82" s="1">
        <v>1</v>
      </c>
      <c r="H82" s="1">
        <f t="shared" si="9"/>
        <v>0</v>
      </c>
      <c r="I82" s="36"/>
    </row>
    <row r="83" spans="1:9">
      <c r="A83" s="59" t="str">
        <f t="shared" si="6"/>
        <v>41129Mûre</v>
      </c>
      <c r="B83" s="60">
        <f t="shared" si="7"/>
        <v>32</v>
      </c>
      <c r="C83" s="62">
        <f t="shared" si="8"/>
        <v>41129</v>
      </c>
      <c r="D83" s="10">
        <v>41129</v>
      </c>
      <c r="E83" s="20" t="s">
        <v>19</v>
      </c>
      <c r="F83" s="1"/>
      <c r="G83" s="1"/>
      <c r="H83" s="1"/>
      <c r="I83" s="36"/>
    </row>
    <row r="84" spans="1:9">
      <c r="A84" s="59" t="str">
        <f t="shared" si="6"/>
        <v>41129Cerise</v>
      </c>
      <c r="B84" s="60">
        <f t="shared" si="7"/>
        <v>32</v>
      </c>
      <c r="C84" s="62">
        <f t="shared" si="8"/>
        <v>41129</v>
      </c>
      <c r="D84" s="10">
        <v>41129</v>
      </c>
      <c r="E84" s="20" t="s">
        <v>20</v>
      </c>
      <c r="F84" s="1"/>
      <c r="G84" s="1"/>
      <c r="H84" s="1"/>
      <c r="I84" s="36"/>
    </row>
    <row r="85" spans="1:9">
      <c r="A85" s="59" t="str">
        <f t="shared" si="6"/>
        <v>41129Banane</v>
      </c>
      <c r="B85" s="60">
        <f t="shared" si="7"/>
        <v>32</v>
      </c>
      <c r="C85" s="62">
        <f t="shared" si="8"/>
        <v>41129</v>
      </c>
      <c r="D85" s="10">
        <v>41129</v>
      </c>
      <c r="E85" s="20" t="s">
        <v>21</v>
      </c>
      <c r="F85" s="1"/>
      <c r="G85" s="1"/>
      <c r="H85" s="1"/>
      <c r="I85" s="36"/>
    </row>
    <row r="86" spans="1:9">
      <c r="A86" s="59" t="str">
        <f t="shared" si="6"/>
        <v>41129Amande</v>
      </c>
      <c r="B86" s="60">
        <f t="shared" si="7"/>
        <v>32</v>
      </c>
      <c r="C86" s="62">
        <f t="shared" si="8"/>
        <v>41129</v>
      </c>
      <c r="D86" s="10">
        <v>41129</v>
      </c>
      <c r="E86" s="20" t="s">
        <v>22</v>
      </c>
      <c r="F86" s="1"/>
      <c r="G86" s="1"/>
      <c r="H86" s="1"/>
      <c r="I86" s="36"/>
    </row>
    <row r="87" spans="1:9">
      <c r="A87" s="59" t="str">
        <f t="shared" si="6"/>
        <v>41129Olive</v>
      </c>
      <c r="B87" s="60">
        <f t="shared" si="7"/>
        <v>32</v>
      </c>
      <c r="C87" s="62">
        <f t="shared" si="8"/>
        <v>41129</v>
      </c>
      <c r="D87" s="10">
        <v>41129</v>
      </c>
      <c r="E87" s="20" t="s">
        <v>23</v>
      </c>
      <c r="F87" s="1">
        <v>248</v>
      </c>
      <c r="G87" s="1">
        <v>150</v>
      </c>
      <c r="H87" s="1">
        <f t="shared" si="9"/>
        <v>98</v>
      </c>
      <c r="I87" s="36"/>
    </row>
    <row r="88" spans="1:9">
      <c r="A88" s="59" t="str">
        <f t="shared" si="6"/>
        <v>41129Pamplemousse</v>
      </c>
      <c r="B88" s="60">
        <f t="shared" si="7"/>
        <v>32</v>
      </c>
      <c r="C88" s="62">
        <f t="shared" si="8"/>
        <v>41129</v>
      </c>
      <c r="D88" s="10">
        <v>41129</v>
      </c>
      <c r="E88" s="20" t="s">
        <v>24</v>
      </c>
      <c r="F88" s="1">
        <v>45</v>
      </c>
      <c r="G88" s="1">
        <v>45</v>
      </c>
      <c r="H88" s="1">
        <f t="shared" si="9"/>
        <v>0</v>
      </c>
      <c r="I88" s="36"/>
    </row>
    <row r="89" spans="1:9">
      <c r="A89" s="59" t="str">
        <f t="shared" si="6"/>
        <v>41129Pastèque</v>
      </c>
      <c r="B89" s="60">
        <f t="shared" si="7"/>
        <v>32</v>
      </c>
      <c r="C89" s="62">
        <f t="shared" si="8"/>
        <v>41129</v>
      </c>
      <c r="D89" s="10">
        <v>41129</v>
      </c>
      <c r="E89" s="20" t="s">
        <v>25</v>
      </c>
      <c r="F89" s="11"/>
      <c r="G89" s="11"/>
      <c r="H89" s="11"/>
      <c r="I89" s="42"/>
    </row>
    <row r="90" spans="1:9">
      <c r="A90" s="59" t="str">
        <f t="shared" si="6"/>
        <v>41129Pêche</v>
      </c>
      <c r="B90" s="60">
        <f t="shared" si="7"/>
        <v>32</v>
      </c>
      <c r="C90" s="62">
        <f t="shared" si="8"/>
        <v>41129</v>
      </c>
      <c r="D90" s="10">
        <v>41129</v>
      </c>
      <c r="E90" s="20" t="s">
        <v>26</v>
      </c>
      <c r="F90" s="1">
        <v>265</v>
      </c>
      <c r="G90" s="1">
        <v>265</v>
      </c>
      <c r="H90" s="1">
        <f t="shared" si="9"/>
        <v>0</v>
      </c>
      <c r="I90" s="36"/>
    </row>
    <row r="91" spans="1:9">
      <c r="A91" s="59" t="str">
        <f t="shared" si="6"/>
        <v>41129Pistache</v>
      </c>
      <c r="B91" s="60">
        <f t="shared" si="7"/>
        <v>32</v>
      </c>
      <c r="C91" s="62">
        <f t="shared" si="8"/>
        <v>41129</v>
      </c>
      <c r="D91" s="10">
        <v>41129</v>
      </c>
      <c r="E91" s="20" t="s">
        <v>27</v>
      </c>
      <c r="F91" s="12"/>
      <c r="G91" s="12"/>
      <c r="H91" s="12"/>
      <c r="I91" s="43"/>
    </row>
    <row r="92" spans="1:9">
      <c r="A92" s="59" t="str">
        <f t="shared" si="6"/>
        <v>41129Prube</v>
      </c>
      <c r="B92" s="60">
        <f t="shared" si="7"/>
        <v>32</v>
      </c>
      <c r="C92" s="62">
        <f t="shared" si="8"/>
        <v>41129</v>
      </c>
      <c r="D92" s="10">
        <v>41129</v>
      </c>
      <c r="E92" s="20" t="s">
        <v>28</v>
      </c>
      <c r="F92" s="1">
        <v>45</v>
      </c>
      <c r="G92" s="1">
        <v>45</v>
      </c>
      <c r="H92" s="1">
        <f>F92-G92</f>
        <v>0</v>
      </c>
      <c r="I92" s="36"/>
    </row>
    <row r="93" spans="1:9">
      <c r="A93" s="59" t="str">
        <f t="shared" si="6"/>
        <v xml:space="preserve">41129Raisi </v>
      </c>
      <c r="B93" s="60">
        <f t="shared" si="7"/>
        <v>32</v>
      </c>
      <c r="C93" s="62">
        <f t="shared" si="8"/>
        <v>41129</v>
      </c>
      <c r="D93" s="10">
        <v>41129</v>
      </c>
      <c r="E93" s="21" t="s">
        <v>29</v>
      </c>
      <c r="F93" s="1">
        <v>69</v>
      </c>
      <c r="G93" s="1">
        <v>69</v>
      </c>
      <c r="H93" s="1">
        <f t="shared" ref="H93:H110" si="10">F93-G93</f>
        <v>0</v>
      </c>
      <c r="I93" s="36"/>
    </row>
    <row r="94" spans="1:9" ht="8.25" customHeight="1">
      <c r="A94" s="59" t="str">
        <f t="shared" si="6"/>
        <v/>
      </c>
      <c r="B94" s="60">
        <f t="shared" si="7"/>
        <v>0</v>
      </c>
      <c r="C94" s="62" t="str">
        <f t="shared" si="8"/>
        <v/>
      </c>
      <c r="D94" s="25"/>
      <c r="E94" s="26"/>
      <c r="F94" s="26"/>
      <c r="G94" s="26"/>
      <c r="H94" s="26"/>
      <c r="I94" s="44"/>
    </row>
    <row r="95" spans="1:9">
      <c r="A95" s="59" t="str">
        <f t="shared" si="6"/>
        <v>41130Pomme</v>
      </c>
      <c r="B95" s="60">
        <f t="shared" si="7"/>
        <v>32</v>
      </c>
      <c r="C95" s="62">
        <f t="shared" si="8"/>
        <v>41130</v>
      </c>
      <c r="D95" s="8">
        <v>41130</v>
      </c>
      <c r="E95" s="20" t="s">
        <v>0</v>
      </c>
      <c r="F95" s="1">
        <v>4</v>
      </c>
      <c r="G95" s="1">
        <v>4</v>
      </c>
      <c r="H95" s="1">
        <f t="shared" si="10"/>
        <v>0</v>
      </c>
      <c r="I95" s="36"/>
    </row>
    <row r="96" spans="1:9">
      <c r="A96" s="59" t="str">
        <f t="shared" si="6"/>
        <v>41130Poire</v>
      </c>
      <c r="B96" s="60">
        <f t="shared" si="7"/>
        <v>32</v>
      </c>
      <c r="C96" s="62">
        <f t="shared" si="8"/>
        <v>41130</v>
      </c>
      <c r="D96" s="10">
        <v>41130</v>
      </c>
      <c r="E96" s="20" t="s">
        <v>1</v>
      </c>
      <c r="F96" s="1"/>
      <c r="G96" s="1"/>
      <c r="H96" s="1"/>
      <c r="I96" s="36"/>
    </row>
    <row r="97" spans="1:9">
      <c r="A97" s="59" t="str">
        <f t="shared" si="6"/>
        <v>41130Orange</v>
      </c>
      <c r="B97" s="60">
        <f t="shared" si="7"/>
        <v>32</v>
      </c>
      <c r="C97" s="62">
        <f t="shared" si="8"/>
        <v>41130</v>
      </c>
      <c r="D97" s="10">
        <v>41130</v>
      </c>
      <c r="E97" s="20" t="s">
        <v>2</v>
      </c>
      <c r="F97" s="17"/>
      <c r="G97" s="1"/>
      <c r="H97" s="1"/>
      <c r="I97" s="36"/>
    </row>
    <row r="98" spans="1:9">
      <c r="A98" s="59" t="str">
        <f t="shared" si="6"/>
        <v>41130Mandarine</v>
      </c>
      <c r="B98" s="60">
        <f t="shared" si="7"/>
        <v>32</v>
      </c>
      <c r="C98" s="62">
        <f t="shared" si="8"/>
        <v>41130</v>
      </c>
      <c r="D98" s="10">
        <v>41130</v>
      </c>
      <c r="E98" s="20" t="s">
        <v>3</v>
      </c>
      <c r="F98" s="18">
        <v>345</v>
      </c>
      <c r="G98" s="1">
        <v>345</v>
      </c>
      <c r="H98" s="1">
        <f t="shared" si="10"/>
        <v>0</v>
      </c>
      <c r="I98" s="36"/>
    </row>
    <row r="99" spans="1:9">
      <c r="A99" s="59" t="str">
        <f t="shared" si="6"/>
        <v>41130Fraise</v>
      </c>
      <c r="B99" s="60">
        <f t="shared" si="7"/>
        <v>32</v>
      </c>
      <c r="C99" s="62">
        <f t="shared" si="8"/>
        <v>41130</v>
      </c>
      <c r="D99" s="10">
        <v>41130</v>
      </c>
      <c r="E99" s="20" t="s">
        <v>4</v>
      </c>
      <c r="F99" s="1"/>
      <c r="G99" s="1"/>
      <c r="H99" s="1"/>
      <c r="I99" s="36"/>
    </row>
    <row r="100" spans="1:9">
      <c r="A100" s="59" t="str">
        <f t="shared" si="6"/>
        <v>41130Framboise</v>
      </c>
      <c r="B100" s="60">
        <f t="shared" si="7"/>
        <v>32</v>
      </c>
      <c r="C100" s="62">
        <f t="shared" si="8"/>
        <v>41130</v>
      </c>
      <c r="D100" s="10">
        <v>41130</v>
      </c>
      <c r="E100" s="20" t="s">
        <v>5</v>
      </c>
      <c r="F100" s="1">
        <v>10</v>
      </c>
      <c r="G100" s="1">
        <v>10</v>
      </c>
      <c r="H100" s="1">
        <f t="shared" si="10"/>
        <v>0</v>
      </c>
      <c r="I100" s="36"/>
    </row>
    <row r="101" spans="1:9">
      <c r="A101" s="59" t="str">
        <f t="shared" si="6"/>
        <v>41130Tomate</v>
      </c>
      <c r="B101" s="60">
        <f t="shared" si="7"/>
        <v>32</v>
      </c>
      <c r="C101" s="62">
        <f t="shared" si="8"/>
        <v>41130</v>
      </c>
      <c r="D101" s="10">
        <v>41130</v>
      </c>
      <c r="E101" s="20" t="s">
        <v>6</v>
      </c>
      <c r="F101" s="1">
        <v>228</v>
      </c>
      <c r="G101" s="1">
        <v>228</v>
      </c>
      <c r="H101" s="1">
        <f t="shared" si="10"/>
        <v>0</v>
      </c>
      <c r="I101" s="36"/>
    </row>
    <row r="102" spans="1:9">
      <c r="A102" s="59" t="str">
        <f t="shared" si="6"/>
        <v>41130Abricot</v>
      </c>
      <c r="B102" s="60">
        <f t="shared" si="7"/>
        <v>32</v>
      </c>
      <c r="C102" s="62">
        <f t="shared" si="8"/>
        <v>41130</v>
      </c>
      <c r="D102" s="10">
        <v>41130</v>
      </c>
      <c r="E102" s="20" t="s">
        <v>7</v>
      </c>
      <c r="F102" s="1">
        <v>23</v>
      </c>
      <c r="G102" s="1">
        <v>26</v>
      </c>
      <c r="H102" s="1">
        <f t="shared" si="10"/>
        <v>-3</v>
      </c>
      <c r="I102" s="36"/>
    </row>
    <row r="103" spans="1:9">
      <c r="A103" s="59" t="str">
        <f t="shared" si="6"/>
        <v>41130Avocat</v>
      </c>
      <c r="B103" s="60">
        <f t="shared" si="7"/>
        <v>32</v>
      </c>
      <c r="C103" s="62">
        <f t="shared" si="8"/>
        <v>41130</v>
      </c>
      <c r="D103" s="10">
        <v>41130</v>
      </c>
      <c r="E103" s="20" t="s">
        <v>8</v>
      </c>
      <c r="F103" s="1"/>
      <c r="G103" s="1"/>
      <c r="H103" s="1"/>
      <c r="I103" s="36"/>
    </row>
    <row r="104" spans="1:9">
      <c r="A104" s="59" t="str">
        <f t="shared" si="6"/>
        <v>41130Citron</v>
      </c>
      <c r="B104" s="60">
        <f t="shared" si="7"/>
        <v>32</v>
      </c>
      <c r="C104" s="62">
        <f t="shared" si="8"/>
        <v>41130</v>
      </c>
      <c r="D104" s="10">
        <v>41130</v>
      </c>
      <c r="E104" s="20" t="s">
        <v>9</v>
      </c>
      <c r="F104" s="1"/>
      <c r="G104" s="1"/>
      <c r="H104" s="1"/>
      <c r="I104" s="36"/>
    </row>
    <row r="105" spans="1:9">
      <c r="A105" s="59" t="str">
        <f t="shared" si="6"/>
        <v>41130Ananas</v>
      </c>
      <c r="B105" s="60">
        <f t="shared" si="7"/>
        <v>32</v>
      </c>
      <c r="C105" s="62">
        <f t="shared" si="8"/>
        <v>41130</v>
      </c>
      <c r="D105" s="10">
        <v>41130</v>
      </c>
      <c r="E105" s="20" t="s">
        <v>10</v>
      </c>
      <c r="F105" s="1"/>
      <c r="G105" s="1"/>
      <c r="H105" s="1"/>
      <c r="I105" s="36"/>
    </row>
    <row r="106" spans="1:9">
      <c r="A106" s="59" t="str">
        <f t="shared" si="6"/>
        <v>41130Figue</v>
      </c>
      <c r="B106" s="60">
        <f t="shared" si="7"/>
        <v>32</v>
      </c>
      <c r="C106" s="62">
        <f t="shared" si="8"/>
        <v>41130</v>
      </c>
      <c r="D106" s="10">
        <v>41130</v>
      </c>
      <c r="E106" s="20" t="s">
        <v>11</v>
      </c>
      <c r="F106" s="1">
        <v>387</v>
      </c>
      <c r="G106" s="1">
        <v>387</v>
      </c>
      <c r="H106" s="1">
        <f t="shared" si="10"/>
        <v>0</v>
      </c>
      <c r="I106" s="36"/>
    </row>
    <row r="107" spans="1:9">
      <c r="A107" s="59" t="str">
        <f t="shared" si="6"/>
        <v>41130Datte</v>
      </c>
      <c r="B107" s="60">
        <f t="shared" si="7"/>
        <v>32</v>
      </c>
      <c r="C107" s="62">
        <f t="shared" si="8"/>
        <v>41130</v>
      </c>
      <c r="D107" s="10">
        <v>41130</v>
      </c>
      <c r="E107" s="20" t="s">
        <v>12</v>
      </c>
      <c r="F107" s="1">
        <v>3</v>
      </c>
      <c r="G107" s="1">
        <v>3</v>
      </c>
      <c r="H107" s="1">
        <f t="shared" si="10"/>
        <v>0</v>
      </c>
      <c r="I107" s="36"/>
    </row>
    <row r="108" spans="1:9">
      <c r="A108" s="59" t="str">
        <f t="shared" si="6"/>
        <v>41130Grenade</v>
      </c>
      <c r="B108" s="60">
        <f t="shared" si="7"/>
        <v>32</v>
      </c>
      <c r="C108" s="62">
        <f t="shared" si="8"/>
        <v>41130</v>
      </c>
      <c r="D108" s="10">
        <v>41130</v>
      </c>
      <c r="E108" s="20" t="s">
        <v>13</v>
      </c>
      <c r="F108" s="1"/>
      <c r="G108" s="1"/>
      <c r="H108" s="1"/>
      <c r="I108" s="36"/>
    </row>
    <row r="109" spans="1:9">
      <c r="A109" s="59" t="str">
        <f t="shared" si="6"/>
        <v>41130Groseille</v>
      </c>
      <c r="B109" s="60">
        <f t="shared" si="7"/>
        <v>32</v>
      </c>
      <c r="C109" s="62">
        <f t="shared" si="8"/>
        <v>41130</v>
      </c>
      <c r="D109" s="10">
        <v>41130</v>
      </c>
      <c r="E109" s="20" t="s">
        <v>14</v>
      </c>
      <c r="F109" s="1">
        <v>65</v>
      </c>
      <c r="G109" s="1">
        <v>58</v>
      </c>
      <c r="H109" s="1">
        <f t="shared" si="10"/>
        <v>7</v>
      </c>
      <c r="I109" s="36"/>
    </row>
    <row r="110" spans="1:9">
      <c r="A110" s="59" t="str">
        <f t="shared" si="6"/>
        <v>41130Kiwi</v>
      </c>
      <c r="B110" s="60">
        <f t="shared" si="7"/>
        <v>32</v>
      </c>
      <c r="C110" s="62">
        <f t="shared" si="8"/>
        <v>41130</v>
      </c>
      <c r="D110" s="10">
        <v>41130</v>
      </c>
      <c r="E110" s="20" t="s">
        <v>15</v>
      </c>
      <c r="F110" s="1">
        <v>343</v>
      </c>
      <c r="G110" s="1">
        <v>342</v>
      </c>
      <c r="H110" s="1">
        <f t="shared" si="10"/>
        <v>1</v>
      </c>
      <c r="I110" s="36"/>
    </row>
    <row r="111" spans="1:9">
      <c r="A111" s="59" t="str">
        <f t="shared" si="6"/>
        <v>41130Marron</v>
      </c>
      <c r="B111" s="60">
        <f t="shared" si="7"/>
        <v>32</v>
      </c>
      <c r="C111" s="62">
        <f t="shared" si="8"/>
        <v>41130</v>
      </c>
      <c r="D111" s="10">
        <v>41130</v>
      </c>
      <c r="E111" s="20" t="s">
        <v>16</v>
      </c>
      <c r="F111" s="1"/>
      <c r="G111" s="1"/>
      <c r="H111" s="1"/>
      <c r="I111" s="36"/>
    </row>
    <row r="112" spans="1:9">
      <c r="A112" s="59" t="str">
        <f t="shared" si="6"/>
        <v xml:space="preserve">41130Melon </v>
      </c>
      <c r="B112" s="60">
        <f t="shared" si="7"/>
        <v>32</v>
      </c>
      <c r="C112" s="62">
        <f t="shared" si="8"/>
        <v>41130</v>
      </c>
      <c r="D112" s="10">
        <v>41130</v>
      </c>
      <c r="E112" s="20" t="s">
        <v>17</v>
      </c>
      <c r="F112" s="1"/>
      <c r="G112" s="1"/>
      <c r="H112" s="1"/>
      <c r="I112" s="36"/>
    </row>
    <row r="113" spans="1:10">
      <c r="A113" s="59" t="str">
        <f t="shared" si="6"/>
        <v>41130Mirabelle</v>
      </c>
      <c r="B113" s="60">
        <f t="shared" si="7"/>
        <v>32</v>
      </c>
      <c r="C113" s="62">
        <f t="shared" si="8"/>
        <v>41130</v>
      </c>
      <c r="D113" s="10">
        <v>41130</v>
      </c>
      <c r="E113" s="20" t="s">
        <v>18</v>
      </c>
      <c r="F113" s="24"/>
      <c r="G113" s="24"/>
      <c r="H113" s="24"/>
      <c r="I113" s="38"/>
    </row>
    <row r="114" spans="1:10">
      <c r="A114" s="59" t="str">
        <f t="shared" si="6"/>
        <v>41130Mûre</v>
      </c>
      <c r="B114" s="60">
        <f t="shared" si="7"/>
        <v>32</v>
      </c>
      <c r="C114" s="62">
        <f t="shared" si="8"/>
        <v>41130</v>
      </c>
      <c r="D114" s="10">
        <v>41130</v>
      </c>
      <c r="E114" s="20" t="s">
        <v>19</v>
      </c>
      <c r="F114" s="1">
        <v>5</v>
      </c>
      <c r="G114" s="19">
        <v>5</v>
      </c>
      <c r="H114" s="1">
        <f>F114-G114</f>
        <v>0</v>
      </c>
      <c r="I114" s="36"/>
    </row>
    <row r="115" spans="1:10">
      <c r="A115" s="59" t="str">
        <f t="shared" si="6"/>
        <v>41130Cerise</v>
      </c>
      <c r="B115" s="60">
        <f t="shared" si="7"/>
        <v>32</v>
      </c>
      <c r="C115" s="62">
        <f t="shared" si="8"/>
        <v>41130</v>
      </c>
      <c r="D115" s="10">
        <v>41130</v>
      </c>
      <c r="E115" s="20" t="s">
        <v>20</v>
      </c>
      <c r="F115" s="1">
        <v>53</v>
      </c>
      <c r="G115" s="1">
        <v>53</v>
      </c>
      <c r="H115" s="1">
        <f>F115-G115</f>
        <v>0</v>
      </c>
      <c r="I115" s="36"/>
    </row>
    <row r="116" spans="1:10">
      <c r="A116" s="59" t="str">
        <f t="shared" si="6"/>
        <v>41130Banane</v>
      </c>
      <c r="B116" s="60">
        <f t="shared" si="7"/>
        <v>32</v>
      </c>
      <c r="C116" s="62">
        <f t="shared" si="8"/>
        <v>41130</v>
      </c>
      <c r="D116" s="10">
        <v>41130</v>
      </c>
      <c r="E116" s="20" t="s">
        <v>21</v>
      </c>
      <c r="F116" s="1">
        <v>6</v>
      </c>
      <c r="G116" s="1">
        <v>6</v>
      </c>
      <c r="H116" s="1">
        <f>F116-G116</f>
        <v>0</v>
      </c>
      <c r="I116" s="36"/>
    </row>
    <row r="117" spans="1:10">
      <c r="A117" s="59" t="str">
        <f t="shared" si="6"/>
        <v>41130Amande</v>
      </c>
      <c r="B117" s="60">
        <f t="shared" si="7"/>
        <v>32</v>
      </c>
      <c r="C117" s="62">
        <f t="shared" si="8"/>
        <v>41130</v>
      </c>
      <c r="D117" s="10">
        <v>41130</v>
      </c>
      <c r="E117" s="20" t="s">
        <v>22</v>
      </c>
      <c r="F117" s="1">
        <v>25</v>
      </c>
      <c r="G117" s="1">
        <v>25</v>
      </c>
      <c r="H117" s="1">
        <f>F117-G117</f>
        <v>0</v>
      </c>
      <c r="I117" s="36"/>
    </row>
    <row r="118" spans="1:10">
      <c r="A118" s="59" t="str">
        <f t="shared" si="6"/>
        <v>41130Olive</v>
      </c>
      <c r="B118" s="60">
        <f t="shared" si="7"/>
        <v>32</v>
      </c>
      <c r="C118" s="62">
        <f t="shared" si="8"/>
        <v>41130</v>
      </c>
      <c r="D118" s="10">
        <v>41130</v>
      </c>
      <c r="E118" s="20" t="s">
        <v>23</v>
      </c>
      <c r="F118" s="1"/>
      <c r="G118" s="1"/>
      <c r="H118" s="1"/>
      <c r="I118" s="36"/>
    </row>
    <row r="119" spans="1:10">
      <c r="A119" s="59" t="str">
        <f t="shared" si="6"/>
        <v>41130Pamplemousse</v>
      </c>
      <c r="B119" s="60">
        <f t="shared" si="7"/>
        <v>32</v>
      </c>
      <c r="C119" s="62">
        <f t="shared" si="8"/>
        <v>41130</v>
      </c>
      <c r="D119" s="10">
        <v>41130</v>
      </c>
      <c r="E119" s="20" t="s">
        <v>24</v>
      </c>
      <c r="F119" s="1"/>
      <c r="G119" s="1"/>
      <c r="H119" s="1"/>
      <c r="I119" s="36"/>
    </row>
    <row r="120" spans="1:10">
      <c r="A120" s="59" t="str">
        <f t="shared" si="6"/>
        <v>41130Pastèque</v>
      </c>
      <c r="B120" s="60">
        <f t="shared" si="7"/>
        <v>32</v>
      </c>
      <c r="C120" s="62">
        <f t="shared" si="8"/>
        <v>41130</v>
      </c>
      <c r="D120" s="10">
        <v>41130</v>
      </c>
      <c r="E120" s="20" t="s">
        <v>25</v>
      </c>
      <c r="F120" s="1"/>
      <c r="G120" s="1"/>
      <c r="H120" s="1"/>
      <c r="I120" s="36"/>
    </row>
    <row r="121" spans="1:10">
      <c r="A121" s="59" t="str">
        <f t="shared" si="6"/>
        <v>41130Pêche</v>
      </c>
      <c r="B121" s="60">
        <f t="shared" si="7"/>
        <v>32</v>
      </c>
      <c r="C121" s="62">
        <f t="shared" si="8"/>
        <v>41130</v>
      </c>
      <c r="D121" s="10">
        <v>41130</v>
      </c>
      <c r="E121" s="20" t="s">
        <v>26</v>
      </c>
      <c r="F121" s="1"/>
      <c r="G121" s="1"/>
      <c r="H121" s="1"/>
      <c r="I121" s="36"/>
    </row>
    <row r="122" spans="1:10">
      <c r="A122" s="59" t="str">
        <f t="shared" si="6"/>
        <v>41130Pistache</v>
      </c>
      <c r="B122" s="60">
        <f t="shared" si="7"/>
        <v>32</v>
      </c>
      <c r="C122" s="62">
        <f t="shared" si="8"/>
        <v>41130</v>
      </c>
      <c r="D122" s="10">
        <v>41130</v>
      </c>
      <c r="E122" s="20" t="s">
        <v>27</v>
      </c>
      <c r="F122" s="1">
        <v>3</v>
      </c>
      <c r="G122" s="1">
        <v>0</v>
      </c>
      <c r="H122" s="1">
        <f>F122-G122</f>
        <v>3</v>
      </c>
      <c r="I122" s="36"/>
    </row>
    <row r="123" spans="1:10">
      <c r="A123" s="59" t="str">
        <f t="shared" si="6"/>
        <v>41130Prube</v>
      </c>
      <c r="B123" s="60">
        <f t="shared" si="7"/>
        <v>32</v>
      </c>
      <c r="C123" s="62">
        <f t="shared" si="8"/>
        <v>41130</v>
      </c>
      <c r="D123" s="10">
        <v>41130</v>
      </c>
      <c r="E123" s="20" t="s">
        <v>28</v>
      </c>
      <c r="F123" s="1">
        <v>367</v>
      </c>
      <c r="G123" s="1">
        <v>367</v>
      </c>
      <c r="H123" s="1">
        <f>F123-G123</f>
        <v>0</v>
      </c>
      <c r="I123" s="36"/>
    </row>
    <row r="124" spans="1:10">
      <c r="A124" s="59" t="str">
        <f t="shared" si="6"/>
        <v xml:space="preserve">41130Raisi </v>
      </c>
      <c r="B124" s="60">
        <f t="shared" si="7"/>
        <v>32</v>
      </c>
      <c r="C124" s="62">
        <f t="shared" si="8"/>
        <v>41130</v>
      </c>
      <c r="D124" s="10">
        <v>41130</v>
      </c>
      <c r="E124" s="30" t="s">
        <v>29</v>
      </c>
      <c r="F124" s="1">
        <v>53</v>
      </c>
      <c r="G124" s="1">
        <v>53</v>
      </c>
      <c r="H124" s="1">
        <f>F124-G124</f>
        <v>0</v>
      </c>
      <c r="I124" s="36"/>
    </row>
    <row r="125" spans="1:10" ht="8.25" customHeight="1">
      <c r="A125" s="59" t="str">
        <f t="shared" si="6"/>
        <v/>
      </c>
      <c r="B125" s="60">
        <f t="shared" si="7"/>
        <v>0</v>
      </c>
      <c r="C125" s="62" t="str">
        <f t="shared" si="8"/>
        <v/>
      </c>
      <c r="D125" s="31"/>
      <c r="E125" s="32"/>
      <c r="F125" s="13"/>
      <c r="G125" s="13"/>
      <c r="H125" s="13"/>
      <c r="I125" s="45"/>
    </row>
    <row r="126" spans="1:10">
      <c r="A126" s="59" t="str">
        <f t="shared" si="6"/>
        <v>41141Pomme</v>
      </c>
      <c r="B126" s="60">
        <f t="shared" si="7"/>
        <v>34</v>
      </c>
      <c r="C126" s="62">
        <f t="shared" si="8"/>
        <v>41141</v>
      </c>
      <c r="D126" s="14">
        <v>41141</v>
      </c>
      <c r="E126" s="20" t="s">
        <v>0</v>
      </c>
      <c r="F126" s="1"/>
      <c r="G126" s="1"/>
      <c r="H126" s="1"/>
      <c r="I126" s="36"/>
      <c r="J126" s="29"/>
    </row>
    <row r="127" spans="1:10">
      <c r="A127" s="59" t="str">
        <f t="shared" si="6"/>
        <v>41141Poire</v>
      </c>
      <c r="B127" s="60">
        <f t="shared" si="7"/>
        <v>34</v>
      </c>
      <c r="C127" s="62">
        <f t="shared" si="8"/>
        <v>41141</v>
      </c>
      <c r="D127" s="33">
        <v>41141</v>
      </c>
      <c r="E127" s="20" t="s">
        <v>1</v>
      </c>
      <c r="F127" s="1">
        <v>59</v>
      </c>
      <c r="G127" s="1">
        <v>59</v>
      </c>
      <c r="H127" s="1">
        <f>F127-G127</f>
        <v>0</v>
      </c>
      <c r="I127" s="36"/>
    </row>
    <row r="128" spans="1:10">
      <c r="A128" s="59" t="str">
        <f t="shared" si="6"/>
        <v>41141Orange</v>
      </c>
      <c r="B128" s="60">
        <f t="shared" si="7"/>
        <v>34</v>
      </c>
      <c r="C128" s="62">
        <f t="shared" si="8"/>
        <v>41141</v>
      </c>
      <c r="D128" s="33">
        <v>41141</v>
      </c>
      <c r="E128" s="20" t="s">
        <v>2</v>
      </c>
      <c r="F128" s="1">
        <v>4</v>
      </c>
      <c r="G128" s="1">
        <v>4</v>
      </c>
      <c r="H128" s="1">
        <f t="shared" ref="H128:H154" si="11">F128-G128</f>
        <v>0</v>
      </c>
      <c r="I128" s="36"/>
    </row>
    <row r="129" spans="1:9">
      <c r="A129" s="59" t="str">
        <f t="shared" si="6"/>
        <v>41141Mandarine</v>
      </c>
      <c r="B129" s="60">
        <f t="shared" si="7"/>
        <v>34</v>
      </c>
      <c r="C129" s="62">
        <f t="shared" si="8"/>
        <v>41141</v>
      </c>
      <c r="D129" s="33">
        <v>41141</v>
      </c>
      <c r="E129" s="20" t="s">
        <v>3</v>
      </c>
      <c r="F129" s="1">
        <v>11</v>
      </c>
      <c r="G129" s="1">
        <v>11</v>
      </c>
      <c r="H129" s="1">
        <f t="shared" si="11"/>
        <v>0</v>
      </c>
      <c r="I129" s="36"/>
    </row>
    <row r="130" spans="1:9">
      <c r="A130" s="59" t="str">
        <f t="shared" si="6"/>
        <v>41141Fraise</v>
      </c>
      <c r="B130" s="60">
        <f t="shared" si="7"/>
        <v>34</v>
      </c>
      <c r="C130" s="62">
        <f t="shared" si="8"/>
        <v>41141</v>
      </c>
      <c r="D130" s="33">
        <v>41141</v>
      </c>
      <c r="E130" s="20" t="s">
        <v>4</v>
      </c>
      <c r="F130" s="1">
        <v>54</v>
      </c>
      <c r="G130" s="1">
        <v>54</v>
      </c>
      <c r="H130" s="1">
        <f t="shared" si="11"/>
        <v>0</v>
      </c>
      <c r="I130" s="36"/>
    </row>
    <row r="131" spans="1:9">
      <c r="A131" s="59" t="str">
        <f t="shared" ref="A131:A194" si="12">D131&amp;E131</f>
        <v>41141Framboise</v>
      </c>
      <c r="B131" s="60">
        <f t="shared" ref="B131:B194" si="13">WEEKNUM(D131,1)</f>
        <v>34</v>
      </c>
      <c r="C131" s="62">
        <f t="shared" ref="C131:C194" si="14">IF(D131="","",D131)</f>
        <v>41141</v>
      </c>
      <c r="D131" s="33">
        <v>41141</v>
      </c>
      <c r="E131" s="20" t="s">
        <v>5</v>
      </c>
      <c r="F131" s="1">
        <v>50</v>
      </c>
      <c r="G131" s="1">
        <v>50</v>
      </c>
      <c r="H131" s="1">
        <f t="shared" si="11"/>
        <v>0</v>
      </c>
      <c r="I131" s="36"/>
    </row>
    <row r="132" spans="1:9">
      <c r="A132" s="59" t="str">
        <f t="shared" si="12"/>
        <v>41141Tomate</v>
      </c>
      <c r="B132" s="60">
        <f t="shared" si="13"/>
        <v>34</v>
      </c>
      <c r="C132" s="62">
        <f t="shared" si="14"/>
        <v>41141</v>
      </c>
      <c r="D132" s="33">
        <v>41141</v>
      </c>
      <c r="E132" s="20" t="s">
        <v>6</v>
      </c>
      <c r="F132" s="1">
        <v>48</v>
      </c>
      <c r="G132" s="1">
        <v>48</v>
      </c>
      <c r="H132" s="1">
        <f t="shared" si="11"/>
        <v>0</v>
      </c>
      <c r="I132" s="36"/>
    </row>
    <row r="133" spans="1:9">
      <c r="A133" s="59" t="str">
        <f t="shared" si="12"/>
        <v>41141Abricot</v>
      </c>
      <c r="B133" s="60">
        <f t="shared" si="13"/>
        <v>34</v>
      </c>
      <c r="C133" s="62">
        <f t="shared" si="14"/>
        <v>41141</v>
      </c>
      <c r="D133" s="33">
        <v>41141</v>
      </c>
      <c r="E133" s="20" t="s">
        <v>7</v>
      </c>
      <c r="F133" s="1"/>
      <c r="G133" s="1"/>
      <c r="H133" s="1">
        <f t="shared" si="11"/>
        <v>0</v>
      </c>
      <c r="I133" s="36"/>
    </row>
    <row r="134" spans="1:9">
      <c r="A134" s="59" t="str">
        <f t="shared" si="12"/>
        <v>41141Avocat</v>
      </c>
      <c r="B134" s="60">
        <f t="shared" si="13"/>
        <v>34</v>
      </c>
      <c r="C134" s="62">
        <f t="shared" si="14"/>
        <v>41141</v>
      </c>
      <c r="D134" s="33">
        <v>41141</v>
      </c>
      <c r="E134" s="20" t="s">
        <v>8</v>
      </c>
      <c r="F134" s="1">
        <v>11</v>
      </c>
      <c r="G134" s="1">
        <v>11</v>
      </c>
      <c r="H134" s="1">
        <f t="shared" si="11"/>
        <v>0</v>
      </c>
      <c r="I134" s="36"/>
    </row>
    <row r="135" spans="1:9">
      <c r="A135" s="59" t="str">
        <f t="shared" si="12"/>
        <v>41141Citron</v>
      </c>
      <c r="B135" s="60">
        <f t="shared" si="13"/>
        <v>34</v>
      </c>
      <c r="C135" s="62">
        <f t="shared" si="14"/>
        <v>41141</v>
      </c>
      <c r="D135" s="33">
        <v>41141</v>
      </c>
      <c r="E135" s="20" t="s">
        <v>9</v>
      </c>
      <c r="F135" s="1">
        <v>462</v>
      </c>
      <c r="G135" s="1">
        <v>462</v>
      </c>
      <c r="H135" s="1">
        <f t="shared" si="11"/>
        <v>0</v>
      </c>
      <c r="I135" s="36"/>
    </row>
    <row r="136" spans="1:9">
      <c r="A136" s="59" t="str">
        <f t="shared" si="12"/>
        <v>41141Ananas</v>
      </c>
      <c r="B136" s="60">
        <f t="shared" si="13"/>
        <v>34</v>
      </c>
      <c r="C136" s="62">
        <f t="shared" si="14"/>
        <v>41141</v>
      </c>
      <c r="D136" s="33">
        <v>41141</v>
      </c>
      <c r="E136" s="20" t="s">
        <v>10</v>
      </c>
      <c r="F136" s="1">
        <v>27</v>
      </c>
      <c r="G136" s="1">
        <v>27</v>
      </c>
      <c r="H136" s="1">
        <f t="shared" si="11"/>
        <v>0</v>
      </c>
      <c r="I136" s="36"/>
    </row>
    <row r="137" spans="1:9">
      <c r="A137" s="59" t="str">
        <f t="shared" si="12"/>
        <v>41141Figue</v>
      </c>
      <c r="B137" s="60">
        <f t="shared" si="13"/>
        <v>34</v>
      </c>
      <c r="C137" s="62">
        <f t="shared" si="14"/>
        <v>41141</v>
      </c>
      <c r="D137" s="33">
        <v>41141</v>
      </c>
      <c r="E137" s="20" t="s">
        <v>11</v>
      </c>
      <c r="F137" s="1"/>
      <c r="G137" s="1"/>
      <c r="H137" s="1"/>
      <c r="I137" s="36"/>
    </row>
    <row r="138" spans="1:9">
      <c r="A138" s="59" t="str">
        <f t="shared" si="12"/>
        <v>41141Datte</v>
      </c>
      <c r="B138" s="60">
        <f t="shared" si="13"/>
        <v>34</v>
      </c>
      <c r="C138" s="62">
        <f t="shared" si="14"/>
        <v>41141</v>
      </c>
      <c r="D138" s="33">
        <v>41141</v>
      </c>
      <c r="E138" s="20" t="s">
        <v>12</v>
      </c>
      <c r="F138" s="1"/>
      <c r="G138" s="1"/>
      <c r="H138" s="1"/>
      <c r="I138" s="36"/>
    </row>
    <row r="139" spans="1:9">
      <c r="A139" s="59" t="str">
        <f t="shared" si="12"/>
        <v>41141Grenade</v>
      </c>
      <c r="B139" s="60">
        <f t="shared" si="13"/>
        <v>34</v>
      </c>
      <c r="C139" s="62">
        <f t="shared" si="14"/>
        <v>41141</v>
      </c>
      <c r="D139" s="33">
        <v>41141</v>
      </c>
      <c r="E139" s="20" t="s">
        <v>13</v>
      </c>
      <c r="F139" s="1"/>
      <c r="G139" s="1"/>
      <c r="H139" s="1"/>
      <c r="I139" s="36"/>
    </row>
    <row r="140" spans="1:9">
      <c r="A140" s="59" t="str">
        <f t="shared" si="12"/>
        <v>41141Groseille</v>
      </c>
      <c r="B140" s="60">
        <f t="shared" si="13"/>
        <v>34</v>
      </c>
      <c r="C140" s="62">
        <f t="shared" si="14"/>
        <v>41141</v>
      </c>
      <c r="D140" s="33">
        <v>41141</v>
      </c>
      <c r="E140" s="20" t="s">
        <v>14</v>
      </c>
      <c r="F140" s="1">
        <v>203</v>
      </c>
      <c r="G140" s="1">
        <v>203</v>
      </c>
      <c r="H140" s="1">
        <f t="shared" si="11"/>
        <v>0</v>
      </c>
      <c r="I140" s="36"/>
    </row>
    <row r="141" spans="1:9">
      <c r="A141" s="59" t="str">
        <f t="shared" si="12"/>
        <v>41141Kiwi</v>
      </c>
      <c r="B141" s="60">
        <f t="shared" si="13"/>
        <v>34</v>
      </c>
      <c r="C141" s="62">
        <f t="shared" si="14"/>
        <v>41141</v>
      </c>
      <c r="D141" s="33">
        <v>41141</v>
      </c>
      <c r="E141" s="20" t="s">
        <v>15</v>
      </c>
      <c r="F141" s="1">
        <v>2</v>
      </c>
      <c r="G141" s="1">
        <v>2</v>
      </c>
      <c r="H141" s="1">
        <f t="shared" si="11"/>
        <v>0</v>
      </c>
      <c r="I141" s="36"/>
    </row>
    <row r="142" spans="1:9">
      <c r="A142" s="59" t="str">
        <f t="shared" si="12"/>
        <v>41141Marron</v>
      </c>
      <c r="B142" s="60">
        <f t="shared" si="13"/>
        <v>34</v>
      </c>
      <c r="C142" s="62">
        <f t="shared" si="14"/>
        <v>41141</v>
      </c>
      <c r="D142" s="33">
        <v>41141</v>
      </c>
      <c r="E142" s="20" t="s">
        <v>16</v>
      </c>
      <c r="F142" s="1">
        <v>19</v>
      </c>
      <c r="G142" s="1">
        <v>19</v>
      </c>
      <c r="H142" s="1">
        <f t="shared" si="11"/>
        <v>0</v>
      </c>
      <c r="I142" s="36"/>
    </row>
    <row r="143" spans="1:9">
      <c r="A143" s="59" t="str">
        <f t="shared" si="12"/>
        <v xml:space="preserve">41141Melon </v>
      </c>
      <c r="B143" s="60">
        <f t="shared" si="13"/>
        <v>34</v>
      </c>
      <c r="C143" s="62">
        <f t="shared" si="14"/>
        <v>41141</v>
      </c>
      <c r="D143" s="33">
        <v>41141</v>
      </c>
      <c r="E143" s="20" t="s">
        <v>17</v>
      </c>
      <c r="F143" s="1">
        <v>311</v>
      </c>
      <c r="G143" s="1">
        <v>311</v>
      </c>
      <c r="H143" s="1">
        <f t="shared" si="11"/>
        <v>0</v>
      </c>
      <c r="I143" s="36"/>
    </row>
    <row r="144" spans="1:9">
      <c r="A144" s="59" t="str">
        <f t="shared" si="12"/>
        <v>41141Mirabelle</v>
      </c>
      <c r="B144" s="60">
        <f t="shared" si="13"/>
        <v>34</v>
      </c>
      <c r="C144" s="62">
        <f t="shared" si="14"/>
        <v>41141</v>
      </c>
      <c r="D144" s="33">
        <v>41141</v>
      </c>
      <c r="E144" s="20" t="s">
        <v>18</v>
      </c>
      <c r="F144" s="1">
        <v>204</v>
      </c>
      <c r="G144" s="1">
        <v>204</v>
      </c>
      <c r="H144" s="1">
        <f t="shared" si="11"/>
        <v>0</v>
      </c>
      <c r="I144" s="36"/>
    </row>
    <row r="145" spans="1:9">
      <c r="A145" s="59" t="str">
        <f t="shared" si="12"/>
        <v>41141Mûre</v>
      </c>
      <c r="B145" s="60">
        <f t="shared" si="13"/>
        <v>34</v>
      </c>
      <c r="C145" s="62">
        <f t="shared" si="14"/>
        <v>41141</v>
      </c>
      <c r="D145" s="33">
        <v>41141</v>
      </c>
      <c r="E145" s="20" t="s">
        <v>19</v>
      </c>
      <c r="F145" s="1"/>
      <c r="G145" s="1"/>
      <c r="H145" s="1">
        <f t="shared" si="11"/>
        <v>0</v>
      </c>
      <c r="I145" s="36"/>
    </row>
    <row r="146" spans="1:9">
      <c r="A146" s="59" t="str">
        <f t="shared" si="12"/>
        <v>41141Cerise</v>
      </c>
      <c r="B146" s="60">
        <f t="shared" si="13"/>
        <v>34</v>
      </c>
      <c r="C146" s="62">
        <f t="shared" si="14"/>
        <v>41141</v>
      </c>
      <c r="D146" s="33">
        <v>41141</v>
      </c>
      <c r="E146" s="20" t="s">
        <v>20</v>
      </c>
      <c r="F146" s="1">
        <v>20</v>
      </c>
      <c r="G146" s="1">
        <v>15</v>
      </c>
      <c r="H146" s="1">
        <f t="shared" si="11"/>
        <v>5</v>
      </c>
      <c r="I146" s="36"/>
    </row>
    <row r="147" spans="1:9">
      <c r="A147" s="59" t="str">
        <f t="shared" si="12"/>
        <v>41141Banane</v>
      </c>
      <c r="B147" s="60">
        <f t="shared" si="13"/>
        <v>34</v>
      </c>
      <c r="C147" s="62">
        <f t="shared" si="14"/>
        <v>41141</v>
      </c>
      <c r="D147" s="33">
        <v>41141</v>
      </c>
      <c r="E147" s="20" t="s">
        <v>21</v>
      </c>
      <c r="F147" s="1"/>
      <c r="G147" s="1"/>
      <c r="H147" s="1">
        <f t="shared" si="11"/>
        <v>0</v>
      </c>
      <c r="I147" s="36"/>
    </row>
    <row r="148" spans="1:9">
      <c r="A148" s="59" t="str">
        <f t="shared" si="12"/>
        <v>41141Amande</v>
      </c>
      <c r="B148" s="60">
        <f t="shared" si="13"/>
        <v>34</v>
      </c>
      <c r="C148" s="62">
        <f t="shared" si="14"/>
        <v>41141</v>
      </c>
      <c r="D148" s="33">
        <v>41141</v>
      </c>
      <c r="E148" s="20" t="s">
        <v>22</v>
      </c>
      <c r="F148" s="1">
        <v>356</v>
      </c>
      <c r="G148" s="1">
        <v>356</v>
      </c>
      <c r="H148" s="1">
        <f t="shared" si="11"/>
        <v>0</v>
      </c>
      <c r="I148" s="36"/>
    </row>
    <row r="149" spans="1:9">
      <c r="A149" s="59" t="str">
        <f t="shared" si="12"/>
        <v>41141Olive</v>
      </c>
      <c r="B149" s="60">
        <f t="shared" si="13"/>
        <v>34</v>
      </c>
      <c r="C149" s="62">
        <f t="shared" si="14"/>
        <v>41141</v>
      </c>
      <c r="D149" s="33">
        <v>41141</v>
      </c>
      <c r="E149" s="20" t="s">
        <v>23</v>
      </c>
      <c r="F149" s="1">
        <v>75</v>
      </c>
      <c r="G149" s="1">
        <v>75</v>
      </c>
      <c r="H149" s="1">
        <f t="shared" si="11"/>
        <v>0</v>
      </c>
      <c r="I149" s="36"/>
    </row>
    <row r="150" spans="1:9">
      <c r="A150" s="59" t="str">
        <f t="shared" si="12"/>
        <v>41141Pamplemousse</v>
      </c>
      <c r="B150" s="60">
        <f t="shared" si="13"/>
        <v>34</v>
      </c>
      <c r="C150" s="62">
        <f t="shared" si="14"/>
        <v>41141</v>
      </c>
      <c r="D150" s="33">
        <v>41141</v>
      </c>
      <c r="E150" s="20" t="s">
        <v>24</v>
      </c>
      <c r="F150" s="1"/>
      <c r="G150" s="1"/>
      <c r="H150" s="1">
        <f t="shared" si="11"/>
        <v>0</v>
      </c>
      <c r="I150" s="36"/>
    </row>
    <row r="151" spans="1:9">
      <c r="A151" s="59" t="str">
        <f t="shared" si="12"/>
        <v>41141Pastèque</v>
      </c>
      <c r="B151" s="60">
        <f t="shared" si="13"/>
        <v>34</v>
      </c>
      <c r="C151" s="62">
        <f t="shared" si="14"/>
        <v>41141</v>
      </c>
      <c r="D151" s="33">
        <v>41141</v>
      </c>
      <c r="E151" s="20" t="s">
        <v>25</v>
      </c>
      <c r="F151" s="1">
        <v>76</v>
      </c>
      <c r="G151" s="1">
        <v>76</v>
      </c>
      <c r="H151" s="1">
        <f t="shared" si="11"/>
        <v>0</v>
      </c>
      <c r="I151" s="36"/>
    </row>
    <row r="152" spans="1:9">
      <c r="A152" s="59" t="str">
        <f t="shared" si="12"/>
        <v>41141Pêche</v>
      </c>
      <c r="B152" s="60">
        <f t="shared" si="13"/>
        <v>34</v>
      </c>
      <c r="C152" s="62">
        <f t="shared" si="14"/>
        <v>41141</v>
      </c>
      <c r="D152" s="33">
        <v>41141</v>
      </c>
      <c r="E152" s="20" t="s">
        <v>26</v>
      </c>
      <c r="F152" s="1">
        <v>37</v>
      </c>
      <c r="G152" s="1">
        <v>37</v>
      </c>
      <c r="H152" s="1">
        <f t="shared" si="11"/>
        <v>0</v>
      </c>
      <c r="I152" s="36"/>
    </row>
    <row r="153" spans="1:9">
      <c r="A153" s="59" t="str">
        <f t="shared" si="12"/>
        <v>41141Pistache</v>
      </c>
      <c r="B153" s="60">
        <f t="shared" si="13"/>
        <v>34</v>
      </c>
      <c r="C153" s="62">
        <f t="shared" si="14"/>
        <v>41141</v>
      </c>
      <c r="D153" s="33">
        <v>41141</v>
      </c>
      <c r="E153" s="20" t="s">
        <v>27</v>
      </c>
      <c r="F153" s="1">
        <v>5</v>
      </c>
      <c r="G153" s="1">
        <v>5</v>
      </c>
      <c r="H153" s="1">
        <f t="shared" si="11"/>
        <v>0</v>
      </c>
      <c r="I153" s="36"/>
    </row>
    <row r="154" spans="1:9">
      <c r="A154" s="59" t="str">
        <f t="shared" si="12"/>
        <v>41141Prube</v>
      </c>
      <c r="B154" s="60">
        <f t="shared" si="13"/>
        <v>34</v>
      </c>
      <c r="C154" s="62">
        <f t="shared" si="14"/>
        <v>41141</v>
      </c>
      <c r="D154" s="33">
        <v>41141</v>
      </c>
      <c r="E154" s="20" t="s">
        <v>28</v>
      </c>
      <c r="F154" s="1">
        <v>56</v>
      </c>
      <c r="G154" s="1">
        <v>56</v>
      </c>
      <c r="H154" s="1">
        <f t="shared" si="11"/>
        <v>0</v>
      </c>
      <c r="I154" s="36"/>
    </row>
    <row r="155" spans="1:9">
      <c r="A155" s="59" t="str">
        <f t="shared" si="12"/>
        <v xml:space="preserve">41141Raisi </v>
      </c>
      <c r="B155" s="60">
        <f t="shared" si="13"/>
        <v>34</v>
      </c>
      <c r="C155" s="62">
        <f t="shared" si="14"/>
        <v>41141</v>
      </c>
      <c r="D155" s="33">
        <v>41141</v>
      </c>
      <c r="E155" s="34" t="s">
        <v>29</v>
      </c>
      <c r="F155" s="1"/>
      <c r="G155" s="1"/>
      <c r="H155" s="1"/>
      <c r="I155" s="36"/>
    </row>
    <row r="156" spans="1:9" ht="8.25" customHeight="1">
      <c r="A156" s="59" t="str">
        <f t="shared" si="12"/>
        <v/>
      </c>
      <c r="B156" s="60">
        <f t="shared" si="13"/>
        <v>0</v>
      </c>
      <c r="C156" s="62" t="str">
        <f t="shared" si="14"/>
        <v/>
      </c>
      <c r="D156" s="31"/>
      <c r="E156" s="32"/>
      <c r="F156" s="13"/>
      <c r="G156" s="13"/>
      <c r="H156" s="13"/>
      <c r="I156" s="45"/>
    </row>
    <row r="157" spans="1:9">
      <c r="A157" s="59" t="str">
        <f t="shared" si="12"/>
        <v>41142Pomme</v>
      </c>
      <c r="B157" s="60">
        <f t="shared" si="13"/>
        <v>34</v>
      </c>
      <c r="C157" s="62">
        <f t="shared" si="14"/>
        <v>41142</v>
      </c>
      <c r="D157" s="14">
        <v>41142</v>
      </c>
      <c r="E157" s="20" t="s">
        <v>0</v>
      </c>
      <c r="F157" s="9">
        <v>37</v>
      </c>
      <c r="G157" s="9">
        <v>37</v>
      </c>
      <c r="H157" s="9">
        <f t="shared" ref="H157:H163" si="15">F157-G157</f>
        <v>0</v>
      </c>
      <c r="I157" s="36"/>
    </row>
    <row r="158" spans="1:9">
      <c r="A158" s="59" t="str">
        <f t="shared" si="12"/>
        <v>41142Poire</v>
      </c>
      <c r="B158" s="60">
        <f t="shared" si="13"/>
        <v>34</v>
      </c>
      <c r="C158" s="62">
        <f t="shared" si="14"/>
        <v>41142</v>
      </c>
      <c r="D158" s="33">
        <v>41142</v>
      </c>
      <c r="E158" s="20" t="s">
        <v>1</v>
      </c>
      <c r="F158" s="1">
        <v>97</v>
      </c>
      <c r="G158" s="1">
        <v>97</v>
      </c>
      <c r="H158" s="1">
        <f t="shared" si="15"/>
        <v>0</v>
      </c>
      <c r="I158" s="36"/>
    </row>
    <row r="159" spans="1:9">
      <c r="A159" s="59" t="str">
        <f t="shared" si="12"/>
        <v>41142Orange</v>
      </c>
      <c r="B159" s="60">
        <f t="shared" si="13"/>
        <v>34</v>
      </c>
      <c r="C159" s="62">
        <f t="shared" si="14"/>
        <v>41142</v>
      </c>
      <c r="D159" s="33">
        <v>41142</v>
      </c>
      <c r="E159" s="20" t="s">
        <v>2</v>
      </c>
      <c r="F159" s="1">
        <v>3</v>
      </c>
      <c r="G159" s="1">
        <v>3</v>
      </c>
      <c r="H159" s="1">
        <f t="shared" si="15"/>
        <v>0</v>
      </c>
      <c r="I159" s="36"/>
    </row>
    <row r="160" spans="1:9">
      <c r="A160" s="59" t="str">
        <f t="shared" si="12"/>
        <v>41142Mandarine</v>
      </c>
      <c r="B160" s="60">
        <f t="shared" si="13"/>
        <v>34</v>
      </c>
      <c r="C160" s="62">
        <f t="shared" si="14"/>
        <v>41142</v>
      </c>
      <c r="D160" s="33">
        <v>41142</v>
      </c>
      <c r="E160" s="20" t="s">
        <v>3</v>
      </c>
      <c r="F160" s="1">
        <v>7</v>
      </c>
      <c r="G160" s="1">
        <v>7</v>
      </c>
      <c r="H160" s="1">
        <f t="shared" si="15"/>
        <v>0</v>
      </c>
      <c r="I160" s="36"/>
    </row>
    <row r="161" spans="1:9">
      <c r="A161" s="59" t="str">
        <f t="shared" si="12"/>
        <v>41142Fraise</v>
      </c>
      <c r="B161" s="60">
        <f t="shared" si="13"/>
        <v>34</v>
      </c>
      <c r="C161" s="62">
        <f t="shared" si="14"/>
        <v>41142</v>
      </c>
      <c r="D161" s="33">
        <v>41142</v>
      </c>
      <c r="E161" s="20" t="s">
        <v>4</v>
      </c>
      <c r="F161" s="1">
        <v>0</v>
      </c>
      <c r="G161" s="1">
        <v>0</v>
      </c>
      <c r="H161" s="1">
        <f t="shared" si="15"/>
        <v>0</v>
      </c>
      <c r="I161" s="36"/>
    </row>
    <row r="162" spans="1:9">
      <c r="A162" s="59" t="str">
        <f t="shared" si="12"/>
        <v>41142Framboise</v>
      </c>
      <c r="B162" s="60">
        <f t="shared" si="13"/>
        <v>34</v>
      </c>
      <c r="C162" s="62">
        <f t="shared" si="14"/>
        <v>41142</v>
      </c>
      <c r="D162" s="33">
        <v>41142</v>
      </c>
      <c r="E162" s="20" t="s">
        <v>5</v>
      </c>
      <c r="F162" s="1">
        <v>81</v>
      </c>
      <c r="G162" s="1">
        <v>81</v>
      </c>
      <c r="H162" s="1">
        <f t="shared" si="15"/>
        <v>0</v>
      </c>
      <c r="I162" s="36"/>
    </row>
    <row r="163" spans="1:9">
      <c r="A163" s="59" t="str">
        <f t="shared" si="12"/>
        <v>41142Tomate</v>
      </c>
      <c r="B163" s="60">
        <f t="shared" si="13"/>
        <v>34</v>
      </c>
      <c r="C163" s="62">
        <f t="shared" si="14"/>
        <v>41142</v>
      </c>
      <c r="D163" s="33">
        <v>41142</v>
      </c>
      <c r="E163" s="20" t="s">
        <v>6</v>
      </c>
      <c r="F163" s="1">
        <v>72</v>
      </c>
      <c r="G163" s="1">
        <v>72</v>
      </c>
      <c r="H163" s="1">
        <f t="shared" si="15"/>
        <v>0</v>
      </c>
      <c r="I163" s="36"/>
    </row>
    <row r="164" spans="1:9">
      <c r="A164" s="59" t="str">
        <f t="shared" si="12"/>
        <v>41142Abricot</v>
      </c>
      <c r="B164" s="60">
        <f t="shared" si="13"/>
        <v>34</v>
      </c>
      <c r="C164" s="62">
        <f t="shared" si="14"/>
        <v>41142</v>
      </c>
      <c r="D164" s="33">
        <v>41142</v>
      </c>
      <c r="E164" s="20" t="s">
        <v>7</v>
      </c>
      <c r="F164" s="22"/>
      <c r="G164" s="22"/>
      <c r="H164" s="22"/>
      <c r="I164" s="36"/>
    </row>
    <row r="165" spans="1:9">
      <c r="A165" s="59" t="str">
        <f t="shared" si="12"/>
        <v>41142Avocat</v>
      </c>
      <c r="B165" s="60">
        <f t="shared" si="13"/>
        <v>34</v>
      </c>
      <c r="C165" s="62">
        <f t="shared" si="14"/>
        <v>41142</v>
      </c>
      <c r="D165" s="33">
        <v>41142</v>
      </c>
      <c r="E165" s="20" t="s">
        <v>8</v>
      </c>
      <c r="F165" s="1">
        <v>5</v>
      </c>
      <c r="G165" s="1"/>
      <c r="H165" s="1">
        <f>F165-G165</f>
        <v>5</v>
      </c>
      <c r="I165" s="36"/>
    </row>
    <row r="166" spans="1:9">
      <c r="A166" s="59" t="str">
        <f t="shared" si="12"/>
        <v>41142Citron</v>
      </c>
      <c r="B166" s="60">
        <f t="shared" si="13"/>
        <v>34</v>
      </c>
      <c r="C166" s="62">
        <f t="shared" si="14"/>
        <v>41142</v>
      </c>
      <c r="D166" s="33">
        <v>41142</v>
      </c>
      <c r="E166" s="20" t="s">
        <v>9</v>
      </c>
      <c r="F166" s="1"/>
      <c r="G166" s="1">
        <v>387</v>
      </c>
      <c r="H166" s="1">
        <v>0</v>
      </c>
      <c r="I166" s="36"/>
    </row>
    <row r="167" spans="1:9">
      <c r="A167" s="59" t="str">
        <f t="shared" si="12"/>
        <v>41142Ananas</v>
      </c>
      <c r="B167" s="60">
        <f t="shared" si="13"/>
        <v>34</v>
      </c>
      <c r="C167" s="62">
        <f t="shared" si="14"/>
        <v>41142</v>
      </c>
      <c r="D167" s="33">
        <v>41142</v>
      </c>
      <c r="E167" s="20" t="s">
        <v>10</v>
      </c>
      <c r="F167" s="1"/>
      <c r="G167" s="1">
        <v>32</v>
      </c>
      <c r="H167" s="1">
        <v>0</v>
      </c>
      <c r="I167" s="36"/>
    </row>
    <row r="168" spans="1:9">
      <c r="A168" s="59" t="str">
        <f t="shared" si="12"/>
        <v>41142Figue</v>
      </c>
      <c r="B168" s="60">
        <f t="shared" si="13"/>
        <v>34</v>
      </c>
      <c r="C168" s="62">
        <f t="shared" si="14"/>
        <v>41142</v>
      </c>
      <c r="D168" s="33">
        <v>41142</v>
      </c>
      <c r="E168" s="20" t="s">
        <v>11</v>
      </c>
      <c r="F168" s="1">
        <v>55</v>
      </c>
      <c r="G168" s="1">
        <v>55</v>
      </c>
      <c r="H168" s="1">
        <f>F168-G168</f>
        <v>0</v>
      </c>
      <c r="I168" s="36"/>
    </row>
    <row r="169" spans="1:9">
      <c r="A169" s="59" t="str">
        <f t="shared" si="12"/>
        <v>41142Datte</v>
      </c>
      <c r="B169" s="60">
        <f t="shared" si="13"/>
        <v>34</v>
      </c>
      <c r="C169" s="62">
        <f t="shared" si="14"/>
        <v>41142</v>
      </c>
      <c r="D169" s="33">
        <v>41142</v>
      </c>
      <c r="E169" s="20" t="s">
        <v>12</v>
      </c>
      <c r="F169" s="1">
        <v>9</v>
      </c>
      <c r="G169" s="1">
        <v>9</v>
      </c>
      <c r="H169" s="1">
        <f>F169-G169</f>
        <v>0</v>
      </c>
      <c r="I169" s="36"/>
    </row>
    <row r="170" spans="1:9">
      <c r="A170" s="59" t="str">
        <f t="shared" si="12"/>
        <v>41142Grenade</v>
      </c>
      <c r="B170" s="60">
        <f t="shared" si="13"/>
        <v>34</v>
      </c>
      <c r="C170" s="62">
        <f t="shared" si="14"/>
        <v>41142</v>
      </c>
      <c r="D170" s="33">
        <v>41142</v>
      </c>
      <c r="E170" s="20" t="s">
        <v>13</v>
      </c>
      <c r="F170" s="1">
        <v>2</v>
      </c>
      <c r="G170" s="1">
        <v>2</v>
      </c>
      <c r="H170" s="1">
        <f>F170-G170</f>
        <v>0</v>
      </c>
      <c r="I170" s="36"/>
    </row>
    <row r="171" spans="1:9">
      <c r="A171" s="59" t="str">
        <f t="shared" si="12"/>
        <v>41142Groseille</v>
      </c>
      <c r="B171" s="60">
        <f t="shared" si="13"/>
        <v>34</v>
      </c>
      <c r="C171" s="62">
        <f t="shared" si="14"/>
        <v>41142</v>
      </c>
      <c r="D171" s="33">
        <v>41142</v>
      </c>
      <c r="E171" s="20" t="s">
        <v>14</v>
      </c>
      <c r="F171" s="1"/>
      <c r="G171" s="1"/>
      <c r="H171" s="1"/>
      <c r="I171" s="36"/>
    </row>
    <row r="172" spans="1:9">
      <c r="A172" s="59" t="str">
        <f t="shared" si="12"/>
        <v>41142Kiwi</v>
      </c>
      <c r="B172" s="60">
        <f t="shared" si="13"/>
        <v>34</v>
      </c>
      <c r="C172" s="62">
        <f t="shared" si="14"/>
        <v>41142</v>
      </c>
      <c r="D172" s="33">
        <v>41142</v>
      </c>
      <c r="E172" s="20" t="s">
        <v>15</v>
      </c>
      <c r="F172" s="1"/>
      <c r="G172" s="1"/>
      <c r="H172" s="1"/>
      <c r="I172" s="36"/>
    </row>
    <row r="173" spans="1:9">
      <c r="A173" s="59" t="str">
        <f t="shared" si="12"/>
        <v>41142Marron</v>
      </c>
      <c r="B173" s="60">
        <f t="shared" si="13"/>
        <v>34</v>
      </c>
      <c r="C173" s="62">
        <f t="shared" si="14"/>
        <v>41142</v>
      </c>
      <c r="D173" s="33">
        <v>41142</v>
      </c>
      <c r="E173" s="20" t="s">
        <v>16</v>
      </c>
      <c r="F173" s="1"/>
      <c r="G173" s="1"/>
      <c r="H173" s="1"/>
      <c r="I173" s="36"/>
    </row>
    <row r="174" spans="1:9">
      <c r="A174" s="59" t="str">
        <f t="shared" si="12"/>
        <v xml:space="preserve">41142Melon </v>
      </c>
      <c r="B174" s="60">
        <f t="shared" si="13"/>
        <v>34</v>
      </c>
      <c r="C174" s="62">
        <f t="shared" si="14"/>
        <v>41142</v>
      </c>
      <c r="D174" s="33">
        <v>41142</v>
      </c>
      <c r="E174" s="20" t="s">
        <v>17</v>
      </c>
      <c r="F174" s="1">
        <v>320</v>
      </c>
      <c r="G174" s="1">
        <v>310</v>
      </c>
      <c r="H174" s="1">
        <f>F174-G174</f>
        <v>10</v>
      </c>
      <c r="I174" s="36"/>
    </row>
    <row r="175" spans="1:9">
      <c r="A175" s="59" t="str">
        <f t="shared" si="12"/>
        <v>41142Mirabelle</v>
      </c>
      <c r="B175" s="60">
        <f t="shared" si="13"/>
        <v>34</v>
      </c>
      <c r="C175" s="62">
        <f t="shared" si="14"/>
        <v>41142</v>
      </c>
      <c r="D175" s="33">
        <v>41142</v>
      </c>
      <c r="E175" s="20" t="s">
        <v>18</v>
      </c>
      <c r="F175" s="1">
        <v>78</v>
      </c>
      <c r="G175" s="1">
        <v>78</v>
      </c>
      <c r="H175" s="1">
        <f>F175-G175</f>
        <v>0</v>
      </c>
      <c r="I175" s="36"/>
    </row>
    <row r="176" spans="1:9">
      <c r="A176" s="59" t="str">
        <f t="shared" si="12"/>
        <v>41142Mûre</v>
      </c>
      <c r="B176" s="60">
        <f t="shared" si="13"/>
        <v>34</v>
      </c>
      <c r="C176" s="62">
        <f t="shared" si="14"/>
        <v>41142</v>
      </c>
      <c r="D176" s="33">
        <v>41142</v>
      </c>
      <c r="E176" s="20" t="s">
        <v>19</v>
      </c>
      <c r="F176" s="22"/>
      <c r="G176" s="22"/>
      <c r="H176" s="22"/>
      <c r="I176" s="36"/>
    </row>
    <row r="177" spans="1:9">
      <c r="A177" s="59" t="str">
        <f t="shared" si="12"/>
        <v>41142Cerise</v>
      </c>
      <c r="B177" s="60">
        <f t="shared" si="13"/>
        <v>34</v>
      </c>
      <c r="C177" s="62">
        <f t="shared" si="14"/>
        <v>41142</v>
      </c>
      <c r="D177" s="33">
        <v>41142</v>
      </c>
      <c r="E177" s="20" t="s">
        <v>20</v>
      </c>
      <c r="F177" s="1">
        <v>48</v>
      </c>
      <c r="G177" s="1">
        <v>48</v>
      </c>
      <c r="H177" s="1">
        <f>F177-G177</f>
        <v>0</v>
      </c>
      <c r="I177" s="36"/>
    </row>
    <row r="178" spans="1:9">
      <c r="A178" s="59" t="str">
        <f t="shared" si="12"/>
        <v>41142Banane</v>
      </c>
      <c r="B178" s="60">
        <f t="shared" si="13"/>
        <v>34</v>
      </c>
      <c r="C178" s="62">
        <f t="shared" si="14"/>
        <v>41142</v>
      </c>
      <c r="D178" s="33">
        <v>41142</v>
      </c>
      <c r="E178" s="20" t="s">
        <v>21</v>
      </c>
      <c r="F178" s="24"/>
      <c r="G178" s="24"/>
      <c r="H178" s="24"/>
      <c r="I178" s="36"/>
    </row>
    <row r="179" spans="1:9">
      <c r="A179" s="59" t="str">
        <f t="shared" si="12"/>
        <v>41142Amande</v>
      </c>
      <c r="B179" s="60">
        <f t="shared" si="13"/>
        <v>34</v>
      </c>
      <c r="C179" s="62">
        <f t="shared" si="14"/>
        <v>41142</v>
      </c>
      <c r="D179" s="33">
        <v>41142</v>
      </c>
      <c r="E179" s="20" t="s">
        <v>22</v>
      </c>
      <c r="F179" s="1">
        <v>58</v>
      </c>
      <c r="G179" s="1">
        <v>58</v>
      </c>
      <c r="H179" s="1">
        <f>F179-G179</f>
        <v>0</v>
      </c>
      <c r="I179" s="36"/>
    </row>
    <row r="180" spans="1:9">
      <c r="A180" s="59" t="str">
        <f t="shared" si="12"/>
        <v>41142Olive</v>
      </c>
      <c r="B180" s="60">
        <f t="shared" si="13"/>
        <v>34</v>
      </c>
      <c r="C180" s="62">
        <f t="shared" si="14"/>
        <v>41142</v>
      </c>
      <c r="D180" s="33">
        <v>41142</v>
      </c>
      <c r="E180" s="20" t="s">
        <v>23</v>
      </c>
      <c r="F180" s="1">
        <v>45</v>
      </c>
      <c r="G180" s="1">
        <v>45</v>
      </c>
      <c r="H180" s="1">
        <f>F180-G180</f>
        <v>0</v>
      </c>
      <c r="I180" s="36"/>
    </row>
    <row r="181" spans="1:9">
      <c r="A181" s="59" t="str">
        <f t="shared" si="12"/>
        <v>41142Pamplemousse</v>
      </c>
      <c r="B181" s="60">
        <f t="shared" si="13"/>
        <v>34</v>
      </c>
      <c r="C181" s="62">
        <f t="shared" si="14"/>
        <v>41142</v>
      </c>
      <c r="D181" s="33">
        <v>41142</v>
      </c>
      <c r="E181" s="20" t="s">
        <v>24</v>
      </c>
      <c r="F181" s="1">
        <v>5</v>
      </c>
      <c r="G181" s="1">
        <v>5</v>
      </c>
      <c r="H181" s="1">
        <f>F181-G181</f>
        <v>0</v>
      </c>
      <c r="I181" s="36"/>
    </row>
    <row r="182" spans="1:9">
      <c r="A182" s="59" t="str">
        <f t="shared" si="12"/>
        <v>41142Pastèque</v>
      </c>
      <c r="B182" s="60">
        <f t="shared" si="13"/>
        <v>34</v>
      </c>
      <c r="C182" s="62">
        <f t="shared" si="14"/>
        <v>41142</v>
      </c>
      <c r="D182" s="33">
        <v>41142</v>
      </c>
      <c r="E182" s="20" t="s">
        <v>25</v>
      </c>
      <c r="F182" s="1">
        <v>6</v>
      </c>
      <c r="G182" s="1">
        <v>6</v>
      </c>
      <c r="H182" s="1">
        <f>F182-G182</f>
        <v>0</v>
      </c>
      <c r="I182" s="36"/>
    </row>
    <row r="183" spans="1:9">
      <c r="A183" s="59" t="str">
        <f t="shared" si="12"/>
        <v>41142Pêche</v>
      </c>
      <c r="B183" s="60">
        <f t="shared" si="13"/>
        <v>34</v>
      </c>
      <c r="C183" s="62">
        <f t="shared" si="14"/>
        <v>41142</v>
      </c>
      <c r="D183" s="33">
        <v>41142</v>
      </c>
      <c r="E183" s="20" t="s">
        <v>26</v>
      </c>
      <c r="F183" s="1"/>
      <c r="G183" s="1"/>
      <c r="H183" s="1"/>
      <c r="I183" s="36"/>
    </row>
    <row r="184" spans="1:9">
      <c r="A184" s="59" t="str">
        <f t="shared" si="12"/>
        <v>41142Pistache</v>
      </c>
      <c r="B184" s="60">
        <f t="shared" si="13"/>
        <v>34</v>
      </c>
      <c r="C184" s="62">
        <f t="shared" si="14"/>
        <v>41142</v>
      </c>
      <c r="D184" s="33">
        <v>41142</v>
      </c>
      <c r="E184" s="20" t="s">
        <v>27</v>
      </c>
      <c r="F184" s="1">
        <v>121</v>
      </c>
      <c r="G184" s="1">
        <v>121</v>
      </c>
      <c r="H184" s="1">
        <f>F184-G184</f>
        <v>0</v>
      </c>
      <c r="I184" s="36"/>
    </row>
    <row r="185" spans="1:9">
      <c r="A185" s="59" t="str">
        <f t="shared" si="12"/>
        <v>41142Prube</v>
      </c>
      <c r="B185" s="60">
        <f t="shared" si="13"/>
        <v>34</v>
      </c>
      <c r="C185" s="62">
        <f t="shared" si="14"/>
        <v>41142</v>
      </c>
      <c r="D185" s="33">
        <v>41142</v>
      </c>
      <c r="E185" s="20" t="s">
        <v>28</v>
      </c>
      <c r="F185" s="1">
        <v>126</v>
      </c>
      <c r="G185" s="1">
        <v>126</v>
      </c>
      <c r="H185" s="1">
        <f>F185-G185</f>
        <v>0</v>
      </c>
      <c r="I185" s="36"/>
    </row>
    <row r="186" spans="1:9">
      <c r="A186" s="59" t="str">
        <f t="shared" si="12"/>
        <v xml:space="preserve">41142Raisi </v>
      </c>
      <c r="B186" s="60">
        <f t="shared" si="13"/>
        <v>34</v>
      </c>
      <c r="C186" s="62">
        <f t="shared" si="14"/>
        <v>41142</v>
      </c>
      <c r="D186" s="33">
        <v>41142</v>
      </c>
      <c r="E186" s="20" t="s">
        <v>29</v>
      </c>
      <c r="F186" s="22"/>
      <c r="G186" s="22"/>
      <c r="H186" s="22"/>
      <c r="I186" s="36"/>
    </row>
    <row r="187" spans="1:9" ht="8.25" customHeight="1">
      <c r="A187" s="59" t="str">
        <f t="shared" si="12"/>
        <v/>
      </c>
      <c r="B187" s="60">
        <f t="shared" si="13"/>
        <v>0</v>
      </c>
      <c r="C187" s="62" t="str">
        <f t="shared" si="14"/>
        <v/>
      </c>
      <c r="D187" s="31"/>
      <c r="E187" s="32"/>
      <c r="F187" s="13"/>
      <c r="G187" s="13"/>
      <c r="H187" s="13"/>
      <c r="I187" s="45"/>
    </row>
    <row r="188" spans="1:9">
      <c r="A188" s="59" t="str">
        <f t="shared" si="12"/>
        <v>41143Pomme</v>
      </c>
      <c r="B188" s="60">
        <f t="shared" si="13"/>
        <v>34</v>
      </c>
      <c r="C188" s="62">
        <f t="shared" si="14"/>
        <v>41143</v>
      </c>
      <c r="D188" s="14">
        <v>41143</v>
      </c>
      <c r="E188" s="20" t="s">
        <v>0</v>
      </c>
      <c r="F188" s="1">
        <v>9</v>
      </c>
      <c r="G188" s="1">
        <v>9</v>
      </c>
      <c r="H188" s="1">
        <f>F188-G188</f>
        <v>0</v>
      </c>
      <c r="I188" s="36"/>
    </row>
    <row r="189" spans="1:9">
      <c r="A189" s="59" t="str">
        <f t="shared" si="12"/>
        <v>41143Poire</v>
      </c>
      <c r="B189" s="60">
        <f t="shared" si="13"/>
        <v>34</v>
      </c>
      <c r="C189" s="62">
        <f t="shared" si="14"/>
        <v>41143</v>
      </c>
      <c r="D189" s="33">
        <v>41143</v>
      </c>
      <c r="E189" s="20" t="s">
        <v>1</v>
      </c>
      <c r="F189" s="1">
        <v>243</v>
      </c>
      <c r="G189" s="1">
        <v>243</v>
      </c>
      <c r="H189" s="1">
        <f>F189-G189</f>
        <v>0</v>
      </c>
      <c r="I189" s="36"/>
    </row>
    <row r="190" spans="1:9">
      <c r="A190" s="59" t="str">
        <f t="shared" si="12"/>
        <v>41143Orange</v>
      </c>
      <c r="B190" s="60">
        <f t="shared" si="13"/>
        <v>34</v>
      </c>
      <c r="C190" s="62">
        <f t="shared" si="14"/>
        <v>41143</v>
      </c>
      <c r="D190" s="33">
        <v>41143</v>
      </c>
      <c r="E190" s="20" t="s">
        <v>2</v>
      </c>
      <c r="F190" s="1">
        <v>350</v>
      </c>
      <c r="G190" s="1">
        <v>301</v>
      </c>
      <c r="H190" s="1">
        <f>F190-G190</f>
        <v>49</v>
      </c>
      <c r="I190" s="36"/>
    </row>
    <row r="191" spans="1:9">
      <c r="A191" s="59" t="str">
        <f t="shared" si="12"/>
        <v>41143Mandarine</v>
      </c>
      <c r="B191" s="60">
        <f t="shared" si="13"/>
        <v>34</v>
      </c>
      <c r="C191" s="62">
        <f t="shared" si="14"/>
        <v>41143</v>
      </c>
      <c r="D191" s="33">
        <v>41143</v>
      </c>
      <c r="E191" s="20" t="s">
        <v>3</v>
      </c>
      <c r="F191" s="1">
        <v>45</v>
      </c>
      <c r="G191" s="1">
        <v>45</v>
      </c>
      <c r="H191" s="1">
        <f>F191-G191</f>
        <v>0</v>
      </c>
      <c r="I191" s="36"/>
    </row>
    <row r="192" spans="1:9">
      <c r="A192" s="59" t="str">
        <f t="shared" si="12"/>
        <v>41143Fraise</v>
      </c>
      <c r="B192" s="60">
        <f t="shared" si="13"/>
        <v>34</v>
      </c>
      <c r="C192" s="62">
        <f t="shared" si="14"/>
        <v>41143</v>
      </c>
      <c r="D192" s="33">
        <v>41143</v>
      </c>
      <c r="E192" s="20" t="s">
        <v>4</v>
      </c>
      <c r="F192" s="1"/>
      <c r="G192" s="1"/>
      <c r="H192" s="1"/>
      <c r="I192" s="36"/>
    </row>
    <row r="193" spans="1:9">
      <c r="A193" s="59" t="str">
        <f t="shared" si="12"/>
        <v>41143Framboise</v>
      </c>
      <c r="B193" s="60">
        <f t="shared" si="13"/>
        <v>34</v>
      </c>
      <c r="C193" s="62">
        <f t="shared" si="14"/>
        <v>41143</v>
      </c>
      <c r="D193" s="33">
        <v>41143</v>
      </c>
      <c r="E193" s="20" t="s">
        <v>5</v>
      </c>
      <c r="F193" s="1"/>
      <c r="G193" s="1"/>
      <c r="H193" s="1"/>
      <c r="I193" s="36"/>
    </row>
    <row r="194" spans="1:9">
      <c r="A194" s="59" t="str">
        <f t="shared" si="12"/>
        <v>41143Tomate</v>
      </c>
      <c r="B194" s="60">
        <f t="shared" si="13"/>
        <v>34</v>
      </c>
      <c r="C194" s="62">
        <f t="shared" si="14"/>
        <v>41143</v>
      </c>
      <c r="D194" s="33">
        <v>41143</v>
      </c>
      <c r="E194" s="20" t="s">
        <v>6</v>
      </c>
      <c r="F194" s="1"/>
      <c r="G194" s="1"/>
      <c r="H194" s="1"/>
      <c r="I194" s="36"/>
    </row>
    <row r="195" spans="1:9">
      <c r="A195" s="59" t="str">
        <f t="shared" ref="A195:A258" si="16">D195&amp;E195</f>
        <v>41143Abricot</v>
      </c>
      <c r="B195" s="60">
        <f t="shared" ref="B195:B258" si="17">WEEKNUM(D195,1)</f>
        <v>34</v>
      </c>
      <c r="C195" s="62">
        <f t="shared" ref="C195:C258" si="18">IF(D195="","",D195)</f>
        <v>41143</v>
      </c>
      <c r="D195" s="33">
        <v>41143</v>
      </c>
      <c r="E195" s="20" t="s">
        <v>7</v>
      </c>
      <c r="F195" s="1"/>
      <c r="G195" s="1"/>
      <c r="H195" s="1"/>
      <c r="I195" s="36"/>
    </row>
    <row r="196" spans="1:9">
      <c r="A196" s="59" t="str">
        <f t="shared" si="16"/>
        <v>41143Avocat</v>
      </c>
      <c r="B196" s="60">
        <f t="shared" si="17"/>
        <v>34</v>
      </c>
      <c r="C196" s="62">
        <f t="shared" si="18"/>
        <v>41143</v>
      </c>
      <c r="D196" s="33">
        <v>41143</v>
      </c>
      <c r="E196" s="20" t="s">
        <v>8</v>
      </c>
      <c r="F196" s="1"/>
      <c r="G196" s="1"/>
      <c r="H196" s="1"/>
      <c r="I196" s="36"/>
    </row>
    <row r="197" spans="1:9">
      <c r="A197" s="59" t="str">
        <f t="shared" si="16"/>
        <v>41143Citron</v>
      </c>
      <c r="B197" s="60">
        <f t="shared" si="17"/>
        <v>34</v>
      </c>
      <c r="C197" s="62">
        <f t="shared" si="18"/>
        <v>41143</v>
      </c>
      <c r="D197" s="33">
        <v>41143</v>
      </c>
      <c r="E197" s="20" t="s">
        <v>9</v>
      </c>
      <c r="F197" s="1">
        <v>271</v>
      </c>
      <c r="G197" s="1">
        <v>271</v>
      </c>
      <c r="H197" s="1">
        <f>F197-G197</f>
        <v>0</v>
      </c>
      <c r="I197" s="36"/>
    </row>
    <row r="198" spans="1:9">
      <c r="A198" s="59" t="str">
        <f t="shared" si="16"/>
        <v>41143Ananas</v>
      </c>
      <c r="B198" s="60">
        <f t="shared" si="17"/>
        <v>34</v>
      </c>
      <c r="C198" s="62">
        <f t="shared" si="18"/>
        <v>41143</v>
      </c>
      <c r="D198" s="33">
        <v>41143</v>
      </c>
      <c r="E198" s="20" t="s">
        <v>10</v>
      </c>
      <c r="F198" s="1">
        <v>35</v>
      </c>
      <c r="G198" s="1">
        <v>35</v>
      </c>
      <c r="H198" s="1">
        <f>F198-G198</f>
        <v>0</v>
      </c>
      <c r="I198" s="36"/>
    </row>
    <row r="199" spans="1:9">
      <c r="A199" s="59" t="str">
        <f t="shared" si="16"/>
        <v>41143Figue</v>
      </c>
      <c r="B199" s="60">
        <f t="shared" si="17"/>
        <v>34</v>
      </c>
      <c r="C199" s="62">
        <f t="shared" si="18"/>
        <v>41143</v>
      </c>
      <c r="D199" s="33">
        <v>41143</v>
      </c>
      <c r="E199" s="20" t="s">
        <v>11</v>
      </c>
      <c r="F199" s="22"/>
      <c r="G199" s="22"/>
      <c r="H199" s="22"/>
      <c r="I199" s="36"/>
    </row>
    <row r="200" spans="1:9">
      <c r="A200" s="59" t="str">
        <f t="shared" si="16"/>
        <v>41143Datte</v>
      </c>
      <c r="B200" s="60">
        <f t="shared" si="17"/>
        <v>34</v>
      </c>
      <c r="C200" s="62">
        <f t="shared" si="18"/>
        <v>41143</v>
      </c>
      <c r="D200" s="33">
        <v>41143</v>
      </c>
      <c r="E200" s="20" t="s">
        <v>12</v>
      </c>
      <c r="F200" s="1">
        <v>8</v>
      </c>
      <c r="G200" s="1">
        <v>8</v>
      </c>
      <c r="H200" s="1">
        <f>F200-G200</f>
        <v>0</v>
      </c>
      <c r="I200" s="36"/>
    </row>
    <row r="201" spans="1:9">
      <c r="A201" s="59" t="str">
        <f t="shared" si="16"/>
        <v>41143Grenade</v>
      </c>
      <c r="B201" s="60">
        <f t="shared" si="17"/>
        <v>34</v>
      </c>
      <c r="C201" s="62">
        <f t="shared" si="18"/>
        <v>41143</v>
      </c>
      <c r="D201" s="33">
        <v>41143</v>
      </c>
      <c r="E201" s="20" t="s">
        <v>13</v>
      </c>
      <c r="F201" s="24"/>
      <c r="G201" s="24"/>
      <c r="H201" s="24"/>
      <c r="I201" s="36"/>
    </row>
    <row r="202" spans="1:9">
      <c r="A202" s="59" t="str">
        <f t="shared" si="16"/>
        <v>41143Groseille</v>
      </c>
      <c r="B202" s="60">
        <f t="shared" si="17"/>
        <v>34</v>
      </c>
      <c r="C202" s="62">
        <f t="shared" si="18"/>
        <v>41143</v>
      </c>
      <c r="D202" s="33">
        <v>41143</v>
      </c>
      <c r="E202" s="20" t="s">
        <v>14</v>
      </c>
      <c r="F202" s="1">
        <v>31</v>
      </c>
      <c r="G202" s="1">
        <v>31</v>
      </c>
      <c r="H202" s="1">
        <f t="shared" ref="H202:H208" si="19">F202-G202</f>
        <v>0</v>
      </c>
      <c r="I202" s="36"/>
    </row>
    <row r="203" spans="1:9">
      <c r="A203" s="59" t="str">
        <f t="shared" si="16"/>
        <v>41143Kiwi</v>
      </c>
      <c r="B203" s="60">
        <f t="shared" si="17"/>
        <v>34</v>
      </c>
      <c r="C203" s="62">
        <f t="shared" si="18"/>
        <v>41143</v>
      </c>
      <c r="D203" s="33">
        <v>41143</v>
      </c>
      <c r="E203" s="20" t="s">
        <v>15</v>
      </c>
      <c r="F203" s="1">
        <v>109</v>
      </c>
      <c r="G203" s="1">
        <v>109</v>
      </c>
      <c r="H203" s="1">
        <f t="shared" si="19"/>
        <v>0</v>
      </c>
      <c r="I203" s="36"/>
    </row>
    <row r="204" spans="1:9">
      <c r="A204" s="59" t="str">
        <f t="shared" si="16"/>
        <v>41143Marron</v>
      </c>
      <c r="B204" s="60">
        <f t="shared" si="17"/>
        <v>34</v>
      </c>
      <c r="C204" s="62">
        <f t="shared" si="18"/>
        <v>41143</v>
      </c>
      <c r="D204" s="33">
        <v>41143</v>
      </c>
      <c r="E204" s="20" t="s">
        <v>16</v>
      </c>
      <c r="F204" s="1">
        <v>5</v>
      </c>
      <c r="G204" s="1">
        <v>5</v>
      </c>
      <c r="H204" s="1">
        <f t="shared" si="19"/>
        <v>0</v>
      </c>
      <c r="I204" s="36"/>
    </row>
    <row r="205" spans="1:9">
      <c r="A205" s="59" t="str">
        <f t="shared" si="16"/>
        <v xml:space="preserve">41143Melon </v>
      </c>
      <c r="B205" s="60">
        <f t="shared" si="17"/>
        <v>34</v>
      </c>
      <c r="C205" s="62">
        <f t="shared" si="18"/>
        <v>41143</v>
      </c>
      <c r="D205" s="33">
        <v>41143</v>
      </c>
      <c r="E205" s="20" t="s">
        <v>17</v>
      </c>
      <c r="F205" s="1">
        <v>4</v>
      </c>
      <c r="G205" s="1">
        <v>4</v>
      </c>
      <c r="H205" s="1">
        <f t="shared" si="19"/>
        <v>0</v>
      </c>
      <c r="I205" s="36"/>
    </row>
    <row r="206" spans="1:9">
      <c r="A206" s="59" t="str">
        <f t="shared" si="16"/>
        <v>41143Mirabelle</v>
      </c>
      <c r="B206" s="60">
        <f t="shared" si="17"/>
        <v>34</v>
      </c>
      <c r="C206" s="62">
        <f t="shared" si="18"/>
        <v>41143</v>
      </c>
      <c r="D206" s="33">
        <v>41143</v>
      </c>
      <c r="E206" s="20" t="s">
        <v>18</v>
      </c>
      <c r="F206" s="1"/>
      <c r="G206" s="1"/>
      <c r="H206" s="1">
        <f t="shared" si="19"/>
        <v>0</v>
      </c>
      <c r="I206" s="36"/>
    </row>
    <row r="207" spans="1:9">
      <c r="A207" s="59" t="str">
        <f t="shared" si="16"/>
        <v>41143Mûre</v>
      </c>
      <c r="B207" s="60">
        <f t="shared" si="17"/>
        <v>34</v>
      </c>
      <c r="C207" s="62">
        <f t="shared" si="18"/>
        <v>41143</v>
      </c>
      <c r="D207" s="33">
        <v>41143</v>
      </c>
      <c r="E207" s="20" t="s">
        <v>19</v>
      </c>
      <c r="F207" s="17">
        <v>131</v>
      </c>
      <c r="G207" s="1">
        <v>131</v>
      </c>
      <c r="H207" s="1">
        <f t="shared" si="19"/>
        <v>0</v>
      </c>
      <c r="I207" s="36"/>
    </row>
    <row r="208" spans="1:9">
      <c r="A208" s="59" t="str">
        <f t="shared" si="16"/>
        <v>41143Cerise</v>
      </c>
      <c r="B208" s="60">
        <f t="shared" si="17"/>
        <v>34</v>
      </c>
      <c r="C208" s="62">
        <f t="shared" si="18"/>
        <v>41143</v>
      </c>
      <c r="D208" s="33">
        <v>41143</v>
      </c>
      <c r="E208" s="20" t="s">
        <v>20</v>
      </c>
      <c r="F208" s="18">
        <v>260</v>
      </c>
      <c r="G208" s="1">
        <v>260</v>
      </c>
      <c r="H208" s="1">
        <f t="shared" si="19"/>
        <v>0</v>
      </c>
      <c r="I208" s="36"/>
    </row>
    <row r="209" spans="1:9">
      <c r="A209" s="59" t="str">
        <f t="shared" si="16"/>
        <v>41143Banane</v>
      </c>
      <c r="B209" s="60">
        <f t="shared" si="17"/>
        <v>34</v>
      </c>
      <c r="C209" s="62">
        <f t="shared" si="18"/>
        <v>41143</v>
      </c>
      <c r="D209" s="33">
        <v>41143</v>
      </c>
      <c r="E209" s="20" t="s">
        <v>21</v>
      </c>
      <c r="F209" s="22"/>
      <c r="G209" s="22"/>
      <c r="H209" s="22"/>
      <c r="I209" s="36"/>
    </row>
    <row r="210" spans="1:9">
      <c r="A210" s="59" t="str">
        <f t="shared" si="16"/>
        <v>41143Amande</v>
      </c>
      <c r="B210" s="60">
        <f t="shared" si="17"/>
        <v>34</v>
      </c>
      <c r="C210" s="62">
        <f t="shared" si="18"/>
        <v>41143</v>
      </c>
      <c r="D210" s="33">
        <v>41143</v>
      </c>
      <c r="E210" s="20" t="s">
        <v>22</v>
      </c>
      <c r="F210" s="1">
        <v>1</v>
      </c>
      <c r="G210" s="1">
        <v>1</v>
      </c>
      <c r="H210" s="1">
        <f>F210-G210</f>
        <v>0</v>
      </c>
      <c r="I210" s="36"/>
    </row>
    <row r="211" spans="1:9">
      <c r="A211" s="59" t="str">
        <f t="shared" si="16"/>
        <v>41143Olive</v>
      </c>
      <c r="B211" s="60">
        <f t="shared" si="17"/>
        <v>34</v>
      </c>
      <c r="C211" s="62">
        <f t="shared" si="18"/>
        <v>41143</v>
      </c>
      <c r="D211" s="33">
        <v>41143</v>
      </c>
      <c r="E211" s="20" t="s">
        <v>23</v>
      </c>
      <c r="F211" s="1">
        <v>229</v>
      </c>
      <c r="G211" s="1">
        <v>229</v>
      </c>
      <c r="H211" s="1">
        <f>F211-G211</f>
        <v>0</v>
      </c>
      <c r="I211" s="36"/>
    </row>
    <row r="212" spans="1:9">
      <c r="A212" s="59" t="str">
        <f t="shared" si="16"/>
        <v>41143Pamplemousse</v>
      </c>
      <c r="B212" s="60">
        <f t="shared" si="17"/>
        <v>34</v>
      </c>
      <c r="C212" s="62">
        <f t="shared" si="18"/>
        <v>41143</v>
      </c>
      <c r="D212" s="33">
        <v>41143</v>
      </c>
      <c r="E212" s="20" t="s">
        <v>24</v>
      </c>
      <c r="F212" s="1">
        <v>42</v>
      </c>
      <c r="G212" s="1">
        <v>40</v>
      </c>
      <c r="H212" s="1">
        <f>F212-G212</f>
        <v>2</v>
      </c>
      <c r="I212" s="36"/>
    </row>
    <row r="213" spans="1:9">
      <c r="A213" s="59" t="str">
        <f t="shared" si="16"/>
        <v>41143Pastèque</v>
      </c>
      <c r="B213" s="60">
        <f t="shared" si="17"/>
        <v>34</v>
      </c>
      <c r="C213" s="62">
        <f t="shared" si="18"/>
        <v>41143</v>
      </c>
      <c r="D213" s="33">
        <v>41143</v>
      </c>
      <c r="E213" s="20" t="s">
        <v>25</v>
      </c>
      <c r="F213" s="1"/>
      <c r="G213" s="1"/>
      <c r="H213" s="1"/>
      <c r="I213" s="36"/>
    </row>
    <row r="214" spans="1:9">
      <c r="A214" s="59" t="str">
        <f t="shared" si="16"/>
        <v>41143Pêche</v>
      </c>
      <c r="B214" s="60">
        <f t="shared" si="17"/>
        <v>34</v>
      </c>
      <c r="C214" s="62">
        <f t="shared" si="18"/>
        <v>41143</v>
      </c>
      <c r="D214" s="33">
        <v>41143</v>
      </c>
      <c r="E214" s="20" t="s">
        <v>26</v>
      </c>
      <c r="F214" s="1"/>
      <c r="G214" s="1"/>
      <c r="H214" s="1"/>
      <c r="I214" s="36"/>
    </row>
    <row r="215" spans="1:9">
      <c r="A215" s="59" t="str">
        <f t="shared" si="16"/>
        <v>41143Pistache</v>
      </c>
      <c r="B215" s="60">
        <f t="shared" si="17"/>
        <v>34</v>
      </c>
      <c r="C215" s="62">
        <f t="shared" si="18"/>
        <v>41143</v>
      </c>
      <c r="D215" s="33">
        <v>41143</v>
      </c>
      <c r="E215" s="20" t="s">
        <v>27</v>
      </c>
      <c r="F215" s="1"/>
      <c r="G215" s="1"/>
      <c r="H215" s="1"/>
      <c r="I215" s="36"/>
    </row>
    <row r="216" spans="1:9">
      <c r="A216" s="59" t="str">
        <f t="shared" si="16"/>
        <v>41143Prube</v>
      </c>
      <c r="B216" s="60">
        <f t="shared" si="17"/>
        <v>34</v>
      </c>
      <c r="C216" s="62">
        <f t="shared" si="18"/>
        <v>41143</v>
      </c>
      <c r="D216" s="33">
        <v>41143</v>
      </c>
      <c r="E216" s="20" t="s">
        <v>28</v>
      </c>
      <c r="F216" s="1">
        <v>2567</v>
      </c>
      <c r="G216" s="1">
        <v>2567</v>
      </c>
      <c r="H216" s="1">
        <f>F216-G216</f>
        <v>0</v>
      </c>
      <c r="I216" s="36"/>
    </row>
    <row r="217" spans="1:9">
      <c r="A217" s="59" t="str">
        <f t="shared" si="16"/>
        <v xml:space="preserve">41143Raisi </v>
      </c>
      <c r="B217" s="60">
        <f t="shared" si="17"/>
        <v>34</v>
      </c>
      <c r="C217" s="62">
        <f t="shared" si="18"/>
        <v>41143</v>
      </c>
      <c r="D217" s="33">
        <v>41143</v>
      </c>
      <c r="E217" s="35" t="s">
        <v>29</v>
      </c>
      <c r="F217" s="1"/>
      <c r="G217" s="1"/>
      <c r="H217" s="1"/>
      <c r="I217" s="36"/>
    </row>
    <row r="218" spans="1:9" ht="8.25" customHeight="1">
      <c r="A218" s="59" t="str">
        <f t="shared" si="16"/>
        <v/>
      </c>
      <c r="B218" s="60">
        <f t="shared" si="17"/>
        <v>0</v>
      </c>
      <c r="C218" s="62" t="str">
        <f t="shared" si="18"/>
        <v/>
      </c>
      <c r="D218" s="31"/>
      <c r="E218" s="32"/>
      <c r="F218" s="13"/>
      <c r="G218" s="13"/>
      <c r="H218" s="13"/>
      <c r="I218" s="45"/>
    </row>
    <row r="219" spans="1:9">
      <c r="A219" s="59" t="str">
        <f t="shared" si="16"/>
        <v>41144Pomme</v>
      </c>
      <c r="B219" s="60">
        <f t="shared" si="17"/>
        <v>34</v>
      </c>
      <c r="C219" s="62">
        <f t="shared" si="18"/>
        <v>41144</v>
      </c>
      <c r="D219" s="14">
        <v>41144</v>
      </c>
      <c r="E219" s="20" t="s">
        <v>0</v>
      </c>
      <c r="F219" s="1">
        <v>2</v>
      </c>
      <c r="G219" s="1">
        <v>2</v>
      </c>
      <c r="H219" s="1">
        <f>F219-G219</f>
        <v>0</v>
      </c>
      <c r="I219" s="36"/>
    </row>
    <row r="220" spans="1:9">
      <c r="A220" s="59" t="str">
        <f t="shared" si="16"/>
        <v>41144Poire</v>
      </c>
      <c r="B220" s="60">
        <f t="shared" si="17"/>
        <v>34</v>
      </c>
      <c r="C220" s="62">
        <f t="shared" si="18"/>
        <v>41144</v>
      </c>
      <c r="D220" s="33">
        <v>41144</v>
      </c>
      <c r="E220" s="20" t="s">
        <v>1</v>
      </c>
      <c r="F220" s="1">
        <v>1476</v>
      </c>
      <c r="G220" s="1">
        <v>1476</v>
      </c>
      <c r="H220" s="1">
        <f t="shared" ref="H220:H248" si="20">F220-G220</f>
        <v>0</v>
      </c>
      <c r="I220" s="36"/>
    </row>
    <row r="221" spans="1:9">
      <c r="A221" s="59" t="str">
        <f t="shared" si="16"/>
        <v>41144Orange</v>
      </c>
      <c r="B221" s="60">
        <f t="shared" si="17"/>
        <v>34</v>
      </c>
      <c r="C221" s="62">
        <f t="shared" si="18"/>
        <v>41144</v>
      </c>
      <c r="D221" s="33">
        <v>41144</v>
      </c>
      <c r="E221" s="20" t="s">
        <v>2</v>
      </c>
      <c r="F221" s="1"/>
      <c r="G221" s="1"/>
      <c r="H221" s="1"/>
      <c r="I221" s="36"/>
    </row>
    <row r="222" spans="1:9">
      <c r="A222" s="59" t="str">
        <f t="shared" si="16"/>
        <v>41144Mandarine</v>
      </c>
      <c r="B222" s="60">
        <f t="shared" si="17"/>
        <v>34</v>
      </c>
      <c r="C222" s="62">
        <f t="shared" si="18"/>
        <v>41144</v>
      </c>
      <c r="D222" s="33">
        <v>41144</v>
      </c>
      <c r="E222" s="20" t="s">
        <v>3</v>
      </c>
      <c r="F222" s="1"/>
      <c r="G222" s="1"/>
      <c r="H222" s="1"/>
      <c r="I222" s="36"/>
    </row>
    <row r="223" spans="1:9">
      <c r="A223" s="59" t="str">
        <f t="shared" si="16"/>
        <v>41144Fraise</v>
      </c>
      <c r="B223" s="60">
        <f t="shared" si="17"/>
        <v>34</v>
      </c>
      <c r="C223" s="62">
        <f t="shared" si="18"/>
        <v>41144</v>
      </c>
      <c r="D223" s="33">
        <v>41144</v>
      </c>
      <c r="E223" s="20" t="s">
        <v>4</v>
      </c>
      <c r="F223" s="1">
        <v>291</v>
      </c>
      <c r="G223" s="1">
        <v>206</v>
      </c>
      <c r="H223" s="1">
        <f t="shared" si="20"/>
        <v>85</v>
      </c>
      <c r="I223" s="36"/>
    </row>
    <row r="224" spans="1:9">
      <c r="A224" s="59" t="str">
        <f t="shared" si="16"/>
        <v>41144Framboise</v>
      </c>
      <c r="B224" s="60">
        <f t="shared" si="17"/>
        <v>34</v>
      </c>
      <c r="C224" s="62">
        <f t="shared" si="18"/>
        <v>41144</v>
      </c>
      <c r="D224" s="33">
        <v>41144</v>
      </c>
      <c r="E224" s="20" t="s">
        <v>5</v>
      </c>
      <c r="F224" s="1">
        <v>1</v>
      </c>
      <c r="G224" s="1">
        <v>1</v>
      </c>
      <c r="H224" s="1">
        <f t="shared" si="20"/>
        <v>0</v>
      </c>
      <c r="I224" s="36"/>
    </row>
    <row r="225" spans="1:9">
      <c r="A225" s="59" t="str">
        <f t="shared" si="16"/>
        <v>41144Tomate</v>
      </c>
      <c r="B225" s="60">
        <f t="shared" si="17"/>
        <v>34</v>
      </c>
      <c r="C225" s="62">
        <f t="shared" si="18"/>
        <v>41144</v>
      </c>
      <c r="D225" s="33">
        <v>41144</v>
      </c>
      <c r="E225" s="20" t="s">
        <v>6</v>
      </c>
      <c r="F225" s="1"/>
      <c r="G225" s="1"/>
      <c r="H225" s="1"/>
      <c r="I225" s="36"/>
    </row>
    <row r="226" spans="1:9">
      <c r="A226" s="59" t="str">
        <f t="shared" si="16"/>
        <v>41144Abricot</v>
      </c>
      <c r="B226" s="60">
        <f t="shared" si="17"/>
        <v>34</v>
      </c>
      <c r="C226" s="62">
        <f t="shared" si="18"/>
        <v>41144</v>
      </c>
      <c r="D226" s="33">
        <v>41144</v>
      </c>
      <c r="E226" s="20" t="s">
        <v>7</v>
      </c>
      <c r="F226" s="1">
        <v>30</v>
      </c>
      <c r="G226" s="1">
        <v>28</v>
      </c>
      <c r="H226" s="1">
        <f t="shared" si="20"/>
        <v>2</v>
      </c>
      <c r="I226" s="46"/>
    </row>
    <row r="227" spans="1:9">
      <c r="A227" s="59" t="str">
        <f t="shared" si="16"/>
        <v>41144Avocat</v>
      </c>
      <c r="B227" s="60">
        <f t="shared" si="17"/>
        <v>34</v>
      </c>
      <c r="C227" s="62">
        <f t="shared" si="18"/>
        <v>41144</v>
      </c>
      <c r="D227" s="33">
        <v>41144</v>
      </c>
      <c r="E227" s="20" t="s">
        <v>8</v>
      </c>
      <c r="F227" s="1"/>
      <c r="G227" s="1"/>
      <c r="H227" s="1"/>
      <c r="I227" s="36"/>
    </row>
    <row r="228" spans="1:9">
      <c r="A228" s="59" t="str">
        <f t="shared" si="16"/>
        <v>41144Citron</v>
      </c>
      <c r="B228" s="60">
        <f t="shared" si="17"/>
        <v>34</v>
      </c>
      <c r="C228" s="62">
        <f t="shared" si="18"/>
        <v>41144</v>
      </c>
      <c r="D228" s="33">
        <v>41144</v>
      </c>
      <c r="E228" s="20" t="s">
        <v>9</v>
      </c>
      <c r="F228" s="1">
        <v>45</v>
      </c>
      <c r="G228" s="1">
        <v>45</v>
      </c>
      <c r="H228" s="1">
        <f t="shared" si="20"/>
        <v>0</v>
      </c>
      <c r="I228" s="36"/>
    </row>
    <row r="229" spans="1:9">
      <c r="A229" s="59" t="str">
        <f t="shared" si="16"/>
        <v>41144Ananas</v>
      </c>
      <c r="B229" s="60">
        <f t="shared" si="17"/>
        <v>34</v>
      </c>
      <c r="C229" s="62">
        <f t="shared" si="18"/>
        <v>41144</v>
      </c>
      <c r="D229" s="33">
        <v>41144</v>
      </c>
      <c r="E229" s="20" t="s">
        <v>10</v>
      </c>
      <c r="F229" s="1">
        <v>46</v>
      </c>
      <c r="G229" s="1">
        <v>46</v>
      </c>
      <c r="H229" s="1">
        <f t="shared" si="20"/>
        <v>0</v>
      </c>
      <c r="I229" s="36"/>
    </row>
    <row r="230" spans="1:9">
      <c r="A230" s="59" t="str">
        <f t="shared" si="16"/>
        <v>41144Figue</v>
      </c>
      <c r="B230" s="60">
        <f t="shared" si="17"/>
        <v>34</v>
      </c>
      <c r="C230" s="62">
        <f t="shared" si="18"/>
        <v>41144</v>
      </c>
      <c r="D230" s="33">
        <v>41144</v>
      </c>
      <c r="E230" s="20" t="s">
        <v>11</v>
      </c>
      <c r="F230" s="1">
        <v>5</v>
      </c>
      <c r="G230" s="1">
        <v>5</v>
      </c>
      <c r="H230" s="1">
        <f t="shared" si="20"/>
        <v>0</v>
      </c>
      <c r="I230" s="36"/>
    </row>
    <row r="231" spans="1:9">
      <c r="A231" s="59" t="str">
        <f t="shared" si="16"/>
        <v>41144Datte</v>
      </c>
      <c r="B231" s="60">
        <f t="shared" si="17"/>
        <v>34</v>
      </c>
      <c r="C231" s="62">
        <f t="shared" si="18"/>
        <v>41144</v>
      </c>
      <c r="D231" s="33">
        <v>41144</v>
      </c>
      <c r="E231" s="20" t="s">
        <v>12</v>
      </c>
      <c r="F231" s="1">
        <v>9</v>
      </c>
      <c r="G231" s="1">
        <v>9</v>
      </c>
      <c r="H231" s="1">
        <f t="shared" si="20"/>
        <v>0</v>
      </c>
      <c r="I231" s="36"/>
    </row>
    <row r="232" spans="1:9">
      <c r="A232" s="59" t="str">
        <f t="shared" si="16"/>
        <v>41144Grenade</v>
      </c>
      <c r="B232" s="60">
        <f t="shared" si="17"/>
        <v>34</v>
      </c>
      <c r="C232" s="62">
        <f t="shared" si="18"/>
        <v>41144</v>
      </c>
      <c r="D232" s="33">
        <v>41144</v>
      </c>
      <c r="E232" s="20" t="s">
        <v>13</v>
      </c>
      <c r="F232" s="1"/>
      <c r="G232" s="1"/>
      <c r="H232" s="1"/>
      <c r="I232" s="36"/>
    </row>
    <row r="233" spans="1:9">
      <c r="A233" s="59" t="str">
        <f t="shared" si="16"/>
        <v>41144Groseille</v>
      </c>
      <c r="B233" s="60">
        <f t="shared" si="17"/>
        <v>34</v>
      </c>
      <c r="C233" s="62">
        <f t="shared" si="18"/>
        <v>41144</v>
      </c>
      <c r="D233" s="33">
        <v>41144</v>
      </c>
      <c r="E233" s="20" t="s">
        <v>14</v>
      </c>
      <c r="F233" s="1">
        <v>56</v>
      </c>
      <c r="G233" s="1">
        <v>56</v>
      </c>
      <c r="H233" s="1">
        <f t="shared" si="20"/>
        <v>0</v>
      </c>
      <c r="I233" s="36"/>
    </row>
    <row r="234" spans="1:9">
      <c r="A234" s="59" t="str">
        <f t="shared" si="16"/>
        <v>41144Kiwi</v>
      </c>
      <c r="B234" s="60">
        <f t="shared" si="17"/>
        <v>34</v>
      </c>
      <c r="C234" s="62">
        <f t="shared" si="18"/>
        <v>41144</v>
      </c>
      <c r="D234" s="33">
        <v>41144</v>
      </c>
      <c r="E234" s="20" t="s">
        <v>15</v>
      </c>
      <c r="F234" s="1">
        <v>66</v>
      </c>
      <c r="G234" s="1">
        <v>66</v>
      </c>
      <c r="H234" s="1">
        <f t="shared" si="20"/>
        <v>0</v>
      </c>
      <c r="I234" s="36"/>
    </row>
    <row r="235" spans="1:9">
      <c r="A235" s="59" t="str">
        <f t="shared" si="16"/>
        <v>41144Marron</v>
      </c>
      <c r="B235" s="60">
        <f t="shared" si="17"/>
        <v>34</v>
      </c>
      <c r="C235" s="62">
        <f t="shared" si="18"/>
        <v>41144</v>
      </c>
      <c r="D235" s="33">
        <v>41144</v>
      </c>
      <c r="E235" s="20" t="s">
        <v>16</v>
      </c>
      <c r="F235" s="1"/>
      <c r="G235" s="1"/>
      <c r="H235" s="1"/>
      <c r="I235" s="36"/>
    </row>
    <row r="236" spans="1:9">
      <c r="A236" s="59" t="str">
        <f t="shared" si="16"/>
        <v xml:space="preserve">41144Melon </v>
      </c>
      <c r="B236" s="60">
        <f t="shared" si="17"/>
        <v>34</v>
      </c>
      <c r="C236" s="62">
        <f t="shared" si="18"/>
        <v>41144</v>
      </c>
      <c r="D236" s="33">
        <v>41144</v>
      </c>
      <c r="E236" s="20" t="s">
        <v>17</v>
      </c>
      <c r="F236" s="1"/>
      <c r="G236" s="1"/>
      <c r="H236" s="1"/>
      <c r="I236" s="36"/>
    </row>
    <row r="237" spans="1:9">
      <c r="A237" s="59" t="str">
        <f t="shared" si="16"/>
        <v>41144Mirabelle</v>
      </c>
      <c r="B237" s="60">
        <f t="shared" si="17"/>
        <v>34</v>
      </c>
      <c r="C237" s="62">
        <f t="shared" si="18"/>
        <v>41144</v>
      </c>
      <c r="D237" s="33">
        <v>41144</v>
      </c>
      <c r="E237" s="20" t="s">
        <v>18</v>
      </c>
      <c r="F237" s="1">
        <v>286</v>
      </c>
      <c r="G237" s="1">
        <v>286</v>
      </c>
      <c r="H237" s="1">
        <f t="shared" si="20"/>
        <v>0</v>
      </c>
      <c r="I237" s="36"/>
    </row>
    <row r="238" spans="1:9">
      <c r="A238" s="59" t="str">
        <f t="shared" si="16"/>
        <v>41144Mûre</v>
      </c>
      <c r="B238" s="60">
        <f t="shared" si="17"/>
        <v>34</v>
      </c>
      <c r="C238" s="62">
        <f t="shared" si="18"/>
        <v>41144</v>
      </c>
      <c r="D238" s="33">
        <v>41144</v>
      </c>
      <c r="E238" s="20" t="s">
        <v>19</v>
      </c>
      <c r="F238" s="1">
        <v>33</v>
      </c>
      <c r="G238" s="1">
        <v>33</v>
      </c>
      <c r="H238" s="1">
        <f t="shared" si="20"/>
        <v>0</v>
      </c>
      <c r="I238" s="36"/>
    </row>
    <row r="239" spans="1:9">
      <c r="A239" s="59" t="str">
        <f t="shared" si="16"/>
        <v>41144Cerise</v>
      </c>
      <c r="B239" s="60">
        <f t="shared" si="17"/>
        <v>34</v>
      </c>
      <c r="C239" s="62">
        <f t="shared" si="18"/>
        <v>41144</v>
      </c>
      <c r="D239" s="33">
        <v>41144</v>
      </c>
      <c r="E239" s="20" t="s">
        <v>20</v>
      </c>
      <c r="F239" s="1"/>
      <c r="G239" s="1"/>
      <c r="H239" s="1"/>
      <c r="I239" s="36"/>
    </row>
    <row r="240" spans="1:9">
      <c r="A240" s="59" t="str">
        <f t="shared" si="16"/>
        <v>41144Banane</v>
      </c>
      <c r="B240" s="60">
        <f t="shared" si="17"/>
        <v>34</v>
      </c>
      <c r="C240" s="62">
        <f t="shared" si="18"/>
        <v>41144</v>
      </c>
      <c r="D240" s="33">
        <v>41144</v>
      </c>
      <c r="E240" s="20" t="s">
        <v>21</v>
      </c>
      <c r="F240" s="1">
        <v>3</v>
      </c>
      <c r="G240" s="1">
        <v>3</v>
      </c>
      <c r="H240" s="1">
        <f t="shared" si="20"/>
        <v>0</v>
      </c>
      <c r="I240" s="36"/>
    </row>
    <row r="241" spans="1:9">
      <c r="A241" s="59" t="str">
        <f t="shared" si="16"/>
        <v>41144Amande</v>
      </c>
      <c r="B241" s="60">
        <f t="shared" si="17"/>
        <v>34</v>
      </c>
      <c r="C241" s="62">
        <f t="shared" si="18"/>
        <v>41144</v>
      </c>
      <c r="D241" s="33">
        <v>41144</v>
      </c>
      <c r="E241" s="20" t="s">
        <v>22</v>
      </c>
      <c r="F241" s="1">
        <v>4</v>
      </c>
      <c r="G241" s="1">
        <v>4</v>
      </c>
      <c r="H241" s="1">
        <f t="shared" si="20"/>
        <v>0</v>
      </c>
      <c r="I241" s="36"/>
    </row>
    <row r="242" spans="1:9">
      <c r="A242" s="59" t="str">
        <f t="shared" si="16"/>
        <v>41144Olive</v>
      </c>
      <c r="B242" s="60">
        <f t="shared" si="17"/>
        <v>34</v>
      </c>
      <c r="C242" s="62">
        <f t="shared" si="18"/>
        <v>41144</v>
      </c>
      <c r="D242" s="33">
        <v>41144</v>
      </c>
      <c r="E242" s="20" t="s">
        <v>23</v>
      </c>
      <c r="F242" s="1"/>
      <c r="G242" s="1"/>
      <c r="H242" s="1"/>
      <c r="I242" s="36"/>
    </row>
    <row r="243" spans="1:9">
      <c r="A243" s="59" t="str">
        <f t="shared" si="16"/>
        <v>41144Pamplemousse</v>
      </c>
      <c r="B243" s="60">
        <f t="shared" si="17"/>
        <v>34</v>
      </c>
      <c r="C243" s="62">
        <f t="shared" si="18"/>
        <v>41144</v>
      </c>
      <c r="D243" s="33">
        <v>41144</v>
      </c>
      <c r="E243" s="20" t="s">
        <v>24</v>
      </c>
      <c r="F243" s="1"/>
      <c r="G243" s="1"/>
      <c r="H243" s="1"/>
      <c r="I243" s="36"/>
    </row>
    <row r="244" spans="1:9">
      <c r="A244" s="59" t="str">
        <f t="shared" si="16"/>
        <v>41144Pastèque</v>
      </c>
      <c r="B244" s="60">
        <f t="shared" si="17"/>
        <v>34</v>
      </c>
      <c r="C244" s="62">
        <f t="shared" si="18"/>
        <v>41144</v>
      </c>
      <c r="D244" s="33">
        <v>41144</v>
      </c>
      <c r="E244" s="20" t="s">
        <v>25</v>
      </c>
      <c r="F244" s="1">
        <v>26</v>
      </c>
      <c r="G244" s="1">
        <v>26</v>
      </c>
      <c r="H244" s="1">
        <f t="shared" si="20"/>
        <v>0</v>
      </c>
      <c r="I244" s="36"/>
    </row>
    <row r="245" spans="1:9">
      <c r="A245" s="59" t="str">
        <f t="shared" si="16"/>
        <v>41144Pêche</v>
      </c>
      <c r="B245" s="60">
        <f t="shared" si="17"/>
        <v>34</v>
      </c>
      <c r="C245" s="62">
        <f t="shared" si="18"/>
        <v>41144</v>
      </c>
      <c r="D245" s="33">
        <v>41144</v>
      </c>
      <c r="E245" s="20" t="s">
        <v>26</v>
      </c>
      <c r="F245" s="1">
        <v>255</v>
      </c>
      <c r="G245" s="1">
        <v>255</v>
      </c>
      <c r="H245" s="1">
        <f t="shared" si="20"/>
        <v>0</v>
      </c>
      <c r="I245" s="36"/>
    </row>
    <row r="246" spans="1:9">
      <c r="A246" s="59" t="str">
        <f t="shared" si="16"/>
        <v>41144Pistache</v>
      </c>
      <c r="B246" s="60">
        <f t="shared" si="17"/>
        <v>34</v>
      </c>
      <c r="C246" s="62">
        <f t="shared" si="18"/>
        <v>41144</v>
      </c>
      <c r="D246" s="33">
        <v>41144</v>
      </c>
      <c r="E246" s="20" t="s">
        <v>27</v>
      </c>
      <c r="F246" s="1">
        <v>177</v>
      </c>
      <c r="G246" s="1">
        <v>177</v>
      </c>
      <c r="H246" s="1">
        <f t="shared" si="20"/>
        <v>0</v>
      </c>
      <c r="I246" s="36"/>
    </row>
    <row r="247" spans="1:9">
      <c r="A247" s="59" t="str">
        <f t="shared" si="16"/>
        <v>41144Prube</v>
      </c>
      <c r="B247" s="60">
        <f t="shared" si="17"/>
        <v>34</v>
      </c>
      <c r="C247" s="62">
        <f t="shared" si="18"/>
        <v>41144</v>
      </c>
      <c r="D247" s="33">
        <v>41144</v>
      </c>
      <c r="E247" s="20" t="s">
        <v>28</v>
      </c>
      <c r="F247" s="1"/>
      <c r="G247" s="1"/>
      <c r="H247" s="1">
        <f t="shared" si="20"/>
        <v>0</v>
      </c>
      <c r="I247" s="36"/>
    </row>
    <row r="248" spans="1:9">
      <c r="A248" s="59" t="str">
        <f t="shared" si="16"/>
        <v xml:space="preserve">41144Raisi </v>
      </c>
      <c r="B248" s="60">
        <f t="shared" si="17"/>
        <v>34</v>
      </c>
      <c r="C248" s="62">
        <f t="shared" si="18"/>
        <v>41144</v>
      </c>
      <c r="D248" s="33">
        <v>41144</v>
      </c>
      <c r="E248" s="35" t="s">
        <v>29</v>
      </c>
      <c r="F248" s="1">
        <v>89</v>
      </c>
      <c r="G248" s="1">
        <v>89</v>
      </c>
      <c r="H248" s="1">
        <f t="shared" si="20"/>
        <v>0</v>
      </c>
      <c r="I248" s="36"/>
    </row>
    <row r="249" spans="1:9" ht="8.25" customHeight="1">
      <c r="A249" s="59" t="str">
        <f t="shared" si="16"/>
        <v/>
      </c>
      <c r="B249" s="60">
        <f t="shared" si="17"/>
        <v>0</v>
      </c>
      <c r="C249" s="62" t="str">
        <f t="shared" si="18"/>
        <v/>
      </c>
      <c r="D249" s="31"/>
      <c r="E249" s="32"/>
      <c r="F249" s="13"/>
      <c r="G249" s="13"/>
      <c r="H249" s="13"/>
      <c r="I249" s="45"/>
    </row>
    <row r="250" spans="1:9">
      <c r="A250" s="59" t="str">
        <f t="shared" si="16"/>
        <v>41145Pomme</v>
      </c>
      <c r="B250" s="60">
        <f t="shared" si="17"/>
        <v>34</v>
      </c>
      <c r="C250" s="62">
        <f t="shared" si="18"/>
        <v>41145</v>
      </c>
      <c r="D250" s="14">
        <v>41145</v>
      </c>
      <c r="E250" s="20" t="s">
        <v>0</v>
      </c>
      <c r="F250" s="1">
        <v>55</v>
      </c>
      <c r="G250" s="1">
        <v>48</v>
      </c>
      <c r="H250" s="1">
        <f>F250-G250</f>
        <v>7</v>
      </c>
      <c r="I250" s="46">
        <v>41144</v>
      </c>
    </row>
    <row r="251" spans="1:9">
      <c r="A251" s="59" t="str">
        <f t="shared" si="16"/>
        <v>41145Poire</v>
      </c>
      <c r="B251" s="60">
        <f t="shared" si="17"/>
        <v>34</v>
      </c>
      <c r="C251" s="62">
        <f t="shared" si="18"/>
        <v>41145</v>
      </c>
      <c r="D251" s="33">
        <v>41145</v>
      </c>
      <c r="E251" s="20" t="s">
        <v>1</v>
      </c>
      <c r="F251" s="1">
        <v>55</v>
      </c>
      <c r="G251" s="1">
        <v>50</v>
      </c>
      <c r="H251" s="1">
        <f t="shared" ref="H251:H279" si="21">F251-G251</f>
        <v>5</v>
      </c>
      <c r="I251" s="46">
        <v>41145</v>
      </c>
    </row>
    <row r="252" spans="1:9">
      <c r="A252" s="59" t="str">
        <f t="shared" si="16"/>
        <v>41145Orange</v>
      </c>
      <c r="B252" s="60">
        <f t="shared" si="17"/>
        <v>34</v>
      </c>
      <c r="C252" s="62">
        <f t="shared" si="18"/>
        <v>41145</v>
      </c>
      <c r="D252" s="33">
        <v>41145</v>
      </c>
      <c r="E252" s="20" t="s">
        <v>2</v>
      </c>
      <c r="F252" s="1">
        <v>12</v>
      </c>
      <c r="G252" s="1">
        <v>12</v>
      </c>
      <c r="H252" s="1">
        <f t="shared" si="21"/>
        <v>0</v>
      </c>
      <c r="I252" s="36"/>
    </row>
    <row r="253" spans="1:9">
      <c r="A253" s="59" t="str">
        <f t="shared" si="16"/>
        <v>41145Mandarine</v>
      </c>
      <c r="B253" s="60">
        <f t="shared" si="17"/>
        <v>34</v>
      </c>
      <c r="C253" s="62">
        <f t="shared" si="18"/>
        <v>41145</v>
      </c>
      <c r="D253" s="33">
        <v>41145</v>
      </c>
      <c r="E253" s="20" t="s">
        <v>3</v>
      </c>
      <c r="F253" s="1">
        <v>213</v>
      </c>
      <c r="G253" s="1">
        <v>213</v>
      </c>
      <c r="H253" s="1">
        <f t="shared" si="21"/>
        <v>0</v>
      </c>
      <c r="I253" s="36"/>
    </row>
    <row r="254" spans="1:9">
      <c r="A254" s="59" t="str">
        <f t="shared" si="16"/>
        <v>41145Fraise</v>
      </c>
      <c r="B254" s="60">
        <f t="shared" si="17"/>
        <v>34</v>
      </c>
      <c r="C254" s="62">
        <f t="shared" si="18"/>
        <v>41145</v>
      </c>
      <c r="D254" s="33">
        <v>41145</v>
      </c>
      <c r="E254" s="20" t="s">
        <v>4</v>
      </c>
      <c r="F254" s="1">
        <v>12</v>
      </c>
      <c r="G254" s="1">
        <v>6</v>
      </c>
      <c r="H254" s="1">
        <f t="shared" si="21"/>
        <v>6</v>
      </c>
      <c r="I254" s="46">
        <v>41143</v>
      </c>
    </row>
    <row r="255" spans="1:9">
      <c r="A255" s="59" t="str">
        <f t="shared" si="16"/>
        <v>41145Framboise</v>
      </c>
      <c r="B255" s="60">
        <f t="shared" si="17"/>
        <v>34</v>
      </c>
      <c r="C255" s="62">
        <f t="shared" si="18"/>
        <v>41145</v>
      </c>
      <c r="D255" s="33">
        <v>41145</v>
      </c>
      <c r="E255" s="20" t="s">
        <v>5</v>
      </c>
      <c r="F255" s="1">
        <v>210</v>
      </c>
      <c r="G255" s="1">
        <v>205</v>
      </c>
      <c r="H255" s="1">
        <f t="shared" si="21"/>
        <v>5</v>
      </c>
      <c r="I255" s="36"/>
    </row>
    <row r="256" spans="1:9">
      <c r="A256" s="59" t="str">
        <f t="shared" si="16"/>
        <v>41145Tomate</v>
      </c>
      <c r="B256" s="60">
        <f t="shared" si="17"/>
        <v>34</v>
      </c>
      <c r="C256" s="62">
        <f t="shared" si="18"/>
        <v>41145</v>
      </c>
      <c r="D256" s="33">
        <v>41145</v>
      </c>
      <c r="E256" s="20" t="s">
        <v>6</v>
      </c>
      <c r="F256" s="1">
        <v>1</v>
      </c>
      <c r="G256" s="1">
        <v>1</v>
      </c>
      <c r="H256" s="1">
        <f t="shared" si="21"/>
        <v>0</v>
      </c>
      <c r="I256" s="36"/>
    </row>
    <row r="257" spans="1:9">
      <c r="A257" s="59" t="str">
        <f t="shared" si="16"/>
        <v>41145Abricot</v>
      </c>
      <c r="B257" s="60">
        <f t="shared" si="17"/>
        <v>34</v>
      </c>
      <c r="C257" s="62">
        <f t="shared" si="18"/>
        <v>41145</v>
      </c>
      <c r="D257" s="33">
        <v>41145</v>
      </c>
      <c r="E257" s="20" t="s">
        <v>7</v>
      </c>
      <c r="F257" s="1">
        <v>4</v>
      </c>
      <c r="G257" s="1">
        <v>4</v>
      </c>
      <c r="H257" s="1">
        <f t="shared" si="21"/>
        <v>0</v>
      </c>
      <c r="I257" s="36"/>
    </row>
    <row r="258" spans="1:9">
      <c r="A258" s="59" t="str">
        <f t="shared" si="16"/>
        <v>41145Avocat</v>
      </c>
      <c r="B258" s="60">
        <f t="shared" si="17"/>
        <v>34</v>
      </c>
      <c r="C258" s="62">
        <f t="shared" si="18"/>
        <v>41145</v>
      </c>
      <c r="D258" s="33">
        <v>41145</v>
      </c>
      <c r="E258" s="20" t="s">
        <v>8</v>
      </c>
      <c r="F258" s="1">
        <v>1</v>
      </c>
      <c r="G258" s="1">
        <v>1</v>
      </c>
      <c r="H258" s="1">
        <f t="shared" si="21"/>
        <v>0</v>
      </c>
      <c r="I258" s="36"/>
    </row>
    <row r="259" spans="1:9">
      <c r="A259" s="59" t="str">
        <f t="shared" ref="A259:A279" si="22">D259&amp;E259</f>
        <v>41145Citron</v>
      </c>
      <c r="B259" s="60">
        <f t="shared" ref="B259:B279" si="23">WEEKNUM(D259,1)</f>
        <v>34</v>
      </c>
      <c r="C259" s="62">
        <f t="shared" ref="C259:C279" si="24">IF(D259="","",D259)</f>
        <v>41145</v>
      </c>
      <c r="D259" s="33">
        <v>41145</v>
      </c>
      <c r="E259" s="20" t="s">
        <v>9</v>
      </c>
      <c r="F259" s="1">
        <v>1</v>
      </c>
      <c r="G259" s="1">
        <v>1</v>
      </c>
      <c r="H259" s="1">
        <f t="shared" si="21"/>
        <v>0</v>
      </c>
      <c r="I259" s="36"/>
    </row>
    <row r="260" spans="1:9">
      <c r="A260" s="59" t="str">
        <f t="shared" si="22"/>
        <v>41145Ananas</v>
      </c>
      <c r="B260" s="60">
        <f t="shared" si="23"/>
        <v>34</v>
      </c>
      <c r="C260" s="62">
        <f t="shared" si="24"/>
        <v>41145</v>
      </c>
      <c r="D260" s="33">
        <v>41145</v>
      </c>
      <c r="E260" s="20" t="s">
        <v>10</v>
      </c>
      <c r="F260" s="1"/>
      <c r="G260" s="1"/>
      <c r="H260" s="1"/>
      <c r="I260" s="36"/>
    </row>
    <row r="261" spans="1:9">
      <c r="A261" s="59" t="str">
        <f t="shared" si="22"/>
        <v>41145Figue</v>
      </c>
      <c r="B261" s="60">
        <f t="shared" si="23"/>
        <v>34</v>
      </c>
      <c r="C261" s="62">
        <f t="shared" si="24"/>
        <v>41145</v>
      </c>
      <c r="D261" s="33">
        <v>41145</v>
      </c>
      <c r="E261" s="20" t="s">
        <v>11</v>
      </c>
      <c r="F261" s="1">
        <v>2</v>
      </c>
      <c r="G261" s="1">
        <v>2</v>
      </c>
      <c r="H261" s="1">
        <f t="shared" si="21"/>
        <v>0</v>
      </c>
      <c r="I261" s="36"/>
    </row>
    <row r="262" spans="1:9">
      <c r="A262" s="59" t="str">
        <f t="shared" si="22"/>
        <v>41145Datte</v>
      </c>
      <c r="B262" s="60">
        <f t="shared" si="23"/>
        <v>34</v>
      </c>
      <c r="C262" s="62">
        <f t="shared" si="24"/>
        <v>41145</v>
      </c>
      <c r="D262" s="33">
        <v>41145</v>
      </c>
      <c r="E262" s="20" t="s">
        <v>12</v>
      </c>
      <c r="F262" s="1">
        <v>5</v>
      </c>
      <c r="G262" s="1">
        <v>5</v>
      </c>
      <c r="H262" s="1">
        <f t="shared" si="21"/>
        <v>0</v>
      </c>
      <c r="I262" s="36"/>
    </row>
    <row r="263" spans="1:9">
      <c r="A263" s="59" t="str">
        <f t="shared" si="22"/>
        <v>41145Grenade</v>
      </c>
      <c r="B263" s="60">
        <f t="shared" si="23"/>
        <v>34</v>
      </c>
      <c r="C263" s="62">
        <f t="shared" si="24"/>
        <v>41145</v>
      </c>
      <c r="D263" s="33">
        <v>41145</v>
      </c>
      <c r="E263" s="20" t="s">
        <v>13</v>
      </c>
      <c r="F263" s="1">
        <v>4</v>
      </c>
      <c r="G263" s="1">
        <v>4</v>
      </c>
      <c r="H263" s="1">
        <f t="shared" si="21"/>
        <v>0</v>
      </c>
      <c r="I263" s="36"/>
    </row>
    <row r="264" spans="1:9">
      <c r="A264" s="59" t="str">
        <f t="shared" si="22"/>
        <v>41145Groseille</v>
      </c>
      <c r="B264" s="60">
        <f t="shared" si="23"/>
        <v>34</v>
      </c>
      <c r="C264" s="62">
        <f t="shared" si="24"/>
        <v>41145</v>
      </c>
      <c r="D264" s="33">
        <v>41145</v>
      </c>
      <c r="E264" s="20" t="s">
        <v>14</v>
      </c>
      <c r="F264" s="1">
        <v>8</v>
      </c>
      <c r="G264" s="1">
        <v>8</v>
      </c>
      <c r="H264" s="1">
        <f t="shared" si="21"/>
        <v>0</v>
      </c>
      <c r="I264" s="36"/>
    </row>
    <row r="265" spans="1:9">
      <c r="A265" s="59" t="str">
        <f t="shared" si="22"/>
        <v>41145Kiwi</v>
      </c>
      <c r="B265" s="60">
        <f t="shared" si="23"/>
        <v>34</v>
      </c>
      <c r="C265" s="62">
        <f t="shared" si="24"/>
        <v>41145</v>
      </c>
      <c r="D265" s="33">
        <v>41145</v>
      </c>
      <c r="E265" s="20" t="s">
        <v>15</v>
      </c>
      <c r="F265" s="1">
        <v>4</v>
      </c>
      <c r="G265" s="1">
        <v>4</v>
      </c>
      <c r="H265" s="1">
        <f t="shared" si="21"/>
        <v>0</v>
      </c>
      <c r="I265" s="36"/>
    </row>
    <row r="266" spans="1:9">
      <c r="A266" s="59" t="str">
        <f t="shared" si="22"/>
        <v>41145Marron</v>
      </c>
      <c r="B266" s="60">
        <f t="shared" si="23"/>
        <v>34</v>
      </c>
      <c r="C266" s="62">
        <f t="shared" si="24"/>
        <v>41145</v>
      </c>
      <c r="D266" s="33">
        <v>41145</v>
      </c>
      <c r="E266" s="20" t="s">
        <v>16</v>
      </c>
      <c r="F266" s="1">
        <v>4</v>
      </c>
      <c r="G266" s="1">
        <v>4</v>
      </c>
      <c r="H266" s="1">
        <f t="shared" si="21"/>
        <v>0</v>
      </c>
      <c r="I266" s="36"/>
    </row>
    <row r="267" spans="1:9">
      <c r="A267" s="59" t="str">
        <f t="shared" si="22"/>
        <v xml:space="preserve">41145Melon </v>
      </c>
      <c r="B267" s="60">
        <f t="shared" si="23"/>
        <v>34</v>
      </c>
      <c r="C267" s="62">
        <f t="shared" si="24"/>
        <v>41145</v>
      </c>
      <c r="D267" s="33">
        <v>41145</v>
      </c>
      <c r="E267" s="20" t="s">
        <v>17</v>
      </c>
      <c r="F267" s="1">
        <v>8</v>
      </c>
      <c r="G267" s="1">
        <v>8</v>
      </c>
      <c r="H267" s="1">
        <f t="shared" si="21"/>
        <v>0</v>
      </c>
      <c r="I267" s="36"/>
    </row>
    <row r="268" spans="1:9">
      <c r="A268" s="59" t="str">
        <f t="shared" si="22"/>
        <v>41145Mirabelle</v>
      </c>
      <c r="B268" s="60">
        <f t="shared" si="23"/>
        <v>34</v>
      </c>
      <c r="C268" s="62">
        <f t="shared" si="24"/>
        <v>41145</v>
      </c>
      <c r="D268" s="33">
        <v>41145</v>
      </c>
      <c r="E268" s="20" t="s">
        <v>18</v>
      </c>
      <c r="F268" s="1">
        <v>5</v>
      </c>
      <c r="G268" s="1">
        <v>5</v>
      </c>
      <c r="H268" s="1">
        <f t="shared" si="21"/>
        <v>0</v>
      </c>
      <c r="I268" s="36"/>
    </row>
    <row r="269" spans="1:9">
      <c r="A269" s="59" t="str">
        <f t="shared" si="22"/>
        <v>41145Mûre</v>
      </c>
      <c r="B269" s="60">
        <f t="shared" si="23"/>
        <v>34</v>
      </c>
      <c r="C269" s="62">
        <f t="shared" si="24"/>
        <v>41145</v>
      </c>
      <c r="D269" s="33">
        <v>41145</v>
      </c>
      <c r="E269" s="20" t="s">
        <v>19</v>
      </c>
      <c r="F269" s="1">
        <v>1</v>
      </c>
      <c r="G269" s="1">
        <v>1</v>
      </c>
      <c r="H269" s="1">
        <f t="shared" si="21"/>
        <v>0</v>
      </c>
      <c r="I269" s="36"/>
    </row>
    <row r="270" spans="1:9">
      <c r="A270" s="59" t="str">
        <f t="shared" si="22"/>
        <v>41145Cerise</v>
      </c>
      <c r="B270" s="60">
        <f t="shared" si="23"/>
        <v>34</v>
      </c>
      <c r="C270" s="62">
        <f t="shared" si="24"/>
        <v>41145</v>
      </c>
      <c r="D270" s="33">
        <v>41145</v>
      </c>
      <c r="E270" s="20" t="s">
        <v>20</v>
      </c>
      <c r="F270" s="1">
        <v>35</v>
      </c>
      <c r="G270" s="1">
        <v>8</v>
      </c>
      <c r="H270" s="1">
        <f t="shared" si="21"/>
        <v>27</v>
      </c>
      <c r="I270" s="46">
        <v>41142</v>
      </c>
    </row>
    <row r="271" spans="1:9">
      <c r="A271" s="59" t="str">
        <f t="shared" si="22"/>
        <v>41145Banane</v>
      </c>
      <c r="B271" s="60">
        <f t="shared" si="23"/>
        <v>34</v>
      </c>
      <c r="C271" s="62">
        <f t="shared" si="24"/>
        <v>41145</v>
      </c>
      <c r="D271" s="33">
        <v>41145</v>
      </c>
      <c r="E271" s="20" t="s">
        <v>21</v>
      </c>
      <c r="F271" s="1">
        <v>4</v>
      </c>
      <c r="G271" s="1">
        <v>4</v>
      </c>
      <c r="H271" s="1">
        <f t="shared" si="21"/>
        <v>0</v>
      </c>
      <c r="I271" s="36"/>
    </row>
    <row r="272" spans="1:9">
      <c r="A272" s="59" t="str">
        <f t="shared" si="22"/>
        <v>41145Amande</v>
      </c>
      <c r="B272" s="60">
        <f t="shared" si="23"/>
        <v>34</v>
      </c>
      <c r="C272" s="62">
        <f t="shared" si="24"/>
        <v>41145</v>
      </c>
      <c r="D272" s="33">
        <v>41145</v>
      </c>
      <c r="E272" s="20" t="s">
        <v>22</v>
      </c>
      <c r="F272" s="1">
        <v>4</v>
      </c>
      <c r="G272" s="1">
        <v>4</v>
      </c>
      <c r="H272" s="1">
        <f t="shared" si="21"/>
        <v>0</v>
      </c>
      <c r="I272" s="36"/>
    </row>
    <row r="273" spans="1:9">
      <c r="A273" s="59" t="str">
        <f t="shared" si="22"/>
        <v>41145Olive</v>
      </c>
      <c r="B273" s="60">
        <f t="shared" si="23"/>
        <v>34</v>
      </c>
      <c r="C273" s="62">
        <f t="shared" si="24"/>
        <v>41145</v>
      </c>
      <c r="D273" s="33">
        <v>41145</v>
      </c>
      <c r="E273" s="20" t="s">
        <v>23</v>
      </c>
      <c r="F273" s="1">
        <v>5</v>
      </c>
      <c r="G273" s="1">
        <v>5</v>
      </c>
      <c r="H273" s="1">
        <f t="shared" si="21"/>
        <v>0</v>
      </c>
      <c r="I273" s="36"/>
    </row>
    <row r="274" spans="1:9">
      <c r="A274" s="59" t="str">
        <f t="shared" si="22"/>
        <v>41145Pamplemousse</v>
      </c>
      <c r="B274" s="60">
        <f t="shared" si="23"/>
        <v>34</v>
      </c>
      <c r="C274" s="62">
        <f t="shared" si="24"/>
        <v>41145</v>
      </c>
      <c r="D274" s="33">
        <v>41145</v>
      </c>
      <c r="E274" s="20" t="s">
        <v>24</v>
      </c>
      <c r="F274" s="1">
        <v>2</v>
      </c>
      <c r="G274" s="1">
        <v>2</v>
      </c>
      <c r="H274" s="1">
        <f t="shared" si="21"/>
        <v>0</v>
      </c>
      <c r="I274" s="36"/>
    </row>
    <row r="275" spans="1:9">
      <c r="A275" s="59" t="str">
        <f t="shared" si="22"/>
        <v>41145Pastèque</v>
      </c>
      <c r="B275" s="60">
        <f t="shared" si="23"/>
        <v>34</v>
      </c>
      <c r="C275" s="62">
        <f t="shared" si="24"/>
        <v>41145</v>
      </c>
      <c r="D275" s="33">
        <v>41145</v>
      </c>
      <c r="E275" s="20" t="s">
        <v>25</v>
      </c>
      <c r="F275" s="1">
        <v>1</v>
      </c>
      <c r="G275" s="1">
        <v>1</v>
      </c>
      <c r="H275" s="1">
        <f t="shared" si="21"/>
        <v>0</v>
      </c>
      <c r="I275" s="36"/>
    </row>
    <row r="276" spans="1:9">
      <c r="A276" s="59" t="str">
        <f t="shared" si="22"/>
        <v>41145Pêche</v>
      </c>
      <c r="B276" s="60">
        <f t="shared" si="23"/>
        <v>34</v>
      </c>
      <c r="C276" s="62">
        <f t="shared" si="24"/>
        <v>41145</v>
      </c>
      <c r="D276" s="33">
        <v>41145</v>
      </c>
      <c r="E276" s="20" t="s">
        <v>26</v>
      </c>
      <c r="F276" s="1">
        <v>7</v>
      </c>
      <c r="G276" s="1">
        <v>5</v>
      </c>
      <c r="H276" s="1">
        <f t="shared" si="21"/>
        <v>2</v>
      </c>
      <c r="I276" s="46">
        <v>41143</v>
      </c>
    </row>
    <row r="277" spans="1:9">
      <c r="A277" s="59" t="str">
        <f t="shared" si="22"/>
        <v>41145Pistache</v>
      </c>
      <c r="B277" s="60">
        <f t="shared" si="23"/>
        <v>34</v>
      </c>
      <c r="C277" s="62">
        <f t="shared" si="24"/>
        <v>41145</v>
      </c>
      <c r="D277" s="33">
        <v>41145</v>
      </c>
      <c r="E277" s="20" t="s">
        <v>27</v>
      </c>
      <c r="F277" s="1">
        <v>5</v>
      </c>
      <c r="G277" s="1">
        <v>5</v>
      </c>
      <c r="H277" s="1">
        <f t="shared" si="21"/>
        <v>0</v>
      </c>
      <c r="I277" s="36"/>
    </row>
    <row r="278" spans="1:9">
      <c r="A278" s="59" t="str">
        <f t="shared" si="22"/>
        <v>41145Prube</v>
      </c>
      <c r="B278" s="60">
        <f t="shared" si="23"/>
        <v>34</v>
      </c>
      <c r="C278" s="62">
        <f t="shared" si="24"/>
        <v>41145</v>
      </c>
      <c r="D278" s="33">
        <v>41145</v>
      </c>
      <c r="E278" s="20" t="s">
        <v>28</v>
      </c>
      <c r="F278" s="1">
        <v>4</v>
      </c>
      <c r="G278" s="1">
        <v>4</v>
      </c>
      <c r="H278" s="1">
        <f t="shared" si="21"/>
        <v>0</v>
      </c>
      <c r="I278" s="36"/>
    </row>
    <row r="279" spans="1:9">
      <c r="A279" s="59" t="str">
        <f t="shared" si="22"/>
        <v xml:space="preserve">41145Raisi </v>
      </c>
      <c r="B279" s="60">
        <f t="shared" si="23"/>
        <v>34</v>
      </c>
      <c r="C279" s="62">
        <f t="shared" si="24"/>
        <v>41145</v>
      </c>
      <c r="D279" s="33">
        <v>41145</v>
      </c>
      <c r="E279" s="35" t="s">
        <v>29</v>
      </c>
      <c r="F279" s="1">
        <v>1</v>
      </c>
      <c r="G279" s="1">
        <v>1</v>
      </c>
      <c r="H279" s="1">
        <f t="shared" si="21"/>
        <v>0</v>
      </c>
      <c r="I279" s="3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4:M39"/>
  <sheetViews>
    <sheetView workbookViewId="0">
      <selection activeCell="D6" sqref="D6"/>
    </sheetView>
  </sheetViews>
  <sheetFormatPr baseColWidth="10" defaultRowHeight="15"/>
  <cols>
    <col min="4" max="4" width="14.5703125" bestFit="1" customWidth="1"/>
    <col min="5" max="5" width="16" style="49" customWidth="1"/>
    <col min="8" max="8" width="21.85546875" bestFit="1" customWidth="1"/>
    <col min="9" max="9" width="11.5703125" style="20" customWidth="1"/>
  </cols>
  <sheetData>
    <row r="4" spans="1:10">
      <c r="A4" s="4" t="s">
        <v>34</v>
      </c>
      <c r="B4" s="3">
        <v>41127</v>
      </c>
    </row>
    <row r="6" spans="1:10">
      <c r="D6" s="2" t="s">
        <v>30</v>
      </c>
      <c r="E6" s="50" t="s">
        <v>31</v>
      </c>
      <c r="F6" s="2" t="s">
        <v>32</v>
      </c>
      <c r="G6" s="2" t="s">
        <v>33</v>
      </c>
      <c r="H6" s="2" t="s">
        <v>35</v>
      </c>
      <c r="I6" s="2" t="s">
        <v>41</v>
      </c>
      <c r="J6" s="2" t="s">
        <v>42</v>
      </c>
    </row>
    <row r="7" spans="1:10">
      <c r="D7" s="1" t="s">
        <v>0</v>
      </c>
      <c r="E7" s="66">
        <f>VLOOKUP(CONCATENATE($B$4&amp;$D7),Donnees!A:F,6,FALSE)</f>
        <v>37</v>
      </c>
      <c r="F7" s="66">
        <f>VLOOKUP(CONCATENATE($B$4&amp;$D7),Donnees!A:G,7,FALSE)</f>
        <v>37</v>
      </c>
      <c r="G7" s="66">
        <f>VLOOKUP(CONCATENATE($B$4&amp;$D7),Donnees!A:H,8,FALSE)</f>
        <v>0</v>
      </c>
      <c r="H7" s="65">
        <f>IF(ISNA(VLOOKUP(CONCATENATE($B$4&amp;$D7),Donnees!A:I,9,FALSE)),"",IF(VLOOKUP(CONCATENATE($B$4&amp;$D7),Donnees!A:I,9,FALSE)=0,"",VLOOKUP(CONCATENATE($B$4&amp;$D7),Donnees!A:I,9,FALSE)))</f>
        <v>41126</v>
      </c>
      <c r="I7" s="67">
        <f>VLOOKUP(D7,Donnees!O:P,2,)</f>
        <v>1</v>
      </c>
      <c r="J7" s="1" t="str">
        <f>IF(H7="","",IF(H7=$B$4,"",IF(H7+I7&lt;$B$4,"OK","Retard")))</f>
        <v>Retard</v>
      </c>
    </row>
    <row r="8" spans="1:10">
      <c r="D8" s="1" t="s">
        <v>1</v>
      </c>
      <c r="E8" s="66">
        <f>VLOOKUP(CONCATENATE($B$4&amp;$D8),Donnees!A:F,6,FALSE)</f>
        <v>97</v>
      </c>
      <c r="F8" s="66">
        <f>VLOOKUP(CONCATENATE($B$4&amp;$D8),Donnees!A:G,7,FALSE)</f>
        <v>97</v>
      </c>
      <c r="G8" s="66">
        <f>VLOOKUP(CONCATENATE($B$4&amp;$D8),Donnees!A:H,8,FALSE)</f>
        <v>0</v>
      </c>
      <c r="H8" s="65">
        <f>IF(ISNA(VLOOKUP(CONCATENATE($B$4&amp;$D8),Donnees!A:I,9,FALSE)),"",IF(VLOOKUP(CONCATENATE($B$4&amp;$D8),Donnees!A:I,9,FALSE)=0,"",VLOOKUP(CONCATENATE($B$4&amp;$D8),Donnees!A:I,9,FALSE)))</f>
        <v>41127</v>
      </c>
      <c r="I8" s="67">
        <f>VLOOKUP(D8,Donnees!O:P,2,)</f>
        <v>1</v>
      </c>
      <c r="J8" s="1" t="str">
        <f t="shared" ref="J8:J36" si="0">IF(H8="","",IF(H8=$B$4,"",IF(H8+I8&lt;$B$4,"OK","Retard")))</f>
        <v/>
      </c>
    </row>
    <row r="9" spans="1:10">
      <c r="D9" s="1" t="s">
        <v>2</v>
      </c>
      <c r="E9" s="66">
        <f>VLOOKUP(CONCATENATE($B$4&amp;$D9),Donnees!A:F,6,FALSE)</f>
        <v>3</v>
      </c>
      <c r="F9" s="66">
        <f>VLOOKUP(CONCATENATE($B$4&amp;$D9),Donnees!A:G,7,FALSE)</f>
        <v>3</v>
      </c>
      <c r="G9" s="66">
        <f>VLOOKUP(CONCATENATE($B$4&amp;$D9),Donnees!A:H,8,FALSE)</f>
        <v>0</v>
      </c>
      <c r="H9" s="65" t="str">
        <f>IF(ISNA(VLOOKUP(CONCATENATE($B$4&amp;$D9),Donnees!A:I,9,FALSE)),"",IF(VLOOKUP(CONCATENATE($B$4&amp;$D9),Donnees!A:I,9,FALSE)=0,"",VLOOKUP(CONCATENATE($B$4&amp;$D9),Donnees!A:I,9,FALSE)))</f>
        <v/>
      </c>
      <c r="I9" s="67">
        <f>VLOOKUP(D9,Donnees!O:P,2,)</f>
        <v>1</v>
      </c>
      <c r="J9" s="1" t="str">
        <f t="shared" si="0"/>
        <v/>
      </c>
    </row>
    <row r="10" spans="1:10">
      <c r="D10" s="1" t="s">
        <v>3</v>
      </c>
      <c r="E10" s="66">
        <f>VLOOKUP(CONCATENATE($B$4&amp;$D10),Donnees!A:F,6,FALSE)</f>
        <v>7</v>
      </c>
      <c r="F10" s="66">
        <f>VLOOKUP(CONCATENATE($B$4&amp;$D10),Donnees!A:G,7,FALSE)</f>
        <v>7</v>
      </c>
      <c r="G10" s="66">
        <f>VLOOKUP(CONCATENATE($B$4&amp;$D10),Donnees!A:H,8,FALSE)</f>
        <v>0</v>
      </c>
      <c r="H10" s="65" t="str">
        <f>IF(ISNA(VLOOKUP(CONCATENATE($B$4&amp;$D10),Donnees!A:I,9,FALSE)),"",IF(VLOOKUP(CONCATENATE($B$4&amp;$D10),Donnees!A:I,9,FALSE)=0,"",VLOOKUP(CONCATENATE($B$4&amp;$D10),Donnees!A:I,9,FALSE)))</f>
        <v/>
      </c>
      <c r="I10" s="67">
        <f>VLOOKUP(D10,Donnees!O:P,2,)</f>
        <v>1</v>
      </c>
      <c r="J10" s="1" t="str">
        <f t="shared" si="0"/>
        <v/>
      </c>
    </row>
    <row r="11" spans="1:10">
      <c r="D11" s="1" t="s">
        <v>4</v>
      </c>
      <c r="E11" s="66">
        <f>VLOOKUP(CONCATENATE($B$4&amp;$D11),Donnees!A:F,6,FALSE)</f>
        <v>0</v>
      </c>
      <c r="F11" s="66">
        <f>VLOOKUP(CONCATENATE($B$4&amp;$D11),Donnees!A:G,7,FALSE)</f>
        <v>0</v>
      </c>
      <c r="G11" s="66">
        <f>VLOOKUP(CONCATENATE($B$4&amp;$D11),Donnees!A:H,8,FALSE)</f>
        <v>0</v>
      </c>
      <c r="H11" s="65" t="str">
        <f>IF(ISNA(VLOOKUP(CONCATENATE($B$4&amp;$D11),Donnees!A:I,9,FALSE)),"",IF(VLOOKUP(CONCATENATE($B$4&amp;$D11),Donnees!A:I,9,FALSE)=0,"",VLOOKUP(CONCATENATE($B$4&amp;$D11),Donnees!A:I,9,FALSE)))</f>
        <v/>
      </c>
      <c r="I11" s="67">
        <f>VLOOKUP(D11,Donnees!O:P,2,)</f>
        <v>1</v>
      </c>
      <c r="J11" s="1" t="str">
        <f t="shared" si="0"/>
        <v/>
      </c>
    </row>
    <row r="12" spans="1:10">
      <c r="D12" s="1" t="s">
        <v>5</v>
      </c>
      <c r="E12" s="66">
        <f>VLOOKUP(CONCATENATE($B$4&amp;$D12),Donnees!A:F,6,FALSE)</f>
        <v>81</v>
      </c>
      <c r="F12" s="66">
        <f>VLOOKUP(CONCATENATE($B$4&amp;$D12),Donnees!A:G,7,FALSE)</f>
        <v>81</v>
      </c>
      <c r="G12" s="66">
        <f>VLOOKUP(CONCATENATE($B$4&amp;$D12),Donnees!A:H,8,FALSE)</f>
        <v>0</v>
      </c>
      <c r="H12" s="65" t="str">
        <f>IF(ISNA(VLOOKUP(CONCATENATE($B$4&amp;$D12),Donnees!A:I,9,FALSE)),"",IF(VLOOKUP(CONCATENATE($B$4&amp;$D12),Donnees!A:I,9,FALSE)=0,"",VLOOKUP(CONCATENATE($B$4&amp;$D12),Donnees!A:I,9,FALSE)))</f>
        <v/>
      </c>
      <c r="I12" s="67">
        <f>VLOOKUP(D12,Donnees!O:P,2,)</f>
        <v>1</v>
      </c>
      <c r="J12" s="1" t="str">
        <f t="shared" si="0"/>
        <v/>
      </c>
    </row>
    <row r="13" spans="1:10">
      <c r="D13" s="1" t="s">
        <v>6</v>
      </c>
      <c r="E13" s="66">
        <f>VLOOKUP(CONCATENATE($B$4&amp;$D13),Donnees!A:F,6,FALSE)</f>
        <v>72</v>
      </c>
      <c r="F13" s="66">
        <f>VLOOKUP(CONCATENATE($B$4&amp;$D13),Donnees!A:G,7,FALSE)</f>
        <v>72</v>
      </c>
      <c r="G13" s="66">
        <f>VLOOKUP(CONCATENATE($B$4&amp;$D13),Donnees!A:H,8,FALSE)</f>
        <v>0</v>
      </c>
      <c r="H13" s="65" t="str">
        <f>IF(ISNA(VLOOKUP(CONCATENATE($B$4&amp;$D13),Donnees!A:I,9,FALSE)),"",IF(VLOOKUP(CONCATENATE($B$4&amp;$D13),Donnees!A:I,9,FALSE)=0,"",VLOOKUP(CONCATENATE($B$4&amp;$D13),Donnees!A:I,9,FALSE)))</f>
        <v/>
      </c>
      <c r="I13" s="67">
        <f>VLOOKUP(D13,Donnees!O:P,2,)</f>
        <v>1</v>
      </c>
      <c r="J13" s="1" t="str">
        <f t="shared" si="0"/>
        <v/>
      </c>
    </row>
    <row r="14" spans="1:10">
      <c r="D14" s="1" t="s">
        <v>7</v>
      </c>
      <c r="E14" s="66">
        <f>VLOOKUP(CONCATENATE($B$4&amp;$D14),Donnees!A:F,6,FALSE)</f>
        <v>0</v>
      </c>
      <c r="F14" s="66">
        <f>VLOOKUP(CONCATENATE($B$4&amp;$D14),Donnees!A:G,7,FALSE)</f>
        <v>0</v>
      </c>
      <c r="G14" s="66">
        <f>VLOOKUP(CONCATENATE($B$4&amp;$D14),Donnees!A:H,8,FALSE)</f>
        <v>0</v>
      </c>
      <c r="H14" s="65" t="str">
        <f>IF(ISNA(VLOOKUP(CONCATENATE($B$4&amp;$D14),Donnees!A:I,9,FALSE)),"",IF(VLOOKUP(CONCATENATE($B$4&amp;$D14),Donnees!A:I,9,FALSE)=0,"",VLOOKUP(CONCATENATE($B$4&amp;$D14),Donnees!A:I,9,FALSE)))</f>
        <v/>
      </c>
      <c r="I14" s="67">
        <f>VLOOKUP(D14,Donnees!O:P,2,)</f>
        <v>30</v>
      </c>
      <c r="J14" s="1" t="str">
        <f t="shared" si="0"/>
        <v/>
      </c>
    </row>
    <row r="15" spans="1:10">
      <c r="D15" s="1" t="s">
        <v>8</v>
      </c>
      <c r="E15" s="66">
        <f>VLOOKUP(CONCATENATE($B$4&amp;$D15),Donnees!A:F,6,FALSE)</f>
        <v>5</v>
      </c>
      <c r="F15" s="66">
        <f>VLOOKUP(CONCATENATE($B$4&amp;$D15),Donnees!A:G,7,FALSE)</f>
        <v>0</v>
      </c>
      <c r="G15" s="66">
        <f>VLOOKUP(CONCATENATE($B$4&amp;$D15),Donnees!A:H,8,FALSE)</f>
        <v>5</v>
      </c>
      <c r="H15" s="65" t="str">
        <f>IF(ISNA(VLOOKUP(CONCATENATE($B$4&amp;$D15),Donnees!A:I,9,FALSE)),"",IF(VLOOKUP(CONCATENATE($B$4&amp;$D15),Donnees!A:I,9,FALSE)=0,"",VLOOKUP(CONCATENATE($B$4&amp;$D15),Donnees!A:I,9,FALSE)))</f>
        <v/>
      </c>
      <c r="I15" s="67">
        <f>VLOOKUP(D15,Donnees!O:P,2,)</f>
        <v>5</v>
      </c>
      <c r="J15" s="1" t="str">
        <f t="shared" si="0"/>
        <v/>
      </c>
    </row>
    <row r="16" spans="1:10">
      <c r="D16" s="1" t="s">
        <v>9</v>
      </c>
      <c r="E16" s="66">
        <f>VLOOKUP(CONCATENATE($B$4&amp;$D16),Donnees!A:F,6,FALSE)</f>
        <v>0</v>
      </c>
      <c r="F16" s="66">
        <f>VLOOKUP(CONCATENATE($B$4&amp;$D16),Donnees!A:G,7,FALSE)</f>
        <v>387</v>
      </c>
      <c r="G16" s="66">
        <f>VLOOKUP(CONCATENATE($B$4&amp;$D16),Donnees!A:H,8,FALSE)</f>
        <v>0</v>
      </c>
      <c r="H16" s="65" t="str">
        <f>IF(ISNA(VLOOKUP(CONCATENATE($B$4&amp;$D16),Donnees!A:I,9,FALSE)),"",IF(VLOOKUP(CONCATENATE($B$4&amp;$D16),Donnees!A:I,9,FALSE)=0,"",VLOOKUP(CONCATENATE($B$4&amp;$D16),Donnees!A:I,9,FALSE)))</f>
        <v/>
      </c>
      <c r="I16" s="67">
        <f>VLOOKUP(D16,Donnees!O:P,2,)</f>
        <v>1</v>
      </c>
      <c r="J16" s="1" t="str">
        <f t="shared" si="0"/>
        <v/>
      </c>
    </row>
    <row r="17" spans="4:10">
      <c r="D17" s="1" t="s">
        <v>10</v>
      </c>
      <c r="E17" s="66">
        <f>VLOOKUP(CONCATENATE($B$4&amp;$D17),Donnees!A:F,6,FALSE)</f>
        <v>0</v>
      </c>
      <c r="F17" s="66">
        <f>VLOOKUP(CONCATENATE($B$4&amp;$D17),Donnees!A:G,7,FALSE)</f>
        <v>32</v>
      </c>
      <c r="G17" s="66">
        <f>VLOOKUP(CONCATENATE($B$4&amp;$D17),Donnees!A:H,8,FALSE)</f>
        <v>0</v>
      </c>
      <c r="H17" s="65" t="str">
        <f>IF(ISNA(VLOOKUP(CONCATENATE($B$4&amp;$D17),Donnees!A:I,9,FALSE)),"",IF(VLOOKUP(CONCATENATE($B$4&amp;$D17),Donnees!A:I,9,FALSE)=0,"",VLOOKUP(CONCATENATE($B$4&amp;$D17),Donnees!A:I,9,FALSE)))</f>
        <v/>
      </c>
      <c r="I17" s="67">
        <f>VLOOKUP(D17,Donnees!O:P,2,)</f>
        <v>1</v>
      </c>
      <c r="J17" s="1" t="str">
        <f t="shared" si="0"/>
        <v/>
      </c>
    </row>
    <row r="18" spans="4:10">
      <c r="D18" s="1" t="s">
        <v>11</v>
      </c>
      <c r="E18" s="66">
        <f>VLOOKUP(CONCATENATE($B$4&amp;$D18),Donnees!A:F,6,FALSE)</f>
        <v>55</v>
      </c>
      <c r="F18" s="66">
        <f>VLOOKUP(CONCATENATE($B$4&amp;$D18),Donnees!A:G,7,FALSE)</f>
        <v>54</v>
      </c>
      <c r="G18" s="66">
        <f>VLOOKUP(CONCATENATE($B$4&amp;$D18),Donnees!A:H,8,FALSE)</f>
        <v>1</v>
      </c>
      <c r="H18" s="65" t="str">
        <f>IF(ISNA(VLOOKUP(CONCATENATE($B$4&amp;$D18),Donnees!A:I,9,FALSE)),"",IF(VLOOKUP(CONCATENATE($B$4&amp;$D18),Donnees!A:I,9,FALSE)=0,"",VLOOKUP(CONCATENATE($B$4&amp;$D18),Donnees!A:I,9,FALSE)))</f>
        <v/>
      </c>
      <c r="I18" s="67">
        <f>VLOOKUP(D18,Donnees!O:P,2,)</f>
        <v>1</v>
      </c>
      <c r="J18" s="1" t="str">
        <f t="shared" si="0"/>
        <v/>
      </c>
    </row>
    <row r="19" spans="4:10">
      <c r="D19" s="1" t="s">
        <v>12</v>
      </c>
      <c r="E19" s="66">
        <f>VLOOKUP(CONCATENATE($B$4&amp;$D19),Donnees!A:F,6,FALSE)</f>
        <v>9</v>
      </c>
      <c r="F19" s="66">
        <f>VLOOKUP(CONCATENATE($B$4&amp;$D19),Donnees!A:G,7,FALSE)</f>
        <v>9</v>
      </c>
      <c r="G19" s="66">
        <f>VLOOKUP(CONCATENATE($B$4&amp;$D19),Donnees!A:H,8,FALSE)</f>
        <v>0</v>
      </c>
      <c r="H19" s="65" t="str">
        <f>IF(ISNA(VLOOKUP(CONCATENATE($B$4&amp;$D19),Donnees!A:I,9,FALSE)),"",IF(VLOOKUP(CONCATENATE($B$4&amp;$D19),Donnees!A:I,9,FALSE)=0,"",VLOOKUP(CONCATENATE($B$4&amp;$D19),Donnees!A:I,9,FALSE)))</f>
        <v/>
      </c>
      <c r="I19" s="67">
        <f>VLOOKUP(D19,Donnees!O:P,2,)</f>
        <v>1</v>
      </c>
      <c r="J19" s="1" t="str">
        <f t="shared" si="0"/>
        <v/>
      </c>
    </row>
    <row r="20" spans="4:10">
      <c r="D20" s="1" t="s">
        <v>13</v>
      </c>
      <c r="E20" s="66">
        <f>VLOOKUP(CONCATENATE($B$4&amp;$D20),Donnees!A:F,6,FALSE)</f>
        <v>2</v>
      </c>
      <c r="F20" s="66">
        <f>VLOOKUP(CONCATENATE($B$4&amp;$D20),Donnees!A:G,7,FALSE)</f>
        <v>2</v>
      </c>
      <c r="G20" s="66">
        <f>VLOOKUP(CONCATENATE($B$4&amp;$D20),Donnees!A:H,8,FALSE)</f>
        <v>0</v>
      </c>
      <c r="H20" s="65" t="str">
        <f>IF(ISNA(VLOOKUP(CONCATENATE($B$4&amp;$D20),Donnees!A:I,9,FALSE)),"",IF(VLOOKUP(CONCATENATE($B$4&amp;$D20),Donnees!A:I,9,FALSE)=0,"",VLOOKUP(CONCATENATE($B$4&amp;$D20),Donnees!A:I,9,FALSE)))</f>
        <v/>
      </c>
      <c r="I20" s="67">
        <f>VLOOKUP(D20,Donnees!O:P,2,)</f>
        <v>1</v>
      </c>
      <c r="J20" s="1" t="str">
        <f t="shared" si="0"/>
        <v/>
      </c>
    </row>
    <row r="21" spans="4:10">
      <c r="D21" s="1" t="s">
        <v>14</v>
      </c>
      <c r="E21" s="66">
        <f>VLOOKUP(CONCATENATE($B$4&amp;$D21),Donnees!A:F,6,FALSE)</f>
        <v>0</v>
      </c>
      <c r="F21" s="66">
        <f>VLOOKUP(CONCATENATE($B$4&amp;$D21),Donnees!A:G,7,FALSE)</f>
        <v>0</v>
      </c>
      <c r="G21" s="66">
        <f>VLOOKUP(CONCATENATE($B$4&amp;$D21),Donnees!A:H,8,FALSE)</f>
        <v>0</v>
      </c>
      <c r="H21" s="65" t="str">
        <f>IF(ISNA(VLOOKUP(CONCATENATE($B$4&amp;$D21),Donnees!A:I,9,FALSE)),"",IF(VLOOKUP(CONCATENATE($B$4&amp;$D21),Donnees!A:I,9,FALSE)=0,"",VLOOKUP(CONCATENATE($B$4&amp;$D21),Donnees!A:I,9,FALSE)))</f>
        <v/>
      </c>
      <c r="I21" s="67">
        <f>VLOOKUP(D21,Donnees!O:P,2,)</f>
        <v>1</v>
      </c>
      <c r="J21" s="1" t="str">
        <f t="shared" si="0"/>
        <v/>
      </c>
    </row>
    <row r="22" spans="4:10">
      <c r="D22" s="1" t="s">
        <v>15</v>
      </c>
      <c r="E22" s="66">
        <f>VLOOKUP(CONCATENATE($B$4&amp;$D22),Donnees!A:F,6,FALSE)</f>
        <v>0</v>
      </c>
      <c r="F22" s="66">
        <f>VLOOKUP(CONCATENATE($B$4&amp;$D22),Donnees!A:G,7,FALSE)</f>
        <v>0</v>
      </c>
      <c r="G22" s="66">
        <f>VLOOKUP(CONCATENATE($B$4&amp;$D22),Donnees!A:H,8,FALSE)</f>
        <v>0</v>
      </c>
      <c r="H22" s="65" t="str">
        <f>IF(ISNA(VLOOKUP(CONCATENATE($B$4&amp;$D22),Donnees!A:I,9,FALSE)),"",IF(VLOOKUP(CONCATENATE($B$4&amp;$D22),Donnees!A:I,9,FALSE)=0,"",VLOOKUP(CONCATENATE($B$4&amp;$D22),Donnees!A:I,9,FALSE)))</f>
        <v/>
      </c>
      <c r="I22" s="67">
        <f>VLOOKUP(D22,Donnees!O:P,2,)</f>
        <v>1</v>
      </c>
      <c r="J22" s="1" t="str">
        <f t="shared" si="0"/>
        <v/>
      </c>
    </row>
    <row r="23" spans="4:10">
      <c r="D23" s="1" t="s">
        <v>16</v>
      </c>
      <c r="E23" s="66">
        <f>VLOOKUP(CONCATENATE($B$4&amp;$D23),Donnees!A:F,6,FALSE)</f>
        <v>0</v>
      </c>
      <c r="F23" s="66">
        <f>VLOOKUP(CONCATENATE($B$4&amp;$D23),Donnees!A:G,7,FALSE)</f>
        <v>0</v>
      </c>
      <c r="G23" s="66">
        <f>VLOOKUP(CONCATENATE($B$4&amp;$D23),Donnees!A:H,8,FALSE)</f>
        <v>0</v>
      </c>
      <c r="H23" s="65" t="str">
        <f>IF(ISNA(VLOOKUP(CONCATENATE($B$4&amp;$D23),Donnees!A:I,9,FALSE)),"",IF(VLOOKUP(CONCATENATE($B$4&amp;$D23),Donnees!A:I,9,FALSE)=0,"",VLOOKUP(CONCATENATE($B$4&amp;$D23),Donnees!A:I,9,FALSE)))</f>
        <v/>
      </c>
      <c r="I23" s="67">
        <f>VLOOKUP(D23,Donnees!O:P,2,)</f>
        <v>1</v>
      </c>
      <c r="J23" s="1" t="str">
        <f t="shared" si="0"/>
        <v/>
      </c>
    </row>
    <row r="24" spans="4:10">
      <c r="D24" s="1" t="s">
        <v>17</v>
      </c>
      <c r="E24" s="66">
        <f>VLOOKUP(CONCATENATE($B$4&amp;$D24),Donnees!A:F,6,FALSE)</f>
        <v>320</v>
      </c>
      <c r="F24" s="66">
        <f>VLOOKUP(CONCATENATE($B$4&amp;$D24),Donnees!A:G,7,FALSE)</f>
        <v>310</v>
      </c>
      <c r="G24" s="66">
        <f>VLOOKUP(CONCATENATE($B$4&amp;$D24),Donnees!A:H,8,FALSE)</f>
        <v>10</v>
      </c>
      <c r="H24" s="65" t="str">
        <f>IF(ISNA(VLOOKUP(CONCATENATE($B$4&amp;$D24),Donnees!A:I,9,FALSE)),"",IF(VLOOKUP(CONCATENATE($B$4&amp;$D24),Donnees!A:I,9,FALSE)=0,"",VLOOKUP(CONCATENATE($B$4&amp;$D24),Donnees!A:I,9,FALSE)))</f>
        <v/>
      </c>
      <c r="I24" s="67">
        <f>VLOOKUP(D24,Donnees!O:P,2,)</f>
        <v>3</v>
      </c>
      <c r="J24" s="1" t="str">
        <f t="shared" si="0"/>
        <v/>
      </c>
    </row>
    <row r="25" spans="4:10">
      <c r="D25" s="1" t="s">
        <v>18</v>
      </c>
      <c r="E25" s="66">
        <f>VLOOKUP(CONCATENATE($B$4&amp;$D25),Donnees!A:F,6,FALSE)</f>
        <v>78</v>
      </c>
      <c r="F25" s="66">
        <f>VLOOKUP(CONCATENATE($B$4&amp;$D25),Donnees!A:G,7,FALSE)</f>
        <v>0</v>
      </c>
      <c r="G25" s="66">
        <f>VLOOKUP(CONCATENATE($B$4&amp;$D25),Donnees!A:H,8,FALSE)</f>
        <v>78</v>
      </c>
      <c r="H25" s="65" t="str">
        <f>IF(ISNA(VLOOKUP(CONCATENATE($B$4&amp;$D25),Donnees!A:I,9,FALSE)),"",IF(VLOOKUP(CONCATENATE($B$4&amp;$D25),Donnees!A:I,9,FALSE)=0,"",VLOOKUP(CONCATENATE($B$4&amp;$D25),Donnees!A:I,9,FALSE)))</f>
        <v/>
      </c>
      <c r="I25" s="67">
        <f>VLOOKUP(D25,Donnees!O:P,2,)</f>
        <v>1</v>
      </c>
      <c r="J25" s="1" t="str">
        <f t="shared" si="0"/>
        <v/>
      </c>
    </row>
    <row r="26" spans="4:10">
      <c r="D26" s="1" t="s">
        <v>19</v>
      </c>
      <c r="E26" s="66">
        <f>VLOOKUP(CONCATENATE($B$4&amp;$D26),Donnees!A:F,6,FALSE)</f>
        <v>0</v>
      </c>
      <c r="F26" s="66">
        <f>VLOOKUP(CONCATENATE($B$4&amp;$D26),Donnees!A:G,7,FALSE)</f>
        <v>0</v>
      </c>
      <c r="G26" s="66">
        <f>VLOOKUP(CONCATENATE($B$4&amp;$D26),Donnees!A:H,8,FALSE)</f>
        <v>0</v>
      </c>
      <c r="H26" s="65" t="str">
        <f>IF(ISNA(VLOOKUP(CONCATENATE($B$4&amp;$D26),Donnees!A:I,9,FALSE)),"",IF(VLOOKUP(CONCATENATE($B$4&amp;$D26),Donnees!A:I,9,FALSE)=0,"",VLOOKUP(CONCATENATE($B$4&amp;$D26),Donnees!A:I,9,FALSE)))</f>
        <v/>
      </c>
      <c r="I26" s="67">
        <f>VLOOKUP(D26,Donnees!O:P,2,)</f>
        <v>1</v>
      </c>
      <c r="J26" s="1" t="str">
        <f t="shared" si="0"/>
        <v/>
      </c>
    </row>
    <row r="27" spans="4:10">
      <c r="D27" s="1" t="s">
        <v>20</v>
      </c>
      <c r="E27" s="66">
        <f>VLOOKUP(CONCATENATE($B$4&amp;$D27),Donnees!A:F,6,FALSE)</f>
        <v>48</v>
      </c>
      <c r="F27" s="66">
        <f>VLOOKUP(CONCATENATE($B$4&amp;$D27),Donnees!A:G,7,FALSE)</f>
        <v>0</v>
      </c>
      <c r="G27" s="66">
        <f>VLOOKUP(CONCATENATE($B$4&amp;$D27),Donnees!A:H,8,FALSE)</f>
        <v>48</v>
      </c>
      <c r="H27" s="65" t="str">
        <f>IF(ISNA(VLOOKUP(CONCATENATE($B$4&amp;$D27),Donnees!A:I,9,FALSE)),"",IF(VLOOKUP(CONCATENATE($B$4&amp;$D27),Donnees!A:I,9,FALSE)=0,"",VLOOKUP(CONCATENATE($B$4&amp;$D27),Donnees!A:I,9,FALSE)))</f>
        <v/>
      </c>
      <c r="I27" s="67">
        <f>VLOOKUP(D27,Donnees!O:P,2,)</f>
        <v>1</v>
      </c>
      <c r="J27" s="1" t="str">
        <f t="shared" si="0"/>
        <v/>
      </c>
    </row>
    <row r="28" spans="4:10">
      <c r="D28" s="1" t="s">
        <v>21</v>
      </c>
      <c r="E28" s="66">
        <f>VLOOKUP(CONCATENATE($B$4&amp;$D28),Donnees!A:F,6,FALSE)</f>
        <v>0</v>
      </c>
      <c r="F28" s="66">
        <f>VLOOKUP(CONCATENATE($B$4&amp;$D28),Donnees!A:G,7,FALSE)</f>
        <v>0</v>
      </c>
      <c r="G28" s="66">
        <f>VLOOKUP(CONCATENATE($B$4&amp;$D28),Donnees!A:H,8,FALSE)</f>
        <v>0</v>
      </c>
      <c r="H28" s="65" t="str">
        <f>IF(ISNA(VLOOKUP(CONCATENATE($B$4&amp;$D28),Donnees!A:I,9,FALSE)),"",IF(VLOOKUP(CONCATENATE($B$4&amp;$D28),Donnees!A:I,9,FALSE)=0,"",VLOOKUP(CONCATENATE($B$4&amp;$D28),Donnees!A:I,9,FALSE)))</f>
        <v/>
      </c>
      <c r="I28" s="67">
        <f>VLOOKUP(D28,Donnees!O:P,2,)</f>
        <v>6</v>
      </c>
      <c r="J28" s="1" t="str">
        <f t="shared" si="0"/>
        <v/>
      </c>
    </row>
    <row r="29" spans="4:10">
      <c r="D29" s="1" t="s">
        <v>22</v>
      </c>
      <c r="E29" s="66">
        <f>VLOOKUP(CONCATENATE($B$4&amp;$D29),Donnees!A:F,6,FALSE)</f>
        <v>58</v>
      </c>
      <c r="F29" s="66">
        <f>VLOOKUP(CONCATENATE($B$4&amp;$D29),Donnees!A:G,7,FALSE)</f>
        <v>58</v>
      </c>
      <c r="G29" s="66">
        <f>VLOOKUP(CONCATENATE($B$4&amp;$D29),Donnees!A:H,8,FALSE)</f>
        <v>0</v>
      </c>
      <c r="H29" s="65" t="str">
        <f>IF(ISNA(VLOOKUP(CONCATENATE($B$4&amp;$D29),Donnees!A:I,9,FALSE)),"",IF(VLOOKUP(CONCATENATE($B$4&amp;$D29),Donnees!A:I,9,FALSE)=0,"",VLOOKUP(CONCATENATE($B$4&amp;$D29),Donnees!A:I,9,FALSE)))</f>
        <v/>
      </c>
      <c r="I29" s="67">
        <f>VLOOKUP(D29,Donnees!O:P,2,)</f>
        <v>1</v>
      </c>
      <c r="J29" s="1" t="str">
        <f t="shared" si="0"/>
        <v/>
      </c>
    </row>
    <row r="30" spans="4:10">
      <c r="D30" s="1" t="s">
        <v>23</v>
      </c>
      <c r="E30" s="66">
        <f>VLOOKUP(CONCATENATE($B$4&amp;$D30),Donnees!A:F,6,FALSE)</f>
        <v>45</v>
      </c>
      <c r="F30" s="66">
        <f>VLOOKUP(CONCATENATE($B$4&amp;$D30),Donnees!A:G,7,FALSE)</f>
        <v>45</v>
      </c>
      <c r="G30" s="66">
        <f>VLOOKUP(CONCATENATE($B$4&amp;$D30),Donnees!A:H,8,FALSE)</f>
        <v>0</v>
      </c>
      <c r="H30" s="65" t="str">
        <f>IF(ISNA(VLOOKUP(CONCATENATE($B$4&amp;$D30),Donnees!A:I,9,FALSE)),"",IF(VLOOKUP(CONCATENATE($B$4&amp;$D30),Donnees!A:I,9,FALSE)=0,"",VLOOKUP(CONCATENATE($B$4&amp;$D30),Donnees!A:I,9,FALSE)))</f>
        <v/>
      </c>
      <c r="I30" s="67">
        <f>VLOOKUP(D30,Donnees!O:P,2,)</f>
        <v>2</v>
      </c>
      <c r="J30" s="1" t="str">
        <f t="shared" si="0"/>
        <v/>
      </c>
    </row>
    <row r="31" spans="4:10">
      <c r="D31" s="1" t="s">
        <v>24</v>
      </c>
      <c r="E31" s="66">
        <f>VLOOKUP(CONCATENATE($B$4&amp;$D31),Donnees!A:F,6,FALSE)</f>
        <v>5</v>
      </c>
      <c r="F31" s="66">
        <f>VLOOKUP(CONCATENATE($B$4&amp;$D31),Donnees!A:G,7,FALSE)</f>
        <v>5</v>
      </c>
      <c r="G31" s="66">
        <f>VLOOKUP(CONCATENATE($B$4&amp;$D31),Donnees!A:H,8,FALSE)</f>
        <v>0</v>
      </c>
      <c r="H31" s="65" t="str">
        <f>IF(ISNA(VLOOKUP(CONCATENATE($B$4&amp;$D31),Donnees!A:I,9,FALSE)),"",IF(VLOOKUP(CONCATENATE($B$4&amp;$D31),Donnees!A:I,9,FALSE)=0,"",VLOOKUP(CONCATENATE($B$4&amp;$D31),Donnees!A:I,9,FALSE)))</f>
        <v/>
      </c>
      <c r="I31" s="67">
        <f>VLOOKUP(D31,Donnees!O:P,2,)</f>
        <v>6</v>
      </c>
      <c r="J31" s="1" t="str">
        <f t="shared" si="0"/>
        <v/>
      </c>
    </row>
    <row r="32" spans="4:10">
      <c r="D32" s="1" t="s">
        <v>25</v>
      </c>
      <c r="E32" s="66">
        <f>VLOOKUP(CONCATENATE($B$4&amp;$D32),Donnees!A:F,6,FALSE)</f>
        <v>6</v>
      </c>
      <c r="F32" s="66">
        <f>VLOOKUP(CONCATENATE($B$4&amp;$D32),Donnees!A:G,7,FALSE)</f>
        <v>6</v>
      </c>
      <c r="G32" s="66">
        <f>VLOOKUP(CONCATENATE($B$4&amp;$D32),Donnees!A:H,8,FALSE)</f>
        <v>0</v>
      </c>
      <c r="H32" s="65" t="str">
        <f>IF(ISNA(VLOOKUP(CONCATENATE($B$4&amp;$D32),Donnees!A:I,9,FALSE)),"",IF(VLOOKUP(CONCATENATE($B$4&amp;$D32),Donnees!A:I,9,FALSE)=0,"",VLOOKUP(CONCATENATE($B$4&amp;$D32),Donnees!A:I,9,FALSE)))</f>
        <v/>
      </c>
      <c r="I32" s="67">
        <f>VLOOKUP(D32,Donnees!O:P,2,)</f>
        <v>6</v>
      </c>
      <c r="J32" s="1" t="str">
        <f t="shared" si="0"/>
        <v/>
      </c>
    </row>
    <row r="33" spans="4:13">
      <c r="D33" s="1" t="s">
        <v>26</v>
      </c>
      <c r="E33" s="66">
        <f>VLOOKUP(CONCATENATE($B$4&amp;$D33),Donnees!A:F,6,FALSE)</f>
        <v>0</v>
      </c>
      <c r="F33" s="66">
        <f>VLOOKUP(CONCATENATE($B$4&amp;$D33),Donnees!A:G,7,FALSE)</f>
        <v>0</v>
      </c>
      <c r="G33" s="66">
        <f>VLOOKUP(CONCATENATE($B$4&amp;$D33),Donnees!A:H,8,FALSE)</f>
        <v>0</v>
      </c>
      <c r="H33" s="65" t="str">
        <f>IF(ISNA(VLOOKUP(CONCATENATE($B$4&amp;$D33),Donnees!A:I,9,FALSE)),"",IF(VLOOKUP(CONCATENATE($B$4&amp;$D33),Donnees!A:I,9,FALSE)=0,"",VLOOKUP(CONCATENATE($B$4&amp;$D33),Donnees!A:I,9,FALSE)))</f>
        <v/>
      </c>
      <c r="I33" s="67">
        <f>VLOOKUP(D33,Donnees!O:P,2,)</f>
        <v>6</v>
      </c>
      <c r="J33" s="1" t="str">
        <f t="shared" si="0"/>
        <v/>
      </c>
    </row>
    <row r="34" spans="4:13">
      <c r="D34" s="1" t="s">
        <v>27</v>
      </c>
      <c r="E34" s="66">
        <f>VLOOKUP(CONCATENATE($B$4&amp;$D34),Donnees!A:F,6,FALSE)</f>
        <v>121</v>
      </c>
      <c r="F34" s="66">
        <f>VLOOKUP(CONCATENATE($B$4&amp;$D34),Donnees!A:G,7,FALSE)</f>
        <v>121</v>
      </c>
      <c r="G34" s="66">
        <f>VLOOKUP(CONCATENATE($B$4&amp;$D34),Donnees!A:H,8,FALSE)</f>
        <v>0</v>
      </c>
      <c r="H34" s="65" t="str">
        <f>IF(ISNA(VLOOKUP(CONCATENATE($B$4&amp;$D34),Donnees!A:I,9,FALSE)),"",IF(VLOOKUP(CONCATENATE($B$4&amp;$D34),Donnees!A:I,9,FALSE)=0,"",VLOOKUP(CONCATENATE($B$4&amp;$D34),Donnees!A:I,9,FALSE)))</f>
        <v/>
      </c>
      <c r="I34" s="67">
        <f>VLOOKUP(D34,Donnees!O:P,2,)</f>
        <v>6</v>
      </c>
      <c r="J34" s="1" t="str">
        <f t="shared" si="0"/>
        <v/>
      </c>
    </row>
    <row r="35" spans="4:13">
      <c r="D35" s="1" t="s">
        <v>28</v>
      </c>
      <c r="E35" s="66">
        <f>VLOOKUP(CONCATENATE($B$4&amp;$D35),Donnees!A:F,6,FALSE)</f>
        <v>126</v>
      </c>
      <c r="F35" s="66">
        <f>VLOOKUP(CONCATENATE($B$4&amp;$D35),Donnees!A:G,7,FALSE)</f>
        <v>126</v>
      </c>
      <c r="G35" s="66">
        <f>VLOOKUP(CONCATENATE($B$4&amp;$D35),Donnees!A:H,8,FALSE)</f>
        <v>0</v>
      </c>
      <c r="H35" s="65" t="str">
        <f>IF(ISNA(VLOOKUP(CONCATENATE($B$4&amp;$D35),Donnees!A:I,9,FALSE)),"",IF(VLOOKUP(CONCATENATE($B$4&amp;$D35),Donnees!A:I,9,FALSE)=0,"",VLOOKUP(CONCATENATE($B$4&amp;$D35),Donnees!A:I,9,FALSE)))</f>
        <v/>
      </c>
      <c r="I35" s="67">
        <f>VLOOKUP(D35,Donnees!O:P,2,)</f>
        <v>1</v>
      </c>
      <c r="J35" s="1" t="str">
        <f t="shared" si="0"/>
        <v/>
      </c>
    </row>
    <row r="36" spans="4:13">
      <c r="D36" s="1" t="s">
        <v>29</v>
      </c>
      <c r="E36" s="66">
        <f>VLOOKUP(CONCATENATE($B$4&amp;$D36),Donnees!A:F,6,FALSE)</f>
        <v>0</v>
      </c>
      <c r="F36" s="66">
        <f>VLOOKUP(CONCATENATE($B$4&amp;$D36),Donnees!A:G,7,FALSE)</f>
        <v>0</v>
      </c>
      <c r="G36" s="66">
        <f>VLOOKUP(CONCATENATE($B$4&amp;$D36),Donnees!A:H,8,FALSE)</f>
        <v>0</v>
      </c>
      <c r="H36" s="65" t="str">
        <f>IF(ISNA(VLOOKUP(CONCATENATE($B$4&amp;$D36),Donnees!A:I,9,FALSE)),"",IF(VLOOKUP(CONCATENATE($B$4&amp;$D36),Donnees!A:I,9,FALSE)=0,"",VLOOKUP(CONCATENATE($B$4&amp;$D36),Donnees!A:I,9,FALSE)))</f>
        <v/>
      </c>
      <c r="I36" s="67">
        <f>VLOOKUP(D36,Donnees!O:P,2,)</f>
        <v>3</v>
      </c>
      <c r="J36" s="1" t="str">
        <f t="shared" si="0"/>
        <v/>
      </c>
    </row>
    <row r="38" spans="4:13">
      <c r="D38" s="53"/>
      <c r="E38" s="52"/>
      <c r="F38" s="48"/>
      <c r="G38" s="48"/>
      <c r="H38" s="48"/>
      <c r="I38" s="70"/>
      <c r="J38" s="48"/>
      <c r="K38" s="48"/>
      <c r="L38" s="48"/>
      <c r="M38" s="48"/>
    </row>
    <row r="39" spans="4:13">
      <c r="D39" s="54"/>
    </row>
  </sheetData>
  <sheetCalcPr fullCalcOnLoad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2:M39"/>
  <sheetViews>
    <sheetView workbookViewId="0">
      <selection activeCell="B17" sqref="B17:B18"/>
    </sheetView>
  </sheetViews>
  <sheetFormatPr baseColWidth="10" defaultRowHeight="15"/>
  <cols>
    <col min="1" max="1" width="16.140625" bestFit="1" customWidth="1"/>
    <col min="3" max="3" width="11.85546875" customWidth="1"/>
    <col min="4" max="4" width="14.5703125" bestFit="1" customWidth="1"/>
    <col min="5" max="5" width="16" style="49" customWidth="1"/>
    <col min="8" max="8" width="21.85546875" bestFit="1" customWidth="1"/>
  </cols>
  <sheetData>
    <row r="2" spans="1:8">
      <c r="F2" s="70" t="s">
        <v>43</v>
      </c>
      <c r="G2" s="70"/>
      <c r="H2" s="70"/>
    </row>
    <row r="3" spans="1:8">
      <c r="B3" s="3"/>
    </row>
    <row r="4" spans="1:8">
      <c r="A4" s="4" t="s">
        <v>40</v>
      </c>
      <c r="B4" s="71">
        <v>32</v>
      </c>
      <c r="C4" s="3"/>
    </row>
    <row r="6" spans="1:8">
      <c r="D6" s="2" t="s">
        <v>30</v>
      </c>
      <c r="E6" s="50" t="s">
        <v>31</v>
      </c>
      <c r="F6" s="2" t="s">
        <v>32</v>
      </c>
      <c r="G6" s="2" t="s">
        <v>33</v>
      </c>
      <c r="H6" s="2" t="s">
        <v>35</v>
      </c>
    </row>
    <row r="7" spans="1:8">
      <c r="D7" s="1" t="s">
        <v>0</v>
      </c>
      <c r="E7" s="51">
        <f>IF(SUMIFS(Donnees!F:F,Donnees!E:E,'Suivi Hebdo'!D7,Donnees!B:B,'Suivi Hebdo'!$B$4)=0,"",SUMIFS(Donnees!F:F,Donnees!E:E,'Suivi Hebdo'!D7,Donnees!B:B,'Suivi Hebdo'!$B$4))</f>
        <v>45</v>
      </c>
      <c r="F7" s="51">
        <f>IF(SUMIFS(Donnees!G:G,Donnees!E:E,'Suivi Hebdo'!D7,Donnees!B:B,'Suivi Hebdo'!$B$4)=0,"",SUMIFS(Donnees!G:G,Donnees!E:E,'Suivi Hebdo'!D7,Donnees!B:B,'Suivi Hebdo'!$B$4))</f>
        <v>50</v>
      </c>
      <c r="G7" s="51"/>
      <c r="H7" s="64">
        <f t="array" ref="H7">IF(MAX(IF((Donnees!$E$2:$E$1002=D7)*(Donnees!$B$2:$B$1002=$B$4)*(Donnees!$I$2:$I$1002&lt;&gt;""),Donnees!$I$2:$I$1002))=0,"",MAX(IF((Donnees!$E$2:$E$1002=D7)*(Donnees!$B$2:$B$1002=$B$4)*(Donnees!$I$2:$I$1002&lt;&gt;""),Donnees!$I$2:$I$1002)))</f>
        <v>41126</v>
      </c>
    </row>
    <row r="8" spans="1:8">
      <c r="D8" s="1" t="s">
        <v>1</v>
      </c>
      <c r="E8" s="51">
        <f>IF(SUMIFS(Donnees!F:F,Donnees!E:E,'Suivi Hebdo'!D8,Donnees!B:B,'Suivi Hebdo'!$B$4)=0,"",SUMIFS(Donnees!F:F,Donnees!E:E,'Suivi Hebdo'!D8,Donnees!B:B,'Suivi Hebdo'!$B$4))</f>
        <v>465</v>
      </c>
      <c r="F8" s="51">
        <f>IF(SUMIFS(Donnees!G:G,Donnees!E:E,'Suivi Hebdo'!D8,Donnees!B:B,'Suivi Hebdo'!$B$4)=0,"",SUMIFS(Donnees!G:G,Donnees!E:E,'Suivi Hebdo'!D8,Donnees!B:B,'Suivi Hebdo'!$B$4))</f>
        <v>462</v>
      </c>
      <c r="G8" s="51"/>
      <c r="H8" s="64">
        <f t="array" ref="H8">IF(MAX(IF((Donnees!$E$2:$E$1002=D8)*(Donnees!$B$2:$B$1002=$B$4)*(Donnees!$I$2:$I$1002&lt;&gt;""),Donnees!$I$2:$I$1002))=0,"",MAX(IF((Donnees!$E$2:$E$1002=D8)*(Donnees!$B$2:$B$1002=$B$4)*(Donnees!$I$2:$I$1002&lt;&gt;""),Donnees!$I$2:$I$1002)))</f>
        <v>41127</v>
      </c>
    </row>
    <row r="9" spans="1:8">
      <c r="D9" s="1" t="s">
        <v>2</v>
      </c>
      <c r="E9" s="51">
        <f>IF(SUMIFS(Donnees!F:F,Donnees!E:E,'Suivi Hebdo'!D9,Donnees!B:B,'Suivi Hebdo'!$B$4)=0,"",SUMIFS(Donnees!F:F,Donnees!E:E,'Suivi Hebdo'!D9,Donnees!B:B,'Suivi Hebdo'!$B$4))</f>
        <v>443</v>
      </c>
      <c r="F9" s="51">
        <f>IF(SUMIFS(Donnees!G:G,Donnees!E:E,'Suivi Hebdo'!D9,Donnees!B:B,'Suivi Hebdo'!$B$4)=0,"",SUMIFS(Donnees!G:G,Donnees!E:E,'Suivi Hebdo'!D9,Donnees!B:B,'Suivi Hebdo'!$B$4))</f>
        <v>394</v>
      </c>
      <c r="G9" s="51"/>
      <c r="H9" s="64" t="str">
        <f t="array" ref="H9">IF(MAX(IF((Donnees!$E$2:$E$1002=D9)*(Donnees!$B$2:$B$1002=$B$4)*(Donnees!$I$2:$I$1002&lt;&gt;""),Donnees!$I$2:$I$1002))=0,"",MAX(IF((Donnees!$E$2:$E$1002=D9)*(Donnees!$B$2:$B$1002=$B$4)*(Donnees!$I$2:$I$1002&lt;&gt;""),Donnees!$I$2:$I$1002)))</f>
        <v/>
      </c>
    </row>
    <row r="10" spans="1:8">
      <c r="D10" s="1" t="s">
        <v>3</v>
      </c>
      <c r="E10" s="51">
        <f>IF(SUMIFS(Donnees!F:F,Donnees!E:E,'Suivi Hebdo'!D10,Donnees!B:B,'Suivi Hebdo'!$B$4)=0,"",SUMIFS(Donnees!F:F,Donnees!E:E,'Suivi Hebdo'!D10,Donnees!B:B,'Suivi Hebdo'!$B$4))</f>
        <v>432</v>
      </c>
      <c r="F10" s="51">
        <f>IF(SUMIFS(Donnees!G:G,Donnees!E:E,'Suivi Hebdo'!D10,Donnees!B:B,'Suivi Hebdo'!$B$4)=0,"",SUMIFS(Donnees!G:G,Donnees!E:E,'Suivi Hebdo'!D10,Donnees!B:B,'Suivi Hebdo'!$B$4))</f>
        <v>407</v>
      </c>
      <c r="G10" s="51"/>
      <c r="H10" s="64" t="str">
        <f t="array" ref="H10">IF(MAX(IF((Donnees!$E$2:$E$1002=D10)*(Donnees!$B$2:$B$1002=$B$4)*(Donnees!$I$2:$I$1002&lt;&gt;""),Donnees!$I$2:$I$1002))=0,"",MAX(IF((Donnees!$E$2:$E$1002=D10)*(Donnees!$B$2:$B$1002=$B$4)*(Donnees!$I$2:$I$1002&lt;&gt;""),Donnees!$I$2:$I$1002)))</f>
        <v/>
      </c>
    </row>
    <row r="11" spans="1:8">
      <c r="D11" s="1" t="s">
        <v>4</v>
      </c>
      <c r="E11" s="51">
        <f>IF(SUMIFS(Donnees!F:F,Donnees!E:E,'Suivi Hebdo'!D11,Donnees!B:B,'Suivi Hebdo'!$B$4)=0,"",SUMIFS(Donnees!F:F,Donnees!E:E,'Suivi Hebdo'!D11,Donnees!B:B,'Suivi Hebdo'!$B$4))</f>
        <v>31</v>
      </c>
      <c r="F11" s="51" t="str">
        <f>IF(SUMIFS(Donnees!G:G,Donnees!E:E,'Suivi Hebdo'!D11,Donnees!B:B,'Suivi Hebdo'!$B$4)=0,"",SUMIFS(Donnees!G:G,Donnees!E:E,'Suivi Hebdo'!D11,Donnees!B:B,'Suivi Hebdo'!$B$4))</f>
        <v/>
      </c>
      <c r="G11" s="51"/>
      <c r="H11" s="64" t="str">
        <f t="array" ref="H11">IF(MAX(IF((Donnees!$E$2:$E$1002=D11)*(Donnees!$B$2:$B$1002=$B$4)*(Donnees!$I$2:$I$1002&lt;&gt;""),Donnees!$I$2:$I$1002))=0,"",MAX(IF((Donnees!$E$2:$E$1002=D11)*(Donnees!$B$2:$B$1002=$B$4)*(Donnees!$I$2:$I$1002&lt;&gt;""),Donnees!$I$2:$I$1002)))</f>
        <v/>
      </c>
    </row>
    <row r="12" spans="1:8">
      <c r="D12" s="1" t="s">
        <v>5</v>
      </c>
      <c r="E12" s="51">
        <f>IF(SUMIFS(Donnees!F:F,Donnees!E:E,'Suivi Hebdo'!D12,Donnees!B:B,'Suivi Hebdo'!$B$4)=0,"",SUMIFS(Donnees!F:F,Donnees!E:E,'Suivi Hebdo'!D12,Donnees!B:B,'Suivi Hebdo'!$B$4))</f>
        <v>91</v>
      </c>
      <c r="F12" s="51">
        <f>IF(SUMIFS(Donnees!G:G,Donnees!E:E,'Suivi Hebdo'!D12,Donnees!B:B,'Suivi Hebdo'!$B$4)=0,"",SUMIFS(Donnees!G:G,Donnees!E:E,'Suivi Hebdo'!D12,Donnees!B:B,'Suivi Hebdo'!$B$4))</f>
        <v>91</v>
      </c>
      <c r="G12" s="51"/>
      <c r="H12" s="64" t="str">
        <f t="array" ref="H12">IF(MAX(IF((Donnees!$E$2:$E$1002=D12)*(Donnees!$B$2:$B$1002=$B$4)*(Donnees!$I$2:$I$1002&lt;&gt;""),Donnees!$I$2:$I$1002))=0,"",MAX(IF((Donnees!$E$2:$E$1002=D12)*(Donnees!$B$2:$B$1002=$B$4)*(Donnees!$I$2:$I$1002&lt;&gt;""),Donnees!$I$2:$I$1002)))</f>
        <v/>
      </c>
    </row>
    <row r="13" spans="1:8">
      <c r="D13" s="1" t="s">
        <v>6</v>
      </c>
      <c r="E13" s="51">
        <f>IF(SUMIFS(Donnees!F:F,Donnees!E:E,'Suivi Hebdo'!D13,Donnees!B:B,'Suivi Hebdo'!$B$4)=0,"",SUMIFS(Donnees!F:F,Donnees!E:E,'Suivi Hebdo'!D13,Donnees!B:B,'Suivi Hebdo'!$B$4))</f>
        <v>383</v>
      </c>
      <c r="F13" s="51">
        <f>IF(SUMIFS(Donnees!G:G,Donnees!E:E,'Suivi Hebdo'!D13,Donnees!B:B,'Suivi Hebdo'!$B$4)=0,"",SUMIFS(Donnees!G:G,Donnees!E:E,'Suivi Hebdo'!D13,Donnees!B:B,'Suivi Hebdo'!$B$4))</f>
        <v>383</v>
      </c>
      <c r="G13" s="51"/>
      <c r="H13" s="64" t="str">
        <f t="array" ref="H13">IF(MAX(IF((Donnees!$E$2:$E$1002=D13)*(Donnees!$B$2:$B$1002=$B$4)*(Donnees!$I$2:$I$1002&lt;&gt;""),Donnees!$I$2:$I$1002))=0,"",MAX(IF((Donnees!$E$2:$E$1002=D13)*(Donnees!$B$2:$B$1002=$B$4)*(Donnees!$I$2:$I$1002&lt;&gt;""),Donnees!$I$2:$I$1002)))</f>
        <v/>
      </c>
    </row>
    <row r="14" spans="1:8">
      <c r="D14" s="1" t="s">
        <v>7</v>
      </c>
      <c r="E14" s="51">
        <f>IF(SUMIFS(Donnees!F:F,Donnees!E:E,'Suivi Hebdo'!D14,Donnees!B:B,'Suivi Hebdo'!$B$4)=0,"",SUMIFS(Donnees!F:F,Donnees!E:E,'Suivi Hebdo'!D14,Donnees!B:B,'Suivi Hebdo'!$B$4))</f>
        <v>78</v>
      </c>
      <c r="F14" s="51">
        <f>IF(SUMIFS(Donnees!G:G,Donnees!E:E,'Suivi Hebdo'!D14,Donnees!B:B,'Suivi Hebdo'!$B$4)=0,"",SUMIFS(Donnees!G:G,Donnees!E:E,'Suivi Hebdo'!D14,Donnees!B:B,'Suivi Hebdo'!$B$4))</f>
        <v>81</v>
      </c>
      <c r="G14" s="51"/>
      <c r="H14" s="64" t="str">
        <f t="array" ref="H14">IF(MAX(IF((Donnees!$E$2:$E$1002=D14)*(Donnees!$B$2:$B$1002=$B$4)*(Donnees!$I$2:$I$1002&lt;&gt;""),Donnees!$I$2:$I$1002))=0,"",MAX(IF((Donnees!$E$2:$E$1002=D14)*(Donnees!$B$2:$B$1002=$B$4)*(Donnees!$I$2:$I$1002&lt;&gt;""),Donnees!$I$2:$I$1002)))</f>
        <v/>
      </c>
    </row>
    <row r="15" spans="1:8">
      <c r="D15" s="1" t="s">
        <v>8</v>
      </c>
      <c r="E15" s="51">
        <f>IF(SUMIFS(Donnees!F:F,Donnees!E:E,'Suivi Hebdo'!D15,Donnees!B:B,'Suivi Hebdo'!$B$4)=0,"",SUMIFS(Donnees!F:F,Donnees!E:E,'Suivi Hebdo'!D15,Donnees!B:B,'Suivi Hebdo'!$B$4))</f>
        <v>21</v>
      </c>
      <c r="F15" s="51">
        <f>IF(SUMIFS(Donnees!G:G,Donnees!E:E,'Suivi Hebdo'!D15,Donnees!B:B,'Suivi Hebdo'!$B$4)=0,"",SUMIFS(Donnees!G:G,Donnees!E:E,'Suivi Hebdo'!D15,Donnees!B:B,'Suivi Hebdo'!$B$4))</f>
        <v>16</v>
      </c>
      <c r="G15" s="51"/>
      <c r="H15" s="64" t="str">
        <f t="array" ref="H15">IF(MAX(IF((Donnees!$E$2:$E$1002=D15)*(Donnees!$B$2:$B$1002=$B$4)*(Donnees!$I$2:$I$1002&lt;&gt;""),Donnees!$I$2:$I$1002))=0,"",MAX(IF((Donnees!$E$2:$E$1002=D15)*(Donnees!$B$2:$B$1002=$B$4)*(Donnees!$I$2:$I$1002&lt;&gt;""),Donnees!$I$2:$I$1002)))</f>
        <v/>
      </c>
    </row>
    <row r="16" spans="1:8">
      <c r="D16" s="1" t="s">
        <v>9</v>
      </c>
      <c r="E16" s="51">
        <f>IF(SUMIFS(Donnees!F:F,Donnees!E:E,'Suivi Hebdo'!D16,Donnees!B:B,'Suivi Hebdo'!$B$4)=0,"",SUMIFS(Donnees!F:F,Donnees!E:E,'Suivi Hebdo'!D16,Donnees!B:B,'Suivi Hebdo'!$B$4))</f>
        <v>279</v>
      </c>
      <c r="F16" s="51">
        <f>IF(SUMIFS(Donnees!G:G,Donnees!E:E,'Suivi Hebdo'!D16,Donnees!B:B,'Suivi Hebdo'!$B$4)=0,"",SUMIFS(Donnees!G:G,Donnees!E:E,'Suivi Hebdo'!D16,Donnees!B:B,'Suivi Hebdo'!$B$4))</f>
        <v>666</v>
      </c>
      <c r="G16" s="51"/>
      <c r="H16" s="64" t="str">
        <f t="array" ref="H16">IF(MAX(IF((Donnees!$E$2:$E$1002=D16)*(Donnees!$B$2:$B$1002=$B$4)*(Donnees!$I$2:$I$1002&lt;&gt;""),Donnees!$I$2:$I$1002))=0,"",MAX(IF((Donnees!$E$2:$E$1002=D16)*(Donnees!$B$2:$B$1002=$B$4)*(Donnees!$I$2:$I$1002&lt;&gt;""),Donnees!$I$2:$I$1002)))</f>
        <v/>
      </c>
    </row>
    <row r="17" spans="4:8">
      <c r="D17" s="1" t="s">
        <v>10</v>
      </c>
      <c r="E17" s="51">
        <f>IF(SUMIFS(Donnees!F:F,Donnees!E:E,'Suivi Hebdo'!D17,Donnees!B:B,'Suivi Hebdo'!$B$4)=0,"",SUMIFS(Donnees!F:F,Donnees!E:E,'Suivi Hebdo'!D17,Donnees!B:B,'Suivi Hebdo'!$B$4))</f>
        <v>35</v>
      </c>
      <c r="F17" s="51">
        <f>IF(SUMIFS(Donnees!G:G,Donnees!E:E,'Suivi Hebdo'!D17,Donnees!B:B,'Suivi Hebdo'!$B$4)=0,"",SUMIFS(Donnees!G:G,Donnees!E:E,'Suivi Hebdo'!D17,Donnees!B:B,'Suivi Hebdo'!$B$4))</f>
        <v>32</v>
      </c>
      <c r="G17" s="51"/>
      <c r="H17" s="64" t="str">
        <f t="array" ref="H17">IF(MAX(IF((Donnees!$E$2:$E$1002=D17)*(Donnees!$B$2:$B$1002=$B$4)*(Donnees!$I$2:$I$1002&lt;&gt;""),Donnees!$I$2:$I$1002))=0,"",MAX(IF((Donnees!$E$2:$E$1002=D17)*(Donnees!$B$2:$B$1002=$B$4)*(Donnees!$I$2:$I$1002&lt;&gt;""),Donnees!$I$2:$I$1002)))</f>
        <v/>
      </c>
    </row>
    <row r="18" spans="4:8">
      <c r="D18" s="1" t="s">
        <v>11</v>
      </c>
      <c r="E18" s="51">
        <f>IF(SUMIFS(Donnees!F:F,Donnees!E:E,'Suivi Hebdo'!D18,Donnees!B:B,'Suivi Hebdo'!$B$4)=0,"",SUMIFS(Donnees!F:F,Donnees!E:E,'Suivi Hebdo'!D18,Donnees!B:B,'Suivi Hebdo'!$B$4))</f>
        <v>534</v>
      </c>
      <c r="F18" s="51">
        <f>IF(SUMIFS(Donnees!G:G,Donnees!E:E,'Suivi Hebdo'!D18,Donnees!B:B,'Suivi Hebdo'!$B$4)=0,"",SUMIFS(Donnees!G:G,Donnees!E:E,'Suivi Hebdo'!D18,Donnees!B:B,'Suivi Hebdo'!$B$4))</f>
        <v>533</v>
      </c>
      <c r="G18" s="51"/>
      <c r="H18" s="64" t="str">
        <f t="array" ref="H18">IF(MAX(IF((Donnees!$E$2:$E$1002=D18)*(Donnees!$B$2:$B$1002=$B$4)*(Donnees!$I$2:$I$1002&lt;&gt;""),Donnees!$I$2:$I$1002))=0,"",MAX(IF((Donnees!$E$2:$E$1002=D18)*(Donnees!$B$2:$B$1002=$B$4)*(Donnees!$I$2:$I$1002&lt;&gt;""),Donnees!$I$2:$I$1002)))</f>
        <v/>
      </c>
    </row>
    <row r="19" spans="4:8">
      <c r="D19" s="1" t="s">
        <v>12</v>
      </c>
      <c r="E19" s="51">
        <f>IF(SUMIFS(Donnees!F:F,Donnees!E:E,'Suivi Hebdo'!D19,Donnees!B:B,'Suivi Hebdo'!$B$4)=0,"",SUMIFS(Donnees!F:F,Donnees!E:E,'Suivi Hebdo'!D19,Donnees!B:B,'Suivi Hebdo'!$B$4))</f>
        <v>144</v>
      </c>
      <c r="F19" s="51">
        <f>IF(SUMIFS(Donnees!G:G,Donnees!E:E,'Suivi Hebdo'!D19,Donnees!B:B,'Suivi Hebdo'!$B$4)=0,"",SUMIFS(Donnees!G:G,Donnees!E:E,'Suivi Hebdo'!D19,Donnees!B:B,'Suivi Hebdo'!$B$4))</f>
        <v>136</v>
      </c>
      <c r="G19" s="51"/>
      <c r="H19" s="64" t="str">
        <f t="array" ref="H19">IF(MAX(IF((Donnees!$E$2:$E$1002=D19)*(Donnees!$B$2:$B$1002=$B$4)*(Donnees!$I$2:$I$1002&lt;&gt;""),Donnees!$I$2:$I$1002))=0,"",MAX(IF((Donnees!$E$2:$E$1002=D19)*(Donnees!$B$2:$B$1002=$B$4)*(Donnees!$I$2:$I$1002&lt;&gt;""),Donnees!$I$2:$I$1002)))</f>
        <v/>
      </c>
    </row>
    <row r="20" spans="4:8">
      <c r="D20" s="1" t="s">
        <v>13</v>
      </c>
      <c r="E20" s="51">
        <f>IF(SUMIFS(Donnees!F:F,Donnees!E:E,'Suivi Hebdo'!D20,Donnees!B:B,'Suivi Hebdo'!$B$4)=0,"",SUMIFS(Donnees!F:F,Donnees!E:E,'Suivi Hebdo'!D20,Donnees!B:B,'Suivi Hebdo'!$B$4))</f>
        <v>2</v>
      </c>
      <c r="F20" s="51">
        <f>IF(SUMIFS(Donnees!G:G,Donnees!E:E,'Suivi Hebdo'!D20,Donnees!B:B,'Suivi Hebdo'!$B$4)=0,"",SUMIFS(Donnees!G:G,Donnees!E:E,'Suivi Hebdo'!D20,Donnees!B:B,'Suivi Hebdo'!$B$4))</f>
        <v>2</v>
      </c>
      <c r="G20" s="51"/>
      <c r="H20" s="64" t="str">
        <f t="array" ref="H20">IF(MAX(IF((Donnees!$E$2:$E$1002=D20)*(Donnees!$B$2:$B$1002=$B$4)*(Donnees!$I$2:$I$1002&lt;&gt;""),Donnees!$I$2:$I$1002))=0,"",MAX(IF((Donnees!$E$2:$E$1002=D20)*(Donnees!$B$2:$B$1002=$B$4)*(Donnees!$I$2:$I$1002&lt;&gt;""),Donnees!$I$2:$I$1002)))</f>
        <v/>
      </c>
    </row>
    <row r="21" spans="4:8">
      <c r="D21" s="1" t="s">
        <v>14</v>
      </c>
      <c r="E21" s="51">
        <f>IF(SUMIFS(Donnees!F:F,Donnees!E:E,'Suivi Hebdo'!D21,Donnees!B:B,'Suivi Hebdo'!$B$4)=0,"",SUMIFS(Donnees!F:F,Donnees!E:E,'Suivi Hebdo'!D21,Donnees!B:B,'Suivi Hebdo'!$B$4))</f>
        <v>98</v>
      </c>
      <c r="F21" s="51">
        <f>IF(SUMIFS(Donnees!G:G,Donnees!E:E,'Suivi Hebdo'!D21,Donnees!B:B,'Suivi Hebdo'!$B$4)=0,"",SUMIFS(Donnees!G:G,Donnees!E:E,'Suivi Hebdo'!D21,Donnees!B:B,'Suivi Hebdo'!$B$4))</f>
        <v>91</v>
      </c>
      <c r="G21" s="51"/>
      <c r="H21" s="64" t="str">
        <f t="array" ref="H21">IF(MAX(IF((Donnees!$E$2:$E$1002=D21)*(Donnees!$B$2:$B$1002=$B$4)*(Donnees!$I$2:$I$1002&lt;&gt;""),Donnees!$I$2:$I$1002))=0,"",MAX(IF((Donnees!$E$2:$E$1002=D21)*(Donnees!$B$2:$B$1002=$B$4)*(Donnees!$I$2:$I$1002&lt;&gt;""),Donnees!$I$2:$I$1002)))</f>
        <v/>
      </c>
    </row>
    <row r="22" spans="4:8">
      <c r="D22" s="1" t="s">
        <v>15</v>
      </c>
      <c r="E22" s="51">
        <f>IF(SUMIFS(Donnees!F:F,Donnees!E:E,'Suivi Hebdo'!D22,Donnees!B:B,'Suivi Hebdo'!$B$4)=0,"",SUMIFS(Donnees!F:F,Donnees!E:E,'Suivi Hebdo'!D22,Donnees!B:B,'Suivi Hebdo'!$B$4))</f>
        <v>669</v>
      </c>
      <c r="F22" s="51">
        <f>IF(SUMIFS(Donnees!G:G,Donnees!E:E,'Suivi Hebdo'!D22,Donnees!B:B,'Suivi Hebdo'!$B$4)=0,"",SUMIFS(Donnees!G:G,Donnees!E:E,'Suivi Hebdo'!D22,Donnees!B:B,'Suivi Hebdo'!$B$4))</f>
        <v>668</v>
      </c>
      <c r="G22" s="51"/>
      <c r="H22" s="64" t="str">
        <f t="array" ref="H22">IF(MAX(IF((Donnees!$E$2:$E$1002=D22)*(Donnees!$B$2:$B$1002=$B$4)*(Donnees!$I$2:$I$1002&lt;&gt;""),Donnees!$I$2:$I$1002))=0,"",MAX(IF((Donnees!$E$2:$E$1002=D22)*(Donnees!$B$2:$B$1002=$B$4)*(Donnees!$I$2:$I$1002&lt;&gt;""),Donnees!$I$2:$I$1002)))</f>
        <v/>
      </c>
    </row>
    <row r="23" spans="4:8">
      <c r="D23" s="1" t="s">
        <v>16</v>
      </c>
      <c r="E23" s="51">
        <f>IF(SUMIFS(Donnees!F:F,Donnees!E:E,'Suivi Hebdo'!D23,Donnees!B:B,'Suivi Hebdo'!$B$4)=0,"",SUMIFS(Donnees!F:F,Donnees!E:E,'Suivi Hebdo'!D23,Donnees!B:B,'Suivi Hebdo'!$B$4))</f>
        <v>41</v>
      </c>
      <c r="F23" s="51">
        <f>IF(SUMIFS(Donnees!G:G,Donnees!E:E,'Suivi Hebdo'!D23,Donnees!B:B,'Suivi Hebdo'!$B$4)=0,"",SUMIFS(Donnees!G:G,Donnees!E:E,'Suivi Hebdo'!D23,Donnees!B:B,'Suivi Hebdo'!$B$4))</f>
        <v>40</v>
      </c>
      <c r="G23" s="51"/>
      <c r="H23" s="64" t="str">
        <f t="array" ref="H23">IF(MAX(IF((Donnees!$E$2:$E$1002=D23)*(Donnees!$B$2:$B$1002=$B$4)*(Donnees!$I$2:$I$1002&lt;&gt;""),Donnees!$I$2:$I$1002))=0,"",MAX(IF((Donnees!$E$2:$E$1002=D23)*(Donnees!$B$2:$B$1002=$B$4)*(Donnees!$I$2:$I$1002&lt;&gt;""),Donnees!$I$2:$I$1002)))</f>
        <v/>
      </c>
    </row>
    <row r="24" spans="4:8">
      <c r="D24" s="1" t="s">
        <v>17</v>
      </c>
      <c r="E24" s="51">
        <f>IF(SUMIFS(Donnees!F:F,Donnees!E:E,'Suivi Hebdo'!D24,Donnees!B:B,'Suivi Hebdo'!$B$4)=0,"",SUMIFS(Donnees!F:F,Donnees!E:E,'Suivi Hebdo'!D24,Donnees!B:B,'Suivi Hebdo'!$B$4))</f>
        <v>324</v>
      </c>
      <c r="F24" s="51">
        <f>IF(SUMIFS(Donnees!G:G,Donnees!E:E,'Suivi Hebdo'!D24,Donnees!B:B,'Suivi Hebdo'!$B$4)=0,"",SUMIFS(Donnees!G:G,Donnees!E:E,'Suivi Hebdo'!D24,Donnees!B:B,'Suivi Hebdo'!$B$4))</f>
        <v>314</v>
      </c>
      <c r="G24" s="51"/>
      <c r="H24" s="64" t="str">
        <f t="array" ref="H24">IF(MAX(IF((Donnees!$E$2:$E$1002=D24)*(Donnees!$B$2:$B$1002=$B$4)*(Donnees!$I$2:$I$1002&lt;&gt;""),Donnees!$I$2:$I$1002))=0,"",MAX(IF((Donnees!$E$2:$E$1002=D24)*(Donnees!$B$2:$B$1002=$B$4)*(Donnees!$I$2:$I$1002&lt;&gt;""),Donnees!$I$2:$I$1002)))</f>
        <v/>
      </c>
    </row>
    <row r="25" spans="4:8">
      <c r="D25" s="1" t="s">
        <v>18</v>
      </c>
      <c r="E25" s="51">
        <f>IF(SUMIFS(Donnees!F:F,Donnees!E:E,'Suivi Hebdo'!D25,Donnees!B:B,'Suivi Hebdo'!$B$4)=0,"",SUMIFS(Donnees!F:F,Donnees!E:E,'Suivi Hebdo'!D25,Donnees!B:B,'Suivi Hebdo'!$B$4))</f>
        <v>79</v>
      </c>
      <c r="F25" s="51">
        <f>IF(SUMIFS(Donnees!G:G,Donnees!E:E,'Suivi Hebdo'!D25,Donnees!B:B,'Suivi Hebdo'!$B$4)=0,"",SUMIFS(Donnees!G:G,Donnees!E:E,'Suivi Hebdo'!D25,Donnees!B:B,'Suivi Hebdo'!$B$4))</f>
        <v>1</v>
      </c>
      <c r="G25" s="51"/>
      <c r="H25" s="64" t="str">
        <f t="array" ref="H25">IF(MAX(IF((Donnees!$E$2:$E$1002=D25)*(Donnees!$B$2:$B$1002=$B$4)*(Donnees!$I$2:$I$1002&lt;&gt;""),Donnees!$I$2:$I$1002))=0,"",MAX(IF((Donnees!$E$2:$E$1002=D25)*(Donnees!$B$2:$B$1002=$B$4)*(Donnees!$I$2:$I$1002&lt;&gt;""),Donnees!$I$2:$I$1002)))</f>
        <v/>
      </c>
    </row>
    <row r="26" spans="4:8">
      <c r="D26" s="1" t="s">
        <v>19</v>
      </c>
      <c r="E26" s="51">
        <f>IF(SUMIFS(Donnees!F:F,Donnees!E:E,'Suivi Hebdo'!D26,Donnees!B:B,'Suivi Hebdo'!$B$4)=0,"",SUMIFS(Donnees!F:F,Donnees!E:E,'Suivi Hebdo'!D26,Donnees!B:B,'Suivi Hebdo'!$B$4))</f>
        <v>136</v>
      </c>
      <c r="F26" s="51">
        <f>IF(SUMIFS(Donnees!G:G,Donnees!E:E,'Suivi Hebdo'!D26,Donnees!B:B,'Suivi Hebdo'!$B$4)=0,"",SUMIFS(Donnees!G:G,Donnees!E:E,'Suivi Hebdo'!D26,Donnees!B:B,'Suivi Hebdo'!$B$4))</f>
        <v>136</v>
      </c>
      <c r="G26" s="51"/>
      <c r="H26" s="64" t="str">
        <f t="array" ref="H26">IF(MAX(IF((Donnees!$E$2:$E$1002=D26)*(Donnees!$B$2:$B$1002=$B$4)*(Donnees!$I$2:$I$1002&lt;&gt;""),Donnees!$I$2:$I$1002))=0,"",MAX(IF((Donnees!$E$2:$E$1002=D26)*(Donnees!$B$2:$B$1002=$B$4)*(Donnees!$I$2:$I$1002&lt;&gt;""),Donnees!$I$2:$I$1002)))</f>
        <v/>
      </c>
    </row>
    <row r="27" spans="4:8">
      <c r="D27" s="1" t="s">
        <v>20</v>
      </c>
      <c r="E27" s="51">
        <f>IF(SUMIFS(Donnees!F:F,Donnees!E:E,'Suivi Hebdo'!D27,Donnees!B:B,'Suivi Hebdo'!$B$4)=0,"",SUMIFS(Donnees!F:F,Donnees!E:E,'Suivi Hebdo'!D27,Donnees!B:B,'Suivi Hebdo'!$B$4))</f>
        <v>361</v>
      </c>
      <c r="F27" s="51">
        <f>IF(SUMIFS(Donnees!G:G,Donnees!E:E,'Suivi Hebdo'!D27,Donnees!B:B,'Suivi Hebdo'!$B$4)=0,"",SUMIFS(Donnees!G:G,Donnees!E:E,'Suivi Hebdo'!D27,Donnees!B:B,'Suivi Hebdo'!$B$4))</f>
        <v>313</v>
      </c>
      <c r="G27" s="51"/>
      <c r="H27" s="64" t="str">
        <f t="array" ref="H27">IF(MAX(IF((Donnees!$E$2:$E$1002=D27)*(Donnees!$B$2:$B$1002=$B$4)*(Donnees!$I$2:$I$1002&lt;&gt;""),Donnees!$I$2:$I$1002))=0,"",MAX(IF((Donnees!$E$2:$E$1002=D27)*(Donnees!$B$2:$B$1002=$B$4)*(Donnees!$I$2:$I$1002&lt;&gt;""),Donnees!$I$2:$I$1002)))</f>
        <v/>
      </c>
    </row>
    <row r="28" spans="4:8">
      <c r="D28" s="1" t="s">
        <v>21</v>
      </c>
      <c r="E28" s="51">
        <f>IF(SUMIFS(Donnees!F:F,Donnees!E:E,'Suivi Hebdo'!D28,Donnees!B:B,'Suivi Hebdo'!$B$4)=0,"",SUMIFS(Donnees!F:F,Donnees!E:E,'Suivi Hebdo'!D28,Donnees!B:B,'Suivi Hebdo'!$B$4))</f>
        <v>6</v>
      </c>
      <c r="F28" s="51">
        <f>IF(SUMIFS(Donnees!G:G,Donnees!E:E,'Suivi Hebdo'!D28,Donnees!B:B,'Suivi Hebdo'!$B$4)=0,"",SUMIFS(Donnees!G:G,Donnees!E:E,'Suivi Hebdo'!D28,Donnees!B:B,'Suivi Hebdo'!$B$4))</f>
        <v>6</v>
      </c>
      <c r="G28" s="51"/>
      <c r="H28" s="64" t="str">
        <f t="array" ref="H28">IF(MAX(IF((Donnees!$E$2:$E$1002=D28)*(Donnees!$B$2:$B$1002=$B$4)*(Donnees!$I$2:$I$1002&lt;&gt;""),Donnees!$I$2:$I$1002))=0,"",MAX(IF((Donnees!$E$2:$E$1002=D28)*(Donnees!$B$2:$B$1002=$B$4)*(Donnees!$I$2:$I$1002&lt;&gt;""),Donnees!$I$2:$I$1002)))</f>
        <v/>
      </c>
    </row>
    <row r="29" spans="4:8">
      <c r="D29" s="1" t="s">
        <v>22</v>
      </c>
      <c r="E29" s="51">
        <f>IF(SUMIFS(Donnees!F:F,Donnees!E:E,'Suivi Hebdo'!D29,Donnees!B:B,'Suivi Hebdo'!$B$4)=0,"",SUMIFS(Donnees!F:F,Donnees!E:E,'Suivi Hebdo'!D29,Donnees!B:B,'Suivi Hebdo'!$B$4))</f>
        <v>84</v>
      </c>
      <c r="F29" s="51">
        <f>IF(SUMIFS(Donnees!G:G,Donnees!E:E,'Suivi Hebdo'!D29,Donnees!B:B,'Suivi Hebdo'!$B$4)=0,"",SUMIFS(Donnees!G:G,Donnees!E:E,'Suivi Hebdo'!D29,Donnees!B:B,'Suivi Hebdo'!$B$4))</f>
        <v>84</v>
      </c>
      <c r="G29" s="51"/>
      <c r="H29" s="64" t="str">
        <f t="array" ref="H29">IF(MAX(IF((Donnees!$E$2:$E$1002=D29)*(Donnees!$B$2:$B$1002=$B$4)*(Donnees!$I$2:$I$1002&lt;&gt;""),Donnees!$I$2:$I$1002))=0,"",MAX(IF((Donnees!$E$2:$E$1002=D29)*(Donnees!$B$2:$B$1002=$B$4)*(Donnees!$I$2:$I$1002&lt;&gt;""),Donnees!$I$2:$I$1002)))</f>
        <v/>
      </c>
    </row>
    <row r="30" spans="4:8">
      <c r="D30" s="1" t="s">
        <v>23</v>
      </c>
      <c r="E30" s="51">
        <f>IF(SUMIFS(Donnees!F:F,Donnees!E:E,'Suivi Hebdo'!D30,Donnees!B:B,'Suivi Hebdo'!$B$4)=0,"",SUMIFS(Donnees!F:F,Donnees!E:E,'Suivi Hebdo'!D30,Donnees!B:B,'Suivi Hebdo'!$B$4))</f>
        <v>522</v>
      </c>
      <c r="F30" s="51">
        <f>IF(SUMIFS(Donnees!G:G,Donnees!E:E,'Suivi Hebdo'!D30,Donnees!B:B,'Suivi Hebdo'!$B$4)=0,"",SUMIFS(Donnees!G:G,Donnees!E:E,'Suivi Hebdo'!D30,Donnees!B:B,'Suivi Hebdo'!$B$4))</f>
        <v>424</v>
      </c>
      <c r="G30" s="51"/>
      <c r="H30" s="64" t="str">
        <f t="array" ref="H30">IF(MAX(IF((Donnees!$E$2:$E$1002=D30)*(Donnees!$B$2:$B$1002=$B$4)*(Donnees!$I$2:$I$1002&lt;&gt;""),Donnees!$I$2:$I$1002))=0,"",MAX(IF((Donnees!$E$2:$E$1002=D30)*(Donnees!$B$2:$B$1002=$B$4)*(Donnees!$I$2:$I$1002&lt;&gt;""),Donnees!$I$2:$I$1002)))</f>
        <v/>
      </c>
    </row>
    <row r="31" spans="4:8">
      <c r="D31" s="1" t="s">
        <v>24</v>
      </c>
      <c r="E31" s="51">
        <f>IF(SUMIFS(Donnees!F:F,Donnees!E:E,'Suivi Hebdo'!D31,Donnees!B:B,'Suivi Hebdo'!$B$4)=0,"",SUMIFS(Donnees!F:F,Donnees!E:E,'Suivi Hebdo'!D31,Donnees!B:B,'Suivi Hebdo'!$B$4))</f>
        <v>92</v>
      </c>
      <c r="F31" s="51">
        <f>IF(SUMIFS(Donnees!G:G,Donnees!E:E,'Suivi Hebdo'!D31,Donnees!B:B,'Suivi Hebdo'!$B$4)=0,"",SUMIFS(Donnees!G:G,Donnees!E:E,'Suivi Hebdo'!D31,Donnees!B:B,'Suivi Hebdo'!$B$4))</f>
        <v>90</v>
      </c>
      <c r="G31" s="51"/>
      <c r="H31" s="64" t="str">
        <f t="array" ref="H31">IF(MAX(IF((Donnees!$E$2:$E$1002=D31)*(Donnees!$B$2:$B$1002=$B$4)*(Donnees!$I$2:$I$1002&lt;&gt;""),Donnees!$I$2:$I$1002))=0,"",MAX(IF((Donnees!$E$2:$E$1002=D31)*(Donnees!$B$2:$B$1002=$B$4)*(Donnees!$I$2:$I$1002&lt;&gt;""),Donnees!$I$2:$I$1002)))</f>
        <v/>
      </c>
    </row>
    <row r="32" spans="4:8">
      <c r="D32" s="1" t="s">
        <v>25</v>
      </c>
      <c r="E32" s="51">
        <f>IF(SUMIFS(Donnees!F:F,Donnees!E:E,'Suivi Hebdo'!D32,Donnees!B:B,'Suivi Hebdo'!$B$4)=0,"",SUMIFS(Donnees!F:F,Donnees!E:E,'Suivi Hebdo'!D32,Donnees!B:B,'Suivi Hebdo'!$B$4))</f>
        <v>6</v>
      </c>
      <c r="F32" s="51">
        <f>IF(SUMIFS(Donnees!G:G,Donnees!E:E,'Suivi Hebdo'!D32,Donnees!B:B,'Suivi Hebdo'!$B$4)=0,"",SUMIFS(Donnees!G:G,Donnees!E:E,'Suivi Hebdo'!D32,Donnees!B:B,'Suivi Hebdo'!$B$4))</f>
        <v>6</v>
      </c>
      <c r="G32" s="51"/>
      <c r="H32" s="64" t="str">
        <f t="array" ref="H32">IF(MAX(IF((Donnees!$E$2:$E$1002=D32)*(Donnees!$B$2:$B$1002=$B$4)*(Donnees!$I$2:$I$1002&lt;&gt;""),Donnees!$I$2:$I$1002))=0,"",MAX(IF((Donnees!$E$2:$E$1002=D32)*(Donnees!$B$2:$B$1002=$B$4)*(Donnees!$I$2:$I$1002&lt;&gt;""),Donnees!$I$2:$I$1002)))</f>
        <v/>
      </c>
    </row>
    <row r="33" spans="4:13">
      <c r="D33" s="1" t="s">
        <v>26</v>
      </c>
      <c r="E33" s="51">
        <f>IF(SUMIFS(Donnees!F:F,Donnees!E:E,'Suivi Hebdo'!D33,Donnees!B:B,'Suivi Hebdo'!$B$4)=0,"",SUMIFS(Donnees!F:F,Donnees!E:E,'Suivi Hebdo'!D33,Donnees!B:B,'Suivi Hebdo'!$B$4))</f>
        <v>265</v>
      </c>
      <c r="F33" s="51">
        <f>IF(SUMIFS(Donnees!G:G,Donnees!E:E,'Suivi Hebdo'!D33,Donnees!B:B,'Suivi Hebdo'!$B$4)=0,"",SUMIFS(Donnees!G:G,Donnees!E:E,'Suivi Hebdo'!D33,Donnees!B:B,'Suivi Hebdo'!$B$4))</f>
        <v>265</v>
      </c>
      <c r="G33" s="51"/>
      <c r="H33" s="64" t="str">
        <f t="array" ref="H33">IF(MAX(IF((Donnees!$E$2:$E$1002=D33)*(Donnees!$B$2:$B$1002=$B$4)*(Donnees!$I$2:$I$1002&lt;&gt;""),Donnees!$I$2:$I$1002))=0,"",MAX(IF((Donnees!$E$2:$E$1002=D33)*(Donnees!$B$2:$B$1002=$B$4)*(Donnees!$I$2:$I$1002&lt;&gt;""),Donnees!$I$2:$I$1002)))</f>
        <v/>
      </c>
    </row>
    <row r="34" spans="4:13">
      <c r="D34" s="1" t="s">
        <v>27</v>
      </c>
      <c r="E34" s="51">
        <f>IF(SUMIFS(Donnees!F:F,Donnees!E:E,'Suivi Hebdo'!D34,Donnees!B:B,'Suivi Hebdo'!$B$4)=0,"",SUMIFS(Donnees!F:F,Donnees!E:E,'Suivi Hebdo'!D34,Donnees!B:B,'Suivi Hebdo'!$B$4))</f>
        <v>124</v>
      </c>
      <c r="F34" s="51">
        <f>IF(SUMIFS(Donnees!G:G,Donnees!E:E,'Suivi Hebdo'!D34,Donnees!B:B,'Suivi Hebdo'!$B$4)=0,"",SUMIFS(Donnees!G:G,Donnees!E:E,'Suivi Hebdo'!D34,Donnees!B:B,'Suivi Hebdo'!$B$4))</f>
        <v>121</v>
      </c>
      <c r="G34" s="51"/>
      <c r="H34" s="64" t="str">
        <f t="array" ref="H34">IF(MAX(IF((Donnees!$E$2:$E$1002=D34)*(Donnees!$B$2:$B$1002=$B$4)*(Donnees!$I$2:$I$1002&lt;&gt;""),Donnees!$I$2:$I$1002))=0,"",MAX(IF((Donnees!$E$2:$E$1002=D34)*(Donnees!$B$2:$B$1002=$B$4)*(Donnees!$I$2:$I$1002&lt;&gt;""),Donnees!$I$2:$I$1002)))</f>
        <v/>
      </c>
    </row>
    <row r="35" spans="4:13">
      <c r="D35" s="1" t="s">
        <v>28</v>
      </c>
      <c r="E35" s="51">
        <f>IF(SUMIFS(Donnees!F:F,Donnees!E:E,'Suivi Hebdo'!D35,Donnees!B:B,'Suivi Hebdo'!$B$4)=0,"",SUMIFS(Donnees!F:F,Donnees!E:E,'Suivi Hebdo'!D35,Donnees!B:B,'Suivi Hebdo'!$B$4))</f>
        <v>3105</v>
      </c>
      <c r="F35" s="51">
        <f>IF(SUMIFS(Donnees!G:G,Donnees!E:E,'Suivi Hebdo'!D35,Donnees!B:B,'Suivi Hebdo'!$B$4)=0,"",SUMIFS(Donnees!G:G,Donnees!E:E,'Suivi Hebdo'!D35,Donnees!B:B,'Suivi Hebdo'!$B$4))</f>
        <v>3105</v>
      </c>
      <c r="G35" s="51"/>
      <c r="H35" s="64" t="str">
        <f t="array" ref="H35">IF(MAX(IF((Donnees!$E$2:$E$1002=D35)*(Donnees!$B$2:$B$1002=$B$4)*(Donnees!$I$2:$I$1002&lt;&gt;""),Donnees!$I$2:$I$1002))=0,"",MAX(IF((Donnees!$E$2:$E$1002=D35)*(Donnees!$B$2:$B$1002=$B$4)*(Donnees!$I$2:$I$1002&lt;&gt;""),Donnees!$I$2:$I$1002)))</f>
        <v/>
      </c>
    </row>
    <row r="36" spans="4:13">
      <c r="D36" s="1" t="s">
        <v>29</v>
      </c>
      <c r="E36" s="51">
        <f>IF(SUMIFS(Donnees!F:F,Donnees!E:E,'Suivi Hebdo'!D36,Donnees!B:B,'Suivi Hebdo'!$B$4)=0,"",SUMIFS(Donnees!F:F,Donnees!E:E,'Suivi Hebdo'!D36,Donnees!B:B,'Suivi Hebdo'!$B$4))</f>
        <v>122</v>
      </c>
      <c r="F36" s="51">
        <f>IF(SUMIFS(Donnees!G:G,Donnees!E:E,'Suivi Hebdo'!D36,Donnees!B:B,'Suivi Hebdo'!$B$4)=0,"",SUMIFS(Donnees!G:G,Donnees!E:E,'Suivi Hebdo'!D36,Donnees!B:B,'Suivi Hebdo'!$B$4))</f>
        <v>122</v>
      </c>
      <c r="G36" s="51"/>
      <c r="H36" s="64" t="str">
        <f t="array" ref="H36">IF(MAX(IF((Donnees!$E$2:$E$1002=D36)*(Donnees!$B$2:$B$1002=$B$4)*(Donnees!$I$2:$I$1002&lt;&gt;""),Donnees!$I$2:$I$1002))=0,"",MAX(IF((Donnees!$E$2:$E$1002=D36)*(Donnees!$B$2:$B$1002=$B$4)*(Donnees!$I$2:$I$1002&lt;&gt;""),Donnees!$I$2:$I$1002)))</f>
        <v/>
      </c>
    </row>
    <row r="38" spans="4:13">
      <c r="D38" s="53"/>
      <c r="E38" s="52"/>
      <c r="F38" s="48"/>
      <c r="G38" s="48"/>
      <c r="H38" s="48"/>
      <c r="I38" s="48"/>
      <c r="J38" s="48"/>
      <c r="K38" s="48"/>
      <c r="L38" s="48"/>
      <c r="M38" s="48"/>
    </row>
    <row r="39" spans="4:13">
      <c r="D39" s="54"/>
    </row>
  </sheetData>
  <sheetCalcPr fullCalcOnLoad="1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5:O36"/>
  <sheetViews>
    <sheetView tabSelected="1" workbookViewId="0">
      <selection activeCell="I17" sqref="I17"/>
    </sheetView>
  </sheetViews>
  <sheetFormatPr baseColWidth="10" defaultRowHeight="15"/>
  <cols>
    <col min="4" max="4" width="14.5703125" bestFit="1" customWidth="1"/>
  </cols>
  <sheetData>
    <row r="5" spans="1:15">
      <c r="A5" s="2" t="s">
        <v>46</v>
      </c>
      <c r="B5">
        <v>8</v>
      </c>
      <c r="I5" s="2" t="s">
        <v>46</v>
      </c>
      <c r="J5">
        <v>9</v>
      </c>
    </row>
    <row r="6" spans="1:15">
      <c r="D6" s="2" t="s">
        <v>44</v>
      </c>
      <c r="E6" s="2" t="s">
        <v>45</v>
      </c>
      <c r="F6" s="2" t="s">
        <v>47</v>
      </c>
      <c r="G6" s="2" t="s">
        <v>48</v>
      </c>
      <c r="L6" s="2" t="s">
        <v>44</v>
      </c>
      <c r="M6" s="2" t="s">
        <v>45</v>
      </c>
      <c r="N6" s="2" t="s">
        <v>47</v>
      </c>
      <c r="O6" s="2" t="s">
        <v>48</v>
      </c>
    </row>
    <row r="7" spans="1:15">
      <c r="D7" s="1" t="str">
        <f>VLOOKUP(Suivi_Quoitidien!D7,Suivi_Quoitidien!D:D,1,FALSE)</f>
        <v>Pomme</v>
      </c>
      <c r="E7" s="1"/>
      <c r="F7" s="1"/>
      <c r="G7" s="1"/>
      <c r="L7" s="1" t="str">
        <f>VLOOKUP(D7,D:D,1,FALSE)</f>
        <v>Pomme</v>
      </c>
      <c r="M7" s="1"/>
      <c r="N7" s="1"/>
      <c r="O7" s="1"/>
    </row>
    <row r="8" spans="1:15">
      <c r="D8" s="1" t="str">
        <f>VLOOKUP(Suivi_Quoitidien!D8,Suivi_Quoitidien!D:D,1,FALSE)</f>
        <v>Poire</v>
      </c>
      <c r="E8" s="1"/>
      <c r="F8" s="1"/>
      <c r="G8" s="1"/>
      <c r="L8" s="1" t="str">
        <f t="shared" ref="L8:L36" si="0">VLOOKUP(D8,D:D,1,FALSE)</f>
        <v>Poire</v>
      </c>
      <c r="M8" s="1"/>
      <c r="N8" s="1"/>
      <c r="O8" s="1"/>
    </row>
    <row r="9" spans="1:15">
      <c r="D9" s="1" t="str">
        <f>VLOOKUP(Suivi_Quoitidien!D9,Suivi_Quoitidien!D:D,1,FALSE)</f>
        <v>Orange</v>
      </c>
      <c r="E9" s="1"/>
      <c r="F9" s="1"/>
      <c r="G9" s="1"/>
      <c r="L9" s="1" t="str">
        <f t="shared" si="0"/>
        <v>Orange</v>
      </c>
      <c r="M9" s="1"/>
      <c r="N9" s="1"/>
      <c r="O9" s="1"/>
    </row>
    <row r="10" spans="1:15">
      <c r="D10" s="1" t="str">
        <f>VLOOKUP(Suivi_Quoitidien!D10,Suivi_Quoitidien!D:D,1,FALSE)</f>
        <v>Mandarine</v>
      </c>
      <c r="E10" s="1"/>
      <c r="F10" s="1"/>
      <c r="G10" s="1"/>
      <c r="L10" s="1" t="str">
        <f t="shared" si="0"/>
        <v>Mandarine</v>
      </c>
      <c r="M10" s="1"/>
      <c r="N10" s="1"/>
      <c r="O10" s="1"/>
    </row>
    <row r="11" spans="1:15">
      <c r="D11" s="1" t="str">
        <f>VLOOKUP(Suivi_Quoitidien!D11,Suivi_Quoitidien!D:D,1,FALSE)</f>
        <v>Fraise</v>
      </c>
      <c r="E11" s="1"/>
      <c r="F11" s="1"/>
      <c r="G11" s="1"/>
      <c r="L11" s="1" t="str">
        <f t="shared" si="0"/>
        <v>Fraise</v>
      </c>
      <c r="M11" s="1"/>
      <c r="N11" s="1"/>
      <c r="O11" s="1"/>
    </row>
    <row r="12" spans="1:15">
      <c r="D12" s="1" t="str">
        <f>VLOOKUP(Suivi_Quoitidien!D12,Suivi_Quoitidien!D:D,1,FALSE)</f>
        <v>Framboise</v>
      </c>
      <c r="E12" s="1"/>
      <c r="F12" s="1"/>
      <c r="G12" s="1"/>
      <c r="L12" s="1" t="str">
        <f t="shared" si="0"/>
        <v>Framboise</v>
      </c>
      <c r="M12" s="1"/>
      <c r="N12" s="1"/>
      <c r="O12" s="1"/>
    </row>
    <row r="13" spans="1:15">
      <c r="D13" s="1" t="str">
        <f>VLOOKUP(Suivi_Quoitidien!D13,Suivi_Quoitidien!D:D,1,FALSE)</f>
        <v>Tomate</v>
      </c>
      <c r="E13" s="1"/>
      <c r="F13" s="1"/>
      <c r="G13" s="1"/>
      <c r="L13" s="1" t="str">
        <f t="shared" si="0"/>
        <v>Tomate</v>
      </c>
      <c r="M13" s="1"/>
      <c r="N13" s="1"/>
      <c r="O13" s="1"/>
    </row>
    <row r="14" spans="1:15">
      <c r="D14" s="1" t="str">
        <f>VLOOKUP(Suivi_Quoitidien!D14,Suivi_Quoitidien!D:D,1,FALSE)</f>
        <v>Abricot</v>
      </c>
      <c r="E14" s="1"/>
      <c r="F14" s="1"/>
      <c r="G14" s="1"/>
      <c r="L14" s="1" t="str">
        <f t="shared" si="0"/>
        <v>Abricot</v>
      </c>
      <c r="M14" s="1"/>
      <c r="N14" s="1"/>
      <c r="O14" s="1"/>
    </row>
    <row r="15" spans="1:15">
      <c r="D15" s="1" t="str">
        <f>VLOOKUP(Suivi_Quoitidien!D15,Suivi_Quoitidien!D:D,1,FALSE)</f>
        <v>Avocat</v>
      </c>
      <c r="E15" s="1"/>
      <c r="F15" s="1"/>
      <c r="G15" s="1"/>
      <c r="L15" s="1" t="str">
        <f t="shared" si="0"/>
        <v>Avocat</v>
      </c>
      <c r="M15" s="1"/>
      <c r="N15" s="1"/>
      <c r="O15" s="1"/>
    </row>
    <row r="16" spans="1:15">
      <c r="D16" s="1" t="str">
        <f>VLOOKUP(Suivi_Quoitidien!D16,Suivi_Quoitidien!D:D,1,FALSE)</f>
        <v>Citron</v>
      </c>
      <c r="E16" s="1"/>
      <c r="F16" s="1"/>
      <c r="G16" s="1"/>
      <c r="L16" s="1" t="str">
        <f t="shared" si="0"/>
        <v>Citron</v>
      </c>
      <c r="M16" s="1"/>
      <c r="N16" s="1"/>
      <c r="O16" s="1"/>
    </row>
    <row r="17" spans="4:15">
      <c r="D17" s="1" t="str">
        <f>VLOOKUP(Suivi_Quoitidien!D17,Suivi_Quoitidien!D:D,1,FALSE)</f>
        <v>Ananas</v>
      </c>
      <c r="E17" s="1"/>
      <c r="F17" s="1"/>
      <c r="G17" s="1"/>
      <c r="L17" s="1" t="str">
        <f t="shared" si="0"/>
        <v>Ananas</v>
      </c>
      <c r="M17" s="1"/>
      <c r="N17" s="1"/>
      <c r="O17" s="1"/>
    </row>
    <row r="18" spans="4:15">
      <c r="D18" s="1" t="str">
        <f>VLOOKUP(Suivi_Quoitidien!D18,Suivi_Quoitidien!D:D,1,FALSE)</f>
        <v>Figue</v>
      </c>
      <c r="E18" s="1"/>
      <c r="F18" s="1"/>
      <c r="G18" s="1"/>
      <c r="L18" s="1" t="str">
        <f t="shared" si="0"/>
        <v>Figue</v>
      </c>
      <c r="M18" s="1"/>
      <c r="N18" s="1"/>
      <c r="O18" s="1"/>
    </row>
    <row r="19" spans="4:15">
      <c r="D19" s="1" t="str">
        <f>VLOOKUP(Suivi_Quoitidien!D19,Suivi_Quoitidien!D:D,1,FALSE)</f>
        <v>Datte</v>
      </c>
      <c r="E19" s="1"/>
      <c r="F19" s="1"/>
      <c r="G19" s="1"/>
      <c r="L19" s="1" t="str">
        <f t="shared" si="0"/>
        <v>Datte</v>
      </c>
      <c r="M19" s="1"/>
      <c r="N19" s="1"/>
      <c r="O19" s="1"/>
    </row>
    <row r="20" spans="4:15">
      <c r="D20" s="1" t="str">
        <f>VLOOKUP(Suivi_Quoitidien!D20,Suivi_Quoitidien!D:D,1,FALSE)</f>
        <v>Grenade</v>
      </c>
      <c r="E20" s="1"/>
      <c r="F20" s="1"/>
      <c r="G20" s="1"/>
      <c r="L20" s="1" t="str">
        <f t="shared" si="0"/>
        <v>Grenade</v>
      </c>
      <c r="M20" s="1"/>
      <c r="N20" s="1"/>
      <c r="O20" s="1"/>
    </row>
    <row r="21" spans="4:15">
      <c r="D21" s="1" t="str">
        <f>VLOOKUP(Suivi_Quoitidien!D21,Suivi_Quoitidien!D:D,1,FALSE)</f>
        <v>Groseille</v>
      </c>
      <c r="E21" s="1"/>
      <c r="F21" s="1"/>
      <c r="G21" s="1"/>
      <c r="L21" s="1" t="str">
        <f t="shared" si="0"/>
        <v>Groseille</v>
      </c>
      <c r="M21" s="1"/>
      <c r="N21" s="1"/>
      <c r="O21" s="1"/>
    </row>
    <row r="22" spans="4:15">
      <c r="D22" s="1" t="str">
        <f>VLOOKUP(Suivi_Quoitidien!D22,Suivi_Quoitidien!D:D,1,FALSE)</f>
        <v>Kiwi</v>
      </c>
      <c r="E22" s="1"/>
      <c r="F22" s="1"/>
      <c r="G22" s="1"/>
      <c r="L22" s="1" t="str">
        <f t="shared" si="0"/>
        <v>Kiwi</v>
      </c>
      <c r="M22" s="1"/>
      <c r="N22" s="1"/>
      <c r="O22" s="1"/>
    </row>
    <row r="23" spans="4:15">
      <c r="D23" s="1" t="str">
        <f>VLOOKUP(Suivi_Quoitidien!D23,Suivi_Quoitidien!D:D,1,FALSE)</f>
        <v>Marron</v>
      </c>
      <c r="E23" s="1"/>
      <c r="F23" s="1"/>
      <c r="G23" s="1"/>
      <c r="L23" s="1" t="str">
        <f t="shared" si="0"/>
        <v>Marron</v>
      </c>
      <c r="M23" s="1"/>
      <c r="N23" s="1"/>
      <c r="O23" s="1"/>
    </row>
    <row r="24" spans="4:15">
      <c r="D24" s="1" t="str">
        <f>VLOOKUP(Suivi_Quoitidien!D24,Suivi_Quoitidien!D:D,1,FALSE)</f>
        <v xml:space="preserve">Melon </v>
      </c>
      <c r="E24" s="1"/>
      <c r="F24" s="1"/>
      <c r="G24" s="1"/>
      <c r="L24" s="1" t="str">
        <f t="shared" si="0"/>
        <v xml:space="preserve">Melon </v>
      </c>
      <c r="M24" s="1"/>
      <c r="N24" s="1"/>
      <c r="O24" s="1"/>
    </row>
    <row r="25" spans="4:15">
      <c r="D25" s="1" t="str">
        <f>VLOOKUP(Suivi_Quoitidien!D25,Suivi_Quoitidien!D:D,1,FALSE)</f>
        <v>Mirabelle</v>
      </c>
      <c r="E25" s="1"/>
      <c r="F25" s="1"/>
      <c r="G25" s="1"/>
      <c r="L25" s="1" t="str">
        <f t="shared" si="0"/>
        <v>Mirabelle</v>
      </c>
      <c r="M25" s="1"/>
      <c r="N25" s="1"/>
      <c r="O25" s="1"/>
    </row>
    <row r="26" spans="4:15">
      <c r="D26" s="1" t="str">
        <f>VLOOKUP(Suivi_Quoitidien!D26,Suivi_Quoitidien!D:D,1,FALSE)</f>
        <v>Mûre</v>
      </c>
      <c r="E26" s="1"/>
      <c r="F26" s="1"/>
      <c r="G26" s="1"/>
      <c r="L26" s="1" t="str">
        <f t="shared" si="0"/>
        <v>Mûre</v>
      </c>
      <c r="M26" s="1"/>
      <c r="N26" s="1"/>
      <c r="O26" s="1"/>
    </row>
    <row r="27" spans="4:15">
      <c r="D27" s="1" t="str">
        <f>VLOOKUP(Suivi_Quoitidien!D27,Suivi_Quoitidien!D:D,1,FALSE)</f>
        <v>Cerise</v>
      </c>
      <c r="E27" s="1"/>
      <c r="F27" s="1"/>
      <c r="G27" s="1"/>
      <c r="L27" s="1" t="str">
        <f t="shared" si="0"/>
        <v>Cerise</v>
      </c>
      <c r="M27" s="1"/>
      <c r="N27" s="1"/>
      <c r="O27" s="1"/>
    </row>
    <row r="28" spans="4:15">
      <c r="D28" s="1" t="str">
        <f>VLOOKUP(Suivi_Quoitidien!D28,Suivi_Quoitidien!D:D,1,FALSE)</f>
        <v>Banane</v>
      </c>
      <c r="E28" s="1"/>
      <c r="F28" s="1"/>
      <c r="G28" s="1"/>
      <c r="L28" s="1" t="str">
        <f t="shared" si="0"/>
        <v>Banane</v>
      </c>
      <c r="M28" s="1"/>
      <c r="N28" s="1"/>
      <c r="O28" s="1"/>
    </row>
    <row r="29" spans="4:15">
      <c r="D29" s="1" t="str">
        <f>VLOOKUP(Suivi_Quoitidien!D29,Suivi_Quoitidien!D:D,1,FALSE)</f>
        <v>Amande</v>
      </c>
      <c r="E29" s="1"/>
      <c r="F29" s="1"/>
      <c r="G29" s="1"/>
      <c r="L29" s="1" t="str">
        <f t="shared" si="0"/>
        <v>Amande</v>
      </c>
      <c r="M29" s="1"/>
      <c r="N29" s="1"/>
      <c r="O29" s="1"/>
    </row>
    <row r="30" spans="4:15">
      <c r="D30" s="1" t="str">
        <f>VLOOKUP(Suivi_Quoitidien!D30,Suivi_Quoitidien!D:D,1,FALSE)</f>
        <v>Olive</v>
      </c>
      <c r="E30" s="1"/>
      <c r="F30" s="1"/>
      <c r="G30" s="1"/>
      <c r="L30" s="1" t="str">
        <f t="shared" si="0"/>
        <v>Olive</v>
      </c>
      <c r="M30" s="1"/>
      <c r="N30" s="1"/>
      <c r="O30" s="1"/>
    </row>
    <row r="31" spans="4:15">
      <c r="D31" s="1" t="str">
        <f>VLOOKUP(Suivi_Quoitidien!D31,Suivi_Quoitidien!D:D,1,FALSE)</f>
        <v>Pamplemousse</v>
      </c>
      <c r="E31" s="1"/>
      <c r="F31" s="1"/>
      <c r="G31" s="1"/>
      <c r="L31" s="1" t="str">
        <f t="shared" si="0"/>
        <v>Pamplemousse</v>
      </c>
      <c r="M31" s="1"/>
      <c r="N31" s="1"/>
      <c r="O31" s="1"/>
    </row>
    <row r="32" spans="4:15">
      <c r="D32" s="1" t="str">
        <f>VLOOKUP(Suivi_Quoitidien!D32,Suivi_Quoitidien!D:D,1,FALSE)</f>
        <v>Pastèque</v>
      </c>
      <c r="E32" s="1"/>
      <c r="F32" s="1"/>
      <c r="G32" s="1"/>
      <c r="L32" s="1" t="str">
        <f t="shared" si="0"/>
        <v>Pastèque</v>
      </c>
      <c r="M32" s="1"/>
      <c r="N32" s="1"/>
      <c r="O32" s="1"/>
    </row>
    <row r="33" spans="4:15">
      <c r="D33" s="1" t="str">
        <f>VLOOKUP(Suivi_Quoitidien!D33,Suivi_Quoitidien!D:D,1,FALSE)</f>
        <v>Pêche</v>
      </c>
      <c r="E33" s="1"/>
      <c r="F33" s="1"/>
      <c r="G33" s="1"/>
      <c r="L33" s="1" t="str">
        <f t="shared" si="0"/>
        <v>Pêche</v>
      </c>
      <c r="M33" s="1"/>
      <c r="N33" s="1"/>
      <c r="O33" s="1"/>
    </row>
    <row r="34" spans="4:15">
      <c r="D34" s="1" t="str">
        <f>VLOOKUP(Suivi_Quoitidien!D34,Suivi_Quoitidien!D:D,1,FALSE)</f>
        <v>Pistache</v>
      </c>
      <c r="E34" s="1"/>
      <c r="F34" s="1"/>
      <c r="G34" s="1"/>
      <c r="L34" s="1" t="str">
        <f t="shared" si="0"/>
        <v>Pistache</v>
      </c>
      <c r="M34" s="1"/>
      <c r="N34" s="1"/>
      <c r="O34" s="1"/>
    </row>
    <row r="35" spans="4:15">
      <c r="D35" s="1" t="str">
        <f>VLOOKUP(Suivi_Quoitidien!D35,Suivi_Quoitidien!D:D,1,FALSE)</f>
        <v>Prube</v>
      </c>
      <c r="E35" s="1"/>
      <c r="F35" s="1"/>
      <c r="G35" s="1"/>
      <c r="L35" s="1" t="str">
        <f t="shared" si="0"/>
        <v>Prube</v>
      </c>
      <c r="M35" s="1"/>
      <c r="N35" s="1"/>
      <c r="O35" s="1"/>
    </row>
    <row r="36" spans="4:15">
      <c r="D36" s="1" t="str">
        <f>VLOOKUP(Suivi_Quoitidien!D36,Suivi_Quoitidien!D:D,1,FALSE)</f>
        <v xml:space="preserve">Raisi </v>
      </c>
      <c r="E36" s="1"/>
      <c r="F36" s="1"/>
      <c r="G36" s="1"/>
      <c r="L36" s="1" t="str">
        <f t="shared" si="0"/>
        <v xml:space="preserve">Raisi </v>
      </c>
      <c r="M36" s="1"/>
      <c r="N36" s="1"/>
      <c r="O36" s="1"/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Donnees</vt:lpstr>
      <vt:lpstr>Suivi_Quoitidien</vt:lpstr>
      <vt:lpstr>Suivi Hebdo</vt:lpstr>
      <vt:lpstr>Suivi Mensuel</vt:lpstr>
      <vt:lpstr>an</vt:lpstr>
    </vt:vector>
  </TitlesOfParts>
  <Company>BOUYGUES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rmoukhle</cp:lastModifiedBy>
  <dcterms:created xsi:type="dcterms:W3CDTF">2012-08-22T14:16:03Z</dcterms:created>
  <dcterms:modified xsi:type="dcterms:W3CDTF">2012-09-10T10:49:58Z</dcterms:modified>
</cp:coreProperties>
</file>