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75" windowWidth="28275" windowHeight="12300" activeTab="1"/>
  </bookViews>
  <sheets>
    <sheet name="Base de données" sheetId="1" r:id="rId1"/>
    <sheet name="tableau de commandes" sheetId="2" r:id="rId2"/>
  </sheets>
  <externalReferences>
    <externalReference r:id="rId3"/>
  </externalReferences>
  <definedNames>
    <definedName name="_xlnm._FilterDatabase" localSheetId="0" hidden="1">'Base de données'!$A$2:$I$102</definedName>
    <definedName name="alphabetchiffre">#REF!</definedName>
    <definedName name="alphabetchiffre2">#REF!</definedName>
    <definedName name="BD">#REF!</definedName>
    <definedName name="BD_1">'Base de données'!$A$3:$I$102</definedName>
    <definedName name="BD_NomPrénom">'Base de données'!$A$3:$A$102</definedName>
    <definedName name="BD_nomprénomalpha">'[1]Liste noms'!$A$2:$A$101</definedName>
    <definedName name="BD_NomPrénomprospect">#REF!</definedName>
    <definedName name="BD_prospect">#REF!</definedName>
    <definedName name="BDProspect">#REF!</definedName>
    <definedName name="DateReference">#REF!</definedName>
    <definedName name="département">'[1]table des codes '!$C$86:$C$187</definedName>
    <definedName name="ENTOURAGE_FAMILIAL">'tableau de commandes'!#REF!</definedName>
    <definedName name="Etat_civil">'[1]listes  infos résidents'!$B$1:$B$5</definedName>
    <definedName name="Etat_civil_1">'[1]listes  infos résidents'!$D$1:$D$2</definedName>
    <definedName name="Gir_entree">'[1]listes  infos résidents'!$B$37:$B$42</definedName>
    <definedName name="H_F">'tableau de commandes'!#REF!</definedName>
    <definedName name="H_Fprospect">'tableau de commandes'!#REF!</definedName>
    <definedName name="Lien_Parenté">'[1]listes  infos résidents'!$F$2:$F$21</definedName>
    <definedName name="listealphaprospect">#REF!</definedName>
    <definedName name="Logement_avant_entree">'[1]table des codes '!$G$60:$G$73</definedName>
    <definedName name="Mesure_de_protection">'[1]listes  infos résidents'!$A$25:$A$28</definedName>
    <definedName name="Motifs_de_sorties">'tableau de commandes'!#REF!</definedName>
    <definedName name="Motifs_dentrees">'[1]table des codes '!$B$9:$B$15</definedName>
    <definedName name="Origines_geographiques">'[1]table des codes '!$B$51:$B$57</definedName>
    <definedName name="Oui_Non">'[1]listes  infos résidents'!$A$21:$A$22</definedName>
    <definedName name="Payant_Aidesoc">'[1]listes  infos résidents'!$A$11:$A$12</definedName>
    <definedName name="Saint_Paul">'[1]listes  infos résidents'!$C$45:$C$49</definedName>
    <definedName name="Table_socio_professionelle">'[1]table des codes '!$G$50:$G$56</definedName>
    <definedName name="teleassistance">'[1]listes  infos résidents'!$A$33:$A$35</definedName>
    <definedName name="Vecteurs_dentree">'[1]table des codes '!$B$33:$B$45</definedName>
  </definedNames>
  <calcPr calcId="125725"/>
</workbook>
</file>

<file path=xl/calcChain.xml><?xml version="1.0" encoding="utf-8"?>
<calcChain xmlns="http://schemas.openxmlformats.org/spreadsheetml/2006/main">
  <c r="C5" i="2"/>
  <c r="B9"/>
  <c r="I102" i="1"/>
  <c r="I101"/>
  <c r="I100"/>
  <c r="I99"/>
  <c r="I98"/>
  <c r="I97"/>
  <c r="I96"/>
  <c r="I95"/>
  <c r="I94"/>
  <c r="I93"/>
  <c r="I92"/>
  <c r="A92"/>
  <c r="I91"/>
  <c r="A91"/>
  <c r="I90"/>
  <c r="A90"/>
  <c r="I89"/>
  <c r="A89"/>
  <c r="I88"/>
  <c r="A88"/>
  <c r="I87"/>
  <c r="A87"/>
  <c r="I86"/>
  <c r="A86"/>
  <c r="I85"/>
  <c r="A85"/>
  <c r="I84"/>
  <c r="A84"/>
  <c r="I83"/>
  <c r="A83"/>
  <c r="I82"/>
  <c r="A82"/>
  <c r="I81"/>
  <c r="A81"/>
  <c r="I80"/>
  <c r="A80"/>
  <c r="I79"/>
  <c r="A79"/>
  <c r="I78"/>
  <c r="A78"/>
  <c r="I77"/>
  <c r="A77"/>
  <c r="I76"/>
  <c r="A76"/>
  <c r="I75"/>
  <c r="A75"/>
  <c r="I74"/>
  <c r="A74"/>
  <c r="I73"/>
  <c r="A73"/>
  <c r="I72"/>
  <c r="A72"/>
  <c r="I71"/>
  <c r="A71"/>
  <c r="I70"/>
  <c r="A70"/>
  <c r="I69"/>
  <c r="A69"/>
  <c r="I68"/>
  <c r="A68"/>
  <c r="I67"/>
  <c r="A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A23"/>
  <c r="I22"/>
  <c r="A22"/>
  <c r="I21"/>
  <c r="A21"/>
  <c r="I20"/>
  <c r="A20"/>
  <c r="I19"/>
  <c r="A19"/>
  <c r="I18"/>
  <c r="A18"/>
  <c r="I17"/>
  <c r="A17"/>
  <c r="I16"/>
  <c r="A16"/>
  <c r="I15"/>
  <c r="A15"/>
  <c r="I14"/>
  <c r="A14"/>
  <c r="I13"/>
  <c r="A13"/>
  <c r="I12"/>
  <c r="A12"/>
  <c r="I11"/>
  <c r="A11"/>
  <c r="I10"/>
  <c r="A10"/>
  <c r="I9"/>
  <c r="A9"/>
  <c r="I8"/>
  <c r="A8"/>
  <c r="I7"/>
  <c r="A7"/>
  <c r="I6"/>
  <c r="A6"/>
  <c r="I5"/>
  <c r="A5"/>
  <c r="I4"/>
  <c r="A4"/>
  <c r="I3"/>
  <c r="A3"/>
  <c r="D15" i="2" l="1"/>
  <c r="D22"/>
  <c r="D24"/>
  <c r="D14"/>
  <c r="D17"/>
  <c r="D19"/>
  <c r="D23"/>
  <c r="C4"/>
  <c r="C9"/>
  <c r="C11" s="1"/>
  <c r="D16"/>
  <c r="D18"/>
  <c r="D20"/>
  <c r="D21"/>
</calcChain>
</file>

<file path=xl/sharedStrings.xml><?xml version="1.0" encoding="utf-8"?>
<sst xmlns="http://schemas.openxmlformats.org/spreadsheetml/2006/main" count="98" uniqueCount="29">
  <si>
    <t>Nom&amp;Prénom</t>
  </si>
  <si>
    <t>Date d'effet</t>
  </si>
  <si>
    <t>Nom résident</t>
  </si>
  <si>
    <t>Prénom résident</t>
  </si>
  <si>
    <t>Mme/Mr résident</t>
  </si>
  <si>
    <t>Nom de naissance</t>
  </si>
  <si>
    <t>Nationalité:</t>
  </si>
  <si>
    <t>Date de naissance:</t>
  </si>
  <si>
    <t>Age</t>
  </si>
  <si>
    <t>Mme</t>
  </si>
  <si>
    <t>Mr</t>
  </si>
  <si>
    <t>Année</t>
  </si>
  <si>
    <t>ENTREE</t>
  </si>
  <si>
    <t>Total Mr</t>
  </si>
  <si>
    <t xml:space="preserve">Total Mme </t>
  </si>
  <si>
    <t>formule ok</t>
  </si>
  <si>
    <t>Moins de 55 ans</t>
  </si>
  <si>
    <t>De 55 à 59 ans</t>
  </si>
  <si>
    <t>De 60 à 64 ans</t>
  </si>
  <si>
    <t>De 65 à 69 ans</t>
  </si>
  <si>
    <t>De 70 à 74 ans</t>
  </si>
  <si>
    <t>De 75 à 79 ans</t>
  </si>
  <si>
    <t>De 80 à 84 ans</t>
  </si>
  <si>
    <t>De 85 à 89 ans</t>
  </si>
  <si>
    <t>De 90 à 94 ans</t>
  </si>
  <si>
    <t>De 95 à 99 ans</t>
  </si>
  <si>
    <t>Plus de 100 ans</t>
  </si>
  <si>
    <t>formule pas ok</t>
  </si>
  <si>
    <t>Moyenne age entrants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</si>
</sst>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3" tint="0.39997558519241921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ck">
        <color theme="3" tint="0.39994506668294322"/>
      </left>
      <right/>
      <top style="thick">
        <color theme="3" tint="0.39994506668294322"/>
      </top>
      <bottom style="thick">
        <color theme="3" tint="0.39994506668294322"/>
      </bottom>
      <diagonal/>
    </border>
    <border>
      <left/>
      <right/>
      <top style="thick">
        <color theme="3" tint="0.39994506668294322"/>
      </top>
      <bottom style="thick">
        <color theme="3" tint="0.39994506668294322"/>
      </bottom>
      <diagonal/>
    </border>
    <border>
      <left/>
      <right style="thick">
        <color theme="3" tint="0.39994506668294322"/>
      </right>
      <top style="thick">
        <color theme="3" tint="0.39994506668294322"/>
      </top>
      <bottom style="thick">
        <color theme="3" tint="0.39994506668294322"/>
      </bottom>
      <diagonal/>
    </border>
    <border>
      <left style="thick">
        <color theme="3" tint="0.39994506668294322"/>
      </left>
      <right style="hair">
        <color theme="3" tint="0.39994506668294322"/>
      </right>
      <top style="thick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 style="thick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 style="thick">
        <color theme="3" tint="0.39994506668294322"/>
      </top>
      <bottom style="hair">
        <color theme="3" tint="0.39991454817346722"/>
      </bottom>
      <diagonal/>
    </border>
    <border>
      <left style="hair">
        <color theme="3" tint="0.39994506668294322"/>
      </left>
      <right style="thick">
        <color theme="3" tint="0.39994506668294322"/>
      </right>
      <top style="thick">
        <color theme="3" tint="0.39994506668294322"/>
      </top>
      <bottom style="hair">
        <color theme="3" tint="0.39994506668294322"/>
      </bottom>
      <diagonal/>
    </border>
    <border>
      <left style="thick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/>
      <bottom style="hair">
        <color theme="3" tint="0.39994506668294322"/>
      </bottom>
      <diagonal/>
    </border>
    <border>
      <left style="hair">
        <color theme="3" tint="0.39994506668294322"/>
      </left>
      <right style="thick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thick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thick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thick">
        <color theme="3" tint="0.39994506668294322"/>
      </bottom>
      <diagonal/>
    </border>
    <border>
      <left style="hair">
        <color theme="3" tint="0.39994506668294322"/>
      </left>
      <right style="thick">
        <color theme="3" tint="0.39994506668294322"/>
      </right>
      <top style="hair">
        <color theme="3" tint="0.39994506668294322"/>
      </top>
      <bottom style="thick">
        <color theme="3" tint="0.39994506668294322"/>
      </bottom>
      <diagonal/>
    </border>
  </borders>
  <cellStyleXfs count="2">
    <xf numFmtId="0" fontId="0" fillId="0" borderId="0"/>
    <xf numFmtId="0" fontId="6" fillId="0" borderId="0"/>
  </cellStyleXfs>
  <cellXfs count="61">
    <xf numFmtId="0" fontId="0" fillId="0" borderId="0" xfId="0"/>
    <xf numFmtId="0" fontId="0" fillId="0" borderId="0" xfId="0" applyNumberFormat="1" applyAlignment="1" applyProtection="1">
      <alignment horizontal="left"/>
    </xf>
    <xf numFmtId="2" fontId="0" fillId="0" borderId="0" xfId="0" applyNumberFormat="1" applyAlignment="1" applyProtection="1">
      <alignment horizontal="left"/>
    </xf>
    <xf numFmtId="0" fontId="2" fillId="2" borderId="1" xfId="0" applyFont="1" applyFill="1" applyBorder="1" applyAlignment="1" applyProtection="1">
      <alignment horizontal="center"/>
    </xf>
    <xf numFmtId="14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center" vertical="center" wrapText="1"/>
    </xf>
    <xf numFmtId="2" fontId="2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vertical="center"/>
    </xf>
    <xf numFmtId="14" fontId="2" fillId="0" borderId="3" xfId="0" applyNumberFormat="1" applyFont="1" applyFill="1" applyBorder="1" applyAlignment="1" applyProtection="1">
      <alignment horizontal="left"/>
    </xf>
    <xf numFmtId="0" fontId="2" fillId="0" borderId="3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3" fillId="3" borderId="1" xfId="0" applyNumberFormat="1" applyFont="1" applyFill="1" applyBorder="1" applyAlignment="1" applyProtection="1">
      <alignment horizontal="left" wrapText="1"/>
      <protection locked="0"/>
    </xf>
    <xf numFmtId="0" fontId="0" fillId="0" borderId="1" xfId="0" applyNumberFormat="1" applyFont="1" applyFill="1" applyBorder="1" applyProtection="1"/>
    <xf numFmtId="0" fontId="2" fillId="0" borderId="3" xfId="0" applyNumberFormat="1" applyFont="1" applyFill="1" applyBorder="1" applyAlignment="1" applyProtection="1">
      <alignment horizontal="left"/>
    </xf>
    <xf numFmtId="2" fontId="2" fillId="0" borderId="3" xfId="0" applyNumberFormat="1" applyFont="1" applyFill="1" applyBorder="1" applyAlignment="1" applyProtection="1">
      <alignment horizontal="left"/>
    </xf>
    <xf numFmtId="0" fontId="2" fillId="0" borderId="1" xfId="0" applyFont="1" applyFill="1" applyBorder="1" applyAlignment="1" applyProtection="1">
      <alignment horizontal="left"/>
    </xf>
    <xf numFmtId="0" fontId="2" fillId="0" borderId="1" xfId="0" applyNumberFormat="1" applyFont="1" applyFill="1" applyBorder="1" applyAlignment="1" applyProtection="1">
      <alignment horizontal="left"/>
    </xf>
    <xf numFmtId="0" fontId="0" fillId="0" borderId="0" xfId="0" applyFont="1" applyFill="1" applyProtection="1"/>
    <xf numFmtId="14" fontId="2" fillId="0" borderId="1" xfId="0" applyNumberFormat="1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0" fillId="0" borderId="0" xfId="0" applyFont="1" applyProtection="1"/>
    <xf numFmtId="0" fontId="2" fillId="0" borderId="6" xfId="0" applyFont="1" applyFill="1" applyBorder="1" applyAlignment="1" applyProtection="1">
      <alignment horizontal="left"/>
    </xf>
    <xf numFmtId="0" fontId="2" fillId="0" borderId="7" xfId="0" applyFont="1" applyFill="1" applyBorder="1" applyAlignment="1" applyProtection="1">
      <alignment horizontal="left"/>
    </xf>
    <xf numFmtId="0" fontId="0" fillId="0" borderId="0" xfId="0" applyProtection="1"/>
    <xf numFmtId="14" fontId="0" fillId="0" borderId="0" xfId="0" applyNumberFormat="1" applyProtection="1"/>
    <xf numFmtId="2" fontId="0" fillId="0" borderId="0" xfId="0" applyNumberFormat="1" applyProtection="1"/>
    <xf numFmtId="0" fontId="1" fillId="0" borderId="0" xfId="0" applyFont="1" applyFill="1" applyBorder="1" applyProtection="1"/>
    <xf numFmtId="0" fontId="1" fillId="0" borderId="0" xfId="0" applyFont="1" applyProtection="1"/>
    <xf numFmtId="0" fontId="0" fillId="0" borderId="0" xfId="0" applyFill="1" applyProtection="1"/>
    <xf numFmtId="14" fontId="0" fillId="0" borderId="0" xfId="0" applyNumberFormat="1" applyFill="1" applyProtection="1"/>
    <xf numFmtId="2" fontId="0" fillId="0" borderId="0" xfId="0" applyNumberFormat="1" applyFill="1" applyProtection="1"/>
    <xf numFmtId="0" fontId="4" fillId="0" borderId="0" xfId="0" applyFont="1" applyAlignment="1">
      <alignment horizontal="right" vertical="top"/>
    </xf>
    <xf numFmtId="0" fontId="4" fillId="0" borderId="0" xfId="0" applyNumberFormat="1" applyFont="1" applyAlignment="1">
      <alignment horizontal="left" vertical="top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Font="1" applyBorder="1"/>
    <xf numFmtId="0" fontId="1" fillId="0" borderId="15" xfId="0" applyFont="1" applyFill="1" applyBorder="1" applyAlignment="1">
      <alignment horizontal="center"/>
    </xf>
    <xf numFmtId="0" fontId="0" fillId="0" borderId="16" xfId="0" applyBorder="1"/>
    <xf numFmtId="0" fontId="0" fillId="0" borderId="17" xfId="0" applyFont="1" applyBorder="1"/>
    <xf numFmtId="0" fontId="0" fillId="0" borderId="18" xfId="0" applyFont="1" applyBorder="1"/>
    <xf numFmtId="0" fontId="0" fillId="0" borderId="15" xfId="0" applyFont="1" applyBorder="1"/>
    <xf numFmtId="0" fontId="0" fillId="0" borderId="16" xfId="0" applyFont="1" applyBorder="1"/>
    <xf numFmtId="0" fontId="1" fillId="0" borderId="16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2" fontId="1" fillId="0" borderId="18" xfId="0" applyNumberFormat="1" applyFont="1" applyFill="1" applyBorder="1" applyAlignment="1">
      <alignment horizontal="right"/>
    </xf>
    <xf numFmtId="0" fontId="0" fillId="4" borderId="15" xfId="0" applyFill="1" applyBorder="1"/>
    <xf numFmtId="0" fontId="0" fillId="0" borderId="16" xfId="0" applyFont="1" applyFill="1" applyBorder="1" applyAlignment="1"/>
    <xf numFmtId="0" fontId="0" fillId="0" borderId="18" xfId="0" applyFont="1" applyFill="1" applyBorder="1" applyAlignment="1"/>
    <xf numFmtId="0" fontId="0" fillId="0" borderId="19" xfId="0" applyFont="1" applyFill="1" applyBorder="1" applyAlignment="1"/>
    <xf numFmtId="0" fontId="0" fillId="0" borderId="20" xfId="0" applyFont="1" applyBorder="1"/>
    <xf numFmtId="0" fontId="0" fillId="0" borderId="21" xfId="0" applyFont="1" applyBorder="1"/>
    <xf numFmtId="0" fontId="0" fillId="5" borderId="15" xfId="0" applyFill="1" applyBorder="1"/>
    <xf numFmtId="2" fontId="1" fillId="5" borderId="16" xfId="0" applyNumberFormat="1" applyFont="1" applyFill="1" applyBorder="1"/>
  </cellXfs>
  <cellStyles count="2">
    <cellStyle name="Normal" xfId="0" builtinId="0"/>
    <cellStyle name="Normal 2" xfId="1"/>
  </cellStyles>
  <dxfs count="2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REPA/Partage%20Direction-Secr&#233;tariat-Garde/BASE%20DE%20DONNEES%20-%20LISTES%20-%20ANNUAIRES/2013/Base%20de%20donn&#233;es%20FINAL%20v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 Résidence"/>
      <sheetName val="SAISIE DES DONNEES"/>
      <sheetName val="Publipostage"/>
      <sheetName val="Liste noms"/>
      <sheetName val="Base de données"/>
      <sheetName val="Sorties"/>
      <sheetName val="stat 2"/>
      <sheetName val="tableau de commandes"/>
      <sheetName val="Fiche infos quittancement"/>
      <sheetName val="Attestation de résidence"/>
      <sheetName val="Télé assistance"/>
      <sheetName val="Liste Tél Résidents"/>
      <sheetName val="Liste Anniversaire Résidents"/>
      <sheetName val="Archives"/>
      <sheetName val="table des codes "/>
      <sheetName val="listes  infos résidents"/>
      <sheetName val="RECAP RESSOURCE RESIDENT"/>
      <sheetName val="Fiche résidents"/>
      <sheetName val="fiche de liaison DG "/>
      <sheetName val="Fiche de liaison CAF"/>
      <sheetName val="Résiliation téléassistance"/>
      <sheetName val="Résiliation Assurance "/>
      <sheetName val="Compagnies d'assurance"/>
      <sheetName val="Formulaire congé"/>
      <sheetName val="Fiche de liaison reservataire"/>
    </sheetNames>
    <sheetDataSet>
      <sheetData sheetId="0"/>
      <sheetData sheetId="1"/>
      <sheetData sheetId="2"/>
      <sheetData sheetId="3"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</row>
        <row r="6">
          <cell r="A6">
            <v>0</v>
          </cell>
        </row>
        <row r="7">
          <cell r="A7">
            <v>0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 t="str">
            <v xml:space="preserve"> 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 xml:space="preserve"> </v>
          </cell>
        </row>
        <row r="17">
          <cell r="A17" t="str">
            <v xml:space="preserve"> </v>
          </cell>
        </row>
        <row r="18">
          <cell r="A18" t="str">
            <v xml:space="preserve"> </v>
          </cell>
        </row>
        <row r="19">
          <cell r="A19" t="str">
            <v xml:space="preserve"> </v>
          </cell>
        </row>
        <row r="20">
          <cell r="A20" t="str">
            <v xml:space="preserve"> </v>
          </cell>
        </row>
        <row r="21">
          <cell r="A21" t="str">
            <v xml:space="preserve"> </v>
          </cell>
        </row>
        <row r="22">
          <cell r="A22" t="str">
            <v xml:space="preserve"> </v>
          </cell>
        </row>
        <row r="23">
          <cell r="A23" t="str">
            <v xml:space="preserve"> </v>
          </cell>
        </row>
        <row r="24">
          <cell r="A24" t="str">
            <v xml:space="preserve"> </v>
          </cell>
        </row>
        <row r="25">
          <cell r="A25" t="str">
            <v xml:space="preserve"> </v>
          </cell>
        </row>
        <row r="26">
          <cell r="A26" t="str">
            <v xml:space="preserve"> </v>
          </cell>
        </row>
        <row r="27">
          <cell r="A27" t="str">
            <v xml:space="preserve"> </v>
          </cell>
        </row>
        <row r="28">
          <cell r="A28" t="str">
            <v xml:space="preserve"> </v>
          </cell>
        </row>
        <row r="29">
          <cell r="A29" t="str">
            <v xml:space="preserve"> </v>
          </cell>
        </row>
        <row r="30">
          <cell r="A30" t="str">
            <v xml:space="preserve"> </v>
          </cell>
        </row>
        <row r="31">
          <cell r="A31" t="str">
            <v xml:space="preserve"> </v>
          </cell>
        </row>
        <row r="32">
          <cell r="A32" t="str">
            <v xml:space="preserve"> </v>
          </cell>
        </row>
        <row r="33">
          <cell r="A33" t="str">
            <v xml:space="preserve"> </v>
          </cell>
        </row>
        <row r="34">
          <cell r="A34" t="str">
            <v xml:space="preserve"> </v>
          </cell>
        </row>
        <row r="35">
          <cell r="A35" t="str">
            <v xml:space="preserve"> </v>
          </cell>
        </row>
        <row r="36">
          <cell r="A36" t="str">
            <v xml:space="preserve"> </v>
          </cell>
        </row>
        <row r="37">
          <cell r="A37" t="str">
            <v xml:space="preserve"> </v>
          </cell>
        </row>
        <row r="38">
          <cell r="A38" t="str">
            <v xml:space="preserve"> </v>
          </cell>
        </row>
        <row r="39">
          <cell r="A39" t="str">
            <v xml:space="preserve"> </v>
          </cell>
        </row>
        <row r="40">
          <cell r="A40" t="str">
            <v xml:space="preserve"> </v>
          </cell>
        </row>
        <row r="41">
          <cell r="A41" t="str">
            <v>AUGUSTIN Lina</v>
          </cell>
        </row>
        <row r="42">
          <cell r="A42" t="str">
            <v>BACHELET Daniel</v>
          </cell>
        </row>
        <row r="43">
          <cell r="A43" t="str">
            <v>BARRE Jacqueline</v>
          </cell>
        </row>
        <row r="44">
          <cell r="A44" t="str">
            <v>BEAUVAIS Annetta</v>
          </cell>
        </row>
        <row r="45">
          <cell r="A45" t="str">
            <v>BONINGRE Jean-Luc</v>
          </cell>
        </row>
        <row r="46">
          <cell r="A46" t="str">
            <v>BOULANGER Rosine</v>
          </cell>
        </row>
        <row r="47">
          <cell r="A47" t="str">
            <v>BOURNEL Jacqueline</v>
          </cell>
        </row>
        <row r="48">
          <cell r="A48" t="str">
            <v>BRUYERE Thérése</v>
          </cell>
        </row>
        <row r="49">
          <cell r="A49" t="str">
            <v>CAMARA Jean-Charles</v>
          </cell>
        </row>
        <row r="50">
          <cell r="A50" t="str">
            <v>CAUET Jacqueline</v>
          </cell>
        </row>
        <row r="51">
          <cell r="A51" t="str">
            <v>CHHOA Hung  Say</v>
          </cell>
        </row>
        <row r="52">
          <cell r="A52" t="str">
            <v>CHHOA Nhon</v>
          </cell>
        </row>
        <row r="53">
          <cell r="A53" t="str">
            <v>CHICHERY Bernard</v>
          </cell>
        </row>
        <row r="54">
          <cell r="A54" t="str">
            <v>DA SILVA Helena</v>
          </cell>
        </row>
        <row r="55">
          <cell r="A55" t="str">
            <v>DAL MOLIN Jeanne</v>
          </cell>
        </row>
        <row r="56">
          <cell r="A56" t="str">
            <v>DE LA BORIE Elisabeth</v>
          </cell>
        </row>
        <row r="57">
          <cell r="A57" t="str">
            <v>DE LA BORIE Monique</v>
          </cell>
        </row>
        <row r="58">
          <cell r="A58" t="str">
            <v>DEGORRE Henriette</v>
          </cell>
        </row>
        <row r="59">
          <cell r="A59" t="str">
            <v>DELACHENAL Monique</v>
          </cell>
        </row>
        <row r="60">
          <cell r="A60" t="str">
            <v>DELBOS HUGUETTE</v>
          </cell>
        </row>
        <row r="61">
          <cell r="A61" t="str">
            <v>DONNEGER Micheline</v>
          </cell>
        </row>
        <row r="62">
          <cell r="A62" t="str">
            <v>DUEZ Jacques</v>
          </cell>
        </row>
        <row r="63">
          <cell r="A63" t="str">
            <v>FLORET Huguette</v>
          </cell>
        </row>
        <row r="64">
          <cell r="A64" t="str">
            <v>FOURNIER André</v>
          </cell>
        </row>
        <row r="65">
          <cell r="A65" t="str">
            <v>FRANCOTTE Gabrielle</v>
          </cell>
        </row>
        <row r="66">
          <cell r="A66" t="str">
            <v>GAILLARD Denise</v>
          </cell>
        </row>
        <row r="67">
          <cell r="A67" t="str">
            <v>GUILLEMET France</v>
          </cell>
        </row>
        <row r="68">
          <cell r="A68" t="str">
            <v>JOLY Georgette</v>
          </cell>
        </row>
        <row r="69">
          <cell r="A69" t="str">
            <v>KETTERER Robert</v>
          </cell>
        </row>
        <row r="70">
          <cell r="A70" t="str">
            <v>LEGENDRE Pierre</v>
          </cell>
        </row>
        <row r="71">
          <cell r="A71" t="str">
            <v>LEVREUX Guy</v>
          </cell>
        </row>
        <row r="72">
          <cell r="A72" t="str">
            <v>LIONS Marguerite</v>
          </cell>
        </row>
        <row r="73">
          <cell r="A73" t="str">
            <v>LITMANOWICZ Sylvia</v>
          </cell>
        </row>
        <row r="74">
          <cell r="A74" t="str">
            <v>LOUIS Paulette</v>
          </cell>
        </row>
        <row r="75">
          <cell r="A75" t="str">
            <v>LUCI Raymonde</v>
          </cell>
        </row>
        <row r="76">
          <cell r="A76" t="str">
            <v>MAHIEUX Colette</v>
          </cell>
        </row>
        <row r="77">
          <cell r="A77" t="str">
            <v>MELNIKOVA Olympiada</v>
          </cell>
        </row>
        <row r="78">
          <cell r="A78" t="str">
            <v>MENERATH Jeanne</v>
          </cell>
        </row>
        <row r="79">
          <cell r="A79" t="str">
            <v>MERCIER Michel</v>
          </cell>
        </row>
        <row r="80">
          <cell r="A80" t="str">
            <v>MOLER Liliane</v>
          </cell>
        </row>
        <row r="81">
          <cell r="A81" t="str">
            <v>MORIN René</v>
          </cell>
        </row>
        <row r="82">
          <cell r="A82" t="str">
            <v>PACCALIN Amedé</v>
          </cell>
        </row>
        <row r="83">
          <cell r="A83" t="str">
            <v>PEREZ Jeanne</v>
          </cell>
        </row>
        <row r="84">
          <cell r="A84" t="str">
            <v>PINCON Huguette</v>
          </cell>
        </row>
        <row r="85">
          <cell r="A85" t="str">
            <v>POULIQUEN Michel</v>
          </cell>
        </row>
        <row r="86">
          <cell r="A86" t="str">
            <v>QUINTIN Gilberte</v>
          </cell>
        </row>
        <row r="87">
          <cell r="A87" t="str">
            <v>RAULT Jean-Louis</v>
          </cell>
        </row>
        <row r="88">
          <cell r="A88" t="str">
            <v>RIMBERT Emile</v>
          </cell>
        </row>
        <row r="89">
          <cell r="A89" t="str">
            <v>SANTANDER Louis</v>
          </cell>
        </row>
        <row r="90">
          <cell r="A90" t="str">
            <v>SCHINDLER Josette</v>
          </cell>
        </row>
        <row r="91">
          <cell r="A91" t="str">
            <v>SERRA Juliette</v>
          </cell>
        </row>
        <row r="92">
          <cell r="A92" t="str">
            <v>SHUBENKO Lora</v>
          </cell>
        </row>
        <row r="93">
          <cell r="A93" t="str">
            <v>SOLEK  Roman</v>
          </cell>
        </row>
        <row r="94">
          <cell r="A94" t="str">
            <v>TAURELLE Jeanine</v>
          </cell>
        </row>
        <row r="95">
          <cell r="A95" t="str">
            <v>TUGAUT Michel</v>
          </cell>
        </row>
        <row r="96">
          <cell r="A96" t="str">
            <v>TURPIN Georgette</v>
          </cell>
        </row>
        <row r="97">
          <cell r="A97" t="str">
            <v>VANDEVOIR Roger</v>
          </cell>
        </row>
        <row r="98">
          <cell r="A98" t="str">
            <v>VERDIER  Gisèle</v>
          </cell>
        </row>
        <row r="99">
          <cell r="A99" t="str">
            <v>VERDIER Claude</v>
          </cell>
        </row>
        <row r="100">
          <cell r="A100" t="str">
            <v>VIGOUROUX Denise</v>
          </cell>
        </row>
        <row r="101">
          <cell r="A101" t="str">
            <v>WOOD-MILLAR Elisabeth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 t="str">
            <v>ISOLEMENT</v>
          </cell>
        </row>
        <row r="10">
          <cell r="B10" t="str">
            <v>BESOIN DE SECURITE</v>
          </cell>
        </row>
        <row r="11">
          <cell r="B11" t="str">
            <v>INCONFORT</v>
          </cell>
        </row>
        <row r="12">
          <cell r="B12" t="str">
            <v>RAPPROCHEMENT FAMILIAL</v>
          </cell>
        </row>
        <row r="13">
          <cell r="B13" t="str">
            <v>RAISON DE SANTE</v>
          </cell>
        </row>
        <row r="14">
          <cell r="B14" t="str">
            <v>SANS LOGEMENT</v>
          </cell>
        </row>
        <row r="15">
          <cell r="B15" t="str">
            <v>AUTRES</v>
          </cell>
        </row>
        <row r="33">
          <cell r="B33" t="str">
            <v>SIEGE</v>
          </cell>
        </row>
        <row r="34">
          <cell r="B34" t="str">
            <v>LOGEMENT FOYER AREPA</v>
          </cell>
        </row>
        <row r="35">
          <cell r="B35" t="str">
            <v>INTERNET</v>
          </cell>
        </row>
        <row r="36">
          <cell r="B36" t="str">
            <v>SAM AREPA</v>
          </cell>
        </row>
        <row r="37">
          <cell r="B37" t="str">
            <v>CCAS DE LA COMMUNE</v>
          </cell>
        </row>
        <row r="38">
          <cell r="B38" t="str">
            <v>ORGANISMES RESERVATAIRES</v>
          </cell>
        </row>
        <row r="39">
          <cell r="B39" t="str">
            <v>ASSISTANTS SOCIAUX</v>
          </cell>
        </row>
        <row r="40">
          <cell r="B40" t="str">
            <v>UN ETABLISSEMENT DE SANTE</v>
          </cell>
        </row>
        <row r="41">
          <cell r="B41" t="str">
            <v>PRESCRIPTEURS</v>
          </cell>
        </row>
        <row r="42">
          <cell r="B42" t="str">
            <v>ASSOCIATIONS LOCALES</v>
          </cell>
        </row>
        <row r="43">
          <cell r="B43" t="str">
            <v>NOTORIETE-BOUCHE A OREILLE</v>
          </cell>
        </row>
        <row r="44">
          <cell r="B44" t="str">
            <v>RELATION FAMILIALE</v>
          </cell>
        </row>
        <row r="45">
          <cell r="B45" t="str">
            <v>AUTRES</v>
          </cell>
        </row>
        <row r="50">
          <cell r="G50" t="str">
            <v>AGRICULTEURS EXPLOITANTS</v>
          </cell>
        </row>
        <row r="51">
          <cell r="B51" t="str">
            <v>PARIS</v>
          </cell>
          <cell r="G51" t="str">
            <v>ARTISANTS-COMMERC.-CHEF ENTREP.</v>
          </cell>
        </row>
        <row r="52">
          <cell r="B52" t="str">
            <v>PROVINCE</v>
          </cell>
          <cell r="G52" t="str">
            <v>CADRES PROFESSIONS INTELLECTUELLES SUPERIEURES</v>
          </cell>
        </row>
        <row r="53">
          <cell r="B53" t="str">
            <v>DOM-TOM</v>
          </cell>
          <cell r="G53" t="str">
            <v>PROFESSIONS INTERMEDIAIRES</v>
          </cell>
        </row>
        <row r="54">
          <cell r="B54" t="str">
            <v>VILLE DE LA RESIDENCE</v>
          </cell>
          <cell r="G54" t="str">
            <v>EMPLOYES</v>
          </cell>
        </row>
        <row r="55">
          <cell r="B55" t="str">
            <v>DEPARTEMENT DE LA RESIDENCE HORS VILLE DE LA RESIDENCE</v>
          </cell>
          <cell r="G55" t="str">
            <v>OUVRIERS</v>
          </cell>
        </row>
        <row r="56">
          <cell r="B56" t="str">
            <v>REGION PARISIENNE HORS DEPARTEMENT DE LA RESIDENCE</v>
          </cell>
          <cell r="G56" t="str">
            <v>SANS PROFESSION</v>
          </cell>
        </row>
        <row r="57">
          <cell r="B57" t="str">
            <v>PAYS ETRANGER</v>
          </cell>
        </row>
        <row r="60">
          <cell r="G60" t="str">
            <v>LOGEMENT-FOYER AREPA</v>
          </cell>
        </row>
        <row r="61">
          <cell r="G61" t="str">
            <v xml:space="preserve">LOGEMENT-FOYER </v>
          </cell>
        </row>
        <row r="62">
          <cell r="G62" t="str">
            <v>HEBERGEMENT FAMILIAL/AMIS</v>
          </cell>
        </row>
        <row r="63">
          <cell r="G63" t="str">
            <v>HEBERGEMENT TEMPORAIRE</v>
          </cell>
        </row>
        <row r="64">
          <cell r="G64" t="str">
            <v>HOTEL</v>
          </cell>
        </row>
        <row r="65">
          <cell r="G65" t="str">
            <v>HOPITAL</v>
          </cell>
        </row>
        <row r="66">
          <cell r="G66" t="str">
            <v>LOCATAIRE APPARTEMENT</v>
          </cell>
        </row>
        <row r="67">
          <cell r="G67" t="str">
            <v>LOGEMENT DE FONCTION</v>
          </cell>
        </row>
        <row r="68">
          <cell r="G68" t="str">
            <v>LOCATAIRE PAVILLON</v>
          </cell>
        </row>
        <row r="69">
          <cell r="G69" t="str">
            <v>MAISON DE RETRAITE</v>
          </cell>
        </row>
        <row r="70">
          <cell r="G70" t="str">
            <v>EHPAD</v>
          </cell>
        </row>
        <row r="71">
          <cell r="G71" t="str">
            <v>PROPRIETAIRE APPARTEMENT</v>
          </cell>
        </row>
        <row r="72">
          <cell r="G72" t="str">
            <v>PROPRIETAIRE PAVILLON</v>
          </cell>
        </row>
        <row r="73">
          <cell r="G73" t="str">
            <v>SANS DOMICILE FIXE</v>
          </cell>
        </row>
        <row r="86">
          <cell r="C86" t="str">
            <v>1 - Ain</v>
          </cell>
        </row>
        <row r="87">
          <cell r="C87" t="str">
            <v>2 - Aisne</v>
          </cell>
        </row>
        <row r="88">
          <cell r="C88" t="str">
            <v>3 - Allier</v>
          </cell>
        </row>
        <row r="89">
          <cell r="C89" t="str">
            <v>4 - Alpes-de-Haute-Provence</v>
          </cell>
        </row>
        <row r="90">
          <cell r="C90" t="str">
            <v>5 - Hautes-Alpes</v>
          </cell>
        </row>
        <row r="91">
          <cell r="C91" t="str">
            <v>6 - Alpes-Maritimes</v>
          </cell>
        </row>
        <row r="92">
          <cell r="C92" t="str">
            <v>7 - Ardèche</v>
          </cell>
        </row>
        <row r="93">
          <cell r="C93" t="str">
            <v>8 - Ardennes</v>
          </cell>
        </row>
        <row r="94">
          <cell r="C94" t="str">
            <v>9 - Ariège</v>
          </cell>
        </row>
        <row r="95">
          <cell r="C95" t="str">
            <v>10 - Aube</v>
          </cell>
        </row>
        <row r="96">
          <cell r="C96" t="str">
            <v>11 - Aude</v>
          </cell>
        </row>
        <row r="97">
          <cell r="C97" t="str">
            <v>12 - Aveyron</v>
          </cell>
        </row>
        <row r="98">
          <cell r="C98" t="str">
            <v>13 - Bouches-du-Rhône</v>
          </cell>
        </row>
        <row r="99">
          <cell r="C99" t="str">
            <v>14 - Calvados</v>
          </cell>
        </row>
        <row r="100">
          <cell r="C100" t="str">
            <v>15 - Cantal</v>
          </cell>
        </row>
        <row r="101">
          <cell r="C101" t="str">
            <v>16 - Charente</v>
          </cell>
        </row>
        <row r="102">
          <cell r="C102" t="str">
            <v>17 - Charente-Maritime</v>
          </cell>
        </row>
        <row r="103">
          <cell r="C103" t="str">
            <v>18 - Cher</v>
          </cell>
        </row>
        <row r="104">
          <cell r="C104" t="str">
            <v>19 - Corrèze</v>
          </cell>
        </row>
        <row r="105">
          <cell r="C105" t="str">
            <v>‍2A - Corse-du-Sud</v>
          </cell>
        </row>
        <row r="106">
          <cell r="C106" t="str">
            <v>‍2B - Haute-Corse</v>
          </cell>
        </row>
        <row r="107">
          <cell r="C107" t="str">
            <v>21 - Côte-d'Or</v>
          </cell>
        </row>
        <row r="108">
          <cell r="C108" t="str">
            <v>22 - Côtes-d'Armor</v>
          </cell>
        </row>
        <row r="109">
          <cell r="C109" t="str">
            <v>23 - Creuse</v>
          </cell>
        </row>
        <row r="110">
          <cell r="C110" t="str">
            <v>24 - Dordogne</v>
          </cell>
        </row>
        <row r="111">
          <cell r="C111" t="str">
            <v>25 - Doubs</v>
          </cell>
        </row>
        <row r="112">
          <cell r="C112" t="str">
            <v>26 - Drôme</v>
          </cell>
        </row>
        <row r="113">
          <cell r="C113" t="str">
            <v>27 - Eure</v>
          </cell>
        </row>
        <row r="114">
          <cell r="C114" t="str">
            <v>28 - Eure-et-Loir</v>
          </cell>
        </row>
        <row r="115">
          <cell r="C115" t="str">
            <v>29 - Finistère</v>
          </cell>
        </row>
        <row r="116">
          <cell r="C116" t="str">
            <v>30 - Gard</v>
          </cell>
        </row>
        <row r="117">
          <cell r="C117" t="str">
            <v>31 - Haute-Garonne</v>
          </cell>
        </row>
        <row r="118">
          <cell r="C118" t="str">
            <v>32 - Gers</v>
          </cell>
        </row>
        <row r="119">
          <cell r="C119" t="str">
            <v>33 - Gironde</v>
          </cell>
        </row>
        <row r="120">
          <cell r="C120" t="str">
            <v>34 - Hérault</v>
          </cell>
        </row>
        <row r="121">
          <cell r="C121" t="str">
            <v>35 - Ille-et-Vilaine</v>
          </cell>
        </row>
        <row r="122">
          <cell r="C122" t="str">
            <v>36 - Indre</v>
          </cell>
        </row>
        <row r="123">
          <cell r="C123" t="str">
            <v>37 - Indre-et-Loire</v>
          </cell>
        </row>
        <row r="124">
          <cell r="C124" t="str">
            <v>38 - Isère</v>
          </cell>
        </row>
        <row r="125">
          <cell r="C125" t="str">
            <v>39 - Jura</v>
          </cell>
        </row>
        <row r="126">
          <cell r="C126" t="str">
            <v>40 - Landes</v>
          </cell>
        </row>
        <row r="127">
          <cell r="C127" t="str">
            <v>41 - Loir-et-Cher</v>
          </cell>
        </row>
        <row r="128">
          <cell r="C128" t="str">
            <v>42 - Loire</v>
          </cell>
        </row>
        <row r="129">
          <cell r="C129" t="str">
            <v>43 - Haute-Loire</v>
          </cell>
        </row>
        <row r="130">
          <cell r="C130" t="str">
            <v>44 - Loire-Atlantique</v>
          </cell>
        </row>
        <row r="131">
          <cell r="C131" t="str">
            <v>45 - Loiret</v>
          </cell>
        </row>
        <row r="132">
          <cell r="C132" t="str">
            <v>46 - Lot</v>
          </cell>
        </row>
        <row r="133">
          <cell r="C133" t="str">
            <v>47 - Lot-et-Garonne</v>
          </cell>
        </row>
        <row r="134">
          <cell r="C134" t="str">
            <v>48 - Lozère</v>
          </cell>
        </row>
        <row r="135">
          <cell r="C135" t="str">
            <v>49 - Maine-et-Loire</v>
          </cell>
        </row>
        <row r="136">
          <cell r="C136" t="str">
            <v>50 - Manche</v>
          </cell>
        </row>
        <row r="137">
          <cell r="C137" t="str">
            <v>51 - Marne</v>
          </cell>
        </row>
        <row r="138">
          <cell r="C138" t="str">
            <v>52 - Haute-Marne</v>
          </cell>
        </row>
        <row r="139">
          <cell r="C139" t="str">
            <v>53 - Mayenne</v>
          </cell>
        </row>
        <row r="140">
          <cell r="C140" t="str">
            <v>54 - Meurthe-et-Moselle</v>
          </cell>
        </row>
        <row r="141">
          <cell r="C141" t="str">
            <v>55 - Meuse</v>
          </cell>
        </row>
        <row r="142">
          <cell r="C142" t="str">
            <v>56 - Morbihan</v>
          </cell>
        </row>
        <row r="143">
          <cell r="C143" t="str">
            <v>57 - Moselle</v>
          </cell>
        </row>
        <row r="144">
          <cell r="C144" t="str">
            <v>58 - Nièvre</v>
          </cell>
        </row>
        <row r="145">
          <cell r="C145" t="str">
            <v>59 - Nord</v>
          </cell>
        </row>
        <row r="146">
          <cell r="C146" t="str">
            <v>60 - Oise</v>
          </cell>
        </row>
        <row r="147">
          <cell r="C147" t="str">
            <v>61 - Orne</v>
          </cell>
        </row>
        <row r="148">
          <cell r="C148" t="str">
            <v>62 - Pas-de-Calais</v>
          </cell>
        </row>
        <row r="149">
          <cell r="C149" t="str">
            <v>63 - Puy-de-Dôme</v>
          </cell>
        </row>
        <row r="150">
          <cell r="C150" t="str">
            <v>64 - Pyrénées-Atlantiques</v>
          </cell>
        </row>
        <row r="151">
          <cell r="C151" t="str">
            <v>65 - Hautes-Pyrénées</v>
          </cell>
        </row>
        <row r="152">
          <cell r="C152" t="str">
            <v>66 - Pyrénées-Orientales</v>
          </cell>
        </row>
        <row r="153">
          <cell r="C153" t="str">
            <v>67 - Bas-Rhin</v>
          </cell>
        </row>
        <row r="154">
          <cell r="C154" t="str">
            <v>68 - Haut-Rhin</v>
          </cell>
        </row>
        <row r="155">
          <cell r="C155" t="str">
            <v>69 - Rhône</v>
          </cell>
        </row>
        <row r="156">
          <cell r="C156" t="str">
            <v>70 - Haute-Saône</v>
          </cell>
        </row>
        <row r="157">
          <cell r="C157" t="str">
            <v>71 - Saône-et-Loire</v>
          </cell>
        </row>
        <row r="158">
          <cell r="C158" t="str">
            <v>72 - Sarthe</v>
          </cell>
        </row>
        <row r="159">
          <cell r="C159" t="str">
            <v>73 - Savoie</v>
          </cell>
        </row>
        <row r="160">
          <cell r="C160" t="str">
            <v>74 - Haute-Savoie</v>
          </cell>
        </row>
        <row r="161">
          <cell r="C161" t="str">
            <v>75 - Paris</v>
          </cell>
        </row>
        <row r="162">
          <cell r="C162" t="str">
            <v>76 - Seine-Maritime</v>
          </cell>
        </row>
        <row r="163">
          <cell r="C163" t="str">
            <v>77 - Seine-et-Marne</v>
          </cell>
        </row>
        <row r="164">
          <cell r="C164" t="str">
            <v>78 - Yvelines</v>
          </cell>
        </row>
        <row r="165">
          <cell r="C165" t="str">
            <v>79 - Deux-Sèvres</v>
          </cell>
        </row>
        <row r="166">
          <cell r="C166" t="str">
            <v>80 - Somme</v>
          </cell>
        </row>
        <row r="167">
          <cell r="C167" t="str">
            <v>81 - Tarn</v>
          </cell>
        </row>
        <row r="168">
          <cell r="C168" t="str">
            <v>82 - Tarn-et-Garonne</v>
          </cell>
        </row>
        <row r="169">
          <cell r="C169" t="str">
            <v>83 - Var</v>
          </cell>
        </row>
        <row r="170">
          <cell r="C170" t="str">
            <v>84 - Vaucluse</v>
          </cell>
        </row>
        <row r="171">
          <cell r="C171" t="str">
            <v>85 - Vendée</v>
          </cell>
        </row>
        <row r="172">
          <cell r="C172" t="str">
            <v>86 - Vienne</v>
          </cell>
        </row>
        <row r="173">
          <cell r="C173" t="str">
            <v>87 - Haute-Vienne</v>
          </cell>
        </row>
        <row r="174">
          <cell r="C174" t="str">
            <v>88 - Vosges</v>
          </cell>
        </row>
        <row r="175">
          <cell r="C175" t="str">
            <v>89 - Yonne</v>
          </cell>
        </row>
        <row r="176">
          <cell r="C176" t="str">
            <v>90 - Territoire de Belfort</v>
          </cell>
        </row>
        <row r="177">
          <cell r="C177" t="str">
            <v>91 - Essonne</v>
          </cell>
        </row>
        <row r="178">
          <cell r="C178" t="str">
            <v>92 - Hauts-de-Seine</v>
          </cell>
        </row>
        <row r="179">
          <cell r="C179" t="str">
            <v>93 - Seine-Saint-Denis</v>
          </cell>
        </row>
        <row r="180">
          <cell r="C180" t="str">
            <v>94 - Val-de-Marne</v>
          </cell>
        </row>
        <row r="181">
          <cell r="C181" t="str">
            <v>95 - Val-d'Oise</v>
          </cell>
        </row>
        <row r="182">
          <cell r="C182" t="str">
            <v>971 - Guadeloupe</v>
          </cell>
        </row>
        <row r="183">
          <cell r="C183" t="str">
            <v>972 - Martinique</v>
          </cell>
        </row>
        <row r="184">
          <cell r="C184" t="str">
            <v>973 - Guyane</v>
          </cell>
        </row>
        <row r="185">
          <cell r="C185" t="str">
            <v>974 - La Réunion</v>
          </cell>
        </row>
        <row r="186">
          <cell r="C186" t="str">
            <v>976 - Mayotte</v>
          </cell>
        </row>
        <row r="187">
          <cell r="C187" t="str">
            <v>99 - Etranger</v>
          </cell>
        </row>
      </sheetData>
      <sheetData sheetId="15">
        <row r="1">
          <cell r="B1" t="str">
            <v>Veuf(ve)</v>
          </cell>
          <cell r="D1" t="str">
            <v>Mr</v>
          </cell>
        </row>
        <row r="2">
          <cell r="B2" t="str">
            <v>célibataire</v>
          </cell>
          <cell r="D2" t="str">
            <v>Mme</v>
          </cell>
          <cell r="F2" t="str">
            <v>Enfants</v>
          </cell>
        </row>
        <row r="3">
          <cell r="B3" t="str">
            <v>Marié-e</v>
          </cell>
          <cell r="F3" t="str">
            <v>Petits-enfants</v>
          </cell>
        </row>
        <row r="4">
          <cell r="B4" t="str">
            <v>Pacsé-e</v>
          </cell>
          <cell r="F4" t="str">
            <v>Frére</v>
          </cell>
        </row>
        <row r="5">
          <cell r="B5" t="str">
            <v>Divorcé-e</v>
          </cell>
          <cell r="F5" t="str">
            <v>Sœur</v>
          </cell>
        </row>
        <row r="6">
          <cell r="F6" t="str">
            <v>Neveux</v>
          </cell>
        </row>
        <row r="7">
          <cell r="F7" t="str">
            <v>Nièce</v>
          </cell>
        </row>
        <row r="8">
          <cell r="F8" t="str">
            <v>Beau Frère</v>
          </cell>
        </row>
        <row r="9">
          <cell r="F9" t="str">
            <v>Belle sœur</v>
          </cell>
        </row>
        <row r="10">
          <cell r="F10" t="str">
            <v>Cousin</v>
          </cell>
        </row>
        <row r="11">
          <cell r="A11" t="str">
            <v>PAYANT</v>
          </cell>
          <cell r="F11" t="str">
            <v>Cousine</v>
          </cell>
        </row>
        <row r="12">
          <cell r="A12" t="str">
            <v>AIDE-SOCIALE</v>
          </cell>
          <cell r="F12" t="str">
            <v>Ex Mari</v>
          </cell>
        </row>
        <row r="13">
          <cell r="F13" t="str">
            <v>Ex Femme</v>
          </cell>
        </row>
        <row r="14">
          <cell r="F14" t="str">
            <v>Ami-e</v>
          </cell>
        </row>
        <row r="15">
          <cell r="F15" t="str">
            <v>Autre</v>
          </cell>
        </row>
        <row r="21">
          <cell r="A21" t="str">
            <v>Oui</v>
          </cell>
        </row>
        <row r="22">
          <cell r="A22" t="str">
            <v>Non</v>
          </cell>
        </row>
        <row r="25">
          <cell r="A25" t="str">
            <v>TUTELLE</v>
          </cell>
        </row>
        <row r="26">
          <cell r="A26" t="str">
            <v>CURATELLE SIMPLE</v>
          </cell>
        </row>
        <row r="27">
          <cell r="A27" t="str">
            <v>CURATELLE RENFORCEE</v>
          </cell>
        </row>
        <row r="28">
          <cell r="A28" t="str">
            <v>SAUVEGARDE DE JUSTICE</v>
          </cell>
        </row>
        <row r="33">
          <cell r="A33" t="str">
            <v>téléassistance de la résidence</v>
          </cell>
        </row>
        <row r="34">
          <cell r="A34" t="str">
            <v xml:space="preserve">autre téléassistance </v>
          </cell>
        </row>
        <row r="35">
          <cell r="A35" t="str">
            <v>non</v>
          </cell>
        </row>
        <row r="37">
          <cell r="B37">
            <v>1</v>
          </cell>
        </row>
        <row r="38">
          <cell r="B38">
            <v>2</v>
          </cell>
        </row>
        <row r="39">
          <cell r="B39">
            <v>3</v>
          </cell>
        </row>
        <row r="40">
          <cell r="B40">
            <v>4</v>
          </cell>
        </row>
        <row r="41">
          <cell r="B41">
            <v>5</v>
          </cell>
        </row>
        <row r="42">
          <cell r="B42">
            <v>6</v>
          </cell>
        </row>
        <row r="45">
          <cell r="C45" t="str">
            <v>Option réduite</v>
          </cell>
        </row>
        <row r="46">
          <cell r="C46" t="str">
            <v>Option 1</v>
          </cell>
        </row>
        <row r="47">
          <cell r="C47" t="str">
            <v>Option 2</v>
          </cell>
        </row>
        <row r="48">
          <cell r="C48" t="str">
            <v>Option 3</v>
          </cell>
        </row>
        <row r="49">
          <cell r="C49" t="str">
            <v>Option 4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07"/>
  <sheetViews>
    <sheetView showZeros="0" zoomScale="55" zoomScaleNormal="55" workbookViewId="0">
      <pane xSplit="2" ySplit="2" topLeftCell="C3" activePane="bottomRight" state="frozen"/>
      <selection activeCell="E108" sqref="E108"/>
      <selection pane="topRight" activeCell="E108" sqref="E108"/>
      <selection pane="bottomLeft" activeCell="E108" sqref="E108"/>
      <selection pane="bottomRight" activeCell="K15" sqref="K15"/>
    </sheetView>
  </sheetViews>
  <sheetFormatPr baseColWidth="10" defaultRowHeight="15"/>
  <cols>
    <col min="1" max="1" width="31.28515625" style="26" customWidth="1"/>
    <col min="2" max="2" width="16.85546875" style="27" customWidth="1"/>
    <col min="3" max="8" width="19.28515625" style="26" customWidth="1"/>
    <col min="9" max="9" width="19.28515625" style="28" customWidth="1"/>
    <col min="10" max="13" width="24.7109375" style="26" customWidth="1"/>
    <col min="14" max="14" width="26.85546875" style="26" customWidth="1"/>
    <col min="15" max="15" width="24.7109375" style="26" customWidth="1"/>
    <col min="16" max="16" width="27.42578125" style="26" customWidth="1"/>
    <col min="17" max="19" width="19.5703125" style="26" customWidth="1"/>
    <col min="20" max="16384" width="11.42578125" style="26"/>
  </cols>
  <sheetData>
    <row r="1" spans="1:18" s="1" customFormat="1" ht="19.5" customHeight="1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2">
        <v>9</v>
      </c>
      <c r="J1" s="1">
        <v>253</v>
      </c>
      <c r="K1" s="1">
        <v>254</v>
      </c>
      <c r="L1" s="1">
        <v>255</v>
      </c>
      <c r="M1" s="1">
        <v>256</v>
      </c>
      <c r="N1" s="1">
        <v>257</v>
      </c>
      <c r="O1" s="1">
        <v>258</v>
      </c>
      <c r="P1" s="1">
        <v>259</v>
      </c>
      <c r="Q1" s="1">
        <v>260</v>
      </c>
      <c r="R1" s="1">
        <v>261</v>
      </c>
    </row>
    <row r="2" spans="1:18" s="10" customFormat="1" ht="95.25" customHeight="1">
      <c r="A2" s="3" t="s">
        <v>0</v>
      </c>
      <c r="B2" s="4" t="s">
        <v>1</v>
      </c>
      <c r="C2" s="5" t="s">
        <v>2</v>
      </c>
      <c r="D2" s="5" t="s">
        <v>3</v>
      </c>
      <c r="E2" s="6" t="s">
        <v>4</v>
      </c>
      <c r="F2" s="7" t="s">
        <v>5</v>
      </c>
      <c r="G2" s="8" t="s">
        <v>6</v>
      </c>
      <c r="H2" s="8" t="s">
        <v>7</v>
      </c>
      <c r="I2" s="9" t="s">
        <v>8</v>
      </c>
    </row>
    <row r="3" spans="1:18" s="20" customFormat="1" ht="16.5" customHeight="1">
      <c r="A3" s="11" t="str">
        <f t="shared" ref="A3:A23" si="0">C3&amp;" "&amp;D3</f>
        <v xml:space="preserve"> </v>
      </c>
      <c r="B3" s="11">
        <v>41351</v>
      </c>
      <c r="C3" s="12"/>
      <c r="D3" s="13"/>
      <c r="E3" s="14" t="s">
        <v>9</v>
      </c>
      <c r="F3" s="15"/>
      <c r="G3" s="16"/>
      <c r="H3" s="11">
        <v>8940</v>
      </c>
      <c r="I3" s="17">
        <f t="shared" ref="I3:I66" ca="1" si="1">IF(H3&gt;0,INT((TODAY()-H3)/365),"")</f>
        <v>89</v>
      </c>
    </row>
    <row r="4" spans="1:18" s="23" customFormat="1" ht="15.75">
      <c r="A4" s="11" t="str">
        <f t="shared" si="0"/>
        <v xml:space="preserve"> </v>
      </c>
      <c r="B4" s="21">
        <v>40452</v>
      </c>
      <c r="C4" s="18"/>
      <c r="D4" s="22"/>
      <c r="E4" s="14" t="s">
        <v>10</v>
      </c>
      <c r="F4" s="15"/>
      <c r="G4" s="19"/>
      <c r="H4" s="21">
        <v>12775</v>
      </c>
      <c r="I4" s="17">
        <f t="shared" ca="1" si="1"/>
        <v>78</v>
      </c>
    </row>
    <row r="5" spans="1:18" s="20" customFormat="1" ht="15.75">
      <c r="A5" s="11" t="str">
        <f t="shared" si="0"/>
        <v xml:space="preserve"> </v>
      </c>
      <c r="B5" s="21">
        <v>41162</v>
      </c>
      <c r="C5" s="18"/>
      <c r="D5" s="22"/>
      <c r="E5" s="14" t="s">
        <v>9</v>
      </c>
      <c r="F5" s="15"/>
      <c r="G5" s="19"/>
      <c r="H5" s="21">
        <v>14756</v>
      </c>
      <c r="I5" s="17">
        <f t="shared" ca="1" si="1"/>
        <v>73</v>
      </c>
    </row>
    <row r="6" spans="1:18" s="20" customFormat="1" ht="15.75">
      <c r="A6" s="11" t="str">
        <f t="shared" si="0"/>
        <v xml:space="preserve"> </v>
      </c>
      <c r="B6" s="21">
        <v>38638</v>
      </c>
      <c r="C6" s="18"/>
      <c r="D6" s="22"/>
      <c r="E6" s="14" t="s">
        <v>9</v>
      </c>
      <c r="F6" s="15"/>
      <c r="G6" s="19"/>
      <c r="H6" s="21">
        <v>10007</v>
      </c>
      <c r="I6" s="17">
        <f t="shared" ca="1" si="1"/>
        <v>86</v>
      </c>
    </row>
    <row r="7" spans="1:18" s="20" customFormat="1" ht="15.75">
      <c r="A7" s="11" t="str">
        <f t="shared" si="0"/>
        <v xml:space="preserve"> </v>
      </c>
      <c r="B7" s="21">
        <v>38698</v>
      </c>
      <c r="C7" s="18"/>
      <c r="D7" s="22"/>
      <c r="E7" s="14" t="s">
        <v>10</v>
      </c>
      <c r="F7" s="15"/>
      <c r="G7" s="19"/>
      <c r="H7" s="21">
        <v>15483</v>
      </c>
      <c r="I7" s="17">
        <f t="shared" ca="1" si="1"/>
        <v>71</v>
      </c>
    </row>
    <row r="8" spans="1:18" s="20" customFormat="1" ht="15.75">
      <c r="A8" s="11" t="str">
        <f t="shared" si="0"/>
        <v xml:space="preserve"> </v>
      </c>
      <c r="B8" s="21">
        <v>41015</v>
      </c>
      <c r="C8" s="18"/>
      <c r="D8" s="22"/>
      <c r="E8" s="14" t="s">
        <v>10</v>
      </c>
      <c r="F8" s="15"/>
      <c r="G8" s="19"/>
      <c r="H8" s="21">
        <v>19308</v>
      </c>
      <c r="I8" s="17">
        <f t="shared" ca="1" si="1"/>
        <v>60</v>
      </c>
    </row>
    <row r="9" spans="1:18" s="20" customFormat="1" ht="15.75">
      <c r="A9" s="11" t="str">
        <f t="shared" si="0"/>
        <v xml:space="preserve"> </v>
      </c>
      <c r="B9" s="21">
        <v>40148</v>
      </c>
      <c r="C9" s="18"/>
      <c r="D9" s="22"/>
      <c r="E9" s="14" t="s">
        <v>9</v>
      </c>
      <c r="F9" s="15"/>
      <c r="G9" s="19"/>
      <c r="H9" s="21">
        <v>4574</v>
      </c>
      <c r="I9" s="17">
        <f t="shared" ca="1" si="1"/>
        <v>101</v>
      </c>
    </row>
    <row r="10" spans="1:18" s="20" customFormat="1" ht="15.75">
      <c r="A10" s="11" t="str">
        <f t="shared" si="0"/>
        <v xml:space="preserve"> </v>
      </c>
      <c r="B10" s="21">
        <v>41041</v>
      </c>
      <c r="C10" s="18"/>
      <c r="D10" s="22"/>
      <c r="E10" s="14" t="s">
        <v>9</v>
      </c>
      <c r="F10" s="15"/>
      <c r="G10" s="19"/>
      <c r="H10" s="21">
        <v>12733</v>
      </c>
      <c r="I10" s="17">
        <f t="shared" ca="1" si="1"/>
        <v>78</v>
      </c>
    </row>
    <row r="11" spans="1:18" s="20" customFormat="1" ht="15.75">
      <c r="A11" s="11" t="str">
        <f t="shared" si="0"/>
        <v xml:space="preserve"> </v>
      </c>
      <c r="B11" s="21">
        <v>40695</v>
      </c>
      <c r="C11" s="18"/>
      <c r="D11" s="22"/>
      <c r="E11" s="14" t="s">
        <v>9</v>
      </c>
      <c r="F11" s="15"/>
      <c r="G11" s="19"/>
      <c r="H11" s="21">
        <v>11680</v>
      </c>
      <c r="I11" s="17">
        <f t="shared" ca="1" si="1"/>
        <v>81</v>
      </c>
    </row>
    <row r="12" spans="1:18" s="20" customFormat="1" ht="15.75">
      <c r="A12" s="11" t="str">
        <f t="shared" si="0"/>
        <v xml:space="preserve"> </v>
      </c>
      <c r="B12" s="21">
        <v>39518</v>
      </c>
      <c r="C12" s="18"/>
      <c r="D12" s="22"/>
      <c r="E12" s="14" t="s">
        <v>9</v>
      </c>
      <c r="F12" s="15"/>
      <c r="G12" s="19"/>
      <c r="H12" s="21">
        <v>11792</v>
      </c>
      <c r="I12" s="17">
        <f t="shared" ca="1" si="1"/>
        <v>81</v>
      </c>
    </row>
    <row r="13" spans="1:18" s="20" customFormat="1" ht="15.75">
      <c r="A13" s="11" t="str">
        <f t="shared" si="0"/>
        <v xml:space="preserve"> </v>
      </c>
      <c r="B13" s="21">
        <v>39837</v>
      </c>
      <c r="C13" s="18"/>
      <c r="D13" s="22"/>
      <c r="E13" s="14" t="s">
        <v>10</v>
      </c>
      <c r="F13" s="15"/>
      <c r="G13" s="19"/>
      <c r="H13" s="21">
        <v>17399</v>
      </c>
      <c r="I13" s="17">
        <f t="shared" ca="1" si="1"/>
        <v>66</v>
      </c>
    </row>
    <row r="14" spans="1:18" s="20" customFormat="1" ht="15.75">
      <c r="A14" s="11" t="str">
        <f t="shared" si="0"/>
        <v xml:space="preserve"> </v>
      </c>
      <c r="B14" s="21">
        <v>40148</v>
      </c>
      <c r="C14" s="18"/>
      <c r="D14" s="22"/>
      <c r="E14" s="14" t="s">
        <v>10</v>
      </c>
      <c r="F14" s="15"/>
      <c r="G14" s="19"/>
      <c r="H14" s="21">
        <v>18233</v>
      </c>
      <c r="I14" s="17">
        <f t="shared" ca="1" si="1"/>
        <v>63</v>
      </c>
    </row>
    <row r="15" spans="1:18" s="20" customFormat="1" ht="15.75">
      <c r="A15" s="11" t="str">
        <f t="shared" si="0"/>
        <v xml:space="preserve"> </v>
      </c>
      <c r="B15" s="21">
        <v>41427</v>
      </c>
      <c r="C15" s="18"/>
      <c r="D15" s="22"/>
      <c r="E15" s="14" t="s">
        <v>10</v>
      </c>
      <c r="F15" s="15"/>
      <c r="G15" s="19"/>
      <c r="H15" s="21">
        <v>16932</v>
      </c>
      <c r="I15" s="17">
        <f t="shared" ca="1" si="1"/>
        <v>67</v>
      </c>
    </row>
    <row r="16" spans="1:18" s="20" customFormat="1" ht="15.75">
      <c r="A16" s="11" t="str">
        <f t="shared" si="0"/>
        <v xml:space="preserve"> </v>
      </c>
      <c r="B16" s="21">
        <v>40634</v>
      </c>
      <c r="C16" s="18"/>
      <c r="D16" s="22"/>
      <c r="E16" s="14" t="s">
        <v>10</v>
      </c>
      <c r="F16" s="15"/>
      <c r="G16" s="19"/>
      <c r="H16" s="21">
        <v>17295</v>
      </c>
      <c r="I16" s="17">
        <f t="shared" ca="1" si="1"/>
        <v>66</v>
      </c>
    </row>
    <row r="17" spans="1:9" s="20" customFormat="1" ht="15.75">
      <c r="A17" s="11" t="str">
        <f t="shared" si="0"/>
        <v xml:space="preserve"> </v>
      </c>
      <c r="B17" s="21">
        <v>39783</v>
      </c>
      <c r="C17" s="18"/>
      <c r="D17" s="22"/>
      <c r="E17" s="14" t="s">
        <v>9</v>
      </c>
      <c r="F17" s="15"/>
      <c r="G17" s="19"/>
      <c r="H17" s="21">
        <v>15451</v>
      </c>
      <c r="I17" s="17">
        <f t="shared" ca="1" si="1"/>
        <v>71</v>
      </c>
    </row>
    <row r="18" spans="1:9" s="20" customFormat="1" ht="15.75">
      <c r="A18" s="11" t="str">
        <f t="shared" si="0"/>
        <v xml:space="preserve"> </v>
      </c>
      <c r="B18" s="21">
        <v>38201</v>
      </c>
      <c r="C18" s="18"/>
      <c r="D18" s="22"/>
      <c r="E18" s="14" t="s">
        <v>9</v>
      </c>
      <c r="F18" s="15"/>
      <c r="G18" s="19"/>
      <c r="H18" s="21">
        <v>10959</v>
      </c>
      <c r="I18" s="17">
        <f t="shared" ca="1" si="1"/>
        <v>83</v>
      </c>
    </row>
    <row r="19" spans="1:9" s="20" customFormat="1" ht="15.75">
      <c r="A19" s="11" t="str">
        <f t="shared" si="0"/>
        <v xml:space="preserve"> </v>
      </c>
      <c r="B19" s="21">
        <v>38201</v>
      </c>
      <c r="C19" s="18"/>
      <c r="D19" s="22"/>
      <c r="E19" s="14" t="s">
        <v>9</v>
      </c>
      <c r="F19" s="15"/>
      <c r="G19" s="19"/>
      <c r="H19" s="21">
        <v>12785</v>
      </c>
      <c r="I19" s="17">
        <f t="shared" ca="1" si="1"/>
        <v>78</v>
      </c>
    </row>
    <row r="20" spans="1:9" s="20" customFormat="1" ht="15.75">
      <c r="A20" s="11" t="str">
        <f t="shared" si="0"/>
        <v xml:space="preserve"> </v>
      </c>
      <c r="B20" s="21">
        <v>41518</v>
      </c>
      <c r="C20" s="18"/>
      <c r="D20" s="22"/>
      <c r="E20" s="14" t="s">
        <v>9</v>
      </c>
      <c r="F20" s="15"/>
      <c r="G20" s="19"/>
      <c r="H20" s="21">
        <v>18004</v>
      </c>
      <c r="I20" s="17">
        <f t="shared" ca="1" si="1"/>
        <v>64</v>
      </c>
    </row>
    <row r="21" spans="1:9" s="20" customFormat="1" ht="15.75">
      <c r="A21" s="11" t="str">
        <f t="shared" si="0"/>
        <v xml:space="preserve"> </v>
      </c>
      <c r="B21" s="21">
        <v>37622</v>
      </c>
      <c r="C21" s="18"/>
      <c r="D21" s="22"/>
      <c r="E21" s="14" t="s">
        <v>9</v>
      </c>
      <c r="F21" s="15"/>
      <c r="G21" s="19"/>
      <c r="H21" s="21">
        <v>14964</v>
      </c>
      <c r="I21" s="17">
        <f t="shared" ca="1" si="1"/>
        <v>72</v>
      </c>
    </row>
    <row r="22" spans="1:9" s="20" customFormat="1" ht="15.75">
      <c r="A22" s="11" t="str">
        <f t="shared" si="0"/>
        <v xml:space="preserve"> </v>
      </c>
      <c r="B22" s="21">
        <v>39874</v>
      </c>
      <c r="C22" s="18"/>
      <c r="D22" s="22"/>
      <c r="E22" s="14" t="s">
        <v>9</v>
      </c>
      <c r="F22" s="15"/>
      <c r="G22" s="19"/>
      <c r="H22" s="21">
        <v>14599</v>
      </c>
      <c r="I22" s="17">
        <f t="shared" ca="1" si="1"/>
        <v>73</v>
      </c>
    </row>
    <row r="23" spans="1:9" s="20" customFormat="1" ht="15.75">
      <c r="A23" s="11" t="str">
        <f t="shared" si="0"/>
        <v xml:space="preserve"> </v>
      </c>
      <c r="B23" s="21">
        <v>39541</v>
      </c>
      <c r="C23" s="18"/>
      <c r="D23" s="22"/>
      <c r="E23" s="14" t="s">
        <v>10</v>
      </c>
      <c r="F23" s="15"/>
      <c r="G23" s="19"/>
      <c r="H23" s="21">
        <v>8675</v>
      </c>
      <c r="I23" s="17">
        <f t="shared" ca="1" si="1"/>
        <v>90</v>
      </c>
    </row>
    <row r="24" spans="1:9" s="20" customFormat="1" ht="15.75">
      <c r="A24" s="11"/>
      <c r="B24" s="21">
        <v>40848</v>
      </c>
      <c r="C24" s="18"/>
      <c r="D24" s="22"/>
      <c r="E24" s="14" t="s">
        <v>10</v>
      </c>
      <c r="F24" s="15"/>
      <c r="G24" s="19"/>
      <c r="H24" s="21">
        <v>16921</v>
      </c>
      <c r="I24" s="17">
        <f t="shared" ca="1" si="1"/>
        <v>67</v>
      </c>
    </row>
    <row r="25" spans="1:9" s="20" customFormat="1" ht="15.75">
      <c r="A25" s="11"/>
      <c r="B25" s="21">
        <v>41094</v>
      </c>
      <c r="C25" s="18"/>
      <c r="D25" s="22"/>
      <c r="E25" s="14" t="s">
        <v>10</v>
      </c>
      <c r="F25" s="15"/>
      <c r="G25" s="19"/>
      <c r="H25" s="21">
        <v>16447</v>
      </c>
      <c r="I25" s="17">
        <f t="shared" ca="1" si="1"/>
        <v>68</v>
      </c>
    </row>
    <row r="26" spans="1:9" s="20" customFormat="1" ht="15.75">
      <c r="A26" s="11"/>
      <c r="B26" s="21">
        <v>41104</v>
      </c>
      <c r="C26" s="18"/>
      <c r="D26" s="22"/>
      <c r="E26" s="14" t="s">
        <v>9</v>
      </c>
      <c r="F26" s="15"/>
      <c r="G26" s="19"/>
      <c r="H26" s="21">
        <v>7581</v>
      </c>
      <c r="I26" s="17">
        <f t="shared" ca="1" si="1"/>
        <v>93</v>
      </c>
    </row>
    <row r="27" spans="1:9" s="20" customFormat="1" ht="15.75">
      <c r="A27" s="11"/>
      <c r="B27" s="21">
        <v>37130</v>
      </c>
      <c r="C27" s="18"/>
      <c r="D27" s="22"/>
      <c r="E27" s="14" t="s">
        <v>9</v>
      </c>
      <c r="F27" s="15"/>
      <c r="G27" s="19"/>
      <c r="H27" s="21">
        <v>9768</v>
      </c>
      <c r="I27" s="17">
        <f t="shared" ca="1" si="1"/>
        <v>87</v>
      </c>
    </row>
    <row r="28" spans="1:9" s="20" customFormat="1" ht="15.75">
      <c r="A28" s="11"/>
      <c r="B28" s="21">
        <v>38087</v>
      </c>
      <c r="C28" s="18"/>
      <c r="D28" s="22"/>
      <c r="E28" s="14" t="s">
        <v>9</v>
      </c>
      <c r="F28" s="15"/>
      <c r="G28" s="19"/>
      <c r="H28" s="21">
        <v>8076</v>
      </c>
      <c r="I28" s="17">
        <f t="shared" ca="1" si="1"/>
        <v>91</v>
      </c>
    </row>
    <row r="29" spans="1:9" s="20" customFormat="1" ht="15.75">
      <c r="A29" s="11"/>
      <c r="B29" s="21">
        <v>41518</v>
      </c>
      <c r="C29" s="18"/>
      <c r="D29" s="22"/>
      <c r="E29" s="14" t="s">
        <v>9</v>
      </c>
      <c r="F29" s="15"/>
      <c r="G29" s="19"/>
      <c r="H29" s="21">
        <v>10208</v>
      </c>
      <c r="I29" s="17">
        <f t="shared" ca="1" si="1"/>
        <v>85</v>
      </c>
    </row>
    <row r="30" spans="1:9" s="20" customFormat="1" ht="15.75">
      <c r="A30" s="11"/>
      <c r="B30" s="21">
        <v>39241</v>
      </c>
      <c r="C30" s="18"/>
      <c r="D30" s="22"/>
      <c r="E30" s="14" t="s">
        <v>9</v>
      </c>
      <c r="F30" s="15"/>
      <c r="G30" s="19"/>
      <c r="H30" s="21">
        <v>7724</v>
      </c>
      <c r="I30" s="17">
        <f t="shared" ca="1" si="1"/>
        <v>92</v>
      </c>
    </row>
    <row r="31" spans="1:9" s="23" customFormat="1" ht="15.75">
      <c r="A31" s="11"/>
      <c r="B31" s="21">
        <v>39162</v>
      </c>
      <c r="C31" s="18"/>
      <c r="D31" s="22"/>
      <c r="E31" s="14" t="s">
        <v>10</v>
      </c>
      <c r="F31" s="15"/>
      <c r="G31" s="19"/>
      <c r="H31" s="21">
        <v>9975</v>
      </c>
      <c r="I31" s="17">
        <f t="shared" ca="1" si="1"/>
        <v>86</v>
      </c>
    </row>
    <row r="32" spans="1:9" s="20" customFormat="1" ht="15.75">
      <c r="A32" s="11"/>
      <c r="B32" s="21">
        <v>41153</v>
      </c>
      <c r="C32" s="18"/>
      <c r="D32" s="22"/>
      <c r="E32" s="14" t="s">
        <v>9</v>
      </c>
      <c r="F32" s="15"/>
      <c r="G32" s="19"/>
      <c r="H32" s="21">
        <v>10960</v>
      </c>
      <c r="I32" s="17">
        <f t="shared" ca="1" si="1"/>
        <v>83</v>
      </c>
    </row>
    <row r="33" spans="1:9" s="23" customFormat="1" ht="15.75">
      <c r="A33" s="11"/>
      <c r="B33" s="21">
        <v>39764</v>
      </c>
      <c r="C33" s="18"/>
      <c r="D33" s="22"/>
      <c r="E33" s="14" t="s">
        <v>9</v>
      </c>
      <c r="F33" s="15"/>
      <c r="G33" s="19"/>
      <c r="H33" s="21">
        <v>11337</v>
      </c>
      <c r="I33" s="17">
        <f t="shared" ca="1" si="1"/>
        <v>82</v>
      </c>
    </row>
    <row r="34" spans="1:9" s="23" customFormat="1" ht="15.75">
      <c r="A34" s="11"/>
      <c r="B34" s="21">
        <v>39689</v>
      </c>
      <c r="C34" s="18"/>
      <c r="D34" s="22"/>
      <c r="E34" s="14" t="s">
        <v>9</v>
      </c>
      <c r="F34" s="15"/>
      <c r="G34" s="19"/>
      <c r="H34" s="21">
        <v>7559</v>
      </c>
      <c r="I34" s="17">
        <f t="shared" ca="1" si="1"/>
        <v>93</v>
      </c>
    </row>
    <row r="35" spans="1:9" s="23" customFormat="1" ht="15.75">
      <c r="A35" s="11"/>
      <c r="B35" s="21">
        <v>37257</v>
      </c>
      <c r="C35" s="18"/>
      <c r="D35" s="22"/>
      <c r="E35" s="14" t="s">
        <v>10</v>
      </c>
      <c r="F35" s="15"/>
      <c r="G35" s="19"/>
      <c r="H35" s="21">
        <v>10779</v>
      </c>
      <c r="I35" s="17">
        <f t="shared" ca="1" si="1"/>
        <v>84</v>
      </c>
    </row>
    <row r="36" spans="1:9" s="23" customFormat="1" ht="15.75">
      <c r="A36" s="11"/>
      <c r="B36" s="21">
        <v>39583</v>
      </c>
      <c r="C36" s="18"/>
      <c r="D36" s="22"/>
      <c r="E36" s="14" t="s">
        <v>9</v>
      </c>
      <c r="F36" s="15"/>
      <c r="G36" s="19"/>
      <c r="H36" s="21">
        <v>15272</v>
      </c>
      <c r="I36" s="17">
        <f t="shared" ca="1" si="1"/>
        <v>71</v>
      </c>
    </row>
    <row r="37" spans="1:9" s="23" customFormat="1" ht="15.75">
      <c r="A37" s="11"/>
      <c r="B37" s="21">
        <v>39904</v>
      </c>
      <c r="C37" s="18"/>
      <c r="D37" s="22"/>
      <c r="E37" s="14" t="s">
        <v>10</v>
      </c>
      <c r="F37" s="15"/>
      <c r="G37" s="19"/>
      <c r="H37" s="21">
        <v>17546</v>
      </c>
      <c r="I37" s="17">
        <f t="shared" ca="1" si="1"/>
        <v>65</v>
      </c>
    </row>
    <row r="38" spans="1:9" s="23" customFormat="1" ht="15.75">
      <c r="A38" s="11"/>
      <c r="B38" s="21">
        <v>40087</v>
      </c>
      <c r="C38" s="18"/>
      <c r="D38" s="22"/>
      <c r="E38" s="14" t="s">
        <v>10</v>
      </c>
      <c r="F38" s="15"/>
      <c r="G38" s="19"/>
      <c r="H38" s="21">
        <v>15490</v>
      </c>
      <c r="I38" s="17">
        <f t="shared" ca="1" si="1"/>
        <v>71</v>
      </c>
    </row>
    <row r="39" spans="1:9" s="23" customFormat="1" ht="15.75">
      <c r="A39" s="11"/>
      <c r="B39" s="21">
        <v>39282</v>
      </c>
      <c r="C39" s="18"/>
      <c r="D39" s="22"/>
      <c r="E39" s="14" t="s">
        <v>9</v>
      </c>
      <c r="F39" s="15"/>
      <c r="G39" s="19"/>
      <c r="H39" s="21">
        <v>12486</v>
      </c>
      <c r="I39" s="17">
        <f t="shared" ca="1" si="1"/>
        <v>79</v>
      </c>
    </row>
    <row r="40" spans="1:9" s="23" customFormat="1" ht="15.75">
      <c r="A40" s="11"/>
      <c r="B40" s="21">
        <v>39661</v>
      </c>
      <c r="C40" s="24"/>
      <c r="D40" s="25"/>
      <c r="E40" s="14" t="s">
        <v>10</v>
      </c>
      <c r="F40" s="15"/>
      <c r="G40" s="19"/>
      <c r="H40" s="21">
        <v>17269</v>
      </c>
      <c r="I40" s="17">
        <f t="shared" ca="1" si="1"/>
        <v>66</v>
      </c>
    </row>
    <row r="41" spans="1:9" s="23" customFormat="1" ht="15.75">
      <c r="A41" s="11"/>
      <c r="B41" s="21">
        <v>39532</v>
      </c>
      <c r="C41" s="18"/>
      <c r="D41" s="22"/>
      <c r="E41" s="14" t="s">
        <v>9</v>
      </c>
      <c r="F41" s="15"/>
      <c r="G41" s="19"/>
      <c r="H41" s="21">
        <v>10221</v>
      </c>
      <c r="I41" s="17">
        <f t="shared" ca="1" si="1"/>
        <v>85</v>
      </c>
    </row>
    <row r="42" spans="1:9" s="23" customFormat="1" ht="15.75">
      <c r="A42" s="11"/>
      <c r="B42" s="21">
        <v>41025</v>
      </c>
      <c r="C42" s="18"/>
      <c r="D42" s="22"/>
      <c r="E42" s="14" t="s">
        <v>9</v>
      </c>
      <c r="F42" s="15"/>
      <c r="G42" s="19"/>
      <c r="H42" s="21">
        <v>16385</v>
      </c>
      <c r="I42" s="17">
        <f t="shared" ca="1" si="1"/>
        <v>68</v>
      </c>
    </row>
    <row r="43" spans="1:9" s="23" customFormat="1" ht="15.75">
      <c r="A43" s="11"/>
      <c r="B43" s="21">
        <v>41122</v>
      </c>
      <c r="C43" s="18"/>
      <c r="D43" s="22"/>
      <c r="E43" s="14" t="s">
        <v>9</v>
      </c>
      <c r="F43" s="15"/>
      <c r="G43" s="19"/>
      <c r="H43" s="21">
        <v>11271</v>
      </c>
      <c r="I43" s="17">
        <f t="shared" ca="1" si="1"/>
        <v>82</v>
      </c>
    </row>
    <row r="44" spans="1:9" s="23" customFormat="1" ht="15.75">
      <c r="A44" s="11"/>
      <c r="B44" s="21">
        <v>41487</v>
      </c>
      <c r="C44" s="18"/>
      <c r="D44" s="22"/>
      <c r="E44" s="14" t="s">
        <v>10</v>
      </c>
      <c r="F44" s="15"/>
      <c r="G44" s="19"/>
      <c r="H44" s="21">
        <v>18132</v>
      </c>
      <c r="I44" s="17">
        <f t="shared" ca="1" si="1"/>
        <v>64</v>
      </c>
    </row>
    <row r="45" spans="1:9" s="23" customFormat="1" ht="15.75">
      <c r="A45" s="11"/>
      <c r="B45" s="21">
        <v>38433</v>
      </c>
      <c r="C45" s="18"/>
      <c r="D45" s="22"/>
      <c r="E45" s="14" t="s">
        <v>9</v>
      </c>
      <c r="F45" s="15"/>
      <c r="G45" s="19"/>
      <c r="H45" s="21">
        <v>10402</v>
      </c>
      <c r="I45" s="17">
        <f t="shared" ca="1" si="1"/>
        <v>85</v>
      </c>
    </row>
    <row r="46" spans="1:9" s="23" customFormat="1" ht="15.75">
      <c r="A46" s="11"/>
      <c r="B46" s="21">
        <v>39874</v>
      </c>
      <c r="C46" s="18"/>
      <c r="D46" s="22"/>
      <c r="E46" s="14" t="s">
        <v>9</v>
      </c>
      <c r="F46" s="15"/>
      <c r="G46" s="19"/>
      <c r="H46" s="21">
        <v>5544</v>
      </c>
      <c r="I46" s="17">
        <f t="shared" ca="1" si="1"/>
        <v>98</v>
      </c>
    </row>
    <row r="47" spans="1:9" s="23" customFormat="1" ht="15.75">
      <c r="A47" s="11"/>
      <c r="B47" s="21">
        <v>30438</v>
      </c>
      <c r="C47" s="18"/>
      <c r="D47" s="22"/>
      <c r="E47" s="14" t="s">
        <v>9</v>
      </c>
      <c r="F47" s="15"/>
      <c r="G47" s="19"/>
      <c r="H47" s="21">
        <v>5606</v>
      </c>
      <c r="I47" s="17">
        <f t="shared" ca="1" si="1"/>
        <v>98</v>
      </c>
    </row>
    <row r="48" spans="1:9" s="23" customFormat="1" ht="15.75">
      <c r="A48" s="11"/>
      <c r="B48" s="21">
        <v>39965</v>
      </c>
      <c r="C48" s="18"/>
      <c r="D48" s="22"/>
      <c r="E48" s="14" t="s">
        <v>9</v>
      </c>
      <c r="F48" s="15"/>
      <c r="G48" s="19"/>
      <c r="H48" s="21">
        <v>6835</v>
      </c>
      <c r="I48" s="17">
        <f t="shared" ca="1" si="1"/>
        <v>95</v>
      </c>
    </row>
    <row r="49" spans="1:9" s="23" customFormat="1" ht="15.75">
      <c r="A49" s="11"/>
      <c r="B49" s="21">
        <v>38749</v>
      </c>
      <c r="C49" s="18"/>
      <c r="D49" s="22"/>
      <c r="E49" s="14" t="s">
        <v>9</v>
      </c>
      <c r="F49" s="15"/>
      <c r="G49" s="19"/>
      <c r="H49" s="21">
        <v>11166</v>
      </c>
      <c r="I49" s="17">
        <f t="shared" ca="1" si="1"/>
        <v>83</v>
      </c>
    </row>
    <row r="50" spans="1:9" s="23" customFormat="1" ht="15.75">
      <c r="A50" s="11"/>
      <c r="B50" s="21">
        <v>40486</v>
      </c>
      <c r="C50" s="18"/>
      <c r="D50" s="22"/>
      <c r="E50" s="14" t="s">
        <v>9</v>
      </c>
      <c r="F50" s="15"/>
      <c r="G50" s="19"/>
      <c r="H50" s="21">
        <v>14245</v>
      </c>
      <c r="I50" s="17">
        <f t="shared" ca="1" si="1"/>
        <v>74</v>
      </c>
    </row>
    <row r="51" spans="1:9" s="23" customFormat="1" ht="15.75">
      <c r="A51" s="11"/>
      <c r="B51" s="21">
        <v>40840</v>
      </c>
      <c r="C51" s="18"/>
      <c r="D51" s="22"/>
      <c r="E51" s="14" t="s">
        <v>9</v>
      </c>
      <c r="F51" s="15"/>
      <c r="G51" s="19"/>
      <c r="H51" s="21">
        <v>9223</v>
      </c>
      <c r="I51" s="17">
        <f t="shared" ca="1" si="1"/>
        <v>88</v>
      </c>
    </row>
    <row r="52" spans="1:9" s="23" customFormat="1" ht="15.75">
      <c r="A52" s="11"/>
      <c r="B52" s="21">
        <v>33878</v>
      </c>
      <c r="C52" s="18"/>
      <c r="D52" s="22"/>
      <c r="E52" s="14" t="s">
        <v>9</v>
      </c>
      <c r="F52" s="15"/>
      <c r="G52" s="19"/>
      <c r="H52" s="21">
        <v>10597</v>
      </c>
      <c r="I52" s="17">
        <f t="shared" ca="1" si="1"/>
        <v>84</v>
      </c>
    </row>
    <row r="53" spans="1:9" s="23" customFormat="1" ht="15.75">
      <c r="A53" s="11"/>
      <c r="B53" s="21">
        <v>39599</v>
      </c>
      <c r="C53" s="18"/>
      <c r="D53" s="22"/>
      <c r="E53" s="14" t="s">
        <v>9</v>
      </c>
      <c r="F53" s="15"/>
      <c r="G53" s="19"/>
      <c r="H53" s="21">
        <v>16402</v>
      </c>
      <c r="I53" s="17">
        <f t="shared" ca="1" si="1"/>
        <v>68</v>
      </c>
    </row>
    <row r="54" spans="1:9" s="23" customFormat="1" ht="15.75">
      <c r="A54" s="11"/>
      <c r="B54" s="21">
        <v>41061</v>
      </c>
      <c r="C54" s="18"/>
      <c r="D54" s="22"/>
      <c r="E54" s="14" t="s">
        <v>10</v>
      </c>
      <c r="F54" s="15"/>
      <c r="G54" s="19"/>
      <c r="H54" s="21">
        <v>17973</v>
      </c>
      <c r="I54" s="17">
        <f t="shared" ca="1" si="1"/>
        <v>64</v>
      </c>
    </row>
    <row r="55" spans="1:9" s="23" customFormat="1" ht="15.75">
      <c r="A55" s="11"/>
      <c r="B55" s="21">
        <v>40299</v>
      </c>
      <c r="C55" s="18"/>
      <c r="D55" s="22"/>
      <c r="E55" s="14" t="s">
        <v>9</v>
      </c>
      <c r="F55" s="15"/>
      <c r="G55" s="19"/>
      <c r="H55" s="21">
        <v>19531</v>
      </c>
      <c r="I55" s="17">
        <f t="shared" ca="1" si="1"/>
        <v>60</v>
      </c>
    </row>
    <row r="56" spans="1:9" s="23" customFormat="1" ht="15.75">
      <c r="A56" s="11"/>
      <c r="B56" s="21">
        <v>36265</v>
      </c>
      <c r="C56" s="18"/>
      <c r="D56" s="22"/>
      <c r="E56" s="14" t="s">
        <v>9</v>
      </c>
      <c r="F56" s="15"/>
      <c r="G56" s="19"/>
      <c r="H56" s="21">
        <v>11109</v>
      </c>
      <c r="I56" s="17">
        <f t="shared" ca="1" si="1"/>
        <v>83</v>
      </c>
    </row>
    <row r="57" spans="1:9" s="20" customFormat="1" ht="15.75">
      <c r="A57" s="11"/>
      <c r="B57" s="21">
        <v>41228</v>
      </c>
      <c r="C57" s="18"/>
      <c r="D57" s="22"/>
      <c r="E57" s="14" t="s">
        <v>9</v>
      </c>
      <c r="F57" s="15"/>
      <c r="G57" s="19"/>
      <c r="H57" s="21">
        <v>8719</v>
      </c>
      <c r="I57" s="17">
        <f t="shared" ca="1" si="1"/>
        <v>89</v>
      </c>
    </row>
    <row r="58" spans="1:9" s="20" customFormat="1" ht="15.75">
      <c r="A58" s="11"/>
      <c r="B58" s="21">
        <v>40162</v>
      </c>
      <c r="C58" s="18"/>
      <c r="D58" s="22"/>
      <c r="E58" s="14" t="s">
        <v>10</v>
      </c>
      <c r="F58" s="15"/>
      <c r="G58" s="19"/>
      <c r="H58" s="21">
        <v>7982</v>
      </c>
      <c r="I58" s="17">
        <f t="shared" ca="1" si="1"/>
        <v>91</v>
      </c>
    </row>
    <row r="59" spans="1:9" s="23" customFormat="1" ht="15.75">
      <c r="A59" s="11"/>
      <c r="B59" s="21">
        <v>38384</v>
      </c>
      <c r="C59" s="18"/>
      <c r="D59" s="22"/>
      <c r="E59" s="14" t="s">
        <v>9</v>
      </c>
      <c r="F59" s="15"/>
      <c r="G59" s="19"/>
      <c r="H59" s="21">
        <v>9652</v>
      </c>
      <c r="I59" s="17">
        <f t="shared" ca="1" si="1"/>
        <v>87</v>
      </c>
    </row>
    <row r="60" spans="1:9" s="23" customFormat="1" ht="15.75">
      <c r="A60" s="11"/>
      <c r="B60" s="21">
        <v>41242</v>
      </c>
      <c r="C60" s="18"/>
      <c r="D60" s="22"/>
      <c r="E60" s="14" t="s">
        <v>9</v>
      </c>
      <c r="F60" s="15"/>
      <c r="G60" s="19"/>
      <c r="H60" s="21">
        <v>14731</v>
      </c>
      <c r="I60" s="17">
        <f t="shared" ca="1" si="1"/>
        <v>73</v>
      </c>
    </row>
    <row r="61" spans="1:9" s="20" customFormat="1" ht="15.75">
      <c r="A61" s="11"/>
      <c r="B61" s="21">
        <v>41030</v>
      </c>
      <c r="C61" s="18"/>
      <c r="D61" s="22"/>
      <c r="E61" s="14" t="s">
        <v>10</v>
      </c>
      <c r="F61" s="15"/>
      <c r="G61" s="19"/>
      <c r="H61" s="21">
        <v>8333</v>
      </c>
      <c r="I61" s="17">
        <f t="shared" ca="1" si="1"/>
        <v>90</v>
      </c>
    </row>
    <row r="62" spans="1:9" s="23" customFormat="1" ht="15.75">
      <c r="A62" s="11"/>
      <c r="B62" s="21">
        <v>41348</v>
      </c>
      <c r="C62" s="18"/>
      <c r="D62" s="22"/>
      <c r="E62" s="14" t="s">
        <v>10</v>
      </c>
      <c r="F62" s="15"/>
      <c r="G62" s="19"/>
      <c r="H62" s="21">
        <v>12887</v>
      </c>
      <c r="I62" s="17">
        <f t="shared" ca="1" si="1"/>
        <v>78</v>
      </c>
    </row>
    <row r="63" spans="1:9" s="23" customFormat="1" ht="15.75">
      <c r="A63" s="11"/>
      <c r="B63" s="21">
        <v>41348</v>
      </c>
      <c r="C63" s="18"/>
      <c r="D63" s="22"/>
      <c r="E63" s="14" t="s">
        <v>9</v>
      </c>
      <c r="F63" s="15"/>
      <c r="G63" s="19"/>
      <c r="H63" s="21">
        <v>11609</v>
      </c>
      <c r="I63" s="17">
        <f t="shared" ca="1" si="1"/>
        <v>81</v>
      </c>
    </row>
    <row r="64" spans="1:9" s="20" customFormat="1" ht="15.75">
      <c r="A64" s="11"/>
      <c r="B64" s="21"/>
      <c r="C64" s="18"/>
      <c r="D64" s="22"/>
      <c r="E64" s="14"/>
      <c r="F64" s="15"/>
      <c r="G64" s="19"/>
      <c r="H64" s="21"/>
      <c r="I64" s="17" t="str">
        <f t="shared" ca="1" si="1"/>
        <v/>
      </c>
    </row>
    <row r="65" spans="1:9" s="23" customFormat="1" ht="15.75">
      <c r="A65" s="11"/>
      <c r="B65" s="21"/>
      <c r="C65" s="18"/>
      <c r="D65" s="22"/>
      <c r="E65" s="14"/>
      <c r="F65" s="15"/>
      <c r="G65" s="19"/>
      <c r="H65" s="21"/>
      <c r="I65" s="17" t="str">
        <f t="shared" ca="1" si="1"/>
        <v/>
      </c>
    </row>
    <row r="66" spans="1:9" s="23" customFormat="1" ht="15.75">
      <c r="A66" s="11"/>
      <c r="B66" s="21"/>
      <c r="C66" s="18"/>
      <c r="D66" s="22"/>
      <c r="E66" s="14"/>
      <c r="F66" s="15"/>
      <c r="G66" s="19"/>
      <c r="H66" s="21"/>
      <c r="I66" s="17" t="str">
        <f t="shared" ca="1" si="1"/>
        <v/>
      </c>
    </row>
    <row r="67" spans="1:9" s="23" customFormat="1" ht="15.75">
      <c r="A67" s="11" t="str">
        <f t="shared" ref="A67:A92" si="2">C67&amp;" "&amp;D67</f>
        <v xml:space="preserve"> </v>
      </c>
      <c r="B67" s="21"/>
      <c r="C67" s="18"/>
      <c r="D67" s="22"/>
      <c r="E67" s="14"/>
      <c r="F67" s="15"/>
      <c r="G67" s="19"/>
      <c r="H67" s="21"/>
      <c r="I67" s="17" t="str">
        <f t="shared" ref="I67:I102" ca="1" si="3">IF(H67&gt;0,INT((TODAY()-H67)/365),"")</f>
        <v/>
      </c>
    </row>
    <row r="68" spans="1:9" s="23" customFormat="1" ht="15.75">
      <c r="A68" s="11" t="str">
        <f t="shared" si="2"/>
        <v xml:space="preserve"> </v>
      </c>
      <c r="B68" s="21"/>
      <c r="C68" s="18"/>
      <c r="D68" s="22"/>
      <c r="E68" s="14"/>
      <c r="F68" s="15"/>
      <c r="G68" s="19"/>
      <c r="H68" s="21"/>
      <c r="I68" s="17" t="str">
        <f t="shared" ca="1" si="3"/>
        <v/>
      </c>
    </row>
    <row r="69" spans="1:9" s="23" customFormat="1" ht="15.75">
      <c r="A69" s="11" t="str">
        <f t="shared" si="2"/>
        <v xml:space="preserve"> </v>
      </c>
      <c r="B69" s="21"/>
      <c r="C69" s="18"/>
      <c r="D69" s="22"/>
      <c r="E69" s="14"/>
      <c r="F69" s="15"/>
      <c r="G69" s="19"/>
      <c r="H69" s="21"/>
      <c r="I69" s="17" t="str">
        <f t="shared" ca="1" si="3"/>
        <v/>
      </c>
    </row>
    <row r="70" spans="1:9" s="23" customFormat="1" ht="15.75">
      <c r="A70" s="11" t="str">
        <f t="shared" si="2"/>
        <v xml:space="preserve"> </v>
      </c>
      <c r="B70" s="21"/>
      <c r="C70" s="18"/>
      <c r="D70" s="22"/>
      <c r="E70" s="14"/>
      <c r="F70" s="15"/>
      <c r="G70" s="19"/>
      <c r="H70" s="21"/>
      <c r="I70" s="17" t="str">
        <f t="shared" ca="1" si="3"/>
        <v/>
      </c>
    </row>
    <row r="71" spans="1:9" s="23" customFormat="1" ht="15.75">
      <c r="A71" s="11" t="str">
        <f t="shared" si="2"/>
        <v xml:space="preserve"> </v>
      </c>
      <c r="B71" s="21"/>
      <c r="C71" s="18"/>
      <c r="D71" s="22"/>
      <c r="E71" s="14"/>
      <c r="F71" s="15"/>
      <c r="G71" s="19"/>
      <c r="H71" s="21"/>
      <c r="I71" s="17" t="str">
        <f t="shared" ca="1" si="3"/>
        <v/>
      </c>
    </row>
    <row r="72" spans="1:9" s="23" customFormat="1" ht="15.75">
      <c r="A72" s="11" t="str">
        <f t="shared" si="2"/>
        <v xml:space="preserve"> </v>
      </c>
      <c r="B72" s="21"/>
      <c r="C72" s="18"/>
      <c r="D72" s="22"/>
      <c r="E72" s="14"/>
      <c r="F72" s="15"/>
      <c r="G72" s="19"/>
      <c r="H72" s="21"/>
      <c r="I72" s="17" t="str">
        <f t="shared" ca="1" si="3"/>
        <v/>
      </c>
    </row>
    <row r="73" spans="1:9" s="23" customFormat="1" ht="15.75">
      <c r="A73" s="11" t="str">
        <f t="shared" si="2"/>
        <v xml:space="preserve"> </v>
      </c>
      <c r="B73" s="21"/>
      <c r="C73" s="18"/>
      <c r="D73" s="22"/>
      <c r="E73" s="14"/>
      <c r="F73" s="15"/>
      <c r="G73" s="19"/>
      <c r="H73" s="21"/>
      <c r="I73" s="17" t="str">
        <f t="shared" ca="1" si="3"/>
        <v/>
      </c>
    </row>
    <row r="74" spans="1:9" s="23" customFormat="1" ht="15.75">
      <c r="A74" s="11" t="str">
        <f t="shared" si="2"/>
        <v xml:space="preserve"> </v>
      </c>
      <c r="B74" s="21"/>
      <c r="C74" s="18"/>
      <c r="D74" s="22"/>
      <c r="E74" s="14"/>
      <c r="F74" s="15"/>
      <c r="G74" s="19"/>
      <c r="H74" s="21"/>
      <c r="I74" s="17" t="str">
        <f t="shared" ca="1" si="3"/>
        <v/>
      </c>
    </row>
    <row r="75" spans="1:9" s="23" customFormat="1" ht="15.75">
      <c r="A75" s="11" t="str">
        <f t="shared" si="2"/>
        <v xml:space="preserve"> </v>
      </c>
      <c r="B75" s="21"/>
      <c r="C75" s="18"/>
      <c r="D75" s="22"/>
      <c r="E75" s="14"/>
      <c r="F75" s="15"/>
      <c r="G75" s="19"/>
      <c r="H75" s="21"/>
      <c r="I75" s="17" t="str">
        <f t="shared" ca="1" si="3"/>
        <v/>
      </c>
    </row>
    <row r="76" spans="1:9" s="23" customFormat="1" ht="15.75">
      <c r="A76" s="11" t="str">
        <f t="shared" si="2"/>
        <v xml:space="preserve"> </v>
      </c>
      <c r="B76" s="21"/>
      <c r="C76" s="18"/>
      <c r="D76" s="22"/>
      <c r="E76" s="14"/>
      <c r="F76" s="15"/>
      <c r="G76" s="19"/>
      <c r="H76" s="21"/>
      <c r="I76" s="17" t="str">
        <f t="shared" ca="1" si="3"/>
        <v/>
      </c>
    </row>
    <row r="77" spans="1:9" s="23" customFormat="1" ht="15.75">
      <c r="A77" s="11" t="str">
        <f t="shared" si="2"/>
        <v xml:space="preserve"> </v>
      </c>
      <c r="B77" s="21"/>
      <c r="C77" s="18"/>
      <c r="D77" s="22"/>
      <c r="E77" s="14"/>
      <c r="F77" s="15"/>
      <c r="G77" s="19"/>
      <c r="H77" s="21"/>
      <c r="I77" s="17" t="str">
        <f t="shared" ca="1" si="3"/>
        <v/>
      </c>
    </row>
    <row r="78" spans="1:9" s="23" customFormat="1" ht="15.75">
      <c r="A78" s="11" t="str">
        <f t="shared" si="2"/>
        <v xml:space="preserve"> </v>
      </c>
      <c r="B78" s="21"/>
      <c r="C78" s="18"/>
      <c r="D78" s="22"/>
      <c r="E78" s="14"/>
      <c r="F78" s="15"/>
      <c r="G78" s="19"/>
      <c r="H78" s="21"/>
      <c r="I78" s="17" t="str">
        <f t="shared" ca="1" si="3"/>
        <v/>
      </c>
    </row>
    <row r="79" spans="1:9" s="23" customFormat="1" ht="15.75">
      <c r="A79" s="11" t="str">
        <f t="shared" si="2"/>
        <v xml:space="preserve"> </v>
      </c>
      <c r="B79" s="21"/>
      <c r="C79" s="18"/>
      <c r="D79" s="22"/>
      <c r="E79" s="14"/>
      <c r="F79" s="15"/>
      <c r="G79" s="19"/>
      <c r="H79" s="21"/>
      <c r="I79" s="17" t="str">
        <f t="shared" ca="1" si="3"/>
        <v/>
      </c>
    </row>
    <row r="80" spans="1:9" s="23" customFormat="1" ht="15.75">
      <c r="A80" s="11" t="str">
        <f t="shared" si="2"/>
        <v xml:space="preserve"> </v>
      </c>
      <c r="B80" s="21"/>
      <c r="C80" s="18"/>
      <c r="D80" s="22"/>
      <c r="E80" s="14"/>
      <c r="F80" s="15"/>
      <c r="G80" s="19"/>
      <c r="H80" s="21"/>
      <c r="I80" s="17" t="str">
        <f t="shared" ca="1" si="3"/>
        <v/>
      </c>
    </row>
    <row r="81" spans="1:9" s="23" customFormat="1" ht="15.75">
      <c r="A81" s="11" t="str">
        <f t="shared" si="2"/>
        <v xml:space="preserve"> </v>
      </c>
      <c r="B81" s="21"/>
      <c r="C81" s="18"/>
      <c r="D81" s="22"/>
      <c r="E81" s="14"/>
      <c r="F81" s="15"/>
      <c r="G81" s="19"/>
      <c r="H81" s="21"/>
      <c r="I81" s="17" t="str">
        <f t="shared" ca="1" si="3"/>
        <v/>
      </c>
    </row>
    <row r="82" spans="1:9" s="23" customFormat="1" ht="15.75">
      <c r="A82" s="11" t="str">
        <f t="shared" si="2"/>
        <v xml:space="preserve"> </v>
      </c>
      <c r="B82" s="21"/>
      <c r="C82" s="18"/>
      <c r="D82" s="22"/>
      <c r="E82" s="14"/>
      <c r="F82" s="15"/>
      <c r="G82" s="19"/>
      <c r="H82" s="21"/>
      <c r="I82" s="17" t="str">
        <f t="shared" ca="1" si="3"/>
        <v/>
      </c>
    </row>
    <row r="83" spans="1:9" s="23" customFormat="1" ht="15.75">
      <c r="A83" s="11" t="str">
        <f t="shared" si="2"/>
        <v xml:space="preserve"> </v>
      </c>
      <c r="B83" s="21"/>
      <c r="C83" s="18"/>
      <c r="D83" s="22"/>
      <c r="E83" s="14"/>
      <c r="F83" s="15"/>
      <c r="G83" s="19"/>
      <c r="H83" s="21"/>
      <c r="I83" s="17" t="str">
        <f t="shared" ca="1" si="3"/>
        <v/>
      </c>
    </row>
    <row r="84" spans="1:9" s="23" customFormat="1" ht="15.75">
      <c r="A84" s="11" t="str">
        <f t="shared" si="2"/>
        <v xml:space="preserve"> </v>
      </c>
      <c r="B84" s="21"/>
      <c r="C84" s="18"/>
      <c r="D84" s="22"/>
      <c r="E84" s="14"/>
      <c r="F84" s="15"/>
      <c r="G84" s="19"/>
      <c r="H84" s="21"/>
      <c r="I84" s="17" t="str">
        <f t="shared" ca="1" si="3"/>
        <v/>
      </c>
    </row>
    <row r="85" spans="1:9" s="23" customFormat="1" ht="15.75">
      <c r="A85" s="11" t="str">
        <f t="shared" si="2"/>
        <v xml:space="preserve"> </v>
      </c>
      <c r="B85" s="21"/>
      <c r="C85" s="18"/>
      <c r="D85" s="22"/>
      <c r="E85" s="14"/>
      <c r="F85" s="15"/>
      <c r="G85" s="19"/>
      <c r="H85" s="21"/>
      <c r="I85" s="17" t="str">
        <f t="shared" ca="1" si="3"/>
        <v/>
      </c>
    </row>
    <row r="86" spans="1:9" s="23" customFormat="1" ht="15.75">
      <c r="A86" s="11" t="str">
        <f t="shared" si="2"/>
        <v xml:space="preserve"> </v>
      </c>
      <c r="B86" s="21"/>
      <c r="C86" s="18"/>
      <c r="D86" s="22"/>
      <c r="E86" s="14"/>
      <c r="F86" s="15"/>
      <c r="G86" s="19"/>
      <c r="H86" s="21"/>
      <c r="I86" s="17" t="str">
        <f t="shared" ca="1" si="3"/>
        <v/>
      </c>
    </row>
    <row r="87" spans="1:9" s="23" customFormat="1" ht="15.75">
      <c r="A87" s="11" t="str">
        <f t="shared" si="2"/>
        <v xml:space="preserve"> </v>
      </c>
      <c r="B87" s="21"/>
      <c r="C87" s="18"/>
      <c r="D87" s="22"/>
      <c r="E87" s="14"/>
      <c r="F87" s="15"/>
      <c r="G87" s="19"/>
      <c r="H87" s="21"/>
      <c r="I87" s="17" t="str">
        <f t="shared" ca="1" si="3"/>
        <v/>
      </c>
    </row>
    <row r="88" spans="1:9" s="23" customFormat="1" ht="15.75">
      <c r="A88" s="11" t="str">
        <f t="shared" si="2"/>
        <v xml:space="preserve"> </v>
      </c>
      <c r="B88" s="21"/>
      <c r="C88" s="18"/>
      <c r="D88" s="22"/>
      <c r="E88" s="14"/>
      <c r="F88" s="15"/>
      <c r="G88" s="19"/>
      <c r="H88" s="21"/>
      <c r="I88" s="17" t="str">
        <f t="shared" ca="1" si="3"/>
        <v/>
      </c>
    </row>
    <row r="89" spans="1:9" s="23" customFormat="1" ht="15.75">
      <c r="A89" s="11" t="str">
        <f t="shared" si="2"/>
        <v xml:space="preserve"> </v>
      </c>
      <c r="B89" s="21"/>
      <c r="C89" s="18"/>
      <c r="D89" s="22"/>
      <c r="E89" s="14"/>
      <c r="F89" s="15"/>
      <c r="G89" s="19"/>
      <c r="H89" s="21"/>
      <c r="I89" s="17" t="str">
        <f t="shared" ca="1" si="3"/>
        <v/>
      </c>
    </row>
    <row r="90" spans="1:9" s="23" customFormat="1" ht="15.75">
      <c r="A90" s="11" t="str">
        <f t="shared" si="2"/>
        <v xml:space="preserve"> </v>
      </c>
      <c r="B90" s="21"/>
      <c r="C90" s="18"/>
      <c r="D90" s="22"/>
      <c r="E90" s="14"/>
      <c r="F90" s="15"/>
      <c r="G90" s="19"/>
      <c r="H90" s="21"/>
      <c r="I90" s="17" t="str">
        <f t="shared" ca="1" si="3"/>
        <v/>
      </c>
    </row>
    <row r="91" spans="1:9" s="23" customFormat="1" ht="15.75">
      <c r="A91" s="11" t="str">
        <f t="shared" si="2"/>
        <v xml:space="preserve"> </v>
      </c>
      <c r="B91" s="21"/>
      <c r="C91" s="18"/>
      <c r="D91" s="22"/>
      <c r="E91" s="14"/>
      <c r="F91" s="15"/>
      <c r="G91" s="19"/>
      <c r="H91" s="21"/>
      <c r="I91" s="17" t="str">
        <f t="shared" ca="1" si="3"/>
        <v/>
      </c>
    </row>
    <row r="92" spans="1:9" s="23" customFormat="1" ht="15.75">
      <c r="A92" s="11" t="str">
        <f t="shared" si="2"/>
        <v xml:space="preserve"> </v>
      </c>
      <c r="B92" s="21"/>
      <c r="C92" s="18"/>
      <c r="D92" s="22"/>
      <c r="E92" s="14"/>
      <c r="F92" s="15"/>
      <c r="G92" s="19"/>
      <c r="H92" s="21"/>
      <c r="I92" s="17" t="str">
        <f t="shared" ca="1" si="3"/>
        <v/>
      </c>
    </row>
    <row r="93" spans="1:9" s="23" customFormat="1" ht="15.75">
      <c r="A93" s="11"/>
      <c r="B93" s="21"/>
      <c r="C93" s="18"/>
      <c r="D93" s="22"/>
      <c r="E93" s="14"/>
      <c r="F93" s="15"/>
      <c r="G93" s="19"/>
      <c r="H93" s="21"/>
      <c r="I93" s="17" t="str">
        <f t="shared" ca="1" si="3"/>
        <v/>
      </c>
    </row>
    <row r="94" spans="1:9" s="23" customFormat="1" ht="15.75">
      <c r="A94" s="11"/>
      <c r="B94" s="21"/>
      <c r="C94" s="18"/>
      <c r="D94" s="22"/>
      <c r="E94" s="14"/>
      <c r="F94" s="15"/>
      <c r="G94" s="19"/>
      <c r="H94" s="21"/>
      <c r="I94" s="17" t="str">
        <f t="shared" ca="1" si="3"/>
        <v/>
      </c>
    </row>
    <row r="95" spans="1:9" s="23" customFormat="1" ht="15.75">
      <c r="A95" s="11"/>
      <c r="B95" s="21"/>
      <c r="C95" s="18"/>
      <c r="D95" s="22"/>
      <c r="E95" s="14"/>
      <c r="F95" s="15"/>
      <c r="G95" s="19"/>
      <c r="H95" s="21"/>
      <c r="I95" s="17" t="str">
        <f t="shared" ca="1" si="3"/>
        <v/>
      </c>
    </row>
    <row r="96" spans="1:9" s="23" customFormat="1" ht="15.75">
      <c r="A96" s="11"/>
      <c r="B96" s="21"/>
      <c r="C96" s="18"/>
      <c r="D96" s="22"/>
      <c r="E96" s="14"/>
      <c r="F96" s="15"/>
      <c r="G96" s="19"/>
      <c r="H96" s="21"/>
      <c r="I96" s="17" t="str">
        <f t="shared" ca="1" si="3"/>
        <v/>
      </c>
    </row>
    <row r="97" spans="1:19" s="23" customFormat="1" ht="15.75">
      <c r="A97" s="11"/>
      <c r="B97" s="21"/>
      <c r="C97" s="18"/>
      <c r="D97" s="22"/>
      <c r="E97" s="14"/>
      <c r="F97" s="15"/>
      <c r="G97" s="19"/>
      <c r="H97" s="21"/>
      <c r="I97" s="17" t="str">
        <f t="shared" ca="1" si="3"/>
        <v/>
      </c>
    </row>
    <row r="98" spans="1:19" s="23" customFormat="1" ht="15.75">
      <c r="A98" s="11"/>
      <c r="B98" s="21"/>
      <c r="C98" s="18"/>
      <c r="D98" s="22"/>
      <c r="E98" s="14"/>
      <c r="F98" s="15"/>
      <c r="G98" s="19"/>
      <c r="H98" s="21"/>
      <c r="I98" s="17" t="str">
        <f t="shared" ca="1" si="3"/>
        <v/>
      </c>
    </row>
    <row r="99" spans="1:19" s="23" customFormat="1" ht="15.75">
      <c r="A99" s="11"/>
      <c r="B99" s="21"/>
      <c r="C99" s="18"/>
      <c r="D99" s="22"/>
      <c r="E99" s="14"/>
      <c r="F99" s="15"/>
      <c r="G99" s="19"/>
      <c r="H99" s="21"/>
      <c r="I99" s="17" t="str">
        <f t="shared" ca="1" si="3"/>
        <v/>
      </c>
    </row>
    <row r="100" spans="1:19" s="23" customFormat="1" ht="15.75">
      <c r="A100" s="11"/>
      <c r="B100" s="21"/>
      <c r="C100" s="18"/>
      <c r="D100" s="22"/>
      <c r="E100" s="14"/>
      <c r="F100" s="15"/>
      <c r="G100" s="19"/>
      <c r="H100" s="21"/>
      <c r="I100" s="17" t="str">
        <f t="shared" ca="1" si="3"/>
        <v/>
      </c>
    </row>
    <row r="101" spans="1:19" s="23" customFormat="1" ht="15.75">
      <c r="A101" s="11"/>
      <c r="B101" s="21"/>
      <c r="C101" s="18"/>
      <c r="D101" s="22"/>
      <c r="E101" s="14"/>
      <c r="F101" s="15"/>
      <c r="G101" s="19"/>
      <c r="H101" s="21"/>
      <c r="I101" s="17" t="str">
        <f t="shared" ca="1" si="3"/>
        <v/>
      </c>
    </row>
    <row r="102" spans="1:19" s="23" customFormat="1" ht="13.5" customHeight="1">
      <c r="A102" s="11"/>
      <c r="B102" s="21"/>
      <c r="C102" s="18"/>
      <c r="D102" s="22"/>
      <c r="E102" s="14"/>
      <c r="F102" s="15"/>
      <c r="G102" s="19"/>
      <c r="H102" s="21"/>
      <c r="I102" s="17" t="str">
        <f t="shared" ca="1" si="3"/>
        <v/>
      </c>
    </row>
    <row r="103" spans="1:19">
      <c r="J103" s="29"/>
      <c r="K103" s="29"/>
      <c r="L103" s="29"/>
      <c r="M103" s="29"/>
      <c r="N103" s="29"/>
      <c r="O103" s="29"/>
      <c r="P103" s="29"/>
    </row>
    <row r="104" spans="1:19">
      <c r="J104" s="29"/>
      <c r="K104" s="29"/>
      <c r="L104" s="29"/>
      <c r="M104" s="29"/>
      <c r="N104" s="29"/>
      <c r="O104" s="29"/>
      <c r="P104" s="29"/>
    </row>
    <row r="105" spans="1:19">
      <c r="J105" s="29"/>
      <c r="K105" s="29"/>
      <c r="L105" s="29"/>
      <c r="M105" s="29"/>
      <c r="N105" s="29"/>
      <c r="O105" s="29"/>
      <c r="P105" s="29"/>
    </row>
    <row r="106" spans="1:19">
      <c r="J106" s="30"/>
      <c r="K106" s="30"/>
      <c r="L106" s="30"/>
      <c r="M106" s="30"/>
      <c r="N106" s="30"/>
      <c r="O106" s="30"/>
      <c r="P106" s="30"/>
    </row>
    <row r="107" spans="1:19" s="31" customFormat="1">
      <c r="B107" s="32"/>
      <c r="I107" s="33"/>
      <c r="J107" s="29"/>
      <c r="K107" s="29"/>
      <c r="L107" s="29"/>
      <c r="M107" s="29"/>
      <c r="N107" s="29"/>
      <c r="O107" s="29"/>
      <c r="P107" s="29"/>
      <c r="Q107" s="26"/>
      <c r="R107" s="26"/>
      <c r="S107" s="26"/>
    </row>
  </sheetData>
  <autoFilter ref="A2:I102"/>
  <conditionalFormatting sqref="I3:I102">
    <cfRule type="top10" dxfId="24" priority="37" bottom="1" rank="1"/>
    <cfRule type="top10" dxfId="23" priority="38" rank="1"/>
  </conditionalFormatting>
  <conditionalFormatting sqref="I74">
    <cfRule type="top10" dxfId="22" priority="28" bottom="1" rank="1"/>
    <cfRule type="top10" dxfId="21" priority="29" rank="1"/>
  </conditionalFormatting>
  <conditionalFormatting sqref="I23">
    <cfRule type="top10" dxfId="20" priority="26" bottom="1" rank="1"/>
    <cfRule type="top10" dxfId="19" priority="27" rank="1"/>
  </conditionalFormatting>
  <conditionalFormatting sqref="I21">
    <cfRule type="top10" dxfId="18" priority="24" bottom="1" rank="1"/>
    <cfRule type="top10" dxfId="17" priority="25" rank="1"/>
  </conditionalFormatting>
  <conditionalFormatting sqref="I22">
    <cfRule type="top10" dxfId="16" priority="22" bottom="1" rank="1"/>
    <cfRule type="top10" dxfId="15" priority="23" rank="1"/>
  </conditionalFormatting>
  <conditionalFormatting sqref="I57">
    <cfRule type="top10" dxfId="14" priority="19" bottom="1" rank="1"/>
    <cfRule type="top10" dxfId="13" priority="20" rank="1"/>
  </conditionalFormatting>
  <dataValidations count="1">
    <dataValidation type="list" allowBlank="1" showInputMessage="1" showErrorMessage="1" sqref="E3:E102">
      <formula1>"Mme,Mr"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D27"/>
  <sheetViews>
    <sheetView showGridLines="0" tabSelected="1" workbookViewId="0">
      <selection activeCell="J15" sqref="J15"/>
    </sheetView>
  </sheetViews>
  <sheetFormatPr baseColWidth="10" defaultRowHeight="15"/>
  <cols>
    <col min="1" max="1" width="23.140625" customWidth="1"/>
    <col min="2" max="2" width="21.42578125" customWidth="1"/>
    <col min="3" max="3" width="21.85546875" customWidth="1"/>
    <col min="4" max="4" width="15.140625" customWidth="1"/>
  </cols>
  <sheetData>
    <row r="1" spans="1:4" ht="42" customHeight="1" thickBot="1">
      <c r="A1" s="34" t="s">
        <v>11</v>
      </c>
      <c r="B1" s="35">
        <v>2013</v>
      </c>
    </row>
    <row r="2" spans="1:4" ht="20.25" thickTop="1" thickBot="1">
      <c r="A2" s="36" t="s">
        <v>12</v>
      </c>
      <c r="B2" s="37"/>
      <c r="C2" s="37"/>
      <c r="D2" s="38"/>
    </row>
    <row r="3" spans="1:4" ht="16.5" thickTop="1" thickBot="1"/>
    <row r="4" spans="1:4" ht="15.75" thickTop="1">
      <c r="A4" s="39"/>
      <c r="B4" s="40" t="s">
        <v>13</v>
      </c>
      <c r="C4" s="41">
        <f>SUMPRODUCT(('Base de données'!$E$3:$E$102="Mr")*(YEAR('Base de données'!$B$3:$B$102)=B$1))</f>
        <v>3</v>
      </c>
      <c r="D4" s="42"/>
    </row>
    <row r="5" spans="1:4">
      <c r="A5" s="43"/>
      <c r="B5" s="44" t="s">
        <v>14</v>
      </c>
      <c r="C5" s="45">
        <f>SUMPRODUCT(('Base de données'!$E$3:$E$102="Mme")*(YEAR('Base de données'!$B$3:$B$102)=B$1))</f>
        <v>4</v>
      </c>
      <c r="D5" s="46"/>
    </row>
    <row r="6" spans="1:4">
      <c r="A6" s="43"/>
      <c r="B6" s="49"/>
      <c r="C6" s="48"/>
      <c r="D6" s="46"/>
    </row>
    <row r="7" spans="1:4">
      <c r="A7" s="50"/>
      <c r="B7" s="51"/>
      <c r="C7" s="48"/>
      <c r="D7" s="46"/>
    </row>
    <row r="8" spans="1:4">
      <c r="A8" s="43"/>
      <c r="B8" s="49"/>
      <c r="C8" s="48"/>
      <c r="D8" s="46"/>
    </row>
    <row r="9" spans="1:4">
      <c r="A9" s="47"/>
      <c r="B9" s="48" t="str">
        <f xml:space="preserve"> "Total entrants " &amp; B1</f>
        <v>Total entrants 2013</v>
      </c>
      <c r="C9" s="44">
        <f>SUMPRODUCT((YEAR('Base de données'!$B$3:$B$102)=$B$1)*1)</f>
        <v>7</v>
      </c>
      <c r="D9" s="46"/>
    </row>
    <row r="10" spans="1:4">
      <c r="A10" s="47"/>
      <c r="B10" s="48"/>
      <c r="C10" s="48"/>
      <c r="D10" s="46"/>
    </row>
    <row r="11" spans="1:4">
      <c r="A11" s="59" t="s">
        <v>27</v>
      </c>
      <c r="B11" s="44" t="s">
        <v>28</v>
      </c>
      <c r="C11" s="60" t="e">
        <f ca="1">(SUMPRODUCT((YEAR('Base de données'!B3:B102)=$B$1)*('Base de données'!I3:I102)))/C9</f>
        <v>#VALUE!</v>
      </c>
      <c r="D11" s="52"/>
    </row>
    <row r="12" spans="1:4">
      <c r="A12" s="47"/>
      <c r="B12" s="48"/>
      <c r="C12" s="48"/>
      <c r="D12" s="46"/>
    </row>
    <row r="13" spans="1:4">
      <c r="A13" s="47"/>
      <c r="B13" s="48"/>
      <c r="C13" s="48"/>
      <c r="D13" s="46"/>
    </row>
    <row r="14" spans="1:4">
      <c r="A14" s="53" t="s">
        <v>15</v>
      </c>
      <c r="B14" s="54" t="s">
        <v>16</v>
      </c>
      <c r="C14" s="54"/>
      <c r="D14" s="55">
        <f ca="1">SUMPRODUCT(('Base de données'!$I$3:$I$102&gt;=1)*('Base de données'!$I$3:$I$102&lt;=54)*(YEAR('Base de données'!B3:B102)=B$1))</f>
        <v>0</v>
      </c>
    </row>
    <row r="15" spans="1:4">
      <c r="A15" s="53" t="s">
        <v>15</v>
      </c>
      <c r="B15" s="54" t="s">
        <v>17</v>
      </c>
      <c r="C15" s="54"/>
      <c r="D15" s="55">
        <f ca="1">SUMPRODUCT(('Base de données'!$I$3:$I$102&gt;=55)*('Base de données'!$I$3:$I$102&lt;=59)*(YEAR('Base de données'!B3:B102)=B$1))</f>
        <v>0</v>
      </c>
    </row>
    <row r="16" spans="1:4">
      <c r="A16" s="53" t="s">
        <v>15</v>
      </c>
      <c r="B16" s="54" t="s">
        <v>18</v>
      </c>
      <c r="C16" s="54"/>
      <c r="D16" s="55">
        <f ca="1">SUMPRODUCT(('Base de données'!$I$3:$I$102&gt;=60)*('Base de données'!$I$3:$I$102&lt;=64)*(YEAR('Base de données'!B3:B102)=B$1))</f>
        <v>2</v>
      </c>
    </row>
    <row r="17" spans="1:4">
      <c r="A17" s="53" t="s">
        <v>15</v>
      </c>
      <c r="B17" s="54" t="s">
        <v>19</v>
      </c>
      <c r="C17" s="54"/>
      <c r="D17" s="55">
        <f ca="1">SUMPRODUCT(('Base de données'!$I$3:$I$102&gt;=65)*('Base de données'!$I$3:$I$102&lt;=69)*(YEAR('Base de données'!B3:B102)=B$1))</f>
        <v>1</v>
      </c>
    </row>
    <row r="18" spans="1:4">
      <c r="A18" s="53" t="s">
        <v>15</v>
      </c>
      <c r="B18" s="54" t="s">
        <v>20</v>
      </c>
      <c r="C18" s="54"/>
      <c r="D18" s="55">
        <f ca="1">SUMPRODUCT(('Base de données'!$I$3:$I$102&gt;=70)*('Base de données'!$I$3:$I$102&lt;=74)*(YEAR('Base de données'!B3:B102)=B$1))</f>
        <v>0</v>
      </c>
    </row>
    <row r="19" spans="1:4">
      <c r="A19" s="53" t="s">
        <v>15</v>
      </c>
      <c r="B19" s="54" t="s">
        <v>21</v>
      </c>
      <c r="C19" s="54"/>
      <c r="D19" s="55">
        <f ca="1">SUMPRODUCT(('Base de données'!$I$3:$I$102&gt;=75)*('Base de données'!$I$3:$I$102&lt;=79)*(YEAR('Base de données'!B3:B102)=B$1))</f>
        <v>1</v>
      </c>
    </row>
    <row r="20" spans="1:4">
      <c r="A20" s="53" t="s">
        <v>15</v>
      </c>
      <c r="B20" s="54" t="s">
        <v>22</v>
      </c>
      <c r="C20" s="54"/>
      <c r="D20" s="55">
        <f ca="1">SUMPRODUCT(('Base de données'!$I$3:$I$102&gt;=80)*('Base de données'!$I$3:$I$102&lt;=84)*(YEAR('Base de données'!B3:B102)=B$1))</f>
        <v>1</v>
      </c>
    </row>
    <row r="21" spans="1:4">
      <c r="A21" s="53" t="s">
        <v>15</v>
      </c>
      <c r="B21" s="54" t="s">
        <v>23</v>
      </c>
      <c r="C21" s="54"/>
      <c r="D21" s="55">
        <f ca="1">SUMPRODUCT(('Base de données'!$I$3:$I$102&gt;=85)*('Base de données'!$I$3:$I$102&lt;=89)*(YEAR('Base de données'!B3:B102)=B$1))</f>
        <v>2</v>
      </c>
    </row>
    <row r="22" spans="1:4">
      <c r="A22" s="53" t="s">
        <v>15</v>
      </c>
      <c r="B22" s="54" t="s">
        <v>24</v>
      </c>
      <c r="C22" s="54"/>
      <c r="D22" s="55">
        <f ca="1">SUMPRODUCT(('Base de données'!$I$3:$I$102&gt;=90)*('Base de données'!$I$3:$I$102&lt;=94)*(YEAR('Base de données'!B3:B102)=B$1))</f>
        <v>0</v>
      </c>
    </row>
    <row r="23" spans="1:4">
      <c r="A23" s="53" t="s">
        <v>15</v>
      </c>
      <c r="B23" s="54" t="s">
        <v>25</v>
      </c>
      <c r="C23" s="54"/>
      <c r="D23" s="55">
        <f ca="1">SUMPRODUCT(('Base de données'!$I$3:$I$102&gt;=95)*('Base de données'!$I$3:$I$102&lt;=99)*(YEAR('Base de données'!B3:B102)=B$1))</f>
        <v>0</v>
      </c>
    </row>
    <row r="24" spans="1:4">
      <c r="A24" s="53" t="s">
        <v>15</v>
      </c>
      <c r="B24" s="54" t="s">
        <v>26</v>
      </c>
      <c r="C24" s="54"/>
      <c r="D24" s="55">
        <f ca="1">SUMPRODUCT(('Base de données'!$I$3:$I$102&gt;=100)*('Base de données'!$I$3:$I$102&lt;=200)*(YEAR('Base de données'!B3:B102)=B$1))</f>
        <v>0</v>
      </c>
    </row>
    <row r="25" spans="1:4">
      <c r="A25" s="47"/>
      <c r="B25" s="48"/>
      <c r="C25" s="48"/>
      <c r="D25" s="46"/>
    </row>
    <row r="26" spans="1:4" ht="15.75" thickBot="1">
      <c r="A26" s="56"/>
      <c r="B26" s="57"/>
      <c r="C26" s="57"/>
      <c r="D26" s="58"/>
    </row>
    <row r="27" spans="1:4" ht="15.75" thickTop="1"/>
  </sheetData>
  <dataConsolidate/>
  <mergeCells count="1"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données</vt:lpstr>
      <vt:lpstr>tableau de commandes</vt:lpstr>
      <vt:lpstr>BD_1</vt:lpstr>
      <vt:lpstr>BD_NomPrénom</vt:lpstr>
    </vt:vector>
  </TitlesOfParts>
  <Company>AREPA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00371.direction</cp:lastModifiedBy>
  <dcterms:created xsi:type="dcterms:W3CDTF">2013-09-11T13:52:11Z</dcterms:created>
  <dcterms:modified xsi:type="dcterms:W3CDTF">2013-09-11T13:57:51Z</dcterms:modified>
</cp:coreProperties>
</file>