
<file path=[Content_Types].xml><?xml version="1.0" encoding="utf-8"?>
<Types xmlns="http://schemas.openxmlformats.org/package/2006/content-types">
  <Default Extension="xml" ContentType="application/xml"/>
  <Default Extension="bin" ContentType="application/vnd.ms-office.vbaProject"/>
  <Default Extension="vml" ContentType="application/vnd.openxmlformats-officedocument.vmlDrawing"/>
  <Default Extension="rels" ContentType="application/vnd.openxmlformats-package.relationships+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drawings/drawing2.xml" ContentType="application/vnd.openxmlformats-officedocument.drawing+xml"/>
  <Override PartName="/xl/ctrlProps/ctrlProp5.xml" ContentType="application/vnd.ms-excel.controlproperties+xml"/>
  <Override PartName="/xl/comments2.xml" ContentType="application/vnd.openxmlformats-officedocument.spreadsheetml.comments+xml"/>
  <Override PartName="/xl/drawings/drawing3.xml" ContentType="application/vnd.openxmlformats-officedocument.drawing+xml"/>
  <Override PartName="/xl/ctrlProps/ctrlProp6.xml" ContentType="application/vnd.ms-excel.controlproperties+xml"/>
  <Override PartName="/xl/ctrlProps/ctrlProp7.xml" ContentType="application/vnd.ms-excel.controlproperties+xml"/>
  <Override PartName="/xl/charts/chart1.xml" ContentType="application/vnd.openxmlformats-officedocument.drawingml.chart+xml"/>
  <Override PartName="/xl/comments3.xml" ContentType="application/vnd.openxmlformats-officedocument.spreadsheetml.comments+xml"/>
  <Override PartName="/xl/comments4.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4" rupBuild="20225" codeName="{B7FE6334-C1A2-E50D-BD3D-5F4D41BBC2E3}"/>
  <workbookPr codeName="ThisWorkbook" autoCompressPictures="0"/>
  <bookViews>
    <workbookView xWindow="0" yWindow="0" windowWidth="12420" windowHeight="14680" activeTab="2"/>
  </bookViews>
  <sheets>
    <sheet name="TEST GIR PROSPECT" sheetId="8" r:id="rId1"/>
    <sheet name="LISTE DES RESIDENTS" sheetId="3" r:id="rId2"/>
    <sheet name="IMPRESSION AGGIR RESIDENT" sheetId="2" r:id="rId3"/>
    <sheet name="GIRMP" sheetId="4" r:id="rId4"/>
    <sheet name="GIR résidents sortis" sheetId="10" r:id="rId5"/>
    <sheet name="algorithme" sheetId="1" r:id="rId6"/>
    <sheet name="algorithme (2)" sheetId="9" r:id="rId7"/>
  </sheets>
  <definedNames>
    <definedName name="PATIENT1">'LISTE DES RESIDENTS'!$AE$17:$AE$17</definedName>
    <definedName name="_xlnm.Print_Area" localSheetId="5">algorithme!$A$1:$R$26</definedName>
    <definedName name="_xlnm.Print_Area" localSheetId="6">'algorithme (2)'!$A$1:$R$26</definedName>
    <definedName name="_xlnm.Print_Area" localSheetId="3">GIRMP!$B$1:$G$39,GIRMP!$J$4:$K$39</definedName>
    <definedName name="_xlnm.Print_Area" localSheetId="2">'IMPRESSION AGGIR RESIDENT'!$A$1:$I$48</definedName>
    <definedName name="_xlnm.Print_Area" localSheetId="1">'LISTE DES RESIDENTS'!$A$1:$AN$101</definedName>
    <definedName name="_xlnm.Print_Area" localSheetId="0">'TEST GIR PROSPECT'!$A$1:$I$44</definedName>
  </definedNames>
  <calcPr calcId="140001" concurrentCalc="0"/>
  <extLst>
    <ext xmlns:mx="http://schemas.microsoft.com/office/mac/excel/2008/main" uri="{7523E5D3-25F3-A5E0-1632-64F254C22452}">
      <mx:ArchID Flags="2"/>
    </ext>
  </extLst>
</workbook>
</file>

<file path=xl/calcChain.xml><?xml version="1.0" encoding="utf-8"?>
<calcChain xmlns="http://schemas.openxmlformats.org/spreadsheetml/2006/main">
  <c r="H8" i="2" l="1"/>
  <c r="D4" i="1"/>
  <c r="D5" i="1"/>
  <c r="H10" i="2"/>
  <c r="D6" i="1"/>
  <c r="D7" i="1"/>
  <c r="G13" i="2"/>
  <c r="H12" i="2"/>
  <c r="D8" i="1"/>
  <c r="D9" i="1"/>
  <c r="G14" i="2"/>
  <c r="G15" i="2"/>
  <c r="G16" i="2"/>
  <c r="H14" i="2"/>
  <c r="D10" i="1"/>
  <c r="D11" i="1"/>
  <c r="G18" i="2"/>
  <c r="J17" i="2"/>
  <c r="H17" i="2"/>
  <c r="D12" i="1"/>
  <c r="D13" i="1"/>
  <c r="G19" i="2"/>
  <c r="G20" i="2"/>
  <c r="H19" i="2"/>
  <c r="D14" i="1"/>
  <c r="D15" i="1"/>
  <c r="H21" i="2"/>
  <c r="D16" i="1"/>
  <c r="D17" i="1"/>
  <c r="H23" i="2"/>
  <c r="D18" i="1"/>
  <c r="D19" i="1"/>
  <c r="D20" i="1"/>
  <c r="D21" i="1"/>
  <c r="D22" i="1"/>
  <c r="D23" i="1"/>
  <c r="D24" i="1"/>
  <c r="F4" i="1"/>
  <c r="F5" i="1"/>
  <c r="F6" i="1"/>
  <c r="F7" i="1"/>
  <c r="F8" i="1"/>
  <c r="F9" i="1"/>
  <c r="F10" i="1"/>
  <c r="F11" i="1"/>
  <c r="F12" i="1"/>
  <c r="F13" i="1"/>
  <c r="F14" i="1"/>
  <c r="F15" i="1"/>
  <c r="F16" i="1"/>
  <c r="F17" i="1"/>
  <c r="F18" i="1"/>
  <c r="F19" i="1"/>
  <c r="F20" i="1"/>
  <c r="F21" i="1"/>
  <c r="F22" i="1"/>
  <c r="F23" i="1"/>
  <c r="F24" i="1"/>
  <c r="H4" i="1"/>
  <c r="H5" i="1"/>
  <c r="H6" i="1"/>
  <c r="H7" i="1"/>
  <c r="H8" i="1"/>
  <c r="H9" i="1"/>
  <c r="H10" i="1"/>
  <c r="H11" i="1"/>
  <c r="H12" i="1"/>
  <c r="H13" i="1"/>
  <c r="H14" i="1"/>
  <c r="H15" i="1"/>
  <c r="H16" i="1"/>
  <c r="H17" i="1"/>
  <c r="H18" i="1"/>
  <c r="H19" i="1"/>
  <c r="H20" i="1"/>
  <c r="H21" i="1"/>
  <c r="H22" i="1"/>
  <c r="H23" i="1"/>
  <c r="H24" i="1"/>
  <c r="J4" i="1"/>
  <c r="J5" i="1"/>
  <c r="J6" i="1"/>
  <c r="J7" i="1"/>
  <c r="J8" i="1"/>
  <c r="J9" i="1"/>
  <c r="J10" i="1"/>
  <c r="J11" i="1"/>
  <c r="J12" i="1"/>
  <c r="J13" i="1"/>
  <c r="J14" i="1"/>
  <c r="J15" i="1"/>
  <c r="J16" i="1"/>
  <c r="J17" i="1"/>
  <c r="J18" i="1"/>
  <c r="J19" i="1"/>
  <c r="J20" i="1"/>
  <c r="J21" i="1"/>
  <c r="J22" i="1"/>
  <c r="J23" i="1"/>
  <c r="J24" i="1"/>
  <c r="L4" i="1"/>
  <c r="L5" i="1"/>
  <c r="L6" i="1"/>
  <c r="L7" i="1"/>
  <c r="L8" i="1"/>
  <c r="L9" i="1"/>
  <c r="L10" i="1"/>
  <c r="L11" i="1"/>
  <c r="L12" i="1"/>
  <c r="L13" i="1"/>
  <c r="L14" i="1"/>
  <c r="L15" i="1"/>
  <c r="L16" i="1"/>
  <c r="L17" i="1"/>
  <c r="L18" i="1"/>
  <c r="L19" i="1"/>
  <c r="L20" i="1"/>
  <c r="L21" i="1"/>
  <c r="L22" i="1"/>
  <c r="L23" i="1"/>
  <c r="L24" i="1"/>
  <c r="N4" i="1"/>
  <c r="N5" i="1"/>
  <c r="N6" i="1"/>
  <c r="N7" i="1"/>
  <c r="N8" i="1"/>
  <c r="N9" i="1"/>
  <c r="N10" i="1"/>
  <c r="N11" i="1"/>
  <c r="N12" i="1"/>
  <c r="N13" i="1"/>
  <c r="N14" i="1"/>
  <c r="N15" i="1"/>
  <c r="N16" i="1"/>
  <c r="N17" i="1"/>
  <c r="N18" i="1"/>
  <c r="N19" i="1"/>
  <c r="N20" i="1"/>
  <c r="N21" i="1"/>
  <c r="N22" i="1"/>
  <c r="N23" i="1"/>
  <c r="N24" i="1"/>
  <c r="P4" i="1"/>
  <c r="P5" i="1"/>
  <c r="P6" i="1"/>
  <c r="P7" i="1"/>
  <c r="P8" i="1"/>
  <c r="P9" i="1"/>
  <c r="P10" i="1"/>
  <c r="P11" i="1"/>
  <c r="P12" i="1"/>
  <c r="P13" i="1"/>
  <c r="P14" i="1"/>
  <c r="P15" i="1"/>
  <c r="P16" i="1"/>
  <c r="P17" i="1"/>
  <c r="P18" i="1"/>
  <c r="P19" i="1"/>
  <c r="P20" i="1"/>
  <c r="P21" i="1"/>
  <c r="P22" i="1"/>
  <c r="P23" i="1"/>
  <c r="P24" i="1"/>
  <c r="R4" i="1"/>
  <c r="R5" i="1"/>
  <c r="R6" i="1"/>
  <c r="R7" i="1"/>
  <c r="R8" i="1"/>
  <c r="R9" i="1"/>
  <c r="R10" i="1"/>
  <c r="R11" i="1"/>
  <c r="R12" i="1"/>
  <c r="R13" i="1"/>
  <c r="R14" i="1"/>
  <c r="R15" i="1"/>
  <c r="R16" i="1"/>
  <c r="R17" i="1"/>
  <c r="R18" i="1"/>
  <c r="R19" i="1"/>
  <c r="R20" i="1"/>
  <c r="R21" i="1"/>
  <c r="R22" i="1"/>
  <c r="R23" i="1"/>
  <c r="R24" i="1"/>
  <c r="M25" i="1"/>
  <c r="L25" i="1"/>
  <c r="K25" i="1"/>
  <c r="J25" i="1"/>
  <c r="I25" i="1"/>
  <c r="H25" i="1"/>
  <c r="G25" i="1"/>
  <c r="F25" i="1"/>
  <c r="E25" i="1"/>
  <c r="D25" i="1"/>
  <c r="C25" i="1"/>
  <c r="F26" i="1"/>
  <c r="E26" i="1"/>
  <c r="D26" i="1"/>
  <c r="C26" i="1"/>
  <c r="D46" i="2"/>
  <c r="G46" i="2"/>
  <c r="AB49" i="2"/>
  <c r="AA49" i="2"/>
  <c r="Z49" i="2"/>
  <c r="Y49" i="2"/>
  <c r="X49" i="2"/>
  <c r="AF5" i="3"/>
  <c r="C5" i="2"/>
  <c r="AC49" i="2"/>
  <c r="E4" i="2"/>
  <c r="C4" i="2"/>
  <c r="H14" i="8"/>
  <c r="H12" i="8"/>
  <c r="R23" i="9"/>
  <c r="P23" i="9"/>
  <c r="N23" i="9"/>
  <c r="L23" i="9"/>
  <c r="J23" i="9"/>
  <c r="H23" i="9"/>
  <c r="F23" i="9"/>
  <c r="D23" i="9"/>
  <c r="R22" i="9"/>
  <c r="P22" i="9"/>
  <c r="N22" i="9"/>
  <c r="L22" i="9"/>
  <c r="J22" i="9"/>
  <c r="H22" i="9"/>
  <c r="F22" i="9"/>
  <c r="D22" i="9"/>
  <c r="R21" i="9"/>
  <c r="P21" i="9"/>
  <c r="N21" i="9"/>
  <c r="L21" i="9"/>
  <c r="J21" i="9"/>
  <c r="H21" i="9"/>
  <c r="F21" i="9"/>
  <c r="D21" i="9"/>
  <c r="R20" i="9"/>
  <c r="P20" i="9"/>
  <c r="N20" i="9"/>
  <c r="L20" i="9"/>
  <c r="J20" i="9"/>
  <c r="H20" i="9"/>
  <c r="F20" i="9"/>
  <c r="D20" i="9"/>
  <c r="G30" i="8"/>
  <c r="R19" i="9"/>
  <c r="R17" i="9"/>
  <c r="J19" i="8"/>
  <c r="H19" i="8"/>
  <c r="R15" i="9"/>
  <c r="J17" i="8"/>
  <c r="H17" i="8"/>
  <c r="R13" i="9"/>
  <c r="R11" i="9"/>
  <c r="R7" i="9"/>
  <c r="R5" i="9"/>
  <c r="E4" i="4"/>
  <c r="AL5" i="3"/>
  <c r="AL6" i="3"/>
  <c r="AL7" i="3"/>
  <c r="AL8" i="3"/>
  <c r="AL9" i="3"/>
  <c r="AL10" i="3"/>
  <c r="AL11" i="3"/>
  <c r="AL12" i="3"/>
  <c r="AL13" i="3"/>
  <c r="AL14" i="3"/>
  <c r="AL15" i="3"/>
  <c r="AL16" i="3"/>
  <c r="AL17" i="3"/>
  <c r="AL18" i="3"/>
  <c r="AL19" i="3"/>
  <c r="AL20" i="3"/>
  <c r="AL21" i="3"/>
  <c r="AL22" i="3"/>
  <c r="AL23" i="3"/>
  <c r="AL24" i="3"/>
  <c r="AL27" i="3"/>
  <c r="AL28" i="3"/>
  <c r="AL29" i="3"/>
  <c r="AL30" i="3"/>
  <c r="AL31" i="3"/>
  <c r="AL32" i="3"/>
  <c r="AL33" i="3"/>
  <c r="AL34" i="3"/>
  <c r="AL35" i="3"/>
  <c r="AL36" i="3"/>
  <c r="AL37" i="3"/>
  <c r="AL38" i="3"/>
  <c r="AL39" i="3"/>
  <c r="AL40" i="3"/>
  <c r="AL41" i="3"/>
  <c r="AL42" i="3"/>
  <c r="AL43" i="3"/>
  <c r="AL44" i="3"/>
  <c r="AL45" i="3"/>
  <c r="AL46" i="3"/>
  <c r="AL47" i="3"/>
  <c r="AL48" i="3"/>
  <c r="AL49" i="3"/>
  <c r="AL50" i="3"/>
  <c r="AL51" i="3"/>
  <c r="AL52" i="3"/>
  <c r="AL53" i="3"/>
  <c r="AL54" i="3"/>
  <c r="AL55" i="3"/>
  <c r="AL56" i="3"/>
  <c r="AL57" i="3"/>
  <c r="AL58" i="3"/>
  <c r="AL59" i="3"/>
  <c r="AL60" i="3"/>
  <c r="AL61" i="3"/>
  <c r="AL62" i="3"/>
  <c r="AL63" i="3"/>
  <c r="AL64" i="3"/>
  <c r="AL65" i="3"/>
  <c r="AL66" i="3"/>
  <c r="AL67" i="3"/>
  <c r="AL68" i="3"/>
  <c r="AL69" i="3"/>
  <c r="AL70" i="3"/>
  <c r="AL71" i="3"/>
  <c r="AL72" i="3"/>
  <c r="AL73" i="3"/>
  <c r="AL74" i="3"/>
  <c r="AL75" i="3"/>
  <c r="AL76" i="3"/>
  <c r="AL77" i="3"/>
  <c r="AL78" i="3"/>
  <c r="AL79" i="3"/>
  <c r="AL80" i="3"/>
  <c r="AL81" i="3"/>
  <c r="AL82" i="3"/>
  <c r="AL83" i="3"/>
  <c r="AL84" i="3"/>
  <c r="AL85" i="3"/>
  <c r="AL86" i="3"/>
  <c r="AL87" i="3"/>
  <c r="AL88" i="3"/>
  <c r="AL89" i="3"/>
  <c r="AL90" i="3"/>
  <c r="AL91" i="3"/>
  <c r="AL92" i="3"/>
  <c r="AL93" i="3"/>
  <c r="AL94" i="3"/>
  <c r="AL95" i="3"/>
  <c r="AL96" i="3"/>
  <c r="AL97" i="3"/>
  <c r="AL98" i="3"/>
  <c r="AL99" i="3"/>
  <c r="AL100" i="3"/>
  <c r="AL101" i="3"/>
  <c r="AG5" i="3"/>
  <c r="AG6" i="3"/>
  <c r="AG7" i="3"/>
  <c r="AG8" i="3"/>
  <c r="AG9" i="3"/>
  <c r="AG10" i="3"/>
  <c r="AG11" i="3"/>
  <c r="AG12" i="3"/>
  <c r="AG13" i="3"/>
  <c r="AG14" i="3"/>
  <c r="AG15" i="3"/>
  <c r="AG16" i="3"/>
  <c r="AG17" i="3"/>
  <c r="AG18" i="3"/>
  <c r="AG19" i="3"/>
  <c r="AG20" i="3"/>
  <c r="AG21" i="3"/>
  <c r="AG22" i="3"/>
  <c r="AG23" i="3"/>
  <c r="AG24" i="3"/>
  <c r="AG27" i="3"/>
  <c r="AG28" i="3"/>
  <c r="AG29" i="3"/>
  <c r="AG30" i="3"/>
  <c r="AG31" i="3"/>
  <c r="AG32" i="3"/>
  <c r="AG33" i="3"/>
  <c r="AG34" i="3"/>
  <c r="AG35" i="3"/>
  <c r="AG36" i="3"/>
  <c r="AG37" i="3"/>
  <c r="AG38" i="3"/>
  <c r="AG39" i="3"/>
  <c r="AG40" i="3"/>
  <c r="AG41" i="3"/>
  <c r="AG42" i="3"/>
  <c r="AG43" i="3"/>
  <c r="AG44" i="3"/>
  <c r="AG45" i="3"/>
  <c r="AG46" i="3"/>
  <c r="AG47" i="3"/>
  <c r="AG48" i="3"/>
  <c r="AG49" i="3"/>
  <c r="AG50" i="3"/>
  <c r="AG51" i="3"/>
  <c r="AG52" i="3"/>
  <c r="AG53" i="3"/>
  <c r="AG54" i="3"/>
  <c r="AG55" i="3"/>
  <c r="AG56" i="3"/>
  <c r="AG57" i="3"/>
  <c r="AG58" i="3"/>
  <c r="AG59" i="3"/>
  <c r="AG60" i="3"/>
  <c r="AG61" i="3"/>
  <c r="AG62" i="3"/>
  <c r="AG63" i="3"/>
  <c r="AG64" i="3"/>
  <c r="AG65" i="3"/>
  <c r="AG66" i="3"/>
  <c r="AG67" i="3"/>
  <c r="AG68" i="3"/>
  <c r="AG69" i="3"/>
  <c r="AG70" i="3"/>
  <c r="AG71" i="3"/>
  <c r="AG72" i="3"/>
  <c r="AG73" i="3"/>
  <c r="AG74" i="3"/>
  <c r="AG75" i="3"/>
  <c r="AG76" i="3"/>
  <c r="AG77" i="3"/>
  <c r="AG78" i="3"/>
  <c r="AG79" i="3"/>
  <c r="AG80" i="3"/>
  <c r="AG81" i="3"/>
  <c r="AG82" i="3"/>
  <c r="AG83" i="3"/>
  <c r="AG84" i="3"/>
  <c r="AG85" i="3"/>
  <c r="AG86" i="3"/>
  <c r="AG87" i="3"/>
  <c r="AG88" i="3"/>
  <c r="AG89" i="3"/>
  <c r="AG90" i="3"/>
  <c r="AG91" i="3"/>
  <c r="AG92" i="3"/>
  <c r="AG93" i="3"/>
  <c r="AG94" i="3"/>
  <c r="AG95" i="3"/>
  <c r="AG96" i="3"/>
  <c r="AG97" i="3"/>
  <c r="AG98" i="3"/>
  <c r="AG99" i="3"/>
  <c r="AG100" i="3"/>
  <c r="AG101" i="3"/>
  <c r="AH5" i="3"/>
  <c r="AH6" i="3"/>
  <c r="AH7" i="3"/>
  <c r="AH8" i="3"/>
  <c r="AH9" i="3"/>
  <c r="AH10" i="3"/>
  <c r="AH11" i="3"/>
  <c r="AH12" i="3"/>
  <c r="AH13" i="3"/>
  <c r="AH14" i="3"/>
  <c r="AH15" i="3"/>
  <c r="AH16" i="3"/>
  <c r="AH17" i="3"/>
  <c r="AH18" i="3"/>
  <c r="AH19" i="3"/>
  <c r="AH20" i="3"/>
  <c r="AH21" i="3"/>
  <c r="AH22" i="3"/>
  <c r="AH23" i="3"/>
  <c r="AH24" i="3"/>
  <c r="AH27" i="3"/>
  <c r="AH28" i="3"/>
  <c r="AH29" i="3"/>
  <c r="AH30" i="3"/>
  <c r="AH31" i="3"/>
  <c r="AH32" i="3"/>
  <c r="AH33" i="3"/>
  <c r="AH34" i="3"/>
  <c r="AH35" i="3"/>
  <c r="AH36" i="3"/>
  <c r="AH37" i="3"/>
  <c r="AH38" i="3"/>
  <c r="AH39" i="3"/>
  <c r="AH40" i="3"/>
  <c r="AH41" i="3"/>
  <c r="AH42" i="3"/>
  <c r="AH43" i="3"/>
  <c r="AH44" i="3"/>
  <c r="AH45" i="3"/>
  <c r="AH46" i="3"/>
  <c r="AH47" i="3"/>
  <c r="AH48" i="3"/>
  <c r="AH49" i="3"/>
  <c r="AH50" i="3"/>
  <c r="AH51" i="3"/>
  <c r="AH52" i="3"/>
  <c r="AH53" i="3"/>
  <c r="AH54" i="3"/>
  <c r="AH55" i="3"/>
  <c r="AH56" i="3"/>
  <c r="AH57" i="3"/>
  <c r="AH58" i="3"/>
  <c r="AH59" i="3"/>
  <c r="AH60" i="3"/>
  <c r="AH61" i="3"/>
  <c r="AH62" i="3"/>
  <c r="AH63" i="3"/>
  <c r="AH64" i="3"/>
  <c r="AH65" i="3"/>
  <c r="AH66" i="3"/>
  <c r="AH67" i="3"/>
  <c r="AH68" i="3"/>
  <c r="AH69" i="3"/>
  <c r="AH70" i="3"/>
  <c r="AH71" i="3"/>
  <c r="AH72" i="3"/>
  <c r="AH73" i="3"/>
  <c r="AH74" i="3"/>
  <c r="AH75" i="3"/>
  <c r="AH76" i="3"/>
  <c r="AH77" i="3"/>
  <c r="AH78" i="3"/>
  <c r="AH79" i="3"/>
  <c r="AH80" i="3"/>
  <c r="AH81" i="3"/>
  <c r="AH82" i="3"/>
  <c r="AH83" i="3"/>
  <c r="AH84" i="3"/>
  <c r="AH85" i="3"/>
  <c r="AH86" i="3"/>
  <c r="AH87" i="3"/>
  <c r="AH88" i="3"/>
  <c r="AH89" i="3"/>
  <c r="AH90" i="3"/>
  <c r="AH91" i="3"/>
  <c r="AH92" i="3"/>
  <c r="AH93" i="3"/>
  <c r="AH94" i="3"/>
  <c r="AH95" i="3"/>
  <c r="AH96" i="3"/>
  <c r="AH97" i="3"/>
  <c r="AH98" i="3"/>
  <c r="AH99" i="3"/>
  <c r="AH100" i="3"/>
  <c r="AH101" i="3"/>
  <c r="AI5" i="3"/>
  <c r="AI6" i="3"/>
  <c r="AI7" i="3"/>
  <c r="AI8" i="3"/>
  <c r="AI9" i="3"/>
  <c r="AI10" i="3"/>
  <c r="AI11" i="3"/>
  <c r="AI12" i="3"/>
  <c r="AI13" i="3"/>
  <c r="AI14" i="3"/>
  <c r="AI15" i="3"/>
  <c r="AI16" i="3"/>
  <c r="AI17" i="3"/>
  <c r="AI18" i="3"/>
  <c r="AI19" i="3"/>
  <c r="AI20" i="3"/>
  <c r="AI21" i="3"/>
  <c r="AI22" i="3"/>
  <c r="AI23" i="3"/>
  <c r="AI24" i="3"/>
  <c r="AI27" i="3"/>
  <c r="AI28" i="3"/>
  <c r="AI29" i="3"/>
  <c r="AI30" i="3"/>
  <c r="AI31" i="3"/>
  <c r="AI32" i="3"/>
  <c r="AI33" i="3"/>
  <c r="AI34" i="3"/>
  <c r="AI35" i="3"/>
  <c r="AI36" i="3"/>
  <c r="AI37" i="3"/>
  <c r="AI38" i="3"/>
  <c r="AI39" i="3"/>
  <c r="AI40" i="3"/>
  <c r="AI41" i="3"/>
  <c r="AI42" i="3"/>
  <c r="AI43" i="3"/>
  <c r="AI44" i="3"/>
  <c r="AI45" i="3"/>
  <c r="AI46" i="3"/>
  <c r="AI47" i="3"/>
  <c r="AI48" i="3"/>
  <c r="AI49" i="3"/>
  <c r="AI50" i="3"/>
  <c r="AI51" i="3"/>
  <c r="AI52" i="3"/>
  <c r="AI53" i="3"/>
  <c r="AI54" i="3"/>
  <c r="AI55" i="3"/>
  <c r="AI56" i="3"/>
  <c r="AI57" i="3"/>
  <c r="AI58" i="3"/>
  <c r="AI59" i="3"/>
  <c r="AI60" i="3"/>
  <c r="AI61" i="3"/>
  <c r="AI62" i="3"/>
  <c r="AI63" i="3"/>
  <c r="AI64" i="3"/>
  <c r="AI65" i="3"/>
  <c r="AI66" i="3"/>
  <c r="AI67" i="3"/>
  <c r="AI68" i="3"/>
  <c r="AI69" i="3"/>
  <c r="AI70" i="3"/>
  <c r="AI71" i="3"/>
  <c r="AI72" i="3"/>
  <c r="AI73" i="3"/>
  <c r="AI74" i="3"/>
  <c r="AI75" i="3"/>
  <c r="AI76" i="3"/>
  <c r="AI77" i="3"/>
  <c r="AI78" i="3"/>
  <c r="AI79" i="3"/>
  <c r="AI80" i="3"/>
  <c r="AI81" i="3"/>
  <c r="AI82" i="3"/>
  <c r="AI83" i="3"/>
  <c r="AI84" i="3"/>
  <c r="AI85" i="3"/>
  <c r="AI86" i="3"/>
  <c r="AI87" i="3"/>
  <c r="AI88" i="3"/>
  <c r="AI89" i="3"/>
  <c r="AI90" i="3"/>
  <c r="AI91" i="3"/>
  <c r="AI92" i="3"/>
  <c r="AI93" i="3"/>
  <c r="AI94" i="3"/>
  <c r="AI95" i="3"/>
  <c r="AI96" i="3"/>
  <c r="AI97" i="3"/>
  <c r="AI98" i="3"/>
  <c r="AI99" i="3"/>
  <c r="AI100" i="3"/>
  <c r="AI101" i="3"/>
  <c r="AJ5" i="3"/>
  <c r="AJ6" i="3"/>
  <c r="AJ7" i="3"/>
  <c r="AJ8" i="3"/>
  <c r="AJ9" i="3"/>
  <c r="AJ10" i="3"/>
  <c r="AJ11" i="3"/>
  <c r="AJ12" i="3"/>
  <c r="AJ13" i="3"/>
  <c r="AJ14" i="3"/>
  <c r="AJ15" i="3"/>
  <c r="AJ16" i="3"/>
  <c r="AJ17" i="3"/>
  <c r="AJ18" i="3"/>
  <c r="AJ19" i="3"/>
  <c r="AJ20" i="3"/>
  <c r="AJ21" i="3"/>
  <c r="AJ22" i="3"/>
  <c r="AJ23" i="3"/>
  <c r="AJ24" i="3"/>
  <c r="AJ27" i="3"/>
  <c r="AJ28" i="3"/>
  <c r="AJ29" i="3"/>
  <c r="AJ30" i="3"/>
  <c r="AJ31" i="3"/>
  <c r="AJ32" i="3"/>
  <c r="AJ33" i="3"/>
  <c r="AJ34" i="3"/>
  <c r="AJ35" i="3"/>
  <c r="AJ36" i="3"/>
  <c r="AJ37" i="3"/>
  <c r="AJ38" i="3"/>
  <c r="AJ39" i="3"/>
  <c r="AJ40" i="3"/>
  <c r="AJ41" i="3"/>
  <c r="AJ42" i="3"/>
  <c r="AJ43" i="3"/>
  <c r="AJ44" i="3"/>
  <c r="AJ45" i="3"/>
  <c r="AJ46" i="3"/>
  <c r="AJ47" i="3"/>
  <c r="AJ48" i="3"/>
  <c r="AJ49" i="3"/>
  <c r="AJ50" i="3"/>
  <c r="AJ51" i="3"/>
  <c r="AJ52" i="3"/>
  <c r="AJ53" i="3"/>
  <c r="AJ54" i="3"/>
  <c r="AJ55" i="3"/>
  <c r="AJ56" i="3"/>
  <c r="AJ57" i="3"/>
  <c r="AJ58" i="3"/>
  <c r="AJ59" i="3"/>
  <c r="AJ60" i="3"/>
  <c r="AJ61" i="3"/>
  <c r="AJ62" i="3"/>
  <c r="AJ63" i="3"/>
  <c r="AJ64" i="3"/>
  <c r="AJ65" i="3"/>
  <c r="AJ66" i="3"/>
  <c r="AJ67" i="3"/>
  <c r="AJ68" i="3"/>
  <c r="AJ69" i="3"/>
  <c r="AJ70" i="3"/>
  <c r="AJ71" i="3"/>
  <c r="AJ72" i="3"/>
  <c r="AJ73" i="3"/>
  <c r="AJ74" i="3"/>
  <c r="AJ75" i="3"/>
  <c r="AJ76" i="3"/>
  <c r="AJ77" i="3"/>
  <c r="AJ78" i="3"/>
  <c r="AJ79" i="3"/>
  <c r="AJ80" i="3"/>
  <c r="AJ81" i="3"/>
  <c r="AJ82" i="3"/>
  <c r="AJ83" i="3"/>
  <c r="AJ84" i="3"/>
  <c r="AJ85" i="3"/>
  <c r="AJ86" i="3"/>
  <c r="AJ87" i="3"/>
  <c r="AJ88" i="3"/>
  <c r="AJ89" i="3"/>
  <c r="AJ90" i="3"/>
  <c r="AJ91" i="3"/>
  <c r="AJ92" i="3"/>
  <c r="AJ93" i="3"/>
  <c r="AJ94" i="3"/>
  <c r="AJ95" i="3"/>
  <c r="AJ96" i="3"/>
  <c r="AJ97" i="3"/>
  <c r="AJ98" i="3"/>
  <c r="AJ99" i="3"/>
  <c r="AJ100" i="3"/>
  <c r="AJ101" i="3"/>
  <c r="AK5" i="3"/>
  <c r="AK6" i="3"/>
  <c r="AK7" i="3"/>
  <c r="AK8" i="3"/>
  <c r="AK9" i="3"/>
  <c r="AK10" i="3"/>
  <c r="AK11" i="3"/>
  <c r="AK12" i="3"/>
  <c r="AK13" i="3"/>
  <c r="AK14" i="3"/>
  <c r="AK15" i="3"/>
  <c r="AK16" i="3"/>
  <c r="AK17" i="3"/>
  <c r="AK18" i="3"/>
  <c r="AK19" i="3"/>
  <c r="AK20" i="3"/>
  <c r="AK21" i="3"/>
  <c r="AK22" i="3"/>
  <c r="AK23" i="3"/>
  <c r="AK24" i="3"/>
  <c r="AK27" i="3"/>
  <c r="AK28" i="3"/>
  <c r="AK29" i="3"/>
  <c r="AK30" i="3"/>
  <c r="AK31" i="3"/>
  <c r="AK32" i="3"/>
  <c r="AK33" i="3"/>
  <c r="AK34" i="3"/>
  <c r="AK35" i="3"/>
  <c r="AK36" i="3"/>
  <c r="AK37" i="3"/>
  <c r="AK38" i="3"/>
  <c r="AK39" i="3"/>
  <c r="AK40" i="3"/>
  <c r="AK41" i="3"/>
  <c r="AK42" i="3"/>
  <c r="AK43" i="3"/>
  <c r="AK44" i="3"/>
  <c r="AK45" i="3"/>
  <c r="AK46" i="3"/>
  <c r="AK47" i="3"/>
  <c r="AK48" i="3"/>
  <c r="AK49" i="3"/>
  <c r="AK50" i="3"/>
  <c r="AK51" i="3"/>
  <c r="AK52" i="3"/>
  <c r="AK53" i="3"/>
  <c r="AK54" i="3"/>
  <c r="AK55" i="3"/>
  <c r="AK56" i="3"/>
  <c r="AK57" i="3"/>
  <c r="AK58" i="3"/>
  <c r="AK59" i="3"/>
  <c r="AK60" i="3"/>
  <c r="AK61" i="3"/>
  <c r="AK62" i="3"/>
  <c r="AK63" i="3"/>
  <c r="AK64" i="3"/>
  <c r="AK65" i="3"/>
  <c r="AK66" i="3"/>
  <c r="AK67" i="3"/>
  <c r="AK68" i="3"/>
  <c r="AK69" i="3"/>
  <c r="AK70" i="3"/>
  <c r="AK71" i="3"/>
  <c r="AK72" i="3"/>
  <c r="AK73" i="3"/>
  <c r="AK74" i="3"/>
  <c r="AK75" i="3"/>
  <c r="AK76" i="3"/>
  <c r="AK77" i="3"/>
  <c r="AK78" i="3"/>
  <c r="AK79" i="3"/>
  <c r="AK80" i="3"/>
  <c r="AK81" i="3"/>
  <c r="AK82" i="3"/>
  <c r="AK83" i="3"/>
  <c r="AK84" i="3"/>
  <c r="AK85" i="3"/>
  <c r="AK86" i="3"/>
  <c r="AK87" i="3"/>
  <c r="AK88" i="3"/>
  <c r="AK89" i="3"/>
  <c r="AK90" i="3"/>
  <c r="AK91" i="3"/>
  <c r="AK92" i="3"/>
  <c r="AK93" i="3"/>
  <c r="AK94" i="3"/>
  <c r="AK95" i="3"/>
  <c r="AK96" i="3"/>
  <c r="AK97" i="3"/>
  <c r="AK98" i="3"/>
  <c r="AK99" i="3"/>
  <c r="AK100" i="3"/>
  <c r="AK101" i="3"/>
  <c r="AK3" i="3"/>
  <c r="AL3" i="3"/>
  <c r="E14" i="4"/>
  <c r="R9" i="9"/>
  <c r="N9" i="9"/>
  <c r="J9" i="9"/>
  <c r="F9" i="9"/>
  <c r="R8" i="9"/>
  <c r="N8" i="9"/>
  <c r="J8" i="9"/>
  <c r="F8" i="9"/>
  <c r="P9" i="9"/>
  <c r="L9" i="9"/>
  <c r="H9" i="9"/>
  <c r="D9" i="9"/>
  <c r="P8" i="9"/>
  <c r="L8" i="9"/>
  <c r="H8" i="9"/>
  <c r="D8" i="9"/>
  <c r="D4" i="9"/>
  <c r="H4" i="9"/>
  <c r="L4" i="9"/>
  <c r="P4" i="9"/>
  <c r="D5" i="9"/>
  <c r="H5" i="9"/>
  <c r="L5" i="9"/>
  <c r="P5" i="9"/>
  <c r="D6" i="9"/>
  <c r="H6" i="9"/>
  <c r="L6" i="9"/>
  <c r="P6" i="9"/>
  <c r="D7" i="9"/>
  <c r="H7" i="9"/>
  <c r="L7" i="9"/>
  <c r="P7" i="9"/>
  <c r="D10" i="9"/>
  <c r="H10" i="9"/>
  <c r="L10" i="9"/>
  <c r="P10" i="9"/>
  <c r="D11" i="9"/>
  <c r="H11" i="9"/>
  <c r="L11" i="9"/>
  <c r="P11" i="9"/>
  <c r="D12" i="9"/>
  <c r="H12" i="9"/>
  <c r="L12" i="9"/>
  <c r="P12" i="9"/>
  <c r="D13" i="9"/>
  <c r="H13" i="9"/>
  <c r="L13" i="9"/>
  <c r="P13" i="9"/>
  <c r="D14" i="9"/>
  <c r="H14" i="9"/>
  <c r="L14" i="9"/>
  <c r="P14" i="9"/>
  <c r="D15" i="9"/>
  <c r="H15" i="9"/>
  <c r="L15" i="9"/>
  <c r="P15" i="9"/>
  <c r="D16" i="9"/>
  <c r="H16" i="9"/>
  <c r="L16" i="9"/>
  <c r="P16" i="9"/>
  <c r="D17" i="9"/>
  <c r="H17" i="9"/>
  <c r="L17" i="9"/>
  <c r="P17" i="9"/>
  <c r="D18" i="9"/>
  <c r="H18" i="9"/>
  <c r="L18" i="9"/>
  <c r="P18" i="9"/>
  <c r="D19" i="9"/>
  <c r="H19" i="9"/>
  <c r="L19" i="9"/>
  <c r="P19" i="9"/>
  <c r="F4" i="9"/>
  <c r="J4" i="9"/>
  <c r="N4" i="9"/>
  <c r="R4" i="9"/>
  <c r="F5" i="9"/>
  <c r="J5" i="9"/>
  <c r="N5" i="9"/>
  <c r="F6" i="9"/>
  <c r="J6" i="9"/>
  <c r="N6" i="9"/>
  <c r="R6" i="9"/>
  <c r="F7" i="9"/>
  <c r="J7" i="9"/>
  <c r="N7" i="9"/>
  <c r="F10" i="9"/>
  <c r="J10" i="9"/>
  <c r="N10" i="9"/>
  <c r="R10" i="9"/>
  <c r="F11" i="9"/>
  <c r="J11" i="9"/>
  <c r="N11" i="9"/>
  <c r="F12" i="9"/>
  <c r="J12" i="9"/>
  <c r="N12" i="9"/>
  <c r="R12" i="9"/>
  <c r="F13" i="9"/>
  <c r="J13" i="9"/>
  <c r="N13" i="9"/>
  <c r="F14" i="9"/>
  <c r="J14" i="9"/>
  <c r="N14" i="9"/>
  <c r="R14" i="9"/>
  <c r="F15" i="9"/>
  <c r="J15" i="9"/>
  <c r="N15" i="9"/>
  <c r="F16" i="9"/>
  <c r="J16" i="9"/>
  <c r="N16" i="9"/>
  <c r="R16" i="9"/>
  <c r="F17" i="9"/>
  <c r="J17" i="9"/>
  <c r="N17" i="9"/>
  <c r="F18" i="9"/>
  <c r="J18" i="9"/>
  <c r="N18" i="9"/>
  <c r="R18" i="9"/>
  <c r="F19" i="9"/>
  <c r="J19" i="9"/>
  <c r="N19" i="9"/>
  <c r="AG3" i="3"/>
  <c r="E9" i="4"/>
  <c r="J19" i="2"/>
  <c r="E13" i="4"/>
  <c r="AI3" i="3"/>
  <c r="E11" i="4"/>
  <c r="AH3" i="3"/>
  <c r="E10" i="4"/>
  <c r="AJ3" i="3"/>
  <c r="E12" i="4"/>
  <c r="N24" i="9"/>
  <c r="F24" i="9"/>
  <c r="L24" i="9"/>
  <c r="D24" i="9"/>
  <c r="R24" i="9"/>
  <c r="J24" i="9"/>
  <c r="P24" i="9"/>
  <c r="H24" i="9"/>
  <c r="E8" i="4"/>
  <c r="F12" i="4"/>
  <c r="O25" i="9"/>
  <c r="N25" i="9"/>
  <c r="M25" i="9"/>
  <c r="L25" i="9"/>
  <c r="K25" i="9"/>
  <c r="J25" i="9"/>
  <c r="I25" i="9"/>
  <c r="H25" i="9"/>
  <c r="G25" i="9"/>
  <c r="F25" i="9"/>
  <c r="E25" i="9"/>
  <c r="D25" i="9"/>
  <c r="C25" i="9"/>
  <c r="F10" i="4"/>
  <c r="F9" i="4"/>
  <c r="E16" i="4"/>
  <c r="F14" i="4"/>
  <c r="F13" i="4"/>
  <c r="F11" i="4"/>
  <c r="H26" i="9"/>
  <c r="G26" i="9"/>
  <c r="F26" i="9"/>
  <c r="E26" i="9"/>
  <c r="D26" i="9"/>
  <c r="C26" i="9"/>
  <c r="D30" i="8"/>
  <c r="O25" i="1"/>
  <c r="N25" i="1"/>
  <c r="H26" i="1"/>
  <c r="G26" i="1"/>
</calcChain>
</file>

<file path=xl/comments1.xml><?xml version="1.0" encoding="utf-8"?>
<comments xmlns="http://schemas.openxmlformats.org/spreadsheetml/2006/main">
  <authors>
    <author>René JARROUSSE</author>
  </authors>
  <commentList>
    <comment ref="E1" authorId="0">
      <text>
        <r>
          <rPr>
            <sz val="8"/>
            <color indexed="81"/>
            <rFont val="Tahoma"/>
            <family val="2"/>
          </rPr>
          <t xml:space="preserve">Cette feuille de calcul des Groupes GIR est protégée, sauf les cases nécessaires à la saisie, de façon à éviter de détériorer les nombreuses formules de calcul qui y figurent. Si des utilisateurs avancés qui voudraient apporter leur propres améliorations veulent ôter la protection, il sont parfaitement libre de le faire à leurs risques et périls. Le code est "AGGIR".
</t>
        </r>
      </text>
    </comment>
    <comment ref="C8" authorId="0">
      <text>
        <r>
          <rPr>
            <sz val="8"/>
            <color indexed="81"/>
            <rFont val="Tahoma"/>
            <family val="2"/>
          </rPr>
          <t>Ce sont les écarts par rapport à ce qui est considéré comme logique et correct par la société.
B : Troubles occasionnels, ou peu gênant pour la société ou l'entourage.
C : se promener nu hors de chez elle, prend sa fille pour sa mère, fait ses besoins n'importe où.</t>
        </r>
      </text>
    </comment>
    <comment ref="H8" authorId="0">
      <text>
        <r>
          <rPr>
            <sz val="8"/>
            <color indexed="81"/>
            <rFont val="Tahoma"/>
            <family val="2"/>
          </rPr>
          <t>Choisir dans la liste déroulante</t>
        </r>
        <r>
          <rPr>
            <sz val="8"/>
            <color indexed="81"/>
            <rFont val="Tahoma"/>
            <family val="2"/>
          </rPr>
          <t xml:space="preserve">
</t>
        </r>
      </text>
    </comment>
    <comment ref="C10" authorId="0">
      <text>
        <r>
          <rPr>
            <sz val="8"/>
            <color indexed="81"/>
            <rFont val="Tahoma"/>
            <family val="2"/>
          </rPr>
          <t>Se situer par rapport aux saisons, moments de la journée (ne pas demander la date du jour), lieux habituels de vie.
B : Désorientation passagère
C : désorientation fréquente</t>
        </r>
      </text>
    </comment>
    <comment ref="H10" authorId="0">
      <text>
        <r>
          <rPr>
            <sz val="8"/>
            <color indexed="81"/>
            <rFont val="Tahoma"/>
            <family val="2"/>
          </rPr>
          <t>Choisir dans la liste déroulante</t>
        </r>
        <r>
          <rPr>
            <b/>
            <sz val="8"/>
            <color indexed="81"/>
            <rFont val="Tahoma"/>
            <family val="2"/>
          </rPr>
          <t xml:space="preserve">
</t>
        </r>
      </text>
    </comment>
    <comment ref="D12" authorId="0">
      <text>
        <r>
          <rPr>
            <sz val="8"/>
            <color indexed="81"/>
            <rFont val="Tahoma"/>
            <family val="2"/>
          </rPr>
          <t xml:space="preserve">A : toilette habituellement effectuée seule spontanément sans incitation.
B : Toilette habituellement effectuée seule après incitation ou préparation des objets de toilette par une autre personne.
C : Toilette jamais effectuée seule
Haut : Visage, tronc, membres supérieurs, rasage, se coiffer. (le dos et le brossage des dents sont exclus)
Bas : régions intimes, membres inférieurs, pieds. (les ongles ne sont pas pris en compte)
</t>
        </r>
      </text>
    </comment>
    <comment ref="G12" authorId="0">
      <text>
        <r>
          <rPr>
            <sz val="8"/>
            <color indexed="81"/>
            <rFont val="Tahoma"/>
            <family val="2"/>
          </rPr>
          <t xml:space="preserve">Choisir dans la liste déroulante
</t>
        </r>
      </text>
    </comment>
    <comment ref="H12" authorId="0">
      <text>
        <r>
          <rPr>
            <sz val="8"/>
            <color indexed="81"/>
            <rFont val="Tahoma"/>
            <family val="2"/>
          </rPr>
          <t>Remplissage automatique</t>
        </r>
        <r>
          <rPr>
            <sz val="8"/>
            <color indexed="81"/>
            <rFont val="Tahoma"/>
            <family val="2"/>
          </rPr>
          <t xml:space="preserve">
</t>
        </r>
      </text>
    </comment>
    <comment ref="G13" authorId="0">
      <text>
        <r>
          <rPr>
            <sz val="8"/>
            <color indexed="81"/>
            <rFont val="Tahoma"/>
            <family val="2"/>
          </rPr>
          <t>Choisir dans la liste déroulante</t>
        </r>
        <r>
          <rPr>
            <b/>
            <sz val="8"/>
            <color indexed="81"/>
            <rFont val="Tahoma"/>
            <family val="2"/>
          </rPr>
          <t xml:space="preserve">
</t>
        </r>
      </text>
    </comment>
    <comment ref="D14" authorId="0">
      <text>
        <r>
          <rPr>
            <sz val="8"/>
            <color indexed="81"/>
            <rFont val="Tahoma"/>
            <family val="2"/>
          </rPr>
          <t>Haut : Fait de passer des vêtements par la tête et/ou les bras.(le chapeau est exclus)
Moyen : Boutonner des vêtements, mettre une fermeture éclair ou des pressions, une ceinture, des bretelles.
Bas : Passer des vêtements par le bas du corps, y compris chaussettes, bas et chaussures.
B : Remet des vêtements sales ou doit être sollicité, ou les vêtements doivent être préparés. 
C : Ne s'habille pas seule ou habillage totalement incorrect ou incompatible avec la météo</t>
        </r>
      </text>
    </comment>
    <comment ref="G14" authorId="0">
      <text>
        <r>
          <rPr>
            <sz val="8"/>
            <color indexed="81"/>
            <rFont val="Tahoma"/>
            <family val="2"/>
          </rPr>
          <t xml:space="preserve">Choisir dans la liste déroulante
</t>
        </r>
        <r>
          <rPr>
            <sz val="8"/>
            <color indexed="81"/>
            <rFont val="Tahoma"/>
            <family val="2"/>
          </rPr>
          <t xml:space="preserve">
</t>
        </r>
      </text>
    </comment>
    <comment ref="H14" authorId="0">
      <text>
        <r>
          <rPr>
            <sz val="8"/>
            <color indexed="81"/>
            <rFont val="Tahoma"/>
            <family val="2"/>
          </rPr>
          <t>Remplissage automatique</t>
        </r>
        <r>
          <rPr>
            <b/>
            <sz val="8"/>
            <color indexed="81"/>
            <rFont val="Tahoma"/>
            <family val="2"/>
          </rPr>
          <t xml:space="preserve">
</t>
        </r>
        <r>
          <rPr>
            <sz val="8"/>
            <color indexed="81"/>
            <rFont val="Tahoma"/>
            <family val="2"/>
          </rPr>
          <t xml:space="preserve">
</t>
        </r>
      </text>
    </comment>
    <comment ref="G15" authorId="0">
      <text>
        <r>
          <rPr>
            <sz val="8"/>
            <color indexed="81"/>
            <rFont val="Tahoma"/>
            <family val="2"/>
          </rPr>
          <t>Choisir dans la liste déroulante</t>
        </r>
        <r>
          <rPr>
            <b/>
            <sz val="8"/>
            <color indexed="81"/>
            <rFont val="Tahoma"/>
            <family val="2"/>
          </rPr>
          <t xml:space="preserve">
</t>
        </r>
        <r>
          <rPr>
            <sz val="8"/>
            <color indexed="81"/>
            <rFont val="Tahoma"/>
            <family val="2"/>
          </rPr>
          <t xml:space="preserve">
</t>
        </r>
      </text>
    </comment>
    <comment ref="G16" authorId="0">
      <text>
        <r>
          <rPr>
            <sz val="8"/>
            <color indexed="81"/>
            <rFont val="Tahoma"/>
            <family val="2"/>
          </rPr>
          <t xml:space="preserve">Choisir dans la liste déroulante
</t>
        </r>
        <r>
          <rPr>
            <sz val="8"/>
            <color indexed="81"/>
            <rFont val="Tahoma"/>
            <family val="2"/>
          </rPr>
          <t xml:space="preserve">
</t>
        </r>
      </text>
    </comment>
    <comment ref="D17" authorId="0">
      <text>
        <r>
          <rPr>
            <sz val="8"/>
            <color indexed="81"/>
            <rFont val="Tahoma"/>
            <family val="2"/>
          </rPr>
          <t>Se servir : couper la viande, ouvrir un pot de yaourt, peler un fruit, remplir son verre…
Manger : porter les aliments à sa bouche et les avaler.</t>
        </r>
      </text>
    </comment>
    <comment ref="G17" authorId="0">
      <text>
        <r>
          <rPr>
            <sz val="8"/>
            <color indexed="81"/>
            <rFont val="Tahoma"/>
            <family val="2"/>
          </rPr>
          <t>Choisir dans la liste déroulante</t>
        </r>
        <r>
          <rPr>
            <b/>
            <sz val="8"/>
            <color indexed="81"/>
            <rFont val="Tahoma"/>
            <family val="2"/>
          </rPr>
          <t xml:space="preserve">
</t>
        </r>
        <r>
          <rPr>
            <sz val="8"/>
            <color indexed="81"/>
            <rFont val="Tahoma"/>
            <family val="2"/>
          </rPr>
          <t xml:space="preserve">
</t>
        </r>
      </text>
    </comment>
    <comment ref="H17" authorId="0">
      <text>
        <r>
          <rPr>
            <sz val="8"/>
            <color indexed="81"/>
            <rFont val="Tahoma"/>
            <family val="2"/>
          </rPr>
          <t xml:space="preserve">Remplissage automatique
</t>
        </r>
      </text>
    </comment>
    <comment ref="G18" authorId="0">
      <text>
        <r>
          <rPr>
            <sz val="8"/>
            <color indexed="81"/>
            <rFont val="Tahoma"/>
            <family val="2"/>
          </rPr>
          <t xml:space="preserve">Choisir dans la liste déroulante
</t>
        </r>
        <r>
          <rPr>
            <sz val="8"/>
            <color indexed="81"/>
            <rFont val="Tahoma"/>
            <family val="2"/>
          </rPr>
          <t xml:space="preserve">
</t>
        </r>
      </text>
    </comment>
    <comment ref="D19" authorId="0">
      <text>
        <r>
          <rPr>
            <sz val="8"/>
            <color indexed="81"/>
            <rFont val="Tahoma"/>
            <family val="2"/>
          </rPr>
          <t xml:space="preserve">Il s'agit d'évaluer l'hygiène des éliminations et non une incontinence.
Une personne incontinente qui gère seule ses fuites urinaires sera cotée A
Une personne qui doit être sollicitée de façon intermittente pour aller aux toilettes sera cotée B même sans incontinence.
Une personne qui renverse régulièrement son urinal ou qui doit être sollicité pour éviter qu'elle n'urine pas n'importe où sera cotée C
</t>
        </r>
      </text>
    </comment>
    <comment ref="G19" authorId="0">
      <text>
        <r>
          <rPr>
            <sz val="8"/>
            <color indexed="81"/>
            <rFont val="Tahoma"/>
            <family val="2"/>
          </rPr>
          <t xml:space="preserve">Choisir dans la liste déroulante
</t>
        </r>
      </text>
    </comment>
    <comment ref="H19" authorId="0">
      <text>
        <r>
          <rPr>
            <sz val="8"/>
            <color indexed="81"/>
            <rFont val="Tahoma"/>
            <family val="2"/>
          </rPr>
          <t xml:space="preserve">Remplissage automatique
</t>
        </r>
      </text>
    </comment>
    <comment ref="G20" authorId="0">
      <text>
        <r>
          <rPr>
            <sz val="8"/>
            <color indexed="81"/>
            <rFont val="Tahoma"/>
            <family val="2"/>
          </rPr>
          <t xml:space="preserve">Choisir dans la liste déroulante
</t>
        </r>
      </text>
    </comment>
    <comment ref="D21" authorId="0">
      <text>
        <r>
          <rPr>
            <sz val="8"/>
            <color indexed="81"/>
            <rFont val="Tahoma"/>
            <family val="2"/>
          </rPr>
          <t>Assurer ses transferts : se lever, se coucher et s'asseoir, passer d'une des 3 positions à une autre, dans les 2 sens.
B : possible que dans un sens
C : impossible dans les 2 sens</t>
        </r>
      </text>
    </comment>
    <comment ref="H21" authorId="0">
      <text>
        <r>
          <rPr>
            <sz val="8"/>
            <color indexed="81"/>
            <rFont val="Tahoma"/>
            <family val="2"/>
          </rPr>
          <t xml:space="preserve">Choisir dans la liste déroulante
</t>
        </r>
      </text>
    </comment>
    <comment ref="D23" authorId="0">
      <text>
        <r>
          <rPr>
            <sz val="8"/>
            <color indexed="81"/>
            <rFont val="Tahoma"/>
            <family val="2"/>
          </rPr>
          <t>Passer d'une pièce dans l'autre
B : que dans certaines pièces
C : n'effectue pas seule ses déplacements</t>
        </r>
      </text>
    </comment>
    <comment ref="H23" authorId="0">
      <text>
        <r>
          <rPr>
            <sz val="8"/>
            <color indexed="81"/>
            <rFont val="Tahoma"/>
            <family val="2"/>
          </rPr>
          <t xml:space="preserve">Choisir dans la liste déroulante
</t>
        </r>
        <r>
          <rPr>
            <sz val="8"/>
            <color indexed="81"/>
            <rFont val="Tahoma"/>
            <family val="2"/>
          </rPr>
          <t xml:space="preserve">
</t>
        </r>
      </text>
    </comment>
    <comment ref="D25" authorId="0">
      <text>
        <r>
          <rPr>
            <sz val="8"/>
            <color indexed="81"/>
            <rFont val="Tahoma"/>
            <family val="2"/>
          </rPr>
          <t>Cet item n'est pas pris en compte pour déterminer le groupe GIR ! 
Il n'a d'intérêt que pour les personnes vivant à leur domicile</t>
        </r>
      </text>
    </comment>
    <comment ref="H25" authorId="0">
      <text>
        <r>
          <rPr>
            <sz val="8"/>
            <color indexed="81"/>
            <rFont val="Tahoma"/>
            <family val="2"/>
          </rPr>
          <t xml:space="preserve">Choisir dans la liste déroulante
</t>
        </r>
      </text>
    </comment>
    <comment ref="D27" authorId="0">
      <text>
        <r>
          <rPr>
            <sz val="8"/>
            <color indexed="81"/>
            <rFont val="Tahoma"/>
            <family val="2"/>
          </rPr>
          <t>Cet item n'est pas pris en compte pour déterminer le groupe GIR. 
Il n'a d'intérêt que pour les personnes vivant à leur domicile</t>
        </r>
      </text>
    </comment>
    <comment ref="H27" authorId="0">
      <text>
        <r>
          <rPr>
            <sz val="8"/>
            <color indexed="81"/>
            <rFont val="Tahoma"/>
            <family val="2"/>
          </rPr>
          <t xml:space="preserve">Choisir dans la liste déroulante
</t>
        </r>
      </text>
    </comment>
  </commentList>
</comments>
</file>

<file path=xl/comments2.xml><?xml version="1.0" encoding="utf-8"?>
<comments xmlns="http://schemas.openxmlformats.org/spreadsheetml/2006/main">
  <authors>
    <author>René JARROUSSE</author>
  </authors>
  <commentList>
    <comment ref="E1" authorId="0">
      <text>
        <r>
          <rPr>
            <sz val="8"/>
            <color indexed="81"/>
            <rFont val="Tahoma"/>
            <family val="2"/>
          </rPr>
          <t xml:space="preserve">Cette feuille de calcul des Groupes GIR est protégée, sauf les cases nécessaires à la saisie, de façon à éviter de détériorer les nombreuses formules de calcul qui y figurent. Si des utilisateurs avancés qui voudraient apporter leur propres améliorations veulent ôter la protection, il sont parfaitement libre de le faire à leurs risques et périls. Le code est "AGGIR".
</t>
        </r>
      </text>
    </comment>
    <comment ref="C8" authorId="0">
      <text>
        <r>
          <rPr>
            <sz val="8"/>
            <color indexed="81"/>
            <rFont val="Tahoma"/>
            <family val="2"/>
          </rPr>
          <t>Ce sont les écarts par rapport à ce qui est considéré comme logique et correct par la société.
B : Troubles occasionnels, ou peu gênant pour la société ou l'entourage.
C : se promener nu hors de chez elle, prend sa fille pour sa mère, fait ses besoins n'importe où.</t>
        </r>
      </text>
    </comment>
    <comment ref="H8" authorId="0">
      <text>
        <r>
          <rPr>
            <sz val="8"/>
            <color indexed="81"/>
            <rFont val="Tahoma"/>
            <family val="2"/>
          </rPr>
          <t>Choisir dans la liste déroulante</t>
        </r>
        <r>
          <rPr>
            <sz val="8"/>
            <color indexed="81"/>
            <rFont val="Tahoma"/>
            <family val="2"/>
          </rPr>
          <t xml:space="preserve">
</t>
        </r>
      </text>
    </comment>
    <comment ref="C10" authorId="0">
      <text>
        <r>
          <rPr>
            <sz val="8"/>
            <color indexed="81"/>
            <rFont val="Tahoma"/>
            <family val="2"/>
          </rPr>
          <t>Se situer par rapport aux saisons, moments de la journée (ne pas demander la date du jour), lieux habituels de vie.
B : Désorientation passagère
C : désorientation fréquente</t>
        </r>
      </text>
    </comment>
    <comment ref="H10" authorId="0">
      <text>
        <r>
          <rPr>
            <sz val="8"/>
            <color indexed="81"/>
            <rFont val="Tahoma"/>
            <family val="2"/>
          </rPr>
          <t>Choisir dans la liste déroulante</t>
        </r>
        <r>
          <rPr>
            <b/>
            <sz val="8"/>
            <color indexed="81"/>
            <rFont val="Tahoma"/>
            <family val="2"/>
          </rPr>
          <t xml:space="preserve">
</t>
        </r>
      </text>
    </comment>
    <comment ref="D12" authorId="0">
      <text>
        <r>
          <rPr>
            <sz val="8"/>
            <color indexed="81"/>
            <rFont val="Tahoma"/>
            <family val="2"/>
          </rPr>
          <t xml:space="preserve">A : toilette habituellement effectuée seule spontanément sans incitation.
B : Toilette habituellement effectuée seule après incitation ou préparation des objets de toilette par une autre personne.
C : Toilette jamais effectuée seule
Haut : Visage, tronc, membres supérieurs, rasage, se coiffer. (le dos et le brossage des dents sont exclus)
Bas : régions intimes, membres inférieurs, pieds. (les ongles ne sont pas pris en compte)
</t>
        </r>
      </text>
    </comment>
    <comment ref="G12" authorId="0">
      <text>
        <r>
          <rPr>
            <sz val="8"/>
            <color indexed="81"/>
            <rFont val="Tahoma"/>
            <family val="2"/>
          </rPr>
          <t xml:space="preserve">Choisir dans la liste déroulante
</t>
        </r>
      </text>
    </comment>
    <comment ref="H12" authorId="0">
      <text>
        <r>
          <rPr>
            <sz val="8"/>
            <color indexed="81"/>
            <rFont val="Tahoma"/>
            <family val="2"/>
          </rPr>
          <t>Remplissage automatique</t>
        </r>
        <r>
          <rPr>
            <sz val="8"/>
            <color indexed="81"/>
            <rFont val="Tahoma"/>
            <family val="2"/>
          </rPr>
          <t xml:space="preserve">
</t>
        </r>
      </text>
    </comment>
    <comment ref="G13" authorId="0">
      <text>
        <r>
          <rPr>
            <sz val="8"/>
            <color indexed="81"/>
            <rFont val="Tahoma"/>
            <family val="2"/>
          </rPr>
          <t>Choisir dans la liste déroulante</t>
        </r>
        <r>
          <rPr>
            <b/>
            <sz val="8"/>
            <color indexed="81"/>
            <rFont val="Tahoma"/>
            <family val="2"/>
          </rPr>
          <t xml:space="preserve">
</t>
        </r>
      </text>
    </comment>
    <comment ref="D14" authorId="0">
      <text>
        <r>
          <rPr>
            <sz val="8"/>
            <color indexed="81"/>
            <rFont val="Tahoma"/>
            <family val="2"/>
          </rPr>
          <t>Haut : Fait de passer des vêtements par la tête et/ou les bras.(le chapeau est exclus)
Moyen : Boutonner des vêtements, mettre une fermeture éclair ou des pressions, une ceinture, des bretelles.
Bas : Passer des vêtements par le bas du corps, y compris chaussettes, bas et chaussures.
B : Remet des vêtements sales ou doit être sollicité, ou les vêtements doivent être préparés. 
C : Ne s'habille pas seule ou habillage totalement incorrect ou incompatible avec la météo</t>
        </r>
      </text>
    </comment>
    <comment ref="G14" authorId="0">
      <text>
        <r>
          <rPr>
            <sz val="8"/>
            <color indexed="81"/>
            <rFont val="Tahoma"/>
            <family val="2"/>
          </rPr>
          <t xml:space="preserve">Choisir dans la liste déroulante
</t>
        </r>
        <r>
          <rPr>
            <sz val="8"/>
            <color indexed="81"/>
            <rFont val="Tahoma"/>
            <family val="2"/>
          </rPr>
          <t xml:space="preserve">
</t>
        </r>
      </text>
    </comment>
    <comment ref="H14" authorId="0">
      <text>
        <r>
          <rPr>
            <sz val="8"/>
            <color indexed="81"/>
            <rFont val="Tahoma"/>
            <family val="2"/>
          </rPr>
          <t>Remplissage automatique</t>
        </r>
        <r>
          <rPr>
            <b/>
            <sz val="8"/>
            <color indexed="81"/>
            <rFont val="Tahoma"/>
            <family val="2"/>
          </rPr>
          <t xml:space="preserve">
</t>
        </r>
        <r>
          <rPr>
            <sz val="8"/>
            <color indexed="81"/>
            <rFont val="Tahoma"/>
            <family val="2"/>
          </rPr>
          <t xml:space="preserve">
</t>
        </r>
      </text>
    </comment>
    <comment ref="G15" authorId="0">
      <text>
        <r>
          <rPr>
            <sz val="8"/>
            <color indexed="81"/>
            <rFont val="Tahoma"/>
            <family val="2"/>
          </rPr>
          <t>Choisir dans la liste déroulante</t>
        </r>
        <r>
          <rPr>
            <b/>
            <sz val="8"/>
            <color indexed="81"/>
            <rFont val="Tahoma"/>
            <family val="2"/>
          </rPr>
          <t xml:space="preserve">
</t>
        </r>
        <r>
          <rPr>
            <sz val="8"/>
            <color indexed="81"/>
            <rFont val="Tahoma"/>
            <family val="2"/>
          </rPr>
          <t xml:space="preserve">
</t>
        </r>
      </text>
    </comment>
    <comment ref="G16" authorId="0">
      <text>
        <r>
          <rPr>
            <sz val="8"/>
            <color indexed="81"/>
            <rFont val="Tahoma"/>
            <family val="2"/>
          </rPr>
          <t xml:space="preserve">Choisir dans la liste déroulante
</t>
        </r>
        <r>
          <rPr>
            <sz val="8"/>
            <color indexed="81"/>
            <rFont val="Tahoma"/>
            <family val="2"/>
          </rPr>
          <t xml:space="preserve">
</t>
        </r>
      </text>
    </comment>
    <comment ref="D17" authorId="0">
      <text>
        <r>
          <rPr>
            <sz val="8"/>
            <color indexed="81"/>
            <rFont val="Tahoma"/>
            <family val="2"/>
          </rPr>
          <t>Se servir : couper la viande, ouvrir un pot de yaourt, peler un fruit, remplir son verre…
Manger : porter les aliments à sa bouche et les avaler.</t>
        </r>
      </text>
    </comment>
    <comment ref="G17" authorId="0">
      <text>
        <r>
          <rPr>
            <sz val="8"/>
            <color indexed="81"/>
            <rFont val="Tahoma"/>
            <family val="2"/>
          </rPr>
          <t>Choisir dans la liste déroulante</t>
        </r>
        <r>
          <rPr>
            <b/>
            <sz val="8"/>
            <color indexed="81"/>
            <rFont val="Tahoma"/>
            <family val="2"/>
          </rPr>
          <t xml:space="preserve">
</t>
        </r>
        <r>
          <rPr>
            <sz val="8"/>
            <color indexed="81"/>
            <rFont val="Tahoma"/>
            <family val="2"/>
          </rPr>
          <t xml:space="preserve">
</t>
        </r>
      </text>
    </comment>
    <comment ref="H17" authorId="0">
      <text>
        <r>
          <rPr>
            <sz val="8"/>
            <color indexed="81"/>
            <rFont val="Tahoma"/>
            <family val="2"/>
          </rPr>
          <t xml:space="preserve">Remplissage automatique
</t>
        </r>
      </text>
    </comment>
    <comment ref="G18" authorId="0">
      <text>
        <r>
          <rPr>
            <sz val="8"/>
            <color indexed="81"/>
            <rFont val="Tahoma"/>
            <family val="2"/>
          </rPr>
          <t xml:space="preserve">Choisir dans la liste déroulante
</t>
        </r>
        <r>
          <rPr>
            <sz val="8"/>
            <color indexed="81"/>
            <rFont val="Tahoma"/>
            <family val="2"/>
          </rPr>
          <t xml:space="preserve">
</t>
        </r>
      </text>
    </comment>
    <comment ref="D19" authorId="0">
      <text>
        <r>
          <rPr>
            <sz val="8"/>
            <color indexed="81"/>
            <rFont val="Tahoma"/>
            <family val="2"/>
          </rPr>
          <t xml:space="preserve">Il s'agit d'évaluer l'hygiène des éliminations et non une incontinence.
Une personne incontinente qui gère seule ses fuites urinaires sera cotée A
Une personne qui doit être sollicitée de façon intermittente pour aller aux toilettes sera cotée B même sans incontinence.
Une personne qui renverse régulièrement son urinal ou qui doit être sollicité pour éviter qu'elle n'urine pas n'importe où sera cotée C
</t>
        </r>
      </text>
    </comment>
    <comment ref="G19" authorId="0">
      <text>
        <r>
          <rPr>
            <sz val="8"/>
            <color indexed="81"/>
            <rFont val="Tahoma"/>
            <family val="2"/>
          </rPr>
          <t xml:space="preserve">Choisir dans la liste déroulante
</t>
        </r>
      </text>
    </comment>
    <comment ref="H19" authorId="0">
      <text>
        <r>
          <rPr>
            <sz val="8"/>
            <color indexed="81"/>
            <rFont val="Tahoma"/>
            <family val="2"/>
          </rPr>
          <t xml:space="preserve">Remplissage automatique
</t>
        </r>
      </text>
    </comment>
    <comment ref="G20" authorId="0">
      <text>
        <r>
          <rPr>
            <sz val="8"/>
            <color indexed="81"/>
            <rFont val="Tahoma"/>
            <family val="2"/>
          </rPr>
          <t xml:space="preserve">Choisir dans la liste déroulante
</t>
        </r>
      </text>
    </comment>
    <comment ref="D21" authorId="0">
      <text>
        <r>
          <rPr>
            <sz val="8"/>
            <color indexed="81"/>
            <rFont val="Tahoma"/>
            <family val="2"/>
          </rPr>
          <t>Assurer ses transferts : se lever, se coucher et s'asseoir, passer d'une des 3 positions à une autre, dans les 2 sens.
B : possible que dans un sens
C : impossible dans les 2 sens</t>
        </r>
      </text>
    </comment>
    <comment ref="H21" authorId="0">
      <text>
        <r>
          <rPr>
            <sz val="8"/>
            <color indexed="81"/>
            <rFont val="Tahoma"/>
            <family val="2"/>
          </rPr>
          <t xml:space="preserve">Choisir dans la liste déroulante
</t>
        </r>
      </text>
    </comment>
    <comment ref="D23" authorId="0">
      <text>
        <r>
          <rPr>
            <sz val="8"/>
            <color indexed="81"/>
            <rFont val="Tahoma"/>
            <family val="2"/>
          </rPr>
          <t>Passer d'une pièce dans l'autre
B : que dans certaines pièces
C : n'effectue pas seule ses déplacements</t>
        </r>
      </text>
    </comment>
    <comment ref="H23" authorId="0">
      <text>
        <r>
          <rPr>
            <sz val="8"/>
            <color indexed="81"/>
            <rFont val="Tahoma"/>
            <family val="2"/>
          </rPr>
          <t xml:space="preserve">Choisir dans la liste déroulante
</t>
        </r>
        <r>
          <rPr>
            <sz val="8"/>
            <color indexed="81"/>
            <rFont val="Tahoma"/>
            <family val="2"/>
          </rPr>
          <t xml:space="preserve">
</t>
        </r>
      </text>
    </comment>
    <comment ref="D25" authorId="0">
      <text>
        <r>
          <rPr>
            <sz val="8"/>
            <color indexed="81"/>
            <rFont val="Tahoma"/>
            <family val="2"/>
          </rPr>
          <t>Cet item n'est pas pris en compte pour déterminer le groupe GIR ! 
Il n'a d'intérêt que pour les personnes vivant à leur domicile</t>
        </r>
      </text>
    </comment>
    <comment ref="H25" authorId="0">
      <text>
        <r>
          <rPr>
            <sz val="8"/>
            <color indexed="81"/>
            <rFont val="Tahoma"/>
            <family val="2"/>
          </rPr>
          <t xml:space="preserve">Choisir dans la liste déroulante
</t>
        </r>
      </text>
    </comment>
    <comment ref="D27" authorId="0">
      <text>
        <r>
          <rPr>
            <sz val="8"/>
            <color indexed="81"/>
            <rFont val="Tahoma"/>
            <family val="2"/>
          </rPr>
          <t>Cet item n'est pas pris en compte pour déterminer le groupe GIR. 
Il n'a d'intérêt que pour les personnes vivant à leur domicile</t>
        </r>
      </text>
    </comment>
    <comment ref="H27" authorId="0">
      <text>
        <r>
          <rPr>
            <sz val="8"/>
            <color indexed="81"/>
            <rFont val="Tahoma"/>
            <family val="2"/>
          </rPr>
          <t xml:space="preserve">Choisir dans la liste déroulante
</t>
        </r>
      </text>
    </comment>
    <comment ref="D31" authorId="0">
      <text>
        <r>
          <rPr>
            <sz val="8"/>
            <color indexed="81"/>
            <rFont val="Tahoma"/>
            <family val="2"/>
          </rPr>
          <t>Cet item n'est pas pris en compte pour déterminer le groupe GIR. 
Il n'a d'intérêt que pour les personnes vivant à leur domicile</t>
        </r>
      </text>
    </comment>
    <comment ref="H31" authorId="0">
      <text>
        <r>
          <rPr>
            <sz val="8"/>
            <color indexed="81"/>
            <rFont val="Tahoma"/>
            <family val="2"/>
          </rPr>
          <t xml:space="preserve">Choisir dans la liste déroulante
</t>
        </r>
      </text>
    </comment>
    <comment ref="D33" authorId="0">
      <text>
        <r>
          <rPr>
            <sz val="8"/>
            <color indexed="81"/>
            <rFont val="Tahoma"/>
            <family val="2"/>
          </rPr>
          <t>Passer d'une pièce dans l'autre
B : que dans certaines pièces
C : n'effectue pas seule ses déplacements</t>
        </r>
      </text>
    </comment>
    <comment ref="H33" authorId="0">
      <text>
        <r>
          <rPr>
            <sz val="8"/>
            <color indexed="81"/>
            <rFont val="Tahoma"/>
            <family val="2"/>
          </rPr>
          <t xml:space="preserve">Choisir dans la liste déroulante
</t>
        </r>
        <r>
          <rPr>
            <sz val="8"/>
            <color indexed="81"/>
            <rFont val="Tahoma"/>
            <family val="2"/>
          </rPr>
          <t xml:space="preserve">
</t>
        </r>
      </text>
    </comment>
    <comment ref="D35" authorId="0">
      <text>
        <r>
          <rPr>
            <sz val="8"/>
            <color indexed="81"/>
            <rFont val="Tahoma"/>
            <family val="2"/>
          </rPr>
          <t>Cet item n'est pas pris en compte pour déterminer le groupe GIR ! 
Il n'a d'intérêt que pour les personnes vivant à leur domicile</t>
        </r>
      </text>
    </comment>
    <comment ref="H35" authorId="0">
      <text>
        <r>
          <rPr>
            <sz val="8"/>
            <color indexed="81"/>
            <rFont val="Tahoma"/>
            <family val="2"/>
          </rPr>
          <t xml:space="preserve">Choisir dans la liste déroulante
</t>
        </r>
      </text>
    </comment>
    <comment ref="D37" authorId="0">
      <text>
        <r>
          <rPr>
            <sz val="8"/>
            <color indexed="81"/>
            <rFont val="Tahoma"/>
            <family val="2"/>
          </rPr>
          <t>Cet item n'est pas pris en compte pour déterminer le groupe GIR. 
Il n'a d'intérêt que pour les personnes vivant à leur domicile</t>
        </r>
      </text>
    </comment>
    <comment ref="H37" authorId="0">
      <text>
        <r>
          <rPr>
            <sz val="8"/>
            <color indexed="81"/>
            <rFont val="Tahoma"/>
            <family val="2"/>
          </rPr>
          <t xml:space="preserve">Choisir dans la liste déroulante
</t>
        </r>
      </text>
    </comment>
    <comment ref="D39" authorId="0">
      <text>
        <r>
          <rPr>
            <sz val="8"/>
            <color indexed="81"/>
            <rFont val="Tahoma"/>
            <family val="2"/>
          </rPr>
          <t>Cet item n'est pas pris en compte pour déterminer le groupe GIR. 
Il n'a d'intérêt que pour les personnes vivant à leur domicile</t>
        </r>
      </text>
    </comment>
    <comment ref="H39" authorId="0">
      <text>
        <r>
          <rPr>
            <sz val="8"/>
            <color indexed="81"/>
            <rFont val="Tahoma"/>
            <family val="2"/>
          </rPr>
          <t xml:space="preserve">Choisir dans la liste déroulante
</t>
        </r>
      </text>
    </comment>
    <comment ref="D41" authorId="0">
      <text>
        <r>
          <rPr>
            <sz val="8"/>
            <color indexed="81"/>
            <rFont val="Tahoma"/>
            <family val="2"/>
          </rPr>
          <t>Cet item n'est pas pris en compte pour déterminer le groupe GIR. 
Il n'a d'intérêt que pour les personnes vivant à leur domicile</t>
        </r>
      </text>
    </comment>
    <comment ref="H41" authorId="0">
      <text>
        <r>
          <rPr>
            <sz val="8"/>
            <color indexed="81"/>
            <rFont val="Tahoma"/>
            <family val="2"/>
          </rPr>
          <t xml:space="preserve">Choisir dans la liste déroulante
</t>
        </r>
      </text>
    </comment>
    <comment ref="D43" authorId="0">
      <text>
        <r>
          <rPr>
            <sz val="8"/>
            <color indexed="81"/>
            <rFont val="Tahoma"/>
            <family val="2"/>
          </rPr>
          <t>Cet item n'est pas pris en compte pour déterminer le groupe GIR. 
Il n'a d'intérêt que pour les personnes vivant à leur domicile</t>
        </r>
      </text>
    </comment>
    <comment ref="H43" authorId="0">
      <text>
        <r>
          <rPr>
            <sz val="8"/>
            <color indexed="81"/>
            <rFont val="Tahoma"/>
            <family val="2"/>
          </rPr>
          <t xml:space="preserve">Choisir dans la liste déroulante
</t>
        </r>
      </text>
    </comment>
  </commentList>
</comments>
</file>

<file path=xl/comments3.xml><?xml version="1.0" encoding="utf-8"?>
<comments xmlns="http://schemas.openxmlformats.org/spreadsheetml/2006/main">
  <authors>
    <author>René JARROUSSE</author>
  </authors>
  <commentList>
    <comment ref="A1" authorId="0">
      <text>
        <r>
          <rPr>
            <sz val="8"/>
            <color indexed="81"/>
            <rFont val="Tahoma"/>
            <family val="2"/>
          </rPr>
          <t>Cette feuille de calcul "algorithme" est entièrement automatique, les saisies se font par la feuille "GIR". Il est recommandé de ne supprimer la protection que pour les utilisateurs avancés dans le but de l'améliorer. Ne la modifier qu'après avoir fait une copie de sauvegarde.
Le code de déblocage est "AGGIR".</t>
        </r>
      </text>
    </comment>
  </commentList>
</comments>
</file>

<file path=xl/comments4.xml><?xml version="1.0" encoding="utf-8"?>
<comments xmlns="http://schemas.openxmlformats.org/spreadsheetml/2006/main">
  <authors>
    <author>René JARROUSSE</author>
  </authors>
  <commentList>
    <comment ref="A1" authorId="0">
      <text>
        <r>
          <rPr>
            <sz val="8"/>
            <color indexed="81"/>
            <rFont val="Tahoma"/>
            <family val="2"/>
          </rPr>
          <t>Cette feuille de calcul "algorithme" est entièrement automatique, les saisies se font par la feuille "GIR". Il est recommandé de ne supprimer la protection que pour les utilisateurs avancés dans le but de l'améliorer. Ne la modifier qu'après avoir fait une copie de sauvegarde.
Le code de déblocage est "AGGIR".</t>
        </r>
      </text>
    </comment>
  </commentList>
</comments>
</file>

<file path=xl/sharedStrings.xml><?xml version="1.0" encoding="utf-8"?>
<sst xmlns="http://schemas.openxmlformats.org/spreadsheetml/2006/main" count="623" uniqueCount="181">
  <si>
    <t>AGGIR</t>
  </si>
  <si>
    <t>Rubriques</t>
  </si>
  <si>
    <t>Groupe A</t>
  </si>
  <si>
    <t>valeur</t>
  </si>
  <si>
    <t>patient</t>
  </si>
  <si>
    <t>Groupe B</t>
  </si>
  <si>
    <t>Groupe C</t>
  </si>
  <si>
    <t>Groupe D</t>
  </si>
  <si>
    <t>Groupe E</t>
  </si>
  <si>
    <t>Groupe F</t>
  </si>
  <si>
    <t>Groupe G</t>
  </si>
  <si>
    <t>Groupe H</t>
  </si>
  <si>
    <t>Cohérence</t>
  </si>
  <si>
    <t>C</t>
  </si>
  <si>
    <t>B</t>
  </si>
  <si>
    <t>Orientation</t>
  </si>
  <si>
    <t>Toilette</t>
  </si>
  <si>
    <t>Habillement</t>
  </si>
  <si>
    <t>Alimentation</t>
  </si>
  <si>
    <t>Elimination</t>
  </si>
  <si>
    <t>Transfert</t>
  </si>
  <si>
    <t>Communication</t>
  </si>
  <si>
    <t>A= Fait seul(e) habituellement</t>
  </si>
  <si>
    <t>B=Fait partiellement</t>
  </si>
  <si>
    <t>C=Ne fait pas</t>
  </si>
  <si>
    <t>Codage</t>
  </si>
  <si>
    <t>Converser et/ou se comporter de façon logique et sensée</t>
  </si>
  <si>
    <t>Se repérer dans le temps, les moments de la journée et dans les lieux.</t>
  </si>
  <si>
    <t>Toilette du haut et du bas du corps</t>
  </si>
  <si>
    <t>assurer son hygiène corporelle</t>
  </si>
  <si>
    <t>Bas</t>
  </si>
  <si>
    <t>Haut</t>
  </si>
  <si>
    <t>Habillage haut, moyen, bas</t>
  </si>
  <si>
    <t>s'habiller, se déshabiller, se présenter</t>
  </si>
  <si>
    <t>Moyen</t>
  </si>
  <si>
    <t>Alimentation : se servir, manger</t>
  </si>
  <si>
    <t>se servir et manger les aliments préparés</t>
  </si>
  <si>
    <t>Se servir</t>
  </si>
  <si>
    <t>Manger</t>
  </si>
  <si>
    <t>Elimination urinaire, fécale</t>
  </si>
  <si>
    <t>assurer l'hygiène de l'élimination urinaire et fécale</t>
  </si>
  <si>
    <t>Fécale</t>
  </si>
  <si>
    <t>Urinaire</t>
  </si>
  <si>
    <t>Transferts</t>
  </si>
  <si>
    <t>Se lever, se coucher, s'asseoir</t>
  </si>
  <si>
    <t>Déplacements à l'intérieur</t>
  </si>
  <si>
    <t>avec ou sans canne, déambulateur, fauteuil roulant</t>
  </si>
  <si>
    <t>Déplacement à l'extérieur</t>
  </si>
  <si>
    <t>à partir de la porte d'entrée sans moyen de transport</t>
  </si>
  <si>
    <t>Communication à distance</t>
  </si>
  <si>
    <t>utiliser les moyens de communications : téléphone, alarme, sonnette</t>
  </si>
  <si>
    <t>A</t>
  </si>
  <si>
    <t>Sommes</t>
  </si>
  <si>
    <t>Ventilation des rangs</t>
  </si>
  <si>
    <t>Rangs =&gt; GIR</t>
  </si>
  <si>
    <t>Déplacement</t>
  </si>
  <si>
    <t>interne</t>
  </si>
  <si>
    <t>externe</t>
  </si>
  <si>
    <t>Critères de codage :</t>
  </si>
  <si>
    <t>Nom :</t>
  </si>
  <si>
    <t>Prénom :</t>
  </si>
  <si>
    <t>Age :</t>
  </si>
  <si>
    <t>Groupe GIR :</t>
  </si>
  <si>
    <t>Date :</t>
  </si>
  <si>
    <t>Signature :</t>
  </si>
  <si>
    <t xml:space="preserve"> Grille AGGIR</t>
  </si>
  <si>
    <t>Rang</t>
  </si>
  <si>
    <t>sexe</t>
  </si>
  <si>
    <t>né(e) le</t>
  </si>
  <si>
    <t>coherence</t>
  </si>
  <si>
    <t xml:space="preserve">orientation </t>
  </si>
  <si>
    <t>toilette</t>
  </si>
  <si>
    <t>habillage</t>
  </si>
  <si>
    <t>alimentation</t>
  </si>
  <si>
    <t>transfert</t>
  </si>
  <si>
    <t>dpct inter</t>
  </si>
  <si>
    <t>GIR</t>
  </si>
  <si>
    <t>haut</t>
  </si>
  <si>
    <t>bas</t>
  </si>
  <si>
    <t>moyen</t>
  </si>
  <si>
    <t>se servir</t>
  </si>
  <si>
    <t>manger</t>
  </si>
  <si>
    <t>urinaire</t>
  </si>
  <si>
    <t>fécale</t>
  </si>
  <si>
    <t>M</t>
  </si>
  <si>
    <t>F</t>
  </si>
  <si>
    <t>Nom</t>
  </si>
  <si>
    <t>Prénom</t>
  </si>
  <si>
    <t>GIR moyen pondéré :</t>
  </si>
  <si>
    <t>GIR 1 :</t>
  </si>
  <si>
    <t>GIR 2 :</t>
  </si>
  <si>
    <t>GIR 3 :</t>
  </si>
  <si>
    <t>GIR 4 :</t>
  </si>
  <si>
    <t>GIR 5 :</t>
  </si>
  <si>
    <t>GIR 6 :</t>
  </si>
  <si>
    <t>Calcul du GIR moyen pondéré</t>
  </si>
  <si>
    <t>f</t>
  </si>
  <si>
    <t>a</t>
  </si>
  <si>
    <t>b</t>
  </si>
  <si>
    <t>EHPA :</t>
  </si>
  <si>
    <t>Cachet de l'établissement :</t>
  </si>
  <si>
    <t xml:space="preserve">                                 Autonomie Gérontologie - Groupes Iso-ressources</t>
  </si>
  <si>
    <t>m</t>
  </si>
  <si>
    <t>c</t>
  </si>
  <si>
    <t>ouioui</t>
  </si>
  <si>
    <t xml:space="preserve">Nombre de résidents : </t>
  </si>
  <si>
    <t>GMP</t>
  </si>
  <si>
    <t>DATE</t>
  </si>
  <si>
    <t>% des résidents</t>
  </si>
  <si>
    <t>ASTERIX</t>
  </si>
  <si>
    <t>OBELIX</t>
  </si>
  <si>
    <t>LUCKY LUKE</t>
  </si>
  <si>
    <t>TINTIN</t>
  </si>
  <si>
    <t>canardO</t>
  </si>
  <si>
    <t>RASTAPOPOULOS</t>
  </si>
  <si>
    <t>RACKAM LE ROUGE</t>
  </si>
  <si>
    <t xml:space="preserve">GASTON </t>
  </si>
  <si>
    <t>LONGTARIN</t>
  </si>
  <si>
    <t>HADDOCK</t>
  </si>
  <si>
    <t>TOURNESOL</t>
  </si>
  <si>
    <t>ASSURANCETOURIX</t>
  </si>
  <si>
    <t>CLEOPATRE</t>
  </si>
  <si>
    <t>CESAR</t>
  </si>
  <si>
    <t>LES DALTONS</t>
  </si>
  <si>
    <t xml:space="preserve">                  Autonomie Gérontologie - Groupes Iso-ressources</t>
  </si>
  <si>
    <t>A = Fait seul(e) habituellement</t>
  </si>
  <si>
    <t>C = Ne fait pas</t>
  </si>
  <si>
    <t>B = Fait partiellement</t>
  </si>
  <si>
    <t xml:space="preserve">Résidence </t>
  </si>
  <si>
    <t>Résidence</t>
  </si>
  <si>
    <t>Prénom ASSURANCETOURIX</t>
  </si>
  <si>
    <t>Prénom ASTERIX</t>
  </si>
  <si>
    <t>Prénom canardO</t>
  </si>
  <si>
    <t>Prénom CESAR</t>
  </si>
  <si>
    <t>Prénom CLEOPATRE</t>
  </si>
  <si>
    <t xml:space="preserve">Prénom GASTON </t>
  </si>
  <si>
    <t>Prénom HADDOCK</t>
  </si>
  <si>
    <t>Prénom LES DALTONS</t>
  </si>
  <si>
    <t>Prénom LONGTARIN</t>
  </si>
  <si>
    <t>Prénom LUCKY LUKE</t>
  </si>
  <si>
    <t>Prénom OBELIX</t>
  </si>
  <si>
    <t>Prénom ouioui</t>
  </si>
  <si>
    <t>Prénom RACKAM LE ROUGE</t>
  </si>
  <si>
    <t>Prénom RASTAPOPOULOS</t>
  </si>
  <si>
    <t>Prénom TINTIN</t>
  </si>
  <si>
    <t>Prénom TOURNESOL</t>
  </si>
  <si>
    <t>Studio</t>
  </si>
  <si>
    <t>Date
d'entrée</t>
  </si>
  <si>
    <t>Date
de sortie</t>
  </si>
  <si>
    <t>Anciens GIR</t>
  </si>
  <si>
    <t xml:space="preserve"> </t>
  </si>
  <si>
    <t>Date du changement de Gir</t>
  </si>
  <si>
    <t>VARIABLES DISCRIMINANTES (1 à 8)</t>
  </si>
  <si>
    <t>Gestion</t>
  </si>
  <si>
    <t>gérer ses propres affaires, son budget, ses biens</t>
  </si>
  <si>
    <t>Cuisine</t>
  </si>
  <si>
    <t>prépérer ses repas et les servir</t>
  </si>
  <si>
    <t>Ménage</t>
  </si>
  <si>
    <t>VARIABLES ILLUSTRATIVES - Autonomie domestique et sociale</t>
  </si>
  <si>
    <t>VARIABLES DISCRIMINANTES - Autonomie physique et psychique</t>
  </si>
  <si>
    <t>effectuer l'ensemble des travaux ménagers</t>
  </si>
  <si>
    <t>Transport</t>
  </si>
  <si>
    <t>prendre et/ou commander un moyen de transport</t>
  </si>
  <si>
    <t>Achats</t>
  </si>
  <si>
    <t>acquisition directe ou par correspondance</t>
  </si>
  <si>
    <t>Suivi du traitement</t>
  </si>
  <si>
    <t>se conformer à l'ordonnance du médecin</t>
  </si>
  <si>
    <t>Activités de temps libre</t>
  </si>
  <si>
    <t>activités sportives, culturelles, sociales, de loisirs ou de passe-temps</t>
  </si>
  <si>
    <t>GESTION</t>
  </si>
  <si>
    <t>CUISINE</t>
  </si>
  <si>
    <t>MENAGE</t>
  </si>
  <si>
    <t>TRANSPORT</t>
  </si>
  <si>
    <t>ACHATS</t>
  </si>
  <si>
    <t>SUIVI DU TRAITEMENT</t>
  </si>
  <si>
    <t>ACTIVITES DE TEMPS LIBRE</t>
  </si>
  <si>
    <t>TRANSFERT</t>
  </si>
  <si>
    <t>DEPLACEMENT À L'INTÉRIEUR</t>
  </si>
  <si>
    <t>DEPLACEMENT À L'EXTERIEUR</t>
  </si>
  <si>
    <t>COMMUNICATION À DISTANCE</t>
  </si>
  <si>
    <t>VARIABLE ILLUSTRATIVES</t>
  </si>
</sst>
</file>

<file path=xl/styles.xml><?xml version="1.0" encoding="utf-8"?>
<styleSheet xmlns="http://schemas.openxmlformats.org/spreadsheetml/2006/main" xmlns:mc="http://schemas.openxmlformats.org/markup-compatibility/2006" xmlns:x14ac="http://schemas.microsoft.com/office/spreadsheetml/2009/9/ac" mc:Ignorable="x14ac">
  <fonts count="40" x14ac:knownFonts="1">
    <font>
      <sz val="10"/>
      <name val="Arial"/>
    </font>
    <font>
      <b/>
      <i/>
      <sz val="14"/>
      <color indexed="57"/>
      <name val="Arial"/>
      <family val="2"/>
    </font>
    <font>
      <sz val="10"/>
      <color indexed="57"/>
      <name val="Arial"/>
      <family val="2"/>
    </font>
    <font>
      <b/>
      <i/>
      <sz val="12"/>
      <color indexed="10"/>
      <name val="Arial"/>
      <family val="2"/>
    </font>
    <font>
      <b/>
      <i/>
      <sz val="14"/>
      <color indexed="48"/>
      <name val="Arial"/>
      <family val="2"/>
    </font>
    <font>
      <i/>
      <sz val="8"/>
      <name val="Arial"/>
      <family val="2"/>
    </font>
    <font>
      <i/>
      <sz val="10"/>
      <name val="Arial"/>
      <family val="2"/>
    </font>
    <font>
      <b/>
      <i/>
      <sz val="11"/>
      <color indexed="57"/>
      <name val="Arial"/>
      <family val="2"/>
    </font>
    <font>
      <b/>
      <i/>
      <sz val="12"/>
      <name val="Arial"/>
      <family val="2"/>
    </font>
    <font>
      <b/>
      <i/>
      <sz val="10"/>
      <name val="Arial"/>
      <family val="2"/>
    </font>
    <font>
      <b/>
      <i/>
      <sz val="14"/>
      <name val="Arial"/>
      <family val="2"/>
    </font>
    <font>
      <b/>
      <i/>
      <sz val="18"/>
      <name val="Arial"/>
      <family val="2"/>
    </font>
    <font>
      <b/>
      <sz val="12"/>
      <name val="Arial"/>
      <family val="2"/>
    </font>
    <font>
      <b/>
      <i/>
      <sz val="11"/>
      <color indexed="22"/>
      <name val="Arial"/>
      <family val="2"/>
    </font>
    <font>
      <sz val="8"/>
      <color indexed="81"/>
      <name val="Tahoma"/>
      <family val="2"/>
    </font>
    <font>
      <b/>
      <sz val="8"/>
      <color indexed="81"/>
      <name val="Tahoma"/>
      <family val="2"/>
    </font>
    <font>
      <sz val="8"/>
      <name val="Arial"/>
      <family val="2"/>
    </font>
    <font>
      <b/>
      <sz val="14"/>
      <name val="Arial"/>
      <family val="2"/>
    </font>
    <font>
      <sz val="10"/>
      <color indexed="22"/>
      <name val="Arial"/>
      <family val="2"/>
    </font>
    <font>
      <b/>
      <sz val="10"/>
      <name val="Arial"/>
      <family val="2"/>
    </font>
    <font>
      <b/>
      <u/>
      <sz val="10"/>
      <name val="Arial"/>
      <family val="2"/>
    </font>
    <font>
      <b/>
      <i/>
      <sz val="8"/>
      <name val="Arial"/>
      <family val="2"/>
    </font>
    <font>
      <b/>
      <sz val="10"/>
      <color indexed="22"/>
      <name val="Arial"/>
      <family val="2"/>
    </font>
    <font>
      <b/>
      <sz val="10"/>
      <name val="Perpetua Titling MT"/>
      <family val="1"/>
    </font>
    <font>
      <b/>
      <sz val="11"/>
      <name val="Arial"/>
      <family val="2"/>
    </font>
    <font>
      <b/>
      <sz val="12"/>
      <color indexed="12"/>
      <name val="Arial"/>
      <family val="2"/>
    </font>
    <font>
      <b/>
      <u/>
      <sz val="18"/>
      <color theme="3" tint="0.39997558519241921"/>
      <name val="Arial"/>
      <family val="2"/>
    </font>
    <font>
      <b/>
      <i/>
      <sz val="14"/>
      <color theme="3" tint="0.39997558519241921"/>
      <name val="Arial"/>
      <family val="2"/>
    </font>
    <font>
      <b/>
      <sz val="18"/>
      <color theme="3" tint="0.39997558519241921"/>
      <name val="Arial"/>
      <family val="2"/>
    </font>
    <font>
      <b/>
      <sz val="14"/>
      <color theme="3" tint="0.39997558519241921"/>
      <name val="Arial"/>
      <family val="2"/>
    </font>
    <font>
      <b/>
      <sz val="12"/>
      <color theme="1"/>
      <name val="Arial"/>
      <family val="2"/>
    </font>
    <font>
      <sz val="10"/>
      <name val="Perpetua Titling MT"/>
      <family val="1"/>
    </font>
    <font>
      <b/>
      <sz val="12"/>
      <name val="Perpetua Titling MT"/>
      <family val="1"/>
    </font>
    <font>
      <b/>
      <i/>
      <sz val="10"/>
      <color indexed="48"/>
      <name val="Arial"/>
      <family val="2"/>
    </font>
    <font>
      <b/>
      <i/>
      <sz val="11"/>
      <name val="Arial"/>
      <family val="2"/>
    </font>
    <font>
      <u/>
      <sz val="8.5"/>
      <color theme="10"/>
      <name val="Arial"/>
      <family val="2"/>
    </font>
    <font>
      <sz val="10"/>
      <color theme="1"/>
      <name val="Arial"/>
      <family val="2"/>
    </font>
    <font>
      <b/>
      <sz val="10"/>
      <color theme="1"/>
      <name val="Arial"/>
      <family val="2"/>
    </font>
    <font>
      <u/>
      <sz val="8.5"/>
      <color theme="1"/>
      <name val="Arial"/>
      <family val="2"/>
    </font>
    <font>
      <u/>
      <sz val="10"/>
      <color theme="11"/>
      <name val="Arial"/>
    </font>
  </fonts>
  <fills count="6">
    <fill>
      <patternFill patternType="none"/>
    </fill>
    <fill>
      <patternFill patternType="gray125"/>
    </fill>
    <fill>
      <patternFill patternType="solid">
        <fgColor indexed="26"/>
        <bgColor indexed="64"/>
      </patternFill>
    </fill>
    <fill>
      <patternFill patternType="solid">
        <fgColor indexed="9"/>
        <bgColor indexed="64"/>
      </patternFill>
    </fill>
    <fill>
      <patternFill patternType="solid">
        <fgColor theme="4" tint="0.79998168889431442"/>
        <bgColor indexed="64"/>
      </patternFill>
    </fill>
    <fill>
      <patternFill patternType="solid">
        <fgColor theme="0"/>
        <bgColor indexed="64"/>
      </patternFill>
    </fill>
  </fills>
  <borders count="40">
    <border>
      <left/>
      <right/>
      <top/>
      <bottom/>
      <diagonal/>
    </border>
    <border>
      <left style="medium">
        <color auto="1"/>
      </left>
      <right/>
      <top style="medium">
        <color auto="1"/>
      </top>
      <bottom style="medium">
        <color auto="1"/>
      </bottom>
      <diagonal/>
    </border>
    <border>
      <left/>
      <right style="medium">
        <color auto="1"/>
      </right>
      <top style="medium">
        <color auto="1"/>
      </top>
      <bottom style="medium">
        <color auto="1"/>
      </bottom>
      <diagonal/>
    </border>
    <border>
      <left style="medium">
        <color auto="1"/>
      </left>
      <right/>
      <top style="medium">
        <color auto="1"/>
      </top>
      <bottom/>
      <diagonal/>
    </border>
    <border>
      <left/>
      <right style="medium">
        <color auto="1"/>
      </right>
      <top style="medium">
        <color auto="1"/>
      </top>
      <bottom/>
      <diagonal/>
    </border>
    <border>
      <left style="medium">
        <color auto="1"/>
      </left>
      <right/>
      <top/>
      <bottom style="medium">
        <color auto="1"/>
      </bottom>
      <diagonal/>
    </border>
    <border>
      <left/>
      <right style="medium">
        <color auto="1"/>
      </right>
      <top/>
      <bottom style="medium">
        <color auto="1"/>
      </bottom>
      <diagonal/>
    </border>
    <border>
      <left style="medium">
        <color auto="1"/>
      </left>
      <right style="medium">
        <color auto="1"/>
      </right>
      <top style="medium">
        <color auto="1"/>
      </top>
      <bottom style="medium">
        <color auto="1"/>
      </bottom>
      <diagonal/>
    </border>
    <border>
      <left style="medium">
        <color auto="1"/>
      </left>
      <right style="medium">
        <color auto="1"/>
      </right>
      <top style="medium">
        <color auto="1"/>
      </top>
      <bottom/>
      <diagonal/>
    </border>
    <border>
      <left style="medium">
        <color auto="1"/>
      </left>
      <right style="medium">
        <color auto="1"/>
      </right>
      <top/>
      <bottom style="medium">
        <color auto="1"/>
      </bottom>
      <diagonal/>
    </border>
    <border>
      <left style="medium">
        <color auto="1"/>
      </left>
      <right style="medium">
        <color auto="1"/>
      </right>
      <top/>
      <bottom/>
      <diagonal/>
    </border>
    <border>
      <left/>
      <right/>
      <top style="medium">
        <color auto="1"/>
      </top>
      <bottom style="medium">
        <color auto="1"/>
      </bottom>
      <diagonal/>
    </border>
    <border>
      <left/>
      <right/>
      <top style="medium">
        <color auto="1"/>
      </top>
      <bottom/>
      <diagonal/>
    </border>
    <border>
      <left style="thick">
        <color auto="1"/>
      </left>
      <right style="thick">
        <color auto="1"/>
      </right>
      <top style="thick">
        <color auto="1"/>
      </top>
      <bottom style="thick">
        <color auto="1"/>
      </bottom>
      <diagonal/>
    </border>
    <border>
      <left/>
      <right/>
      <top/>
      <bottom style="medium">
        <color auto="1"/>
      </bottom>
      <diagonal/>
    </border>
    <border>
      <left/>
      <right style="medium">
        <color auto="1"/>
      </right>
      <top/>
      <bottom/>
      <diagonal/>
    </border>
    <border>
      <left style="double">
        <color auto="1"/>
      </left>
      <right style="double">
        <color auto="1"/>
      </right>
      <top style="double">
        <color auto="1"/>
      </top>
      <bottom style="double">
        <color auto="1"/>
      </bottom>
      <diagonal/>
    </border>
    <border>
      <left style="medium">
        <color auto="1"/>
      </left>
      <right/>
      <top/>
      <bottom/>
      <diagonal/>
    </border>
    <border>
      <left style="double">
        <color auto="1"/>
      </left>
      <right/>
      <top style="double">
        <color auto="1"/>
      </top>
      <bottom style="double">
        <color auto="1"/>
      </bottom>
      <diagonal/>
    </border>
    <border>
      <left/>
      <right style="double">
        <color auto="1"/>
      </right>
      <top style="double">
        <color auto="1"/>
      </top>
      <bottom style="double">
        <color auto="1"/>
      </bottom>
      <diagonal/>
    </border>
    <border>
      <left/>
      <right style="double">
        <color auto="1"/>
      </right>
      <top style="medium">
        <color auto="1"/>
      </top>
      <bottom/>
      <diagonal/>
    </border>
    <border>
      <left/>
      <right style="double">
        <color auto="1"/>
      </right>
      <top/>
      <bottom style="medium">
        <color auto="1"/>
      </bottom>
      <diagonal/>
    </border>
    <border>
      <left/>
      <right style="double">
        <color auto="1"/>
      </right>
      <top/>
      <bottom/>
      <diagonal/>
    </border>
    <border>
      <left style="thin">
        <color auto="1"/>
      </left>
      <right style="thin">
        <color auto="1"/>
      </right>
      <top style="thin">
        <color auto="1"/>
      </top>
      <bottom style="thin">
        <color auto="1"/>
      </bottom>
      <diagonal/>
    </border>
    <border>
      <left style="thick">
        <color auto="1"/>
      </left>
      <right/>
      <top style="thick">
        <color auto="1"/>
      </top>
      <bottom/>
      <diagonal/>
    </border>
    <border>
      <left/>
      <right/>
      <top style="thick">
        <color auto="1"/>
      </top>
      <bottom/>
      <diagonal/>
    </border>
    <border>
      <left/>
      <right style="thick">
        <color auto="1"/>
      </right>
      <top style="thick">
        <color auto="1"/>
      </top>
      <bottom/>
      <diagonal/>
    </border>
    <border>
      <left style="thick">
        <color auto="1"/>
      </left>
      <right/>
      <top/>
      <bottom/>
      <diagonal/>
    </border>
    <border>
      <left/>
      <right style="thick">
        <color auto="1"/>
      </right>
      <top/>
      <bottom/>
      <diagonal/>
    </border>
    <border>
      <left style="thick">
        <color auto="1"/>
      </left>
      <right/>
      <top/>
      <bottom style="thick">
        <color auto="1"/>
      </bottom>
      <diagonal/>
    </border>
    <border>
      <left/>
      <right/>
      <top/>
      <bottom style="thick">
        <color auto="1"/>
      </bottom>
      <diagonal/>
    </border>
    <border>
      <left/>
      <right style="thick">
        <color auto="1"/>
      </right>
      <top/>
      <bottom style="thick">
        <color auto="1"/>
      </bottom>
      <diagonal/>
    </border>
    <border>
      <left/>
      <right/>
      <top/>
      <bottom style="thin">
        <color auto="1"/>
      </bottom>
      <diagonal/>
    </border>
    <border>
      <left style="thin">
        <color auto="1"/>
      </left>
      <right style="thin">
        <color auto="1"/>
      </right>
      <top/>
      <bottom style="thin">
        <color auto="1"/>
      </bottom>
      <diagonal/>
    </border>
    <border>
      <left/>
      <right style="thin">
        <color auto="1"/>
      </right>
      <top/>
      <bottom/>
      <diagonal/>
    </border>
    <border>
      <left style="thick">
        <color theme="3" tint="0.39994506668294322"/>
      </left>
      <right/>
      <top style="thick">
        <color theme="3" tint="0.39994506668294322"/>
      </top>
      <bottom style="thick">
        <color theme="3" tint="0.39994506668294322"/>
      </bottom>
      <diagonal/>
    </border>
    <border>
      <left/>
      <right/>
      <top style="thick">
        <color theme="3" tint="0.39994506668294322"/>
      </top>
      <bottom style="thick">
        <color theme="3" tint="0.39994506668294322"/>
      </bottom>
      <diagonal/>
    </border>
    <border>
      <left/>
      <right style="thick">
        <color theme="3" tint="0.39994506668294322"/>
      </right>
      <top style="thick">
        <color theme="3" tint="0.39994506668294322"/>
      </top>
      <bottom style="thick">
        <color theme="3" tint="0.39994506668294322"/>
      </bottom>
      <diagonal/>
    </border>
    <border>
      <left style="thin">
        <color auto="1"/>
      </left>
      <right style="thin">
        <color auto="1"/>
      </right>
      <top style="thick">
        <color auto="1"/>
      </top>
      <bottom/>
      <diagonal/>
    </border>
    <border>
      <left style="double">
        <color auto="1"/>
      </left>
      <right style="medium">
        <color auto="1"/>
      </right>
      <top style="medium">
        <color auto="1"/>
      </top>
      <bottom style="medium">
        <color auto="1"/>
      </bottom>
      <diagonal/>
    </border>
  </borders>
  <cellStyleXfs count="810">
    <xf numFmtId="0" fontId="0" fillId="0" borderId="0"/>
    <xf numFmtId="0" fontId="35" fillId="0" borderId="0" applyNumberFormat="0" applyFill="0" applyBorder="0" applyAlignment="0" applyProtection="0">
      <alignment vertical="top"/>
      <protection locked="0"/>
    </xf>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xf numFmtId="0" fontId="39" fillId="0" borderId="0" applyNumberFormat="0" applyFill="0" applyBorder="0" applyAlignment="0" applyProtection="0"/>
  </cellStyleXfs>
  <cellXfs count="175">
    <xf numFmtId="0" fontId="0" fillId="0" borderId="0" xfId="0"/>
    <xf numFmtId="0" fontId="1" fillId="2" borderId="1" xfId="0" applyFont="1" applyFill="1" applyBorder="1"/>
    <xf numFmtId="0" fontId="2" fillId="2" borderId="1" xfId="0" applyFont="1" applyFill="1" applyBorder="1"/>
    <xf numFmtId="0" fontId="2" fillId="2" borderId="2" xfId="0" applyFont="1" applyFill="1" applyBorder="1"/>
    <xf numFmtId="0" fontId="2" fillId="2" borderId="0" xfId="0" applyFont="1" applyFill="1"/>
    <xf numFmtId="0" fontId="2" fillId="2" borderId="3" xfId="0" applyFont="1" applyFill="1" applyBorder="1"/>
    <xf numFmtId="0" fontId="2" fillId="2" borderId="4" xfId="0" applyFont="1" applyFill="1" applyBorder="1"/>
    <xf numFmtId="0" fontId="2" fillId="2" borderId="5" xfId="0" applyFont="1" applyFill="1" applyBorder="1"/>
    <xf numFmtId="0" fontId="2" fillId="2" borderId="6" xfId="0" applyFont="1" applyFill="1" applyBorder="1"/>
    <xf numFmtId="0" fontId="2" fillId="2" borderId="7" xfId="0" applyFont="1" applyFill="1" applyBorder="1"/>
    <xf numFmtId="0" fontId="2" fillId="2" borderId="8" xfId="0" applyFont="1" applyFill="1" applyBorder="1"/>
    <xf numFmtId="0" fontId="2" fillId="2" borderId="9" xfId="0" applyFont="1" applyFill="1" applyBorder="1"/>
    <xf numFmtId="0" fontId="2" fillId="2" borderId="10" xfId="0" applyFont="1" applyFill="1" applyBorder="1"/>
    <xf numFmtId="0" fontId="2" fillId="2" borderId="11" xfId="0" applyFont="1" applyFill="1" applyBorder="1"/>
    <xf numFmtId="0" fontId="2" fillId="2" borderId="12" xfId="0" applyFont="1" applyFill="1" applyBorder="1"/>
    <xf numFmtId="0" fontId="2" fillId="2" borderId="13" xfId="0" applyFont="1" applyFill="1" applyBorder="1"/>
    <xf numFmtId="0" fontId="3" fillId="2" borderId="13" xfId="0" applyFont="1" applyFill="1" applyBorder="1"/>
    <xf numFmtId="0" fontId="0" fillId="3" borderId="0" xfId="0" applyFill="1" applyProtection="1"/>
    <xf numFmtId="0" fontId="0" fillId="0" borderId="0" xfId="0" applyProtection="1">
      <protection locked="0"/>
    </xf>
    <xf numFmtId="0" fontId="10" fillId="4" borderId="19" xfId="0" applyFont="1" applyFill="1" applyBorder="1" applyProtection="1"/>
    <xf numFmtId="0" fontId="19" fillId="3" borderId="0" xfId="0" applyFont="1" applyFill="1" applyProtection="1"/>
    <xf numFmtId="0" fontId="19" fillId="0" borderId="23" xfId="0" applyFont="1" applyBorder="1" applyAlignment="1" applyProtection="1">
      <alignment horizontal="center"/>
      <protection locked="0"/>
    </xf>
    <xf numFmtId="0" fontId="19" fillId="0" borderId="23" xfId="0" applyFont="1" applyBorder="1" applyAlignment="1" applyProtection="1">
      <alignment horizontal="left"/>
      <protection locked="0"/>
    </xf>
    <xf numFmtId="14" fontId="19" fillId="0" borderId="23" xfId="0" applyNumberFormat="1" applyFont="1" applyBorder="1" applyAlignment="1" applyProtection="1">
      <alignment horizontal="center"/>
      <protection locked="0"/>
    </xf>
    <xf numFmtId="14" fontId="19" fillId="0" borderId="33" xfId="0" applyNumberFormat="1" applyFont="1" applyBorder="1" applyAlignment="1" applyProtection="1">
      <alignment horizontal="center"/>
      <protection locked="0"/>
    </xf>
    <xf numFmtId="0" fontId="4" fillId="3" borderId="0" xfId="0" applyFont="1" applyFill="1" applyProtection="1"/>
    <xf numFmtId="0" fontId="11" fillId="4" borderId="18" xfId="0" applyFont="1" applyFill="1" applyBorder="1" applyProtection="1"/>
    <xf numFmtId="0" fontId="11" fillId="4" borderId="19" xfId="0" applyFont="1" applyFill="1" applyBorder="1" applyProtection="1"/>
    <xf numFmtId="0" fontId="0" fillId="5" borderId="0" xfId="0" applyFill="1" applyProtection="1"/>
    <xf numFmtId="0" fontId="20" fillId="3" borderId="0" xfId="0" applyFont="1" applyFill="1" applyProtection="1"/>
    <xf numFmtId="0" fontId="6" fillId="3" borderId="0" xfId="0" applyFont="1" applyFill="1" applyProtection="1"/>
    <xf numFmtId="1" fontId="12" fillId="3" borderId="32" xfId="0" applyNumberFormat="1" applyFont="1" applyFill="1" applyBorder="1" applyAlignment="1" applyProtection="1">
      <alignment horizontal="left"/>
    </xf>
    <xf numFmtId="0" fontId="12" fillId="3" borderId="32" xfId="0" applyFont="1" applyFill="1" applyBorder="1" applyProtection="1"/>
    <xf numFmtId="0" fontId="0" fillId="3" borderId="1" xfId="0" applyFill="1" applyBorder="1" applyProtection="1"/>
    <xf numFmtId="0" fontId="8" fillId="3" borderId="11" xfId="0" applyFont="1" applyFill="1" applyBorder="1" applyProtection="1"/>
    <xf numFmtId="0" fontId="0" fillId="3" borderId="11" xfId="0" applyFill="1" applyBorder="1" applyProtection="1"/>
    <xf numFmtId="0" fontId="0" fillId="3" borderId="2" xfId="0" applyFill="1" applyBorder="1" applyProtection="1"/>
    <xf numFmtId="0" fontId="0" fillId="3" borderId="8" xfId="0" applyFill="1" applyBorder="1" applyProtection="1"/>
    <xf numFmtId="0" fontId="13" fillId="3" borderId="3" xfId="0" applyFont="1" applyFill="1" applyBorder="1" applyProtection="1"/>
    <xf numFmtId="0" fontId="9" fillId="3" borderId="12" xfId="0" applyFont="1" applyFill="1" applyBorder="1" applyProtection="1"/>
    <xf numFmtId="0" fontId="0" fillId="3" borderId="12" xfId="0" applyFill="1" applyBorder="1" applyProtection="1"/>
    <xf numFmtId="0" fontId="13" fillId="3" borderId="5" xfId="0" applyFont="1" applyFill="1" applyBorder="1" applyProtection="1"/>
    <xf numFmtId="0" fontId="0" fillId="3" borderId="14" xfId="0" applyFill="1" applyBorder="1" applyProtection="1"/>
    <xf numFmtId="0" fontId="0" fillId="3" borderId="0" xfId="0" applyFill="1" applyBorder="1" applyProtection="1"/>
    <xf numFmtId="0" fontId="0" fillId="3" borderId="20" xfId="0" applyFill="1" applyBorder="1" applyProtection="1"/>
    <xf numFmtId="0" fontId="13" fillId="3" borderId="17" xfId="0" applyFont="1" applyFill="1" applyBorder="1" applyProtection="1"/>
    <xf numFmtId="0" fontId="0" fillId="3" borderId="21" xfId="0" applyFill="1" applyBorder="1" applyProtection="1"/>
    <xf numFmtId="0" fontId="0" fillId="3" borderId="22" xfId="0" applyFill="1" applyBorder="1" applyProtection="1"/>
    <xf numFmtId="0" fontId="0" fillId="3" borderId="15" xfId="0" applyFill="1" applyBorder="1" applyProtection="1"/>
    <xf numFmtId="0" fontId="7" fillId="3" borderId="5" xfId="0" applyFont="1" applyFill="1" applyBorder="1" applyProtection="1"/>
    <xf numFmtId="0" fontId="0" fillId="3" borderId="6" xfId="0" applyFill="1" applyBorder="1" applyProtection="1"/>
    <xf numFmtId="0" fontId="5" fillId="3" borderId="0" xfId="0" applyFont="1" applyFill="1" applyProtection="1"/>
    <xf numFmtId="0" fontId="10" fillId="4" borderId="18" xfId="0" applyFont="1" applyFill="1" applyBorder="1" applyAlignment="1" applyProtection="1"/>
    <xf numFmtId="0" fontId="12" fillId="3" borderId="0" xfId="0" applyFont="1" applyFill="1" applyProtection="1"/>
    <xf numFmtId="0" fontId="0" fillId="3" borderId="3" xfId="0" applyFill="1" applyBorder="1" applyProtection="1"/>
    <xf numFmtId="0" fontId="0" fillId="3" borderId="4" xfId="0" applyFill="1" applyBorder="1" applyProtection="1"/>
    <xf numFmtId="0" fontId="0" fillId="3" borderId="17" xfId="0" applyFill="1" applyBorder="1" applyProtection="1"/>
    <xf numFmtId="0" fontId="0" fillId="3" borderId="5" xfId="0" applyFill="1" applyBorder="1" applyProtection="1"/>
    <xf numFmtId="0" fontId="19" fillId="0" borderId="0" xfId="0" applyFont="1" applyAlignment="1" applyProtection="1">
      <alignment horizontal="center"/>
      <protection locked="0"/>
    </xf>
    <xf numFmtId="0" fontId="19" fillId="0" borderId="1" xfId="0" applyFont="1" applyBorder="1" applyAlignment="1" applyProtection="1">
      <alignment horizontal="center"/>
      <protection locked="0"/>
    </xf>
    <xf numFmtId="0" fontId="17" fillId="4" borderId="11" xfId="0" applyFont="1" applyFill="1" applyBorder="1" applyAlignment="1" applyProtection="1">
      <alignment horizontal="right" vertical="center"/>
      <protection locked="0"/>
    </xf>
    <xf numFmtId="0" fontId="0" fillId="0" borderId="0" xfId="0" applyFill="1" applyBorder="1" applyProtection="1">
      <protection locked="0"/>
    </xf>
    <xf numFmtId="0" fontId="19" fillId="0" borderId="0" xfId="0" applyFont="1" applyProtection="1">
      <protection locked="0"/>
    </xf>
    <xf numFmtId="0" fontId="22" fillId="0" borderId="0" xfId="0" applyFont="1" applyProtection="1">
      <protection locked="0"/>
    </xf>
    <xf numFmtId="0" fontId="18" fillId="0" borderId="0" xfId="0" applyFont="1" applyProtection="1">
      <protection locked="0"/>
    </xf>
    <xf numFmtId="0" fontId="19" fillId="0" borderId="0" xfId="0" applyFont="1" applyAlignment="1" applyProtection="1">
      <alignment horizontal="left"/>
      <protection locked="0"/>
    </xf>
    <xf numFmtId="14" fontId="19" fillId="0" borderId="0" xfId="0" applyNumberFormat="1" applyFont="1" applyAlignment="1" applyProtection="1">
      <alignment horizontal="center"/>
      <protection locked="0"/>
    </xf>
    <xf numFmtId="0" fontId="19" fillId="5" borderId="0" xfId="0" applyFont="1" applyFill="1" applyAlignment="1" applyProtection="1">
      <alignment horizontal="center"/>
      <protection locked="0"/>
    </xf>
    <xf numFmtId="0" fontId="17" fillId="5" borderId="14" xfId="0" applyFont="1" applyFill="1" applyBorder="1" applyAlignment="1" applyProtection="1">
      <alignment vertical="center"/>
      <protection locked="0"/>
    </xf>
    <xf numFmtId="0" fontId="23" fillId="0" borderId="33" xfId="0" applyFont="1" applyBorder="1" applyAlignment="1" applyProtection="1">
      <alignment horizontal="center"/>
      <protection locked="0"/>
    </xf>
    <xf numFmtId="0" fontId="23" fillId="0" borderId="23" xfId="0" applyFont="1" applyBorder="1" applyAlignment="1" applyProtection="1">
      <alignment horizontal="center"/>
      <protection locked="0"/>
    </xf>
    <xf numFmtId="11" fontId="23" fillId="0" borderId="23" xfId="0" applyNumberFormat="1" applyFont="1" applyBorder="1" applyAlignment="1" applyProtection="1">
      <alignment horizontal="center"/>
      <protection locked="0"/>
    </xf>
    <xf numFmtId="0" fontId="0" fillId="5" borderId="0" xfId="0" applyFill="1"/>
    <xf numFmtId="14" fontId="24" fillId="5" borderId="23" xfId="0" applyNumberFormat="1" applyFont="1" applyFill="1" applyBorder="1"/>
    <xf numFmtId="0" fontId="12" fillId="5" borderId="0" xfId="0" applyFont="1" applyFill="1" applyBorder="1" applyAlignment="1">
      <alignment vertical="center"/>
    </xf>
    <xf numFmtId="0" fontId="0" fillId="5" borderId="24" xfId="0" applyFill="1" applyBorder="1"/>
    <xf numFmtId="0" fontId="12" fillId="5" borderId="25" xfId="0" applyFont="1" applyFill="1" applyBorder="1"/>
    <xf numFmtId="0" fontId="12" fillId="5" borderId="25" xfId="0" applyFont="1" applyFill="1" applyBorder="1" applyAlignment="1">
      <alignment horizontal="right"/>
    </xf>
    <xf numFmtId="0" fontId="12" fillId="5" borderId="25" xfId="0" applyFont="1" applyFill="1" applyBorder="1" applyAlignment="1">
      <alignment horizontal="center"/>
    </xf>
    <xf numFmtId="0" fontId="0" fillId="5" borderId="26" xfId="0" applyFill="1" applyBorder="1"/>
    <xf numFmtId="0" fontId="0" fillId="5" borderId="27" xfId="0" applyFill="1" applyBorder="1"/>
    <xf numFmtId="0" fontId="12" fillId="5" borderId="0" xfId="0" applyFont="1" applyFill="1" applyBorder="1"/>
    <xf numFmtId="0" fontId="12" fillId="5" borderId="0" xfId="0" applyFont="1" applyFill="1" applyBorder="1" applyAlignment="1">
      <alignment horizontal="right"/>
    </xf>
    <xf numFmtId="0" fontId="12" fillId="5" borderId="0" xfId="0" applyFont="1" applyFill="1" applyBorder="1" applyAlignment="1">
      <alignment horizontal="center"/>
    </xf>
    <xf numFmtId="0" fontId="0" fillId="5" borderId="28" xfId="0" applyFill="1" applyBorder="1"/>
    <xf numFmtId="1" fontId="10" fillId="5" borderId="23" xfId="0" applyNumberFormat="1" applyFont="1" applyFill="1" applyBorder="1" applyAlignment="1">
      <alignment horizontal="center"/>
    </xf>
    <xf numFmtId="0" fontId="0" fillId="5" borderId="0" xfId="0" applyFill="1" applyAlignment="1">
      <alignment horizontal="left"/>
    </xf>
    <xf numFmtId="0" fontId="17" fillId="5" borderId="0" xfId="0" applyFont="1" applyFill="1" applyBorder="1"/>
    <xf numFmtId="0" fontId="0" fillId="5" borderId="29" xfId="0" applyFill="1" applyBorder="1"/>
    <xf numFmtId="0" fontId="12" fillId="5" borderId="30" xfId="0" applyFont="1" applyFill="1" applyBorder="1"/>
    <xf numFmtId="0" fontId="0" fillId="5" borderId="31" xfId="0" applyFill="1" applyBorder="1"/>
    <xf numFmtId="0" fontId="8" fillId="5" borderId="34" xfId="0" applyFont="1" applyFill="1" applyBorder="1" applyAlignment="1">
      <alignment horizontal="right"/>
    </xf>
    <xf numFmtId="0" fontId="29" fillId="5" borderId="0" xfId="0" applyFont="1" applyFill="1" applyBorder="1"/>
    <xf numFmtId="0" fontId="27" fillId="5" borderId="0" xfId="0" applyFont="1" applyFill="1" applyBorder="1" applyAlignment="1">
      <alignment horizontal="right"/>
    </xf>
    <xf numFmtId="1" fontId="27" fillId="5" borderId="23" xfId="0" applyNumberFormat="1" applyFont="1" applyFill="1" applyBorder="1" applyAlignment="1">
      <alignment horizontal="center"/>
    </xf>
    <xf numFmtId="10" fontId="12" fillId="5" borderId="0" xfId="0" applyNumberFormat="1" applyFont="1" applyFill="1" applyBorder="1"/>
    <xf numFmtId="0" fontId="12" fillId="3" borderId="0" xfId="0" applyFont="1" applyFill="1" applyBorder="1" applyProtection="1"/>
    <xf numFmtId="0" fontId="12" fillId="3" borderId="0" xfId="0" applyFont="1" applyFill="1" applyBorder="1" applyAlignment="1" applyProtection="1">
      <alignment horizontal="right"/>
    </xf>
    <xf numFmtId="0" fontId="19" fillId="5" borderId="8" xfId="0" applyFont="1" applyFill="1" applyBorder="1" applyAlignment="1" applyProtection="1">
      <alignment horizontal="center" vertical="center"/>
      <protection locked="0"/>
    </xf>
    <xf numFmtId="0" fontId="19" fillId="5" borderId="10" xfId="0" applyFont="1" applyFill="1" applyBorder="1" applyAlignment="1" applyProtection="1">
      <alignment horizontal="center"/>
      <protection locked="0"/>
    </xf>
    <xf numFmtId="0" fontId="10" fillId="5" borderId="23" xfId="0" applyFont="1" applyFill="1" applyBorder="1" applyAlignment="1" applyProtection="1">
      <alignment horizontal="center"/>
      <protection locked="0"/>
    </xf>
    <xf numFmtId="0" fontId="10" fillId="5" borderId="23" xfId="0" applyNumberFormat="1" applyFont="1" applyFill="1" applyBorder="1" applyAlignment="1" applyProtection="1">
      <alignment horizontal="center"/>
      <protection locked="0"/>
    </xf>
    <xf numFmtId="0" fontId="10" fillId="5" borderId="0" xfId="0" applyFont="1" applyFill="1" applyAlignment="1" applyProtection="1">
      <alignment horizontal="center"/>
      <protection locked="0"/>
    </xf>
    <xf numFmtId="0" fontId="19" fillId="0" borderId="38" xfId="0" applyFont="1" applyBorder="1" applyAlignment="1" applyProtection="1">
      <alignment horizontal="center"/>
      <protection locked="0"/>
    </xf>
    <xf numFmtId="0" fontId="19" fillId="0" borderId="38" xfId="0" applyFont="1" applyBorder="1" applyAlignment="1" applyProtection="1">
      <alignment horizontal="left"/>
      <protection locked="0"/>
    </xf>
    <xf numFmtId="14" fontId="19" fillId="0" borderId="38" xfId="0" applyNumberFormat="1" applyFont="1" applyBorder="1" applyAlignment="1" applyProtection="1">
      <alignment horizontal="center"/>
      <protection locked="0"/>
    </xf>
    <xf numFmtId="0" fontId="19" fillId="5" borderId="38" xfId="0" applyFont="1" applyFill="1" applyBorder="1" applyAlignment="1" applyProtection="1">
      <alignment horizontal="center"/>
      <protection locked="0"/>
    </xf>
    <xf numFmtId="0" fontId="0" fillId="0" borderId="0" xfId="0" applyBorder="1" applyProtection="1">
      <protection locked="0"/>
    </xf>
    <xf numFmtId="0" fontId="31" fillId="3" borderId="12" xfId="0" applyFont="1" applyFill="1" applyBorder="1" applyProtection="1"/>
    <xf numFmtId="0" fontId="32" fillId="3" borderId="16" xfId="0" applyFont="1" applyFill="1" applyBorder="1" applyProtection="1"/>
    <xf numFmtId="0" fontId="31" fillId="3" borderId="14" xfId="0" applyFont="1" applyFill="1" applyBorder="1" applyProtection="1"/>
    <xf numFmtId="0" fontId="32" fillId="3" borderId="15" xfId="0" applyFont="1" applyFill="1" applyBorder="1" applyProtection="1"/>
    <xf numFmtId="0" fontId="31" fillId="3" borderId="0" xfId="0" applyFont="1" applyFill="1" applyBorder="1" applyProtection="1"/>
    <xf numFmtId="0" fontId="32" fillId="3" borderId="6" xfId="0" applyFont="1" applyFill="1" applyBorder="1" applyProtection="1"/>
    <xf numFmtId="0" fontId="31" fillId="3" borderId="16" xfId="0" applyFont="1" applyFill="1" applyBorder="1" applyProtection="1"/>
    <xf numFmtId="0" fontId="31" fillId="3" borderId="15" xfId="0" applyFont="1" applyFill="1" applyBorder="1" applyProtection="1"/>
    <xf numFmtId="0" fontId="32" fillId="3" borderId="39" xfId="0" applyFont="1" applyFill="1" applyBorder="1" applyProtection="1"/>
    <xf numFmtId="0" fontId="23" fillId="0" borderId="23" xfId="0" applyFont="1" applyBorder="1" applyAlignment="1" applyProtection="1">
      <alignment horizontal="left"/>
      <protection locked="0"/>
    </xf>
    <xf numFmtId="0" fontId="23" fillId="0" borderId="33" xfId="0" applyFont="1" applyBorder="1" applyAlignment="1" applyProtection="1">
      <alignment horizontal="left"/>
      <protection locked="0"/>
    </xf>
    <xf numFmtId="0" fontId="24" fillId="0" borderId="8" xfId="0" applyFont="1" applyBorder="1" applyAlignment="1" applyProtection="1">
      <alignment horizontal="center" vertical="center" textRotation="180"/>
      <protection locked="0"/>
    </xf>
    <xf numFmtId="0" fontId="24" fillId="0" borderId="8" xfId="0" applyFont="1" applyBorder="1" applyAlignment="1" applyProtection="1">
      <alignment horizontal="center" vertical="center"/>
      <protection locked="0"/>
    </xf>
    <xf numFmtId="0" fontId="24" fillId="0" borderId="8" xfId="0" applyFont="1" applyBorder="1" applyAlignment="1" applyProtection="1">
      <alignment vertical="center"/>
      <protection locked="0"/>
    </xf>
    <xf numFmtId="14" fontId="24" fillId="0" borderId="8" xfId="0" applyNumberFormat="1" applyFont="1" applyBorder="1" applyAlignment="1" applyProtection="1">
      <alignment horizontal="center" vertical="center"/>
      <protection locked="0"/>
    </xf>
    <xf numFmtId="0" fontId="24" fillId="0" borderId="10" xfId="0" applyFont="1" applyBorder="1" applyAlignment="1" applyProtection="1">
      <alignment horizontal="center"/>
      <protection locked="0"/>
    </xf>
    <xf numFmtId="0" fontId="24" fillId="0" borderId="10" xfId="0" applyFont="1" applyBorder="1" applyAlignment="1" applyProtection="1">
      <alignment horizontal="left"/>
      <protection locked="0"/>
    </xf>
    <xf numFmtId="14" fontId="24" fillId="0" borderId="10" xfId="0" applyNumberFormat="1" applyFont="1" applyBorder="1" applyAlignment="1" applyProtection="1">
      <alignment horizontal="center"/>
      <protection locked="0"/>
    </xf>
    <xf numFmtId="0" fontId="24" fillId="0" borderId="8" xfId="0" applyFont="1" applyBorder="1" applyAlignment="1" applyProtection="1">
      <alignment horizontal="center"/>
      <protection locked="0"/>
    </xf>
    <xf numFmtId="0" fontId="4" fillId="2" borderId="0" xfId="0" applyFont="1" applyFill="1" applyProtection="1"/>
    <xf numFmtId="0" fontId="5" fillId="2" borderId="0" xfId="0" applyFont="1" applyFill="1" applyProtection="1"/>
    <xf numFmtId="0" fontId="0" fillId="2" borderId="0" xfId="0" applyFill="1" applyProtection="1"/>
    <xf numFmtId="0" fontId="33" fillId="3" borderId="0" xfId="0" applyFont="1" applyFill="1" applyProtection="1"/>
    <xf numFmtId="0" fontId="27" fillId="5" borderId="35" xfId="0" applyFont="1" applyFill="1" applyBorder="1" applyAlignment="1" applyProtection="1">
      <alignment horizontal="right" vertical="center"/>
      <protection locked="0"/>
    </xf>
    <xf numFmtId="0" fontId="6" fillId="3" borderId="0" xfId="0" applyFont="1" applyFill="1" applyAlignment="1" applyProtection="1">
      <alignment vertical="top"/>
    </xf>
    <xf numFmtId="0" fontId="6" fillId="3" borderId="0" xfId="0" applyFont="1" applyFill="1" applyAlignment="1" applyProtection="1">
      <alignment vertical="center"/>
    </xf>
    <xf numFmtId="0" fontId="31" fillId="3" borderId="12" xfId="0" applyFont="1" applyFill="1" applyBorder="1" applyAlignment="1" applyProtection="1">
      <alignment horizontal="center"/>
    </xf>
    <xf numFmtId="0" fontId="32" fillId="3" borderId="16" xfId="0" applyFont="1" applyFill="1" applyBorder="1" applyAlignment="1" applyProtection="1">
      <alignment horizontal="center"/>
    </xf>
    <xf numFmtId="0" fontId="31" fillId="3" borderId="14" xfId="0" applyFont="1" applyFill="1" applyBorder="1" applyAlignment="1" applyProtection="1">
      <alignment horizontal="center"/>
    </xf>
    <xf numFmtId="0" fontId="32" fillId="3" borderId="15" xfId="0" applyFont="1" applyFill="1" applyBorder="1" applyAlignment="1" applyProtection="1">
      <alignment horizontal="center"/>
    </xf>
    <xf numFmtId="0" fontId="31" fillId="3" borderId="0" xfId="0" applyFont="1" applyFill="1" applyBorder="1" applyAlignment="1" applyProtection="1">
      <alignment horizontal="center"/>
    </xf>
    <xf numFmtId="0" fontId="32" fillId="3" borderId="6" xfId="0" applyFont="1" applyFill="1" applyBorder="1" applyAlignment="1" applyProtection="1">
      <alignment horizontal="center"/>
    </xf>
    <xf numFmtId="0" fontId="23" fillId="3" borderId="16" xfId="0" applyFont="1" applyFill="1" applyBorder="1" applyAlignment="1" applyProtection="1">
      <alignment horizontal="center"/>
    </xf>
    <xf numFmtId="0" fontId="32" fillId="3" borderId="39" xfId="0" applyFont="1" applyFill="1" applyBorder="1" applyAlignment="1" applyProtection="1">
      <alignment horizontal="center"/>
    </xf>
    <xf numFmtId="0" fontId="31" fillId="3" borderId="15" xfId="0" applyFont="1" applyFill="1" applyBorder="1" applyAlignment="1" applyProtection="1">
      <alignment horizontal="center"/>
    </xf>
    <xf numFmtId="0" fontId="19" fillId="3" borderId="8" xfId="0" applyFont="1" applyFill="1" applyBorder="1" applyAlignment="1" applyProtection="1">
      <alignment horizontal="center" vertical="center"/>
    </xf>
    <xf numFmtId="0" fontId="30" fillId="4" borderId="23" xfId="0" applyFont="1" applyFill="1" applyBorder="1" applyAlignment="1">
      <alignment horizontal="center"/>
    </xf>
    <xf numFmtId="0" fontId="0" fillId="5" borderId="0" xfId="0" applyFill="1" applyBorder="1"/>
    <xf numFmtId="0" fontId="19" fillId="0" borderId="11" xfId="0" applyFont="1" applyBorder="1" applyAlignment="1" applyProtection="1">
      <alignment horizontal="center"/>
      <protection locked="0"/>
    </xf>
    <xf numFmtId="0" fontId="19" fillId="0" borderId="33" xfId="0" applyFont="1" applyBorder="1" applyAlignment="1" applyProtection="1">
      <alignment horizontal="center"/>
      <protection locked="0"/>
    </xf>
    <xf numFmtId="14" fontId="24" fillId="0" borderId="8" xfId="0" applyNumberFormat="1" applyFont="1" applyBorder="1" applyAlignment="1" applyProtection="1">
      <alignment horizontal="center" vertical="center" wrapText="1"/>
      <protection locked="0"/>
    </xf>
    <xf numFmtId="14" fontId="18" fillId="0" borderId="0" xfId="0" applyNumberFormat="1" applyFont="1" applyProtection="1">
      <protection locked="0"/>
    </xf>
    <xf numFmtId="0" fontId="36" fillId="0" borderId="0" xfId="0" applyFont="1" applyProtection="1">
      <protection locked="0"/>
    </xf>
    <xf numFmtId="0" fontId="36" fillId="0" borderId="0" xfId="0" applyFont="1" applyBorder="1" applyProtection="1">
      <protection locked="0"/>
    </xf>
    <xf numFmtId="0" fontId="37" fillId="0" borderId="0" xfId="0" applyFont="1" applyProtection="1">
      <protection locked="0"/>
    </xf>
    <xf numFmtId="14" fontId="36" fillId="0" borderId="0" xfId="0" applyNumberFormat="1" applyFont="1" applyProtection="1">
      <protection locked="0"/>
    </xf>
    <xf numFmtId="0" fontId="38" fillId="0" borderId="0" xfId="1" applyFont="1" applyAlignment="1" applyProtection="1"/>
    <xf numFmtId="0" fontId="37" fillId="0" borderId="0" xfId="0" applyFont="1" applyBorder="1" applyProtection="1">
      <protection locked="0"/>
    </xf>
    <xf numFmtId="0" fontId="21" fillId="3" borderId="0" xfId="0" applyFont="1" applyFill="1" applyAlignment="1" applyProtection="1">
      <alignment horizontal="center"/>
    </xf>
    <xf numFmtId="14" fontId="12" fillId="3" borderId="0" xfId="0" applyNumberFormat="1" applyFont="1" applyFill="1" applyAlignment="1" applyProtection="1">
      <alignment horizontal="center"/>
    </xf>
    <xf numFmtId="0" fontId="24" fillId="0" borderId="2" xfId="0" applyFont="1" applyBorder="1" applyAlignment="1" applyProtection="1">
      <alignment horizontal="center" vertical="center"/>
      <protection locked="0"/>
    </xf>
    <xf numFmtId="0" fontId="24" fillId="0" borderId="7" xfId="0" applyFont="1" applyBorder="1" applyAlignment="1" applyProtection="1">
      <alignment horizontal="center" vertical="center"/>
      <protection locked="0"/>
    </xf>
    <xf numFmtId="0" fontId="17" fillId="4" borderId="11" xfId="0" applyFont="1" applyFill="1" applyBorder="1" applyAlignment="1" applyProtection="1">
      <alignment horizontal="center" vertical="center"/>
      <protection locked="0"/>
    </xf>
    <xf numFmtId="0" fontId="17" fillId="4" borderId="2" xfId="0" applyFont="1" applyFill="1" applyBorder="1" applyAlignment="1" applyProtection="1">
      <alignment horizontal="center" vertical="center"/>
      <protection locked="0"/>
    </xf>
    <xf numFmtId="0" fontId="34" fillId="3" borderId="0" xfId="0" applyFont="1" applyFill="1" applyAlignment="1" applyProtection="1">
      <alignment horizontal="center" vertical="center"/>
    </xf>
    <xf numFmtId="0" fontId="28" fillId="5" borderId="36" xfId="0" applyFont="1" applyFill="1" applyBorder="1" applyAlignment="1">
      <alignment horizontal="left" vertical="center"/>
    </xf>
    <xf numFmtId="0" fontId="28" fillId="5" borderId="37" xfId="0" applyFont="1" applyFill="1" applyBorder="1" applyAlignment="1">
      <alignment horizontal="left" vertical="center"/>
    </xf>
    <xf numFmtId="0" fontId="26" fillId="5" borderId="0" xfId="0" applyFont="1" applyFill="1" applyBorder="1" applyAlignment="1">
      <alignment horizontal="center" vertical="center"/>
    </xf>
    <xf numFmtId="0" fontId="37" fillId="0" borderId="0" xfId="0" applyFont="1" applyBorder="1" applyAlignment="1" applyProtection="1">
      <alignment wrapText="1"/>
      <protection locked="0"/>
    </xf>
    <xf numFmtId="0" fontId="37" fillId="0" borderId="17" xfId="0" applyNumberFormat="1" applyFont="1" applyBorder="1" applyAlignment="1" applyProtection="1">
      <alignment wrapText="1"/>
      <protection locked="0"/>
    </xf>
    <xf numFmtId="0" fontId="19" fillId="0" borderId="17" xfId="0" applyFont="1" applyBorder="1" applyAlignment="1">
      <alignment wrapText="1"/>
    </xf>
    <xf numFmtId="0" fontId="36" fillId="0" borderId="0" xfId="0" applyFont="1" applyFill="1" applyBorder="1" applyProtection="1">
      <protection locked="0"/>
    </xf>
    <xf numFmtId="14" fontId="36" fillId="0" borderId="0" xfId="0" applyNumberFormat="1" applyFont="1" applyFill="1" applyBorder="1" applyProtection="1">
      <protection locked="0"/>
    </xf>
    <xf numFmtId="0" fontId="7" fillId="3" borderId="17" xfId="0" applyFont="1" applyFill="1" applyBorder="1" applyProtection="1"/>
    <xf numFmtId="0" fontId="19" fillId="5" borderId="1" xfId="0" applyFont="1" applyFill="1" applyBorder="1" applyAlignment="1" applyProtection="1">
      <alignment horizontal="center"/>
      <protection locked="0"/>
    </xf>
    <xf numFmtId="0" fontId="19" fillId="5" borderId="11" xfId="0" applyFont="1" applyFill="1" applyBorder="1" applyAlignment="1" applyProtection="1">
      <alignment horizontal="center"/>
      <protection locked="0"/>
    </xf>
    <xf numFmtId="0" fontId="19" fillId="5" borderId="2" xfId="0" applyFont="1" applyFill="1" applyBorder="1" applyAlignment="1" applyProtection="1">
      <alignment horizontal="center"/>
      <protection locked="0"/>
    </xf>
  </cellXfs>
  <cellStyles count="810">
    <cellStyle name="Lien hypertexte" xfId="1" builtinId="8"/>
    <cellStyle name="Lien hypertexte visité" xfId="2" builtinId="9" hidden="1"/>
    <cellStyle name="Lien hypertexte visité" xfId="3" builtinId="9" hidden="1"/>
    <cellStyle name="Lien hypertexte visité" xfId="4" builtinId="9" hidden="1"/>
    <cellStyle name="Lien hypertexte visité" xfId="5" builtinId="9" hidden="1"/>
    <cellStyle name="Lien hypertexte visité" xfId="6" builtinId="9" hidden="1"/>
    <cellStyle name="Lien hypertexte visité" xfId="7" builtinId="9" hidden="1"/>
    <cellStyle name="Lien hypertexte visité" xfId="8" builtinId="9" hidden="1"/>
    <cellStyle name="Lien hypertexte visité" xfId="9" builtinId="9" hidden="1"/>
    <cellStyle name="Lien hypertexte visité" xfId="10" builtinId="9" hidden="1"/>
    <cellStyle name="Lien hypertexte visité" xfId="11" builtinId="9" hidden="1"/>
    <cellStyle name="Lien hypertexte visité" xfId="12" builtinId="9" hidden="1"/>
    <cellStyle name="Lien hypertexte visité" xfId="13" builtinId="9" hidden="1"/>
    <cellStyle name="Lien hypertexte visité" xfId="14" builtinId="9" hidden="1"/>
    <cellStyle name="Lien hypertexte visité" xfId="15" builtinId="9" hidden="1"/>
    <cellStyle name="Lien hypertexte visité" xfId="16" builtinId="9" hidden="1"/>
    <cellStyle name="Lien hypertexte visité" xfId="17" builtinId="9" hidden="1"/>
    <cellStyle name="Lien hypertexte visité" xfId="18" builtinId="9" hidden="1"/>
    <cellStyle name="Lien hypertexte visité" xfId="19" builtinId="9" hidden="1"/>
    <cellStyle name="Lien hypertexte visité" xfId="20" builtinId="9" hidden="1"/>
    <cellStyle name="Lien hypertexte visité" xfId="21" builtinId="9" hidden="1"/>
    <cellStyle name="Lien hypertexte visité" xfId="22" builtinId="9" hidden="1"/>
    <cellStyle name="Lien hypertexte visité" xfId="23" builtinId="9" hidden="1"/>
    <cellStyle name="Lien hypertexte visité" xfId="24" builtinId="9" hidden="1"/>
    <cellStyle name="Lien hypertexte visité" xfId="25" builtinId="9" hidden="1"/>
    <cellStyle name="Lien hypertexte visité" xfId="26" builtinId="9" hidden="1"/>
    <cellStyle name="Lien hypertexte visité" xfId="27" builtinId="9" hidden="1"/>
    <cellStyle name="Lien hypertexte visité" xfId="28" builtinId="9" hidden="1"/>
    <cellStyle name="Lien hypertexte visité" xfId="29" builtinId="9" hidden="1"/>
    <cellStyle name="Lien hypertexte visité" xfId="30" builtinId="9" hidden="1"/>
    <cellStyle name="Lien hypertexte visité" xfId="31" builtinId="9" hidden="1"/>
    <cellStyle name="Lien hypertexte visité" xfId="32" builtinId="9" hidden="1"/>
    <cellStyle name="Lien hypertexte visité" xfId="33" builtinId="9" hidden="1"/>
    <cellStyle name="Lien hypertexte visité" xfId="34" builtinId="9" hidden="1"/>
    <cellStyle name="Lien hypertexte visité" xfId="35" builtinId="9" hidden="1"/>
    <cellStyle name="Lien hypertexte visité" xfId="36" builtinId="9" hidden="1"/>
    <cellStyle name="Lien hypertexte visité" xfId="37" builtinId="9" hidden="1"/>
    <cellStyle name="Lien hypertexte visité" xfId="38" builtinId="9" hidden="1"/>
    <cellStyle name="Lien hypertexte visité" xfId="39" builtinId="9" hidden="1"/>
    <cellStyle name="Lien hypertexte visité" xfId="40" builtinId="9" hidden="1"/>
    <cellStyle name="Lien hypertexte visité" xfId="41" builtinId="9" hidden="1"/>
    <cellStyle name="Lien hypertexte visité" xfId="42" builtinId="9" hidden="1"/>
    <cellStyle name="Lien hypertexte visité" xfId="43" builtinId="9" hidden="1"/>
    <cellStyle name="Lien hypertexte visité" xfId="44" builtinId="9" hidden="1"/>
    <cellStyle name="Lien hypertexte visité" xfId="45" builtinId="9" hidden="1"/>
    <cellStyle name="Lien hypertexte visité" xfId="46" builtinId="9" hidden="1"/>
    <cellStyle name="Lien hypertexte visité" xfId="47" builtinId="9" hidden="1"/>
    <cellStyle name="Lien hypertexte visité" xfId="48" builtinId="9" hidden="1"/>
    <cellStyle name="Lien hypertexte visité" xfId="49" builtinId="9" hidden="1"/>
    <cellStyle name="Lien hypertexte visité" xfId="50" builtinId="9" hidden="1"/>
    <cellStyle name="Lien hypertexte visité" xfId="51" builtinId="9" hidden="1"/>
    <cellStyle name="Lien hypertexte visité" xfId="52" builtinId="9" hidden="1"/>
    <cellStyle name="Lien hypertexte visité" xfId="53" builtinId="9" hidden="1"/>
    <cellStyle name="Lien hypertexte visité" xfId="54" builtinId="9" hidden="1"/>
    <cellStyle name="Lien hypertexte visité" xfId="55" builtinId="9" hidden="1"/>
    <cellStyle name="Lien hypertexte visité" xfId="56" builtinId="9" hidden="1"/>
    <cellStyle name="Lien hypertexte visité" xfId="57" builtinId="9" hidden="1"/>
    <cellStyle name="Lien hypertexte visité" xfId="58" builtinId="9" hidden="1"/>
    <cellStyle name="Lien hypertexte visité" xfId="59" builtinId="9" hidden="1"/>
    <cellStyle name="Lien hypertexte visité" xfId="60" builtinId="9" hidden="1"/>
    <cellStyle name="Lien hypertexte visité" xfId="61" builtinId="9" hidden="1"/>
    <cellStyle name="Lien hypertexte visité" xfId="62" builtinId="9" hidden="1"/>
    <cellStyle name="Lien hypertexte visité" xfId="63" builtinId="9" hidden="1"/>
    <cellStyle name="Lien hypertexte visité" xfId="64" builtinId="9" hidden="1"/>
    <cellStyle name="Lien hypertexte visité" xfId="65" builtinId="9" hidden="1"/>
    <cellStyle name="Lien hypertexte visité" xfId="66" builtinId="9" hidden="1"/>
    <cellStyle name="Lien hypertexte visité" xfId="67" builtinId="9" hidden="1"/>
    <cellStyle name="Lien hypertexte visité" xfId="68" builtinId="9" hidden="1"/>
    <cellStyle name="Lien hypertexte visité" xfId="69" builtinId="9" hidden="1"/>
    <cellStyle name="Lien hypertexte visité" xfId="70" builtinId="9" hidden="1"/>
    <cellStyle name="Lien hypertexte visité" xfId="71" builtinId="9" hidden="1"/>
    <cellStyle name="Lien hypertexte visité" xfId="72" builtinId="9" hidden="1"/>
    <cellStyle name="Lien hypertexte visité" xfId="73" builtinId="9" hidden="1"/>
    <cellStyle name="Lien hypertexte visité" xfId="74" builtinId="9" hidden="1"/>
    <cellStyle name="Lien hypertexte visité" xfId="75" builtinId="9" hidden="1"/>
    <cellStyle name="Lien hypertexte visité" xfId="76" builtinId="9" hidden="1"/>
    <cellStyle name="Lien hypertexte visité" xfId="77" builtinId="9" hidden="1"/>
    <cellStyle name="Lien hypertexte visité" xfId="78" builtinId="9" hidden="1"/>
    <cellStyle name="Lien hypertexte visité" xfId="79" builtinId="9" hidden="1"/>
    <cellStyle name="Lien hypertexte visité" xfId="80" builtinId="9" hidden="1"/>
    <cellStyle name="Lien hypertexte visité" xfId="81" builtinId="9" hidden="1"/>
    <cellStyle name="Lien hypertexte visité" xfId="82" builtinId="9" hidden="1"/>
    <cellStyle name="Lien hypertexte visité" xfId="83" builtinId="9" hidden="1"/>
    <cellStyle name="Lien hypertexte visité" xfId="84" builtinId="9" hidden="1"/>
    <cellStyle name="Lien hypertexte visité" xfId="85" builtinId="9" hidden="1"/>
    <cellStyle name="Lien hypertexte visité" xfId="86" builtinId="9" hidden="1"/>
    <cellStyle name="Lien hypertexte visité" xfId="87" builtinId="9" hidden="1"/>
    <cellStyle name="Lien hypertexte visité" xfId="88" builtinId="9" hidden="1"/>
    <cellStyle name="Lien hypertexte visité" xfId="89" builtinId="9" hidden="1"/>
    <cellStyle name="Lien hypertexte visité" xfId="90" builtinId="9" hidden="1"/>
    <cellStyle name="Lien hypertexte visité" xfId="91" builtinId="9" hidden="1"/>
    <cellStyle name="Lien hypertexte visité" xfId="92" builtinId="9" hidden="1"/>
    <cellStyle name="Lien hypertexte visité" xfId="93" builtinId="9" hidden="1"/>
    <cellStyle name="Lien hypertexte visité" xfId="94" builtinId="9" hidden="1"/>
    <cellStyle name="Lien hypertexte visité" xfId="95" builtinId="9" hidden="1"/>
    <cellStyle name="Lien hypertexte visité" xfId="96" builtinId="9" hidden="1"/>
    <cellStyle name="Lien hypertexte visité" xfId="97" builtinId="9" hidden="1"/>
    <cellStyle name="Lien hypertexte visité" xfId="98" builtinId="9" hidden="1"/>
    <cellStyle name="Lien hypertexte visité" xfId="99" builtinId="9" hidden="1"/>
    <cellStyle name="Lien hypertexte visité" xfId="100" builtinId="9" hidden="1"/>
    <cellStyle name="Lien hypertexte visité" xfId="101" builtinId="9" hidden="1"/>
    <cellStyle name="Lien hypertexte visité" xfId="102" builtinId="9" hidden="1"/>
    <cellStyle name="Lien hypertexte visité" xfId="103" builtinId="9" hidden="1"/>
    <cellStyle name="Lien hypertexte visité" xfId="104" builtinId="9" hidden="1"/>
    <cellStyle name="Lien hypertexte visité" xfId="105" builtinId="9" hidden="1"/>
    <cellStyle name="Lien hypertexte visité" xfId="106" builtinId="9" hidden="1"/>
    <cellStyle name="Lien hypertexte visité" xfId="107" builtinId="9" hidden="1"/>
    <cellStyle name="Lien hypertexte visité" xfId="108" builtinId="9" hidden="1"/>
    <cellStyle name="Lien hypertexte visité" xfId="109" builtinId="9" hidden="1"/>
    <cellStyle name="Lien hypertexte visité" xfId="110" builtinId="9" hidden="1"/>
    <cellStyle name="Lien hypertexte visité" xfId="111" builtinId="9" hidden="1"/>
    <cellStyle name="Lien hypertexte visité" xfId="112" builtinId="9" hidden="1"/>
    <cellStyle name="Lien hypertexte visité" xfId="113" builtinId="9" hidden="1"/>
    <cellStyle name="Lien hypertexte visité" xfId="114" builtinId="9" hidden="1"/>
    <cellStyle name="Lien hypertexte visité" xfId="115" builtinId="9" hidden="1"/>
    <cellStyle name="Lien hypertexte visité" xfId="116" builtinId="9" hidden="1"/>
    <cellStyle name="Lien hypertexte visité" xfId="117" builtinId="9" hidden="1"/>
    <cellStyle name="Lien hypertexte visité" xfId="118" builtinId="9" hidden="1"/>
    <cellStyle name="Lien hypertexte visité" xfId="119" builtinId="9" hidden="1"/>
    <cellStyle name="Lien hypertexte visité" xfId="120" builtinId="9" hidden="1"/>
    <cellStyle name="Lien hypertexte visité" xfId="121" builtinId="9" hidden="1"/>
    <cellStyle name="Lien hypertexte visité" xfId="122" builtinId="9" hidden="1"/>
    <cellStyle name="Lien hypertexte visité" xfId="123" builtinId="9" hidden="1"/>
    <cellStyle name="Lien hypertexte visité" xfId="124" builtinId="9" hidden="1"/>
    <cellStyle name="Lien hypertexte visité" xfId="125" builtinId="9" hidden="1"/>
    <cellStyle name="Lien hypertexte visité" xfId="126" builtinId="9" hidden="1"/>
    <cellStyle name="Lien hypertexte visité" xfId="127" builtinId="9" hidden="1"/>
    <cellStyle name="Lien hypertexte visité" xfId="128" builtinId="9" hidden="1"/>
    <cellStyle name="Lien hypertexte visité" xfId="129" builtinId="9" hidden="1"/>
    <cellStyle name="Lien hypertexte visité" xfId="130" builtinId="9" hidden="1"/>
    <cellStyle name="Lien hypertexte visité" xfId="131" builtinId="9" hidden="1"/>
    <cellStyle name="Lien hypertexte visité" xfId="132" builtinId="9" hidden="1"/>
    <cellStyle name="Lien hypertexte visité" xfId="133" builtinId="9" hidden="1"/>
    <cellStyle name="Lien hypertexte visité" xfId="134" builtinId="9" hidden="1"/>
    <cellStyle name="Lien hypertexte visité" xfId="135" builtinId="9" hidden="1"/>
    <cellStyle name="Lien hypertexte visité" xfId="136" builtinId="9" hidden="1"/>
    <cellStyle name="Lien hypertexte visité" xfId="137" builtinId="9" hidden="1"/>
    <cellStyle name="Lien hypertexte visité" xfId="138" builtinId="9" hidden="1"/>
    <cellStyle name="Lien hypertexte visité" xfId="139" builtinId="9" hidden="1"/>
    <cellStyle name="Lien hypertexte visité" xfId="140" builtinId="9" hidden="1"/>
    <cellStyle name="Lien hypertexte visité" xfId="141" builtinId="9" hidden="1"/>
    <cellStyle name="Lien hypertexte visité" xfId="142" builtinId="9" hidden="1"/>
    <cellStyle name="Lien hypertexte visité" xfId="143" builtinId="9" hidden="1"/>
    <cellStyle name="Lien hypertexte visité" xfId="144" builtinId="9" hidden="1"/>
    <cellStyle name="Lien hypertexte visité" xfId="145" builtinId="9" hidden="1"/>
    <cellStyle name="Lien hypertexte visité" xfId="146" builtinId="9" hidden="1"/>
    <cellStyle name="Lien hypertexte visité" xfId="147" builtinId="9" hidden="1"/>
    <cellStyle name="Lien hypertexte visité" xfId="148" builtinId="9" hidden="1"/>
    <cellStyle name="Lien hypertexte visité" xfId="149" builtinId="9" hidden="1"/>
    <cellStyle name="Lien hypertexte visité" xfId="150" builtinId="9" hidden="1"/>
    <cellStyle name="Lien hypertexte visité" xfId="151" builtinId="9" hidden="1"/>
    <cellStyle name="Lien hypertexte visité" xfId="152" builtinId="9" hidden="1"/>
    <cellStyle name="Lien hypertexte visité" xfId="153" builtinId="9" hidden="1"/>
    <cellStyle name="Lien hypertexte visité" xfId="154" builtinId="9" hidden="1"/>
    <cellStyle name="Lien hypertexte visité" xfId="155" builtinId="9" hidden="1"/>
    <cellStyle name="Lien hypertexte visité" xfId="156" builtinId="9" hidden="1"/>
    <cellStyle name="Lien hypertexte visité" xfId="157" builtinId="9" hidden="1"/>
    <cellStyle name="Lien hypertexte visité" xfId="158" builtinId="9" hidden="1"/>
    <cellStyle name="Lien hypertexte visité" xfId="159" builtinId="9" hidden="1"/>
    <cellStyle name="Lien hypertexte visité" xfId="160" builtinId="9" hidden="1"/>
    <cellStyle name="Lien hypertexte visité" xfId="161" builtinId="9" hidden="1"/>
    <cellStyle name="Lien hypertexte visité" xfId="162" builtinId="9" hidden="1"/>
    <cellStyle name="Lien hypertexte visité" xfId="163" builtinId="9" hidden="1"/>
    <cellStyle name="Lien hypertexte visité" xfId="164" builtinId="9" hidden="1"/>
    <cellStyle name="Lien hypertexte visité" xfId="165" builtinId="9" hidden="1"/>
    <cellStyle name="Lien hypertexte visité" xfId="166" builtinId="9" hidden="1"/>
    <cellStyle name="Lien hypertexte visité" xfId="167" builtinId="9" hidden="1"/>
    <cellStyle name="Lien hypertexte visité" xfId="168" builtinId="9" hidden="1"/>
    <cellStyle name="Lien hypertexte visité" xfId="169" builtinId="9" hidden="1"/>
    <cellStyle name="Lien hypertexte visité" xfId="170" builtinId="9" hidden="1"/>
    <cellStyle name="Lien hypertexte visité" xfId="171" builtinId="9" hidden="1"/>
    <cellStyle name="Lien hypertexte visité" xfId="172" builtinId="9" hidden="1"/>
    <cellStyle name="Lien hypertexte visité" xfId="173" builtinId="9" hidden="1"/>
    <cellStyle name="Lien hypertexte visité" xfId="174" builtinId="9" hidden="1"/>
    <cellStyle name="Lien hypertexte visité" xfId="175" builtinId="9" hidden="1"/>
    <cellStyle name="Lien hypertexte visité" xfId="176" builtinId="9" hidden="1"/>
    <cellStyle name="Lien hypertexte visité" xfId="177" builtinId="9" hidden="1"/>
    <cellStyle name="Lien hypertexte visité" xfId="178" builtinId="9" hidden="1"/>
    <cellStyle name="Lien hypertexte visité" xfId="179" builtinId="9" hidden="1"/>
    <cellStyle name="Lien hypertexte visité" xfId="180" builtinId="9" hidden="1"/>
    <cellStyle name="Lien hypertexte visité" xfId="181" builtinId="9" hidden="1"/>
    <cellStyle name="Lien hypertexte visité" xfId="182" builtinId="9" hidden="1"/>
    <cellStyle name="Lien hypertexte visité" xfId="183" builtinId="9" hidden="1"/>
    <cellStyle name="Lien hypertexte visité" xfId="184" builtinId="9" hidden="1"/>
    <cellStyle name="Lien hypertexte visité" xfId="185" builtinId="9" hidden="1"/>
    <cellStyle name="Lien hypertexte visité" xfId="186" builtinId="9" hidden="1"/>
    <cellStyle name="Lien hypertexte visité" xfId="187" builtinId="9" hidden="1"/>
    <cellStyle name="Lien hypertexte visité" xfId="188" builtinId="9" hidden="1"/>
    <cellStyle name="Lien hypertexte visité" xfId="189" builtinId="9" hidden="1"/>
    <cellStyle name="Lien hypertexte visité" xfId="190" builtinId="9" hidden="1"/>
    <cellStyle name="Lien hypertexte visité" xfId="191" builtinId="9" hidden="1"/>
    <cellStyle name="Lien hypertexte visité" xfId="192" builtinId="9" hidden="1"/>
    <cellStyle name="Lien hypertexte visité" xfId="193" builtinId="9" hidden="1"/>
    <cellStyle name="Lien hypertexte visité" xfId="194" builtinId="9" hidden="1"/>
    <cellStyle name="Lien hypertexte visité" xfId="195" builtinId="9" hidden="1"/>
    <cellStyle name="Lien hypertexte visité" xfId="196" builtinId="9" hidden="1"/>
    <cellStyle name="Lien hypertexte visité" xfId="197" builtinId="9" hidden="1"/>
    <cellStyle name="Lien hypertexte visité" xfId="198" builtinId="9" hidden="1"/>
    <cellStyle name="Lien hypertexte visité" xfId="199" builtinId="9" hidden="1"/>
    <cellStyle name="Lien hypertexte visité" xfId="200" builtinId="9" hidden="1"/>
    <cellStyle name="Lien hypertexte visité" xfId="201" builtinId="9" hidden="1"/>
    <cellStyle name="Lien hypertexte visité" xfId="202" builtinId="9" hidden="1"/>
    <cellStyle name="Lien hypertexte visité" xfId="203" builtinId="9" hidden="1"/>
    <cellStyle name="Lien hypertexte visité" xfId="204" builtinId="9" hidden="1"/>
    <cellStyle name="Lien hypertexte visité" xfId="205" builtinId="9" hidden="1"/>
    <cellStyle name="Lien hypertexte visité" xfId="206" builtinId="9" hidden="1"/>
    <cellStyle name="Lien hypertexte visité" xfId="207" builtinId="9" hidden="1"/>
    <cellStyle name="Lien hypertexte visité" xfId="208" builtinId="9" hidden="1"/>
    <cellStyle name="Lien hypertexte visité" xfId="209" builtinId="9" hidden="1"/>
    <cellStyle name="Lien hypertexte visité" xfId="210" builtinId="9" hidden="1"/>
    <cellStyle name="Lien hypertexte visité" xfId="211" builtinId="9" hidden="1"/>
    <cellStyle name="Lien hypertexte visité" xfId="212" builtinId="9" hidden="1"/>
    <cellStyle name="Lien hypertexte visité" xfId="213" builtinId="9" hidden="1"/>
    <cellStyle name="Lien hypertexte visité" xfId="214" builtinId="9" hidden="1"/>
    <cellStyle name="Lien hypertexte visité" xfId="215" builtinId="9" hidden="1"/>
    <cellStyle name="Lien hypertexte visité" xfId="216" builtinId="9" hidden="1"/>
    <cellStyle name="Lien hypertexte visité" xfId="217" builtinId="9" hidden="1"/>
    <cellStyle name="Lien hypertexte visité" xfId="218" builtinId="9" hidden="1"/>
    <cellStyle name="Lien hypertexte visité" xfId="219" builtinId="9" hidden="1"/>
    <cellStyle name="Lien hypertexte visité" xfId="220" builtinId="9" hidden="1"/>
    <cellStyle name="Lien hypertexte visité" xfId="221" builtinId="9" hidden="1"/>
    <cellStyle name="Lien hypertexte visité" xfId="222" builtinId="9" hidden="1"/>
    <cellStyle name="Lien hypertexte visité" xfId="223" builtinId="9" hidden="1"/>
    <cellStyle name="Lien hypertexte visité" xfId="224" builtinId="9" hidden="1"/>
    <cellStyle name="Lien hypertexte visité" xfId="225" builtinId="9" hidden="1"/>
    <cellStyle name="Lien hypertexte visité" xfId="226" builtinId="9" hidden="1"/>
    <cellStyle name="Lien hypertexte visité" xfId="227" builtinId="9" hidden="1"/>
    <cellStyle name="Lien hypertexte visité" xfId="228" builtinId="9" hidden="1"/>
    <cellStyle name="Lien hypertexte visité" xfId="229" builtinId="9" hidden="1"/>
    <cellStyle name="Lien hypertexte visité" xfId="230" builtinId="9" hidden="1"/>
    <cellStyle name="Lien hypertexte visité" xfId="231" builtinId="9" hidden="1"/>
    <cellStyle name="Lien hypertexte visité" xfId="232" builtinId="9" hidden="1"/>
    <cellStyle name="Lien hypertexte visité" xfId="233" builtinId="9" hidden="1"/>
    <cellStyle name="Lien hypertexte visité" xfId="234" builtinId="9" hidden="1"/>
    <cellStyle name="Lien hypertexte visité" xfId="235" builtinId="9" hidden="1"/>
    <cellStyle name="Lien hypertexte visité" xfId="236" builtinId="9" hidden="1"/>
    <cellStyle name="Lien hypertexte visité" xfId="237" builtinId="9" hidden="1"/>
    <cellStyle name="Lien hypertexte visité" xfId="238" builtinId="9" hidden="1"/>
    <cellStyle name="Lien hypertexte visité" xfId="239" builtinId="9" hidden="1"/>
    <cellStyle name="Lien hypertexte visité" xfId="240" builtinId="9" hidden="1"/>
    <cellStyle name="Lien hypertexte visité" xfId="241" builtinId="9" hidden="1"/>
    <cellStyle name="Lien hypertexte visité" xfId="242" builtinId="9" hidden="1"/>
    <cellStyle name="Lien hypertexte visité" xfId="243" builtinId="9" hidden="1"/>
    <cellStyle name="Lien hypertexte visité" xfId="244" builtinId="9" hidden="1"/>
    <cellStyle name="Lien hypertexte visité" xfId="245" builtinId="9" hidden="1"/>
    <cellStyle name="Lien hypertexte visité" xfId="246" builtinId="9" hidden="1"/>
    <cellStyle name="Lien hypertexte visité" xfId="247" builtinId="9" hidden="1"/>
    <cellStyle name="Lien hypertexte visité" xfId="248" builtinId="9" hidden="1"/>
    <cellStyle name="Lien hypertexte visité" xfId="249" builtinId="9" hidden="1"/>
    <cellStyle name="Lien hypertexte visité" xfId="250" builtinId="9" hidden="1"/>
    <cellStyle name="Lien hypertexte visité" xfId="251" builtinId="9" hidden="1"/>
    <cellStyle name="Lien hypertexte visité" xfId="252" builtinId="9" hidden="1"/>
    <cellStyle name="Lien hypertexte visité" xfId="253" builtinId="9" hidden="1"/>
    <cellStyle name="Lien hypertexte visité" xfId="254" builtinId="9" hidden="1"/>
    <cellStyle name="Lien hypertexte visité" xfId="255" builtinId="9" hidden="1"/>
    <cellStyle name="Lien hypertexte visité" xfId="256" builtinId="9" hidden="1"/>
    <cellStyle name="Lien hypertexte visité" xfId="257" builtinId="9" hidden="1"/>
    <cellStyle name="Lien hypertexte visité" xfId="258" builtinId="9" hidden="1"/>
    <cellStyle name="Lien hypertexte visité" xfId="259" builtinId="9" hidden="1"/>
    <cellStyle name="Lien hypertexte visité" xfId="260" builtinId="9" hidden="1"/>
    <cellStyle name="Lien hypertexte visité" xfId="261" builtinId="9" hidden="1"/>
    <cellStyle name="Lien hypertexte visité" xfId="262" builtinId="9" hidden="1"/>
    <cellStyle name="Lien hypertexte visité" xfId="263" builtinId="9" hidden="1"/>
    <cellStyle name="Lien hypertexte visité" xfId="264" builtinId="9" hidden="1"/>
    <cellStyle name="Lien hypertexte visité" xfId="265" builtinId="9" hidden="1"/>
    <cellStyle name="Lien hypertexte visité" xfId="266" builtinId="9" hidden="1"/>
    <cellStyle name="Lien hypertexte visité" xfId="267" builtinId="9" hidden="1"/>
    <cellStyle name="Lien hypertexte visité" xfId="268" builtinId="9" hidden="1"/>
    <cellStyle name="Lien hypertexte visité" xfId="269" builtinId="9" hidden="1"/>
    <cellStyle name="Lien hypertexte visité" xfId="270" builtinId="9" hidden="1"/>
    <cellStyle name="Lien hypertexte visité" xfId="271" builtinId="9" hidden="1"/>
    <cellStyle name="Lien hypertexte visité" xfId="272" builtinId="9" hidden="1"/>
    <cellStyle name="Lien hypertexte visité" xfId="273" builtinId="9" hidden="1"/>
    <cellStyle name="Lien hypertexte visité" xfId="274" builtinId="9" hidden="1"/>
    <cellStyle name="Lien hypertexte visité" xfId="275" builtinId="9" hidden="1"/>
    <cellStyle name="Lien hypertexte visité" xfId="276" builtinId="9" hidden="1"/>
    <cellStyle name="Lien hypertexte visité" xfId="277" builtinId="9" hidden="1"/>
    <cellStyle name="Lien hypertexte visité" xfId="278" builtinId="9" hidden="1"/>
    <cellStyle name="Lien hypertexte visité" xfId="279" builtinId="9" hidden="1"/>
    <cellStyle name="Lien hypertexte visité" xfId="280" builtinId="9" hidden="1"/>
    <cellStyle name="Lien hypertexte visité" xfId="281" builtinId="9" hidden="1"/>
    <cellStyle name="Lien hypertexte visité" xfId="282" builtinId="9" hidden="1"/>
    <cellStyle name="Lien hypertexte visité" xfId="283" builtinId="9" hidden="1"/>
    <cellStyle name="Lien hypertexte visité" xfId="284" builtinId="9" hidden="1"/>
    <cellStyle name="Lien hypertexte visité" xfId="285" builtinId="9" hidden="1"/>
    <cellStyle name="Lien hypertexte visité" xfId="286" builtinId="9" hidden="1"/>
    <cellStyle name="Lien hypertexte visité" xfId="287" builtinId="9" hidden="1"/>
    <cellStyle name="Lien hypertexte visité" xfId="288" builtinId="9" hidden="1"/>
    <cellStyle name="Lien hypertexte visité" xfId="289" builtinId="9" hidden="1"/>
    <cellStyle name="Lien hypertexte visité" xfId="290" builtinId="9" hidden="1"/>
    <cellStyle name="Lien hypertexte visité" xfId="291" builtinId="9" hidden="1"/>
    <cellStyle name="Lien hypertexte visité" xfId="292" builtinId="9" hidden="1"/>
    <cellStyle name="Lien hypertexte visité" xfId="293" builtinId="9" hidden="1"/>
    <cellStyle name="Lien hypertexte visité" xfId="294" builtinId="9" hidden="1"/>
    <cellStyle name="Lien hypertexte visité" xfId="295" builtinId="9" hidden="1"/>
    <cellStyle name="Lien hypertexte visité" xfId="296" builtinId="9" hidden="1"/>
    <cellStyle name="Lien hypertexte visité" xfId="297" builtinId="9" hidden="1"/>
    <cellStyle name="Lien hypertexte visité" xfId="298" builtinId="9" hidden="1"/>
    <cellStyle name="Lien hypertexte visité" xfId="299" builtinId="9" hidden="1"/>
    <cellStyle name="Lien hypertexte visité" xfId="300" builtinId="9" hidden="1"/>
    <cellStyle name="Lien hypertexte visité" xfId="301" builtinId="9" hidden="1"/>
    <cellStyle name="Lien hypertexte visité" xfId="302" builtinId="9" hidden="1"/>
    <cellStyle name="Lien hypertexte visité" xfId="303" builtinId="9" hidden="1"/>
    <cellStyle name="Lien hypertexte visité" xfId="304" builtinId="9" hidden="1"/>
    <cellStyle name="Lien hypertexte visité" xfId="305" builtinId="9" hidden="1"/>
    <cellStyle name="Lien hypertexte visité" xfId="306" builtinId="9" hidden="1"/>
    <cellStyle name="Lien hypertexte visité" xfId="307" builtinId="9" hidden="1"/>
    <cellStyle name="Lien hypertexte visité" xfId="308" builtinId="9" hidden="1"/>
    <cellStyle name="Lien hypertexte visité" xfId="309" builtinId="9" hidden="1"/>
    <cellStyle name="Lien hypertexte visité" xfId="310" builtinId="9" hidden="1"/>
    <cellStyle name="Lien hypertexte visité" xfId="311" builtinId="9" hidden="1"/>
    <cellStyle name="Lien hypertexte visité" xfId="312" builtinId="9" hidden="1"/>
    <cellStyle name="Lien hypertexte visité" xfId="313" builtinId="9" hidden="1"/>
    <cellStyle name="Lien hypertexte visité" xfId="314" builtinId="9" hidden="1"/>
    <cellStyle name="Lien hypertexte visité" xfId="315" builtinId="9" hidden="1"/>
    <cellStyle name="Lien hypertexte visité" xfId="316" builtinId="9" hidden="1"/>
    <cellStyle name="Lien hypertexte visité" xfId="317" builtinId="9" hidden="1"/>
    <cellStyle name="Lien hypertexte visité" xfId="318" builtinId="9" hidden="1"/>
    <cellStyle name="Lien hypertexte visité" xfId="319" builtinId="9" hidden="1"/>
    <cellStyle name="Lien hypertexte visité" xfId="320" builtinId="9" hidden="1"/>
    <cellStyle name="Lien hypertexte visité" xfId="321" builtinId="9" hidden="1"/>
    <cellStyle name="Lien hypertexte visité" xfId="322" builtinId="9" hidden="1"/>
    <cellStyle name="Lien hypertexte visité" xfId="323" builtinId="9" hidden="1"/>
    <cellStyle name="Lien hypertexte visité" xfId="324" builtinId="9" hidden="1"/>
    <cellStyle name="Lien hypertexte visité" xfId="325" builtinId="9" hidden="1"/>
    <cellStyle name="Lien hypertexte visité" xfId="326" builtinId="9" hidden="1"/>
    <cellStyle name="Lien hypertexte visité" xfId="327" builtinId="9" hidden="1"/>
    <cellStyle name="Lien hypertexte visité" xfId="328" builtinId="9" hidden="1"/>
    <cellStyle name="Lien hypertexte visité" xfId="329" builtinId="9" hidden="1"/>
    <cellStyle name="Lien hypertexte visité" xfId="330" builtinId="9" hidden="1"/>
    <cellStyle name="Lien hypertexte visité" xfId="331" builtinId="9" hidden="1"/>
    <cellStyle name="Lien hypertexte visité" xfId="332" builtinId="9" hidden="1"/>
    <cellStyle name="Lien hypertexte visité" xfId="333" builtinId="9" hidden="1"/>
    <cellStyle name="Lien hypertexte visité" xfId="334" builtinId="9" hidden="1"/>
    <cellStyle name="Lien hypertexte visité" xfId="335" builtinId="9" hidden="1"/>
    <cellStyle name="Lien hypertexte visité" xfId="336" builtinId="9" hidden="1"/>
    <cellStyle name="Lien hypertexte visité" xfId="337" builtinId="9" hidden="1"/>
    <cellStyle name="Lien hypertexte visité" xfId="338" builtinId="9" hidden="1"/>
    <cellStyle name="Lien hypertexte visité" xfId="339" builtinId="9" hidden="1"/>
    <cellStyle name="Lien hypertexte visité" xfId="340" builtinId="9" hidden="1"/>
    <cellStyle name="Lien hypertexte visité" xfId="341" builtinId="9" hidden="1"/>
    <cellStyle name="Lien hypertexte visité" xfId="342" builtinId="9" hidden="1"/>
    <cellStyle name="Lien hypertexte visité" xfId="343" builtinId="9" hidden="1"/>
    <cellStyle name="Lien hypertexte visité" xfId="344" builtinId="9" hidden="1"/>
    <cellStyle name="Lien hypertexte visité" xfId="345" builtinId="9" hidden="1"/>
    <cellStyle name="Lien hypertexte visité" xfId="346" builtinId="9" hidden="1"/>
    <cellStyle name="Lien hypertexte visité" xfId="347" builtinId="9" hidden="1"/>
    <cellStyle name="Lien hypertexte visité" xfId="348" builtinId="9" hidden="1"/>
    <cellStyle name="Lien hypertexte visité" xfId="349" builtinId="9" hidden="1"/>
    <cellStyle name="Lien hypertexte visité" xfId="350" builtinId="9" hidden="1"/>
    <cellStyle name="Lien hypertexte visité" xfId="351" builtinId="9" hidden="1"/>
    <cellStyle name="Lien hypertexte visité" xfId="352" builtinId="9" hidden="1"/>
    <cellStyle name="Lien hypertexte visité" xfId="353" builtinId="9" hidden="1"/>
    <cellStyle name="Lien hypertexte visité" xfId="354" builtinId="9" hidden="1"/>
    <cellStyle name="Lien hypertexte visité" xfId="355" builtinId="9" hidden="1"/>
    <cellStyle name="Lien hypertexte visité" xfId="356" builtinId="9" hidden="1"/>
    <cellStyle name="Lien hypertexte visité" xfId="357" builtinId="9" hidden="1"/>
    <cellStyle name="Lien hypertexte visité" xfId="358" builtinId="9" hidden="1"/>
    <cellStyle name="Lien hypertexte visité" xfId="359" builtinId="9" hidden="1"/>
    <cellStyle name="Lien hypertexte visité" xfId="360" builtinId="9" hidden="1"/>
    <cellStyle name="Lien hypertexte visité" xfId="361" builtinId="9" hidden="1"/>
    <cellStyle name="Lien hypertexte visité" xfId="362" builtinId="9" hidden="1"/>
    <cellStyle name="Lien hypertexte visité" xfId="363" builtinId="9" hidden="1"/>
    <cellStyle name="Lien hypertexte visité" xfId="364" builtinId="9" hidden="1"/>
    <cellStyle name="Lien hypertexte visité" xfId="365" builtinId="9" hidden="1"/>
    <cellStyle name="Lien hypertexte visité" xfId="366" builtinId="9" hidden="1"/>
    <cellStyle name="Lien hypertexte visité" xfId="367" builtinId="9" hidden="1"/>
    <cellStyle name="Lien hypertexte visité" xfId="368" builtinId="9" hidden="1"/>
    <cellStyle name="Lien hypertexte visité" xfId="369" builtinId="9" hidden="1"/>
    <cellStyle name="Lien hypertexte visité" xfId="370" builtinId="9" hidden="1"/>
    <cellStyle name="Lien hypertexte visité" xfId="371" builtinId="9" hidden="1"/>
    <cellStyle name="Lien hypertexte visité" xfId="372" builtinId="9" hidden="1"/>
    <cellStyle name="Lien hypertexte visité" xfId="373" builtinId="9" hidden="1"/>
    <cellStyle name="Lien hypertexte visité" xfId="374" builtinId="9" hidden="1"/>
    <cellStyle name="Lien hypertexte visité" xfId="375" builtinId="9" hidden="1"/>
    <cellStyle name="Lien hypertexte visité" xfId="376" builtinId="9" hidden="1"/>
    <cellStyle name="Lien hypertexte visité" xfId="377" builtinId="9" hidden="1"/>
    <cellStyle name="Lien hypertexte visité" xfId="378" builtinId="9" hidden="1"/>
    <cellStyle name="Lien hypertexte visité" xfId="379" builtinId="9" hidden="1"/>
    <cellStyle name="Lien hypertexte visité" xfId="380" builtinId="9" hidden="1"/>
    <cellStyle name="Lien hypertexte visité" xfId="381" builtinId="9" hidden="1"/>
    <cellStyle name="Lien hypertexte visité" xfId="382" builtinId="9" hidden="1"/>
    <cellStyle name="Lien hypertexte visité" xfId="383" builtinId="9" hidden="1"/>
    <cellStyle name="Lien hypertexte visité" xfId="384" builtinId="9" hidden="1"/>
    <cellStyle name="Lien hypertexte visité" xfId="385" builtinId="9" hidden="1"/>
    <cellStyle name="Lien hypertexte visité" xfId="386" builtinId="9" hidden="1"/>
    <cellStyle name="Lien hypertexte visité" xfId="387" builtinId="9" hidden="1"/>
    <cellStyle name="Lien hypertexte visité" xfId="388" builtinId="9" hidden="1"/>
    <cellStyle name="Lien hypertexte visité" xfId="389" builtinId="9" hidden="1"/>
    <cellStyle name="Lien hypertexte visité" xfId="390" builtinId="9" hidden="1"/>
    <cellStyle name="Lien hypertexte visité" xfId="391" builtinId="9" hidden="1"/>
    <cellStyle name="Lien hypertexte visité" xfId="392" builtinId="9" hidden="1"/>
    <cellStyle name="Lien hypertexte visité" xfId="393" builtinId="9" hidden="1"/>
    <cellStyle name="Lien hypertexte visité" xfId="394" builtinId="9" hidden="1"/>
    <cellStyle name="Lien hypertexte visité" xfId="395" builtinId="9" hidden="1"/>
    <cellStyle name="Lien hypertexte visité" xfId="396" builtinId="9" hidden="1"/>
    <cellStyle name="Lien hypertexte visité" xfId="397" builtinId="9" hidden="1"/>
    <cellStyle name="Lien hypertexte visité" xfId="398" builtinId="9" hidden="1"/>
    <cellStyle name="Lien hypertexte visité" xfId="399" builtinId="9" hidden="1"/>
    <cellStyle name="Lien hypertexte visité" xfId="400" builtinId="9" hidden="1"/>
    <cellStyle name="Lien hypertexte visité" xfId="401" builtinId="9" hidden="1"/>
    <cellStyle name="Lien hypertexte visité" xfId="402" builtinId="9" hidden="1"/>
    <cellStyle name="Lien hypertexte visité" xfId="403" builtinId="9" hidden="1"/>
    <cellStyle name="Lien hypertexte visité" xfId="404" builtinId="9" hidden="1"/>
    <cellStyle name="Lien hypertexte visité" xfId="405" builtinId="9" hidden="1"/>
    <cellStyle name="Lien hypertexte visité" xfId="406" builtinId="9" hidden="1"/>
    <cellStyle name="Lien hypertexte visité" xfId="407" builtinId="9" hidden="1"/>
    <cellStyle name="Lien hypertexte visité" xfId="408" builtinId="9" hidden="1"/>
    <cellStyle name="Lien hypertexte visité" xfId="409" builtinId="9" hidden="1"/>
    <cellStyle name="Lien hypertexte visité" xfId="410" builtinId="9" hidden="1"/>
    <cellStyle name="Lien hypertexte visité" xfId="411" builtinId="9" hidden="1"/>
    <cellStyle name="Lien hypertexte visité" xfId="412" builtinId="9" hidden="1"/>
    <cellStyle name="Lien hypertexte visité" xfId="413" builtinId="9" hidden="1"/>
    <cellStyle name="Lien hypertexte visité" xfId="414" builtinId="9" hidden="1"/>
    <cellStyle name="Lien hypertexte visité" xfId="415" builtinId="9" hidden="1"/>
    <cellStyle name="Lien hypertexte visité" xfId="416" builtinId="9" hidden="1"/>
    <cellStyle name="Lien hypertexte visité" xfId="417" builtinId="9" hidden="1"/>
    <cellStyle name="Lien hypertexte visité" xfId="418" builtinId="9" hidden="1"/>
    <cellStyle name="Lien hypertexte visité" xfId="419" builtinId="9" hidden="1"/>
    <cellStyle name="Lien hypertexte visité" xfId="420" builtinId="9" hidden="1"/>
    <cellStyle name="Lien hypertexte visité" xfId="421" builtinId="9" hidden="1"/>
    <cellStyle name="Lien hypertexte visité" xfId="422" builtinId="9" hidden="1"/>
    <cellStyle name="Lien hypertexte visité" xfId="423" builtinId="9" hidden="1"/>
    <cellStyle name="Lien hypertexte visité" xfId="424" builtinId="9" hidden="1"/>
    <cellStyle name="Lien hypertexte visité" xfId="425" builtinId="9" hidden="1"/>
    <cellStyle name="Lien hypertexte visité" xfId="426" builtinId="9" hidden="1"/>
    <cellStyle name="Lien hypertexte visité" xfId="427" builtinId="9" hidden="1"/>
    <cellStyle name="Lien hypertexte visité" xfId="428" builtinId="9" hidden="1"/>
    <cellStyle name="Lien hypertexte visité" xfId="429" builtinId="9" hidden="1"/>
    <cellStyle name="Lien hypertexte visité" xfId="430" builtinId="9" hidden="1"/>
    <cellStyle name="Lien hypertexte visité" xfId="431" builtinId="9" hidden="1"/>
    <cellStyle name="Lien hypertexte visité" xfId="432" builtinId="9" hidden="1"/>
    <cellStyle name="Lien hypertexte visité" xfId="433" builtinId="9" hidden="1"/>
    <cellStyle name="Lien hypertexte visité" xfId="434" builtinId="9" hidden="1"/>
    <cellStyle name="Lien hypertexte visité" xfId="435" builtinId="9" hidden="1"/>
    <cellStyle name="Lien hypertexte visité" xfId="436" builtinId="9" hidden="1"/>
    <cellStyle name="Lien hypertexte visité" xfId="437" builtinId="9" hidden="1"/>
    <cellStyle name="Lien hypertexte visité" xfId="438" builtinId="9" hidden="1"/>
    <cellStyle name="Lien hypertexte visité" xfId="439" builtinId="9" hidden="1"/>
    <cellStyle name="Lien hypertexte visité" xfId="440" builtinId="9" hidden="1"/>
    <cellStyle name="Lien hypertexte visité" xfId="441" builtinId="9" hidden="1"/>
    <cellStyle name="Lien hypertexte visité" xfId="442" builtinId="9" hidden="1"/>
    <cellStyle name="Lien hypertexte visité" xfId="443" builtinId="9" hidden="1"/>
    <cellStyle name="Lien hypertexte visité" xfId="444" builtinId="9" hidden="1"/>
    <cellStyle name="Lien hypertexte visité" xfId="445" builtinId="9" hidden="1"/>
    <cellStyle name="Lien hypertexte visité" xfId="446" builtinId="9" hidden="1"/>
    <cellStyle name="Lien hypertexte visité" xfId="447" builtinId="9" hidden="1"/>
    <cellStyle name="Lien hypertexte visité" xfId="448" builtinId="9" hidden="1"/>
    <cellStyle name="Lien hypertexte visité" xfId="449" builtinId="9" hidden="1"/>
    <cellStyle name="Lien hypertexte visité" xfId="450" builtinId="9" hidden="1"/>
    <cellStyle name="Lien hypertexte visité" xfId="451" builtinId="9" hidden="1"/>
    <cellStyle name="Lien hypertexte visité" xfId="452" builtinId="9" hidden="1"/>
    <cellStyle name="Lien hypertexte visité" xfId="453" builtinId="9" hidden="1"/>
    <cellStyle name="Lien hypertexte visité" xfId="454" builtinId="9" hidden="1"/>
    <cellStyle name="Lien hypertexte visité" xfId="455" builtinId="9" hidden="1"/>
    <cellStyle name="Lien hypertexte visité" xfId="456" builtinId="9" hidden="1"/>
    <cellStyle name="Lien hypertexte visité" xfId="457" builtinId="9" hidden="1"/>
    <cellStyle name="Lien hypertexte visité" xfId="458" builtinId="9" hidden="1"/>
    <cellStyle name="Lien hypertexte visité" xfId="459" builtinId="9" hidden="1"/>
    <cellStyle name="Lien hypertexte visité" xfId="460" builtinId="9" hidden="1"/>
    <cellStyle name="Lien hypertexte visité" xfId="461" builtinId="9" hidden="1"/>
    <cellStyle name="Lien hypertexte visité" xfId="462" builtinId="9" hidden="1"/>
    <cellStyle name="Lien hypertexte visité" xfId="463" builtinId="9" hidden="1"/>
    <cellStyle name="Lien hypertexte visité" xfId="464" builtinId="9" hidden="1"/>
    <cellStyle name="Lien hypertexte visité" xfId="465" builtinId="9" hidden="1"/>
    <cellStyle name="Lien hypertexte visité" xfId="466" builtinId="9" hidden="1"/>
    <cellStyle name="Lien hypertexte visité" xfId="467" builtinId="9" hidden="1"/>
    <cellStyle name="Lien hypertexte visité" xfId="468" builtinId="9" hidden="1"/>
    <cellStyle name="Lien hypertexte visité" xfId="469" builtinId="9" hidden="1"/>
    <cellStyle name="Lien hypertexte visité" xfId="470" builtinId="9" hidden="1"/>
    <cellStyle name="Lien hypertexte visité" xfId="471" builtinId="9" hidden="1"/>
    <cellStyle name="Lien hypertexte visité" xfId="472" builtinId="9" hidden="1"/>
    <cellStyle name="Lien hypertexte visité" xfId="473" builtinId="9" hidden="1"/>
    <cellStyle name="Lien hypertexte visité" xfId="474" builtinId="9" hidden="1"/>
    <cellStyle name="Lien hypertexte visité" xfId="475" builtinId="9" hidden="1"/>
    <cellStyle name="Lien hypertexte visité" xfId="476" builtinId="9" hidden="1"/>
    <cellStyle name="Lien hypertexte visité" xfId="477" builtinId="9" hidden="1"/>
    <cellStyle name="Lien hypertexte visité" xfId="478" builtinId="9" hidden="1"/>
    <cellStyle name="Lien hypertexte visité" xfId="479" builtinId="9" hidden="1"/>
    <cellStyle name="Lien hypertexte visité" xfId="480" builtinId="9" hidden="1"/>
    <cellStyle name="Lien hypertexte visité" xfId="481" builtinId="9" hidden="1"/>
    <cellStyle name="Lien hypertexte visité" xfId="482" builtinId="9" hidden="1"/>
    <cellStyle name="Lien hypertexte visité" xfId="483" builtinId="9" hidden="1"/>
    <cellStyle name="Lien hypertexte visité" xfId="484" builtinId="9" hidden="1"/>
    <cellStyle name="Lien hypertexte visité" xfId="485" builtinId="9" hidden="1"/>
    <cellStyle name="Lien hypertexte visité" xfId="486" builtinId="9" hidden="1"/>
    <cellStyle name="Lien hypertexte visité" xfId="487" builtinId="9" hidden="1"/>
    <cellStyle name="Lien hypertexte visité" xfId="488" builtinId="9" hidden="1"/>
    <cellStyle name="Lien hypertexte visité" xfId="489" builtinId="9" hidden="1"/>
    <cellStyle name="Lien hypertexte visité" xfId="490" builtinId="9" hidden="1"/>
    <cellStyle name="Lien hypertexte visité" xfId="491" builtinId="9" hidden="1"/>
    <cellStyle name="Lien hypertexte visité" xfId="492" builtinId="9" hidden="1"/>
    <cellStyle name="Lien hypertexte visité" xfId="493" builtinId="9" hidden="1"/>
    <cellStyle name="Lien hypertexte visité" xfId="494" builtinId="9" hidden="1"/>
    <cellStyle name="Lien hypertexte visité" xfId="495" builtinId="9" hidden="1"/>
    <cellStyle name="Lien hypertexte visité" xfId="496" builtinId="9" hidden="1"/>
    <cellStyle name="Lien hypertexte visité" xfId="497" builtinId="9" hidden="1"/>
    <cellStyle name="Lien hypertexte visité" xfId="498" builtinId="9" hidden="1"/>
    <cellStyle name="Lien hypertexte visité" xfId="499" builtinId="9" hidden="1"/>
    <cellStyle name="Lien hypertexte visité" xfId="500" builtinId="9" hidden="1"/>
    <cellStyle name="Lien hypertexte visité" xfId="501" builtinId="9" hidden="1"/>
    <cellStyle name="Lien hypertexte visité" xfId="502" builtinId="9" hidden="1"/>
    <cellStyle name="Lien hypertexte visité" xfId="503" builtinId="9" hidden="1"/>
    <cellStyle name="Lien hypertexte visité" xfId="504" builtinId="9" hidden="1"/>
    <cellStyle name="Lien hypertexte visité" xfId="505" builtinId="9" hidden="1"/>
    <cellStyle name="Lien hypertexte visité" xfId="506" builtinId="9" hidden="1"/>
    <cellStyle name="Lien hypertexte visité" xfId="507" builtinId="9" hidden="1"/>
    <cellStyle name="Lien hypertexte visité" xfId="508" builtinId="9" hidden="1"/>
    <cellStyle name="Lien hypertexte visité" xfId="509" builtinId="9" hidden="1"/>
    <cellStyle name="Lien hypertexte visité" xfId="510" builtinId="9" hidden="1"/>
    <cellStyle name="Lien hypertexte visité" xfId="511" builtinId="9" hidden="1"/>
    <cellStyle name="Lien hypertexte visité" xfId="512" builtinId="9" hidden="1"/>
    <cellStyle name="Lien hypertexte visité" xfId="513" builtinId="9" hidden="1"/>
    <cellStyle name="Lien hypertexte visité" xfId="514" builtinId="9" hidden="1"/>
    <cellStyle name="Lien hypertexte visité" xfId="515" builtinId="9" hidden="1"/>
    <cellStyle name="Lien hypertexte visité" xfId="516" builtinId="9" hidden="1"/>
    <cellStyle name="Lien hypertexte visité" xfId="517" builtinId="9" hidden="1"/>
    <cellStyle name="Lien hypertexte visité" xfId="518" builtinId="9" hidden="1"/>
    <cellStyle name="Lien hypertexte visité" xfId="519" builtinId="9" hidden="1"/>
    <cellStyle name="Lien hypertexte visité" xfId="520" builtinId="9" hidden="1"/>
    <cellStyle name="Lien hypertexte visité" xfId="521" builtinId="9" hidden="1"/>
    <cellStyle name="Lien hypertexte visité" xfId="522" builtinId="9" hidden="1"/>
    <cellStyle name="Lien hypertexte visité" xfId="523" builtinId="9" hidden="1"/>
    <cellStyle name="Lien hypertexte visité" xfId="524" builtinId="9" hidden="1"/>
    <cellStyle name="Lien hypertexte visité" xfId="525" builtinId="9" hidden="1"/>
    <cellStyle name="Lien hypertexte visité" xfId="526" builtinId="9" hidden="1"/>
    <cellStyle name="Lien hypertexte visité" xfId="527" builtinId="9" hidden="1"/>
    <cellStyle name="Lien hypertexte visité" xfId="528" builtinId="9" hidden="1"/>
    <cellStyle name="Lien hypertexte visité" xfId="529" builtinId="9" hidden="1"/>
    <cellStyle name="Lien hypertexte visité" xfId="530" builtinId="9" hidden="1"/>
    <cellStyle name="Lien hypertexte visité" xfId="531" builtinId="9" hidden="1"/>
    <cellStyle name="Lien hypertexte visité" xfId="532" builtinId="9" hidden="1"/>
    <cellStyle name="Lien hypertexte visité" xfId="533" builtinId="9" hidden="1"/>
    <cellStyle name="Lien hypertexte visité" xfId="534" builtinId="9" hidden="1"/>
    <cellStyle name="Lien hypertexte visité" xfId="535" builtinId="9" hidden="1"/>
    <cellStyle name="Lien hypertexte visité" xfId="536" builtinId="9" hidden="1"/>
    <cellStyle name="Lien hypertexte visité" xfId="537" builtinId="9" hidden="1"/>
    <cellStyle name="Lien hypertexte visité" xfId="538" builtinId="9" hidden="1"/>
    <cellStyle name="Lien hypertexte visité" xfId="539" builtinId="9" hidden="1"/>
    <cellStyle name="Lien hypertexte visité" xfId="540" builtinId="9" hidden="1"/>
    <cellStyle name="Lien hypertexte visité" xfId="541" builtinId="9" hidden="1"/>
    <cellStyle name="Lien hypertexte visité" xfId="542" builtinId="9" hidden="1"/>
    <cellStyle name="Lien hypertexte visité" xfId="543" builtinId="9" hidden="1"/>
    <cellStyle name="Lien hypertexte visité" xfId="544" builtinId="9" hidden="1"/>
    <cellStyle name="Lien hypertexte visité" xfId="545" builtinId="9" hidden="1"/>
    <cellStyle name="Lien hypertexte visité" xfId="546" builtinId="9" hidden="1"/>
    <cellStyle name="Lien hypertexte visité" xfId="547" builtinId="9" hidden="1"/>
    <cellStyle name="Lien hypertexte visité" xfId="548" builtinId="9" hidden="1"/>
    <cellStyle name="Lien hypertexte visité" xfId="549" builtinId="9" hidden="1"/>
    <cellStyle name="Lien hypertexte visité" xfId="550" builtinId="9" hidden="1"/>
    <cellStyle name="Lien hypertexte visité" xfId="551" builtinId="9" hidden="1"/>
    <cellStyle name="Lien hypertexte visité" xfId="552" builtinId="9" hidden="1"/>
    <cellStyle name="Lien hypertexte visité" xfId="553" builtinId="9" hidden="1"/>
    <cellStyle name="Lien hypertexte visité" xfId="554" builtinId="9" hidden="1"/>
    <cellStyle name="Lien hypertexte visité" xfId="555" builtinId="9" hidden="1"/>
    <cellStyle name="Lien hypertexte visité" xfId="556" builtinId="9" hidden="1"/>
    <cellStyle name="Lien hypertexte visité" xfId="557" builtinId="9" hidden="1"/>
    <cellStyle name="Lien hypertexte visité" xfId="558" builtinId="9" hidden="1"/>
    <cellStyle name="Lien hypertexte visité" xfId="559" builtinId="9" hidden="1"/>
    <cellStyle name="Lien hypertexte visité" xfId="560" builtinId="9" hidden="1"/>
    <cellStyle name="Lien hypertexte visité" xfId="561" builtinId="9" hidden="1"/>
    <cellStyle name="Lien hypertexte visité" xfId="562" builtinId="9" hidden="1"/>
    <cellStyle name="Lien hypertexte visité" xfId="563" builtinId="9" hidden="1"/>
    <cellStyle name="Lien hypertexte visité" xfId="564" builtinId="9" hidden="1"/>
    <cellStyle name="Lien hypertexte visité" xfId="565" builtinId="9" hidden="1"/>
    <cellStyle name="Lien hypertexte visité" xfId="566" builtinId="9" hidden="1"/>
    <cellStyle name="Lien hypertexte visité" xfId="567" builtinId="9" hidden="1"/>
    <cellStyle name="Lien hypertexte visité" xfId="568" builtinId="9" hidden="1"/>
    <cellStyle name="Lien hypertexte visité" xfId="569" builtinId="9" hidden="1"/>
    <cellStyle name="Lien hypertexte visité" xfId="570" builtinId="9" hidden="1"/>
    <cellStyle name="Lien hypertexte visité" xfId="571" builtinId="9" hidden="1"/>
    <cellStyle name="Lien hypertexte visité" xfId="572" builtinId="9" hidden="1"/>
    <cellStyle name="Lien hypertexte visité" xfId="573" builtinId="9" hidden="1"/>
    <cellStyle name="Lien hypertexte visité" xfId="574" builtinId="9" hidden="1"/>
    <cellStyle name="Lien hypertexte visité" xfId="575" builtinId="9" hidden="1"/>
    <cellStyle name="Lien hypertexte visité" xfId="576" builtinId="9" hidden="1"/>
    <cellStyle name="Lien hypertexte visité" xfId="577" builtinId="9" hidden="1"/>
    <cellStyle name="Lien hypertexte visité" xfId="578" builtinId="9" hidden="1"/>
    <cellStyle name="Lien hypertexte visité" xfId="579" builtinId="9" hidden="1"/>
    <cellStyle name="Lien hypertexte visité" xfId="580" builtinId="9" hidden="1"/>
    <cellStyle name="Lien hypertexte visité" xfId="581" builtinId="9" hidden="1"/>
    <cellStyle name="Lien hypertexte visité" xfId="582" builtinId="9" hidden="1"/>
    <cellStyle name="Lien hypertexte visité" xfId="583" builtinId="9" hidden="1"/>
    <cellStyle name="Lien hypertexte visité" xfId="584" builtinId="9" hidden="1"/>
    <cellStyle name="Lien hypertexte visité" xfId="585" builtinId="9" hidden="1"/>
    <cellStyle name="Lien hypertexte visité" xfId="586" builtinId="9" hidden="1"/>
    <cellStyle name="Lien hypertexte visité" xfId="587" builtinId="9" hidden="1"/>
    <cellStyle name="Lien hypertexte visité" xfId="588" builtinId="9" hidden="1"/>
    <cellStyle name="Lien hypertexte visité" xfId="589" builtinId="9" hidden="1"/>
    <cellStyle name="Lien hypertexte visité" xfId="590" builtinId="9" hidden="1"/>
    <cellStyle name="Lien hypertexte visité" xfId="591" builtinId="9" hidden="1"/>
    <cellStyle name="Lien hypertexte visité" xfId="592" builtinId="9" hidden="1"/>
    <cellStyle name="Lien hypertexte visité" xfId="593" builtinId="9" hidden="1"/>
    <cellStyle name="Lien hypertexte visité" xfId="594" builtinId="9" hidden="1"/>
    <cellStyle name="Lien hypertexte visité" xfId="595" builtinId="9" hidden="1"/>
    <cellStyle name="Lien hypertexte visité" xfId="596" builtinId="9" hidden="1"/>
    <cellStyle name="Lien hypertexte visité" xfId="597" builtinId="9" hidden="1"/>
    <cellStyle name="Lien hypertexte visité" xfId="598" builtinId="9" hidden="1"/>
    <cellStyle name="Lien hypertexte visité" xfId="599" builtinId="9" hidden="1"/>
    <cellStyle name="Lien hypertexte visité" xfId="600" builtinId="9" hidden="1"/>
    <cellStyle name="Lien hypertexte visité" xfId="601" builtinId="9" hidden="1"/>
    <cellStyle name="Lien hypertexte visité" xfId="602" builtinId="9" hidden="1"/>
    <cellStyle name="Lien hypertexte visité" xfId="603" builtinId="9" hidden="1"/>
    <cellStyle name="Lien hypertexte visité" xfId="604" builtinId="9" hidden="1"/>
    <cellStyle name="Lien hypertexte visité" xfId="605" builtinId="9" hidden="1"/>
    <cellStyle name="Lien hypertexte visité" xfId="606" builtinId="9" hidden="1"/>
    <cellStyle name="Lien hypertexte visité" xfId="607" builtinId="9" hidden="1"/>
    <cellStyle name="Lien hypertexte visité" xfId="608" builtinId="9" hidden="1"/>
    <cellStyle name="Lien hypertexte visité" xfId="609" builtinId="9" hidden="1"/>
    <cellStyle name="Lien hypertexte visité" xfId="610" builtinId="9" hidden="1"/>
    <cellStyle name="Lien hypertexte visité" xfId="611" builtinId="9" hidden="1"/>
    <cellStyle name="Lien hypertexte visité" xfId="612" builtinId="9" hidden="1"/>
    <cellStyle name="Lien hypertexte visité" xfId="613" builtinId="9" hidden="1"/>
    <cellStyle name="Lien hypertexte visité" xfId="614" builtinId="9" hidden="1"/>
    <cellStyle name="Lien hypertexte visité" xfId="615" builtinId="9" hidden="1"/>
    <cellStyle name="Lien hypertexte visité" xfId="616" builtinId="9" hidden="1"/>
    <cellStyle name="Lien hypertexte visité" xfId="617" builtinId="9" hidden="1"/>
    <cellStyle name="Lien hypertexte visité" xfId="618" builtinId="9" hidden="1"/>
    <cellStyle name="Lien hypertexte visité" xfId="619" builtinId="9" hidden="1"/>
    <cellStyle name="Lien hypertexte visité" xfId="620" builtinId="9" hidden="1"/>
    <cellStyle name="Lien hypertexte visité" xfId="621" builtinId="9" hidden="1"/>
    <cellStyle name="Lien hypertexte visité" xfId="622" builtinId="9" hidden="1"/>
    <cellStyle name="Lien hypertexte visité" xfId="623" builtinId="9" hidden="1"/>
    <cellStyle name="Lien hypertexte visité" xfId="624" builtinId="9" hidden="1"/>
    <cellStyle name="Lien hypertexte visité" xfId="625" builtinId="9" hidden="1"/>
    <cellStyle name="Lien hypertexte visité" xfId="626" builtinId="9" hidden="1"/>
    <cellStyle name="Lien hypertexte visité" xfId="627" builtinId="9" hidden="1"/>
    <cellStyle name="Lien hypertexte visité" xfId="628" builtinId="9" hidden="1"/>
    <cellStyle name="Lien hypertexte visité" xfId="629" builtinId="9" hidden="1"/>
    <cellStyle name="Lien hypertexte visité" xfId="630" builtinId="9" hidden="1"/>
    <cellStyle name="Lien hypertexte visité" xfId="631" builtinId="9" hidden="1"/>
    <cellStyle name="Lien hypertexte visité" xfId="632" builtinId="9" hidden="1"/>
    <cellStyle name="Lien hypertexte visité" xfId="633" builtinId="9" hidden="1"/>
    <cellStyle name="Lien hypertexte visité" xfId="634" builtinId="9" hidden="1"/>
    <cellStyle name="Lien hypertexte visité" xfId="635" builtinId="9" hidden="1"/>
    <cellStyle name="Lien hypertexte visité" xfId="636" builtinId="9" hidden="1"/>
    <cellStyle name="Lien hypertexte visité" xfId="637" builtinId="9" hidden="1"/>
    <cellStyle name="Lien hypertexte visité" xfId="638" builtinId="9" hidden="1"/>
    <cellStyle name="Lien hypertexte visité" xfId="639" builtinId="9" hidden="1"/>
    <cellStyle name="Lien hypertexte visité" xfId="640" builtinId="9" hidden="1"/>
    <cellStyle name="Lien hypertexte visité" xfId="641" builtinId="9" hidden="1"/>
    <cellStyle name="Lien hypertexte visité" xfId="642" builtinId="9" hidden="1"/>
    <cellStyle name="Lien hypertexte visité" xfId="643" builtinId="9" hidden="1"/>
    <cellStyle name="Lien hypertexte visité" xfId="644" builtinId="9" hidden="1"/>
    <cellStyle name="Lien hypertexte visité" xfId="645" builtinId="9" hidden="1"/>
    <cellStyle name="Lien hypertexte visité" xfId="646" builtinId="9" hidden="1"/>
    <cellStyle name="Lien hypertexte visité" xfId="647" builtinId="9" hidden="1"/>
    <cellStyle name="Lien hypertexte visité" xfId="648" builtinId="9" hidden="1"/>
    <cellStyle name="Lien hypertexte visité" xfId="649" builtinId="9" hidden="1"/>
    <cellStyle name="Lien hypertexte visité" xfId="650" builtinId="9" hidden="1"/>
    <cellStyle name="Lien hypertexte visité" xfId="651" builtinId="9" hidden="1"/>
    <cellStyle name="Lien hypertexte visité" xfId="652" builtinId="9" hidden="1"/>
    <cellStyle name="Lien hypertexte visité" xfId="653" builtinId="9" hidden="1"/>
    <cellStyle name="Lien hypertexte visité" xfId="654" builtinId="9" hidden="1"/>
    <cellStyle name="Lien hypertexte visité" xfId="655" builtinId="9" hidden="1"/>
    <cellStyle name="Lien hypertexte visité" xfId="656" builtinId="9" hidden="1"/>
    <cellStyle name="Lien hypertexte visité" xfId="657" builtinId="9" hidden="1"/>
    <cellStyle name="Lien hypertexte visité" xfId="658" builtinId="9" hidden="1"/>
    <cellStyle name="Lien hypertexte visité" xfId="659" builtinId="9" hidden="1"/>
    <cellStyle name="Lien hypertexte visité" xfId="660" builtinId="9" hidden="1"/>
    <cellStyle name="Lien hypertexte visité" xfId="661" builtinId="9" hidden="1"/>
    <cellStyle name="Lien hypertexte visité" xfId="662" builtinId="9" hidden="1"/>
    <cellStyle name="Lien hypertexte visité" xfId="663" builtinId="9" hidden="1"/>
    <cellStyle name="Lien hypertexte visité" xfId="664" builtinId="9" hidden="1"/>
    <cellStyle name="Lien hypertexte visité" xfId="665" builtinId="9" hidden="1"/>
    <cellStyle name="Lien hypertexte visité" xfId="666" builtinId="9" hidden="1"/>
    <cellStyle name="Lien hypertexte visité" xfId="667" builtinId="9" hidden="1"/>
    <cellStyle name="Lien hypertexte visité" xfId="668" builtinId="9" hidden="1"/>
    <cellStyle name="Lien hypertexte visité" xfId="669" builtinId="9" hidden="1"/>
    <cellStyle name="Lien hypertexte visité" xfId="670" builtinId="9" hidden="1"/>
    <cellStyle name="Lien hypertexte visité" xfId="671" builtinId="9" hidden="1"/>
    <cellStyle name="Lien hypertexte visité" xfId="672" builtinId="9" hidden="1"/>
    <cellStyle name="Lien hypertexte visité" xfId="673" builtinId="9" hidden="1"/>
    <cellStyle name="Lien hypertexte visité" xfId="674" builtinId="9" hidden="1"/>
    <cellStyle name="Lien hypertexte visité" xfId="675" builtinId="9" hidden="1"/>
    <cellStyle name="Lien hypertexte visité" xfId="676" builtinId="9" hidden="1"/>
    <cellStyle name="Lien hypertexte visité" xfId="677" builtinId="9" hidden="1"/>
    <cellStyle name="Lien hypertexte visité" xfId="678" builtinId="9" hidden="1"/>
    <cellStyle name="Lien hypertexte visité" xfId="679" builtinId="9" hidden="1"/>
    <cellStyle name="Lien hypertexte visité" xfId="680" builtinId="9" hidden="1"/>
    <cellStyle name="Lien hypertexte visité" xfId="681" builtinId="9" hidden="1"/>
    <cellStyle name="Lien hypertexte visité" xfId="682" builtinId="9" hidden="1"/>
    <cellStyle name="Lien hypertexte visité" xfId="683" builtinId="9" hidden="1"/>
    <cellStyle name="Lien hypertexte visité" xfId="684" builtinId="9" hidden="1"/>
    <cellStyle name="Lien hypertexte visité" xfId="685" builtinId="9" hidden="1"/>
    <cellStyle name="Lien hypertexte visité" xfId="686" builtinId="9" hidden="1"/>
    <cellStyle name="Lien hypertexte visité" xfId="687" builtinId="9" hidden="1"/>
    <cellStyle name="Lien hypertexte visité" xfId="688" builtinId="9" hidden="1"/>
    <cellStyle name="Lien hypertexte visité" xfId="689" builtinId="9" hidden="1"/>
    <cellStyle name="Lien hypertexte visité" xfId="690" builtinId="9" hidden="1"/>
    <cellStyle name="Lien hypertexte visité" xfId="691" builtinId="9" hidden="1"/>
    <cellStyle name="Lien hypertexte visité" xfId="692" builtinId="9" hidden="1"/>
    <cellStyle name="Lien hypertexte visité" xfId="693" builtinId="9" hidden="1"/>
    <cellStyle name="Lien hypertexte visité" xfId="694" builtinId="9" hidden="1"/>
    <cellStyle name="Lien hypertexte visité" xfId="695" builtinId="9" hidden="1"/>
    <cellStyle name="Lien hypertexte visité" xfId="696" builtinId="9" hidden="1"/>
    <cellStyle name="Lien hypertexte visité" xfId="697" builtinId="9" hidden="1"/>
    <cellStyle name="Lien hypertexte visité" xfId="698" builtinId="9" hidden="1"/>
    <cellStyle name="Lien hypertexte visité" xfId="699" builtinId="9" hidden="1"/>
    <cellStyle name="Lien hypertexte visité" xfId="700" builtinId="9" hidden="1"/>
    <cellStyle name="Lien hypertexte visité" xfId="701" builtinId="9" hidden="1"/>
    <cellStyle name="Lien hypertexte visité" xfId="702" builtinId="9" hidden="1"/>
    <cellStyle name="Lien hypertexte visité" xfId="703" builtinId="9" hidden="1"/>
    <cellStyle name="Lien hypertexte visité" xfId="704" builtinId="9" hidden="1"/>
    <cellStyle name="Lien hypertexte visité" xfId="705" builtinId="9" hidden="1"/>
    <cellStyle name="Lien hypertexte visité" xfId="706" builtinId="9" hidden="1"/>
    <cellStyle name="Lien hypertexte visité" xfId="707" builtinId="9" hidden="1"/>
    <cellStyle name="Lien hypertexte visité" xfId="708" builtinId="9" hidden="1"/>
    <cellStyle name="Lien hypertexte visité" xfId="709" builtinId="9" hidden="1"/>
    <cellStyle name="Lien hypertexte visité" xfId="710" builtinId="9" hidden="1"/>
    <cellStyle name="Lien hypertexte visité" xfId="711" builtinId="9" hidden="1"/>
    <cellStyle name="Lien hypertexte visité" xfId="712" builtinId="9" hidden="1"/>
    <cellStyle name="Lien hypertexte visité" xfId="713" builtinId="9" hidden="1"/>
    <cellStyle name="Lien hypertexte visité" xfId="714" builtinId="9" hidden="1"/>
    <cellStyle name="Lien hypertexte visité" xfId="715" builtinId="9" hidden="1"/>
    <cellStyle name="Lien hypertexte visité" xfId="716" builtinId="9" hidden="1"/>
    <cellStyle name="Lien hypertexte visité" xfId="717" builtinId="9" hidden="1"/>
    <cellStyle name="Lien hypertexte visité" xfId="718" builtinId="9" hidden="1"/>
    <cellStyle name="Lien hypertexte visité" xfId="719" builtinId="9" hidden="1"/>
    <cellStyle name="Lien hypertexte visité" xfId="720" builtinId="9" hidden="1"/>
    <cellStyle name="Lien hypertexte visité" xfId="721" builtinId="9" hidden="1"/>
    <cellStyle name="Lien hypertexte visité" xfId="722" builtinId="9" hidden="1"/>
    <cellStyle name="Lien hypertexte visité" xfId="723" builtinId="9" hidden="1"/>
    <cellStyle name="Lien hypertexte visité" xfId="724" builtinId="9" hidden="1"/>
    <cellStyle name="Lien hypertexte visité" xfId="725" builtinId="9" hidden="1"/>
    <cellStyle name="Lien hypertexte visité" xfId="726" builtinId="9" hidden="1"/>
    <cellStyle name="Lien hypertexte visité" xfId="727" builtinId="9" hidden="1"/>
    <cellStyle name="Lien hypertexte visité" xfId="728" builtinId="9" hidden="1"/>
    <cellStyle name="Lien hypertexte visité" xfId="729" builtinId="9" hidden="1"/>
    <cellStyle name="Lien hypertexte visité" xfId="730" builtinId="9" hidden="1"/>
    <cellStyle name="Lien hypertexte visité" xfId="731" builtinId="9" hidden="1"/>
    <cellStyle name="Lien hypertexte visité" xfId="732" builtinId="9" hidden="1"/>
    <cellStyle name="Lien hypertexte visité" xfId="733" builtinId="9" hidden="1"/>
    <cellStyle name="Lien hypertexte visité" xfId="734" builtinId="9" hidden="1"/>
    <cellStyle name="Lien hypertexte visité" xfId="735" builtinId="9" hidden="1"/>
    <cellStyle name="Lien hypertexte visité" xfId="736" builtinId="9" hidden="1"/>
    <cellStyle name="Lien hypertexte visité" xfId="737" builtinId="9" hidden="1"/>
    <cellStyle name="Lien hypertexte visité" xfId="738" builtinId="9" hidden="1"/>
    <cellStyle name="Lien hypertexte visité" xfId="739" builtinId="9" hidden="1"/>
    <cellStyle name="Lien hypertexte visité" xfId="740" builtinId="9" hidden="1"/>
    <cellStyle name="Lien hypertexte visité" xfId="741" builtinId="9" hidden="1"/>
    <cellStyle name="Lien hypertexte visité" xfId="742" builtinId="9" hidden="1"/>
    <cellStyle name="Lien hypertexte visité" xfId="743" builtinId="9" hidden="1"/>
    <cellStyle name="Lien hypertexte visité" xfId="744" builtinId="9" hidden="1"/>
    <cellStyle name="Lien hypertexte visité" xfId="745" builtinId="9" hidden="1"/>
    <cellStyle name="Lien hypertexte visité" xfId="746" builtinId="9" hidden="1"/>
    <cellStyle name="Lien hypertexte visité" xfId="747" builtinId="9" hidden="1"/>
    <cellStyle name="Lien hypertexte visité" xfId="748" builtinId="9" hidden="1"/>
    <cellStyle name="Lien hypertexte visité" xfId="749" builtinId="9" hidden="1"/>
    <cellStyle name="Lien hypertexte visité" xfId="750" builtinId="9" hidden="1"/>
    <cellStyle name="Lien hypertexte visité" xfId="751" builtinId="9" hidden="1"/>
    <cellStyle name="Lien hypertexte visité" xfId="752" builtinId="9" hidden="1"/>
    <cellStyle name="Lien hypertexte visité" xfId="753" builtinId="9" hidden="1"/>
    <cellStyle name="Lien hypertexte visité" xfId="754" builtinId="9" hidden="1"/>
    <cellStyle name="Lien hypertexte visité" xfId="755" builtinId="9" hidden="1"/>
    <cellStyle name="Lien hypertexte visité" xfId="756" builtinId="9" hidden="1"/>
    <cellStyle name="Lien hypertexte visité" xfId="757" builtinId="9" hidden="1"/>
    <cellStyle name="Lien hypertexte visité" xfId="758" builtinId="9" hidden="1"/>
    <cellStyle name="Lien hypertexte visité" xfId="759" builtinId="9" hidden="1"/>
    <cellStyle name="Lien hypertexte visité" xfId="760" builtinId="9" hidden="1"/>
    <cellStyle name="Lien hypertexte visité" xfId="761" builtinId="9" hidden="1"/>
    <cellStyle name="Lien hypertexte visité" xfId="762" builtinId="9" hidden="1"/>
    <cellStyle name="Lien hypertexte visité" xfId="763" builtinId="9" hidden="1"/>
    <cellStyle name="Lien hypertexte visité" xfId="764" builtinId="9" hidden="1"/>
    <cellStyle name="Lien hypertexte visité" xfId="765" builtinId="9" hidden="1"/>
    <cellStyle name="Lien hypertexte visité" xfId="766" builtinId="9" hidden="1"/>
    <cellStyle name="Lien hypertexte visité" xfId="767" builtinId="9" hidden="1"/>
    <cellStyle name="Lien hypertexte visité" xfId="768" builtinId="9" hidden="1"/>
    <cellStyle name="Lien hypertexte visité" xfId="769" builtinId="9" hidden="1"/>
    <cellStyle name="Lien hypertexte visité" xfId="770" builtinId="9" hidden="1"/>
    <cellStyle name="Lien hypertexte visité" xfId="771" builtinId="9" hidden="1"/>
    <cellStyle name="Lien hypertexte visité" xfId="772" builtinId="9" hidden="1"/>
    <cellStyle name="Lien hypertexte visité" xfId="773" builtinId="9" hidden="1"/>
    <cellStyle name="Lien hypertexte visité" xfId="774" builtinId="9" hidden="1"/>
    <cellStyle name="Lien hypertexte visité" xfId="775" builtinId="9" hidden="1"/>
    <cellStyle name="Lien hypertexte visité" xfId="776" builtinId="9" hidden="1"/>
    <cellStyle name="Lien hypertexte visité" xfId="777" builtinId="9" hidden="1"/>
    <cellStyle name="Lien hypertexte visité" xfId="778" builtinId="9" hidden="1"/>
    <cellStyle name="Lien hypertexte visité" xfId="779" builtinId="9" hidden="1"/>
    <cellStyle name="Lien hypertexte visité" xfId="780" builtinId="9" hidden="1"/>
    <cellStyle name="Lien hypertexte visité" xfId="781" builtinId="9" hidden="1"/>
    <cellStyle name="Lien hypertexte visité" xfId="782" builtinId="9" hidden="1"/>
    <cellStyle name="Lien hypertexte visité" xfId="783" builtinId="9" hidden="1"/>
    <cellStyle name="Lien hypertexte visité" xfId="784" builtinId="9" hidden="1"/>
    <cellStyle name="Lien hypertexte visité" xfId="785" builtinId="9" hidden="1"/>
    <cellStyle name="Lien hypertexte visité" xfId="786" builtinId="9" hidden="1"/>
    <cellStyle name="Lien hypertexte visité" xfId="787" builtinId="9" hidden="1"/>
    <cellStyle name="Lien hypertexte visité" xfId="788" builtinId="9" hidden="1"/>
    <cellStyle name="Lien hypertexte visité" xfId="789" builtinId="9" hidden="1"/>
    <cellStyle name="Lien hypertexte visité" xfId="790" builtinId="9" hidden="1"/>
    <cellStyle name="Lien hypertexte visité" xfId="791" builtinId="9" hidden="1"/>
    <cellStyle name="Lien hypertexte visité" xfId="792" builtinId="9" hidden="1"/>
    <cellStyle name="Lien hypertexte visité" xfId="793" builtinId="9" hidden="1"/>
    <cellStyle name="Lien hypertexte visité" xfId="794" builtinId="9" hidden="1"/>
    <cellStyle name="Lien hypertexte visité" xfId="795" builtinId="9" hidden="1"/>
    <cellStyle name="Lien hypertexte visité" xfId="796" builtinId="9" hidden="1"/>
    <cellStyle name="Lien hypertexte visité" xfId="797" builtinId="9" hidden="1"/>
    <cellStyle name="Lien hypertexte visité" xfId="798" builtinId="9" hidden="1"/>
    <cellStyle name="Lien hypertexte visité" xfId="799" builtinId="9" hidden="1"/>
    <cellStyle name="Lien hypertexte visité" xfId="800" builtinId="9" hidden="1"/>
    <cellStyle name="Lien hypertexte visité" xfId="801" builtinId="9" hidden="1"/>
    <cellStyle name="Lien hypertexte visité" xfId="802" builtinId="9" hidden="1"/>
    <cellStyle name="Lien hypertexte visité" xfId="803" builtinId="9" hidden="1"/>
    <cellStyle name="Lien hypertexte visité" xfId="804" builtinId="9" hidden="1"/>
    <cellStyle name="Lien hypertexte visité" xfId="805" builtinId="9" hidden="1"/>
    <cellStyle name="Lien hypertexte visité" xfId="806" builtinId="9" hidden="1"/>
    <cellStyle name="Lien hypertexte visité" xfId="807" builtinId="9" hidden="1"/>
    <cellStyle name="Lien hypertexte visité" xfId="808" builtinId="9" hidden="1"/>
    <cellStyle name="Lien hypertexte visité" xfId="809" builtinId="9" hidden="1"/>
    <cellStyle name="Normal" xfId="0" builtinId="0"/>
  </cellStyles>
  <dxfs count="87">
    <dxf>
      <font>
        <condense val="0"/>
        <extend val="0"/>
        <color rgb="FF9C0006"/>
      </font>
    </dxf>
    <dxf>
      <font>
        <condense val="0"/>
        <extend val="0"/>
        <color rgb="FF9C0006"/>
      </font>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lor rgb="FF9C0006"/>
      </font>
      <fill>
        <patternFill patternType="solid">
          <fgColor indexed="64"/>
          <bgColor theme="3" tint="0.39997558519241921"/>
        </patternFill>
      </fill>
    </dxf>
    <dxf>
      <font>
        <condense val="0"/>
        <extend val="0"/>
        <color rgb="FF9C0006"/>
      </font>
    </dxf>
    <dxf>
      <font>
        <condense val="0"/>
        <extend val="0"/>
        <color rgb="FF9C0006"/>
      </font>
    </dxf>
    <dxf>
      <font>
        <condense val="0"/>
        <extend val="0"/>
        <color rgb="FF9C0006"/>
      </font>
    </dxf>
    <dxf>
      <font>
        <condense val="0"/>
        <extend val="0"/>
        <color rgb="FF9C0006"/>
      </font>
    </dxf>
    <dxf>
      <font>
        <color rgb="FFFFC000"/>
      </font>
    </dxf>
    <dxf>
      <font>
        <color rgb="FF00B050"/>
      </font>
    </dxf>
    <dxf>
      <font>
        <color rgb="FF007635"/>
      </font>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patternType="solid">
          <fgColor indexed="64"/>
          <bgColor theme="3" tint="0.39997558519241921"/>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0006"/>
      </font>
      <fill>
        <patternFill>
          <bgColor rgb="FFFFC7CE"/>
        </patternFill>
      </fill>
    </dxf>
    <dxf>
      <font>
        <color rgb="FF9C0006"/>
      </font>
      <fill>
        <patternFill patternType="solid">
          <fgColor indexed="64"/>
          <bgColor theme="3" tint="0.39997558519241921"/>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patternType="solid">
          <fgColor indexed="64"/>
          <bgColor theme="3" tint="0.39997558519241921"/>
        </patternFill>
      </fill>
    </dxf>
    <dxf>
      <font>
        <condense val="0"/>
        <extend val="0"/>
        <color rgb="FF9C0006"/>
      </font>
    </dxf>
    <dxf>
      <font>
        <condense val="0"/>
        <extend val="0"/>
        <color rgb="FF9C0006"/>
      </font>
    </dxf>
    <dxf>
      <font>
        <condense val="0"/>
        <extend val="0"/>
        <color rgb="FF9C0006"/>
      </font>
    </dxf>
    <dxf>
      <font>
        <condense val="0"/>
        <extend val="0"/>
        <color rgb="FF9C0006"/>
      </font>
    </dxf>
    <dxf>
      <font>
        <color rgb="FFFFC000"/>
      </font>
    </dxf>
    <dxf>
      <font>
        <color rgb="FF00B050"/>
      </font>
    </dxf>
    <dxf>
      <font>
        <color rgb="FF007635"/>
      </font>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lor rgb="FF9C0006"/>
      </font>
      <fill>
        <patternFill patternType="solid">
          <fgColor indexed="64"/>
          <bgColor theme="3" tint="0.39997558519241921"/>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s>
  <tableStyles count="0" defaultTableStyle="TableStyleMedium9" defaultPivotStyle="PivotStyleLight16"/>
  <colors>
    <mruColors>
      <color rgb="FF007635"/>
    </mruColors>
  </colors>
</styleSheet>
</file>

<file path=xl/_rels/workbook.xml.rels><?xml version="1.0" encoding="UTF-8" standalone="yes"?>
<Relationships xmlns="http://schemas.openxmlformats.org/package/2006/relationships"><Relationship Id="rId11" Type="http://schemas.openxmlformats.org/officeDocument/2006/relationships/calcChain" Target="calcChain.xml"/><Relationship Id="rId12" Type="http://schemas.microsoft.com/office/2006/relationships/vbaProject" Target="vbaProject.bin"/><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theme" Target="theme/theme1.xml"/><Relationship Id="rId9" Type="http://schemas.openxmlformats.org/officeDocument/2006/relationships/styles" Target="styles.xml"/><Relationship Id="rId10" Type="http://schemas.openxmlformats.org/officeDocument/2006/relationships/sharedStrings" Target="sharedString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en-US"/>
              <a:t>Evolution du GMP</a:t>
            </a:r>
          </a:p>
        </c:rich>
      </c:tx>
      <c:layout/>
      <c:overlay val="0"/>
    </c:title>
    <c:autoTitleDeleted val="0"/>
    <c:plotArea>
      <c:layout>
        <c:manualLayout>
          <c:layoutTarget val="inner"/>
          <c:xMode val="edge"/>
          <c:yMode val="edge"/>
          <c:x val="0.082463943504068"/>
          <c:y val="0.196854077450845"/>
          <c:w val="0.773798125533711"/>
          <c:h val="0.493340603806791"/>
        </c:manualLayout>
      </c:layout>
      <c:barChart>
        <c:barDir val="col"/>
        <c:grouping val="clustered"/>
        <c:varyColors val="0"/>
        <c:ser>
          <c:idx val="0"/>
          <c:order val="0"/>
          <c:tx>
            <c:strRef>
              <c:f>GIRMP!$K$4</c:f>
              <c:strCache>
                <c:ptCount val="1"/>
                <c:pt idx="0">
                  <c:v>GMP</c:v>
                </c:pt>
              </c:strCache>
            </c:strRef>
          </c:tx>
          <c:invertIfNegative val="0"/>
          <c:dLbls>
            <c:showLegendKey val="0"/>
            <c:showVal val="1"/>
            <c:showCatName val="0"/>
            <c:showSerName val="0"/>
            <c:showPercent val="0"/>
            <c:showBubbleSize val="0"/>
            <c:showLeaderLines val="0"/>
          </c:dLbls>
          <c:cat>
            <c:numRef>
              <c:f>GIRMP!$J$5:$J$16</c:f>
              <c:numCache>
                <c:formatCode>m/d/yy</c:formatCode>
                <c:ptCount val="12"/>
                <c:pt idx="0">
                  <c:v>40909.0</c:v>
                </c:pt>
                <c:pt idx="1">
                  <c:v>40954.0</c:v>
                </c:pt>
                <c:pt idx="2">
                  <c:v>41061.0</c:v>
                </c:pt>
                <c:pt idx="3">
                  <c:v>41148.0</c:v>
                </c:pt>
                <c:pt idx="4">
                  <c:v>41148.0</c:v>
                </c:pt>
                <c:pt idx="5">
                  <c:v>41149.0</c:v>
                </c:pt>
                <c:pt idx="6">
                  <c:v>41149.0</c:v>
                </c:pt>
                <c:pt idx="7">
                  <c:v>41149.0</c:v>
                </c:pt>
                <c:pt idx="8">
                  <c:v>41151.0</c:v>
                </c:pt>
                <c:pt idx="9">
                  <c:v>41154.0</c:v>
                </c:pt>
              </c:numCache>
            </c:numRef>
          </c:cat>
          <c:val>
            <c:numRef>
              <c:f>GIRMP!$K$5:$K$16</c:f>
              <c:numCache>
                <c:formatCode>0</c:formatCode>
                <c:ptCount val="12"/>
                <c:pt idx="0">
                  <c:v>150.0</c:v>
                </c:pt>
                <c:pt idx="1">
                  <c:v>170.0</c:v>
                </c:pt>
                <c:pt idx="2">
                  <c:v>262.7777777777778</c:v>
                </c:pt>
                <c:pt idx="3">
                  <c:v>367.7272727272727</c:v>
                </c:pt>
                <c:pt idx="4">
                  <c:v>367.7272727272727</c:v>
                </c:pt>
                <c:pt idx="5">
                  <c:v>456.3636363636364</c:v>
                </c:pt>
                <c:pt idx="6">
                  <c:v>439.375</c:v>
                </c:pt>
                <c:pt idx="7">
                  <c:v>239.375</c:v>
                </c:pt>
                <c:pt idx="8">
                  <c:v>239.375</c:v>
                </c:pt>
                <c:pt idx="9">
                  <c:v>361.25</c:v>
                </c:pt>
              </c:numCache>
            </c:numRef>
          </c:val>
        </c:ser>
        <c:dLbls>
          <c:showLegendKey val="0"/>
          <c:showVal val="0"/>
          <c:showCatName val="0"/>
          <c:showSerName val="0"/>
          <c:showPercent val="0"/>
          <c:showBubbleSize val="0"/>
        </c:dLbls>
        <c:gapWidth val="150"/>
        <c:axId val="2119396232"/>
        <c:axId val="2119368088"/>
      </c:barChart>
      <c:catAx>
        <c:axId val="2119396232"/>
        <c:scaling>
          <c:orientation val="minMax"/>
        </c:scaling>
        <c:delete val="0"/>
        <c:axPos val="b"/>
        <c:numFmt formatCode="dd/mm/yy;@" sourceLinked="0"/>
        <c:majorTickMark val="out"/>
        <c:minorTickMark val="none"/>
        <c:tickLblPos val="nextTo"/>
        <c:txPr>
          <a:bodyPr rot="-5400000" vert="horz" anchor="t" anchorCtr="1"/>
          <a:lstStyle/>
          <a:p>
            <a:pPr>
              <a:defRPr/>
            </a:pPr>
            <a:endParaRPr lang="fr-FR"/>
          </a:p>
        </c:txPr>
        <c:crossAx val="2119368088"/>
        <c:crosses val="autoZero"/>
        <c:auto val="0"/>
        <c:lblAlgn val="ctr"/>
        <c:lblOffset val="100"/>
        <c:noMultiLvlLbl val="0"/>
      </c:catAx>
      <c:valAx>
        <c:axId val="2119368088"/>
        <c:scaling>
          <c:orientation val="minMax"/>
        </c:scaling>
        <c:delete val="0"/>
        <c:axPos val="l"/>
        <c:majorGridlines/>
        <c:numFmt formatCode="0" sourceLinked="1"/>
        <c:majorTickMark val="out"/>
        <c:minorTickMark val="none"/>
        <c:tickLblPos val="nextTo"/>
        <c:crossAx val="2119396232"/>
        <c:crosses val="autoZero"/>
        <c:crossBetween val="between"/>
      </c:valAx>
    </c:plotArea>
    <c:legend>
      <c:legendPos val="r"/>
      <c:layout/>
      <c:overlay val="0"/>
    </c:legend>
    <c:plotVisOnly val="1"/>
    <c:dispBlanksAs val="gap"/>
    <c:showDLblsOverMax val="0"/>
  </c:chart>
  <c:printSettings>
    <c:headerFooter/>
    <c:pageMargins b="0.750000000000001" l="0.700000000000001" r="0.700000000000001" t="0.750000000000001" header="0.3" footer="0.3"/>
    <c:pageSetup/>
  </c:printSettings>
</c:chartSpac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drawings/_rels/drawing3.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38</xdr:col>
          <xdr:colOff>50800</xdr:colOff>
          <xdr:row>0</xdr:row>
          <xdr:rowOff>203200</xdr:rowOff>
        </xdr:from>
        <xdr:to>
          <xdr:col>41</xdr:col>
          <xdr:colOff>685800</xdr:colOff>
          <xdr:row>1</xdr:row>
          <xdr:rowOff>0</xdr:rowOff>
        </xdr:to>
        <xdr:sp macro="" textlink="">
          <xdr:nvSpPr>
            <xdr:cNvPr id="3082" name="Button 10" hidden="1">
              <a:extLst>
                <a:ext uri="{63B3BB69-23CF-44E3-9099-C40C66FF867C}">
                  <a14:compatExt spid="_x0000_s3082"/>
                </a:ext>
              </a:extLst>
            </xdr:cNvPr>
            <xdr:cNvSpPr/>
          </xdr:nvSpPr>
          <xdr:spPr>
            <a:xfrm>
              <a:off x="0" y="0"/>
              <a:ext cx="0" cy="0"/>
            </a:xfrm>
            <a:prstGeom prst="rect">
              <a:avLst/>
            </a:prstGeom>
          </xdr:spPr>
          <xdr:txBody>
            <a:bodyPr vertOverflow="clip" wrap="square" lIns="90000" tIns="46800" rIns="90000" bIns="46800" anchor="ctr" upright="1"/>
            <a:lstStyle/>
            <a:p>
              <a:pPr algn="ctr" rtl="0">
                <a:defRPr sz="1000"/>
              </a:pPr>
              <a:r>
                <a:rPr lang="fr-FR" sz="1000" b="0" i="0" u="none" strike="noStrike" baseline="0">
                  <a:solidFill>
                    <a:srgbClr val="000000"/>
                  </a:solidFill>
                  <a:latin typeface="Arial"/>
                  <a:ea typeface="Arial"/>
                  <a:cs typeface="Arial"/>
                </a:rPr>
                <a:t>A SUPPRIMER Calcul GIR sur ligne sélectionnée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38</xdr:col>
          <xdr:colOff>38100</xdr:colOff>
          <xdr:row>1</xdr:row>
          <xdr:rowOff>50800</xdr:rowOff>
        </xdr:from>
        <xdr:to>
          <xdr:col>41</xdr:col>
          <xdr:colOff>698500</xdr:colOff>
          <xdr:row>1</xdr:row>
          <xdr:rowOff>533400</xdr:rowOff>
        </xdr:to>
        <xdr:sp macro="" textlink="">
          <xdr:nvSpPr>
            <xdr:cNvPr id="3092" name="Button 20" hidden="1">
              <a:extLst>
                <a:ext uri="{63B3BB69-23CF-44E3-9099-C40C66FF867C}">
                  <a14:compatExt spid="_x0000_s3092"/>
                </a:ext>
              </a:extLst>
            </xdr:cNvPr>
            <xdr:cNvSpPr/>
          </xdr:nvSpPr>
          <xdr:spPr>
            <a:xfrm>
              <a:off x="0" y="0"/>
              <a:ext cx="0" cy="0"/>
            </a:xfrm>
            <a:prstGeom prst="rect">
              <a:avLst/>
            </a:prstGeom>
          </xdr:spPr>
          <xdr:txBody>
            <a:bodyPr vertOverflow="clip" wrap="square" lIns="27432" tIns="18288" rIns="27432" bIns="18288" anchor="ctr" upright="1"/>
            <a:lstStyle/>
            <a:p>
              <a:pPr algn="ctr" rtl="0">
                <a:defRPr sz="1000"/>
              </a:pPr>
              <a:r>
                <a:rPr lang="fr-FR" sz="1000" b="0" i="0" u="none" strike="noStrike" baseline="0">
                  <a:solidFill>
                    <a:srgbClr val="000000"/>
                  </a:solidFill>
                  <a:latin typeface="Arial"/>
                  <a:ea typeface="Arial"/>
                  <a:cs typeface="Arial"/>
                </a:rPr>
                <a:t>A SUPPRIMER Trier la liste des Résidents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38</xdr:col>
          <xdr:colOff>50800</xdr:colOff>
          <xdr:row>1</xdr:row>
          <xdr:rowOff>584200</xdr:rowOff>
        </xdr:from>
        <xdr:to>
          <xdr:col>41</xdr:col>
          <xdr:colOff>711200</xdr:colOff>
          <xdr:row>2</xdr:row>
          <xdr:rowOff>101600</xdr:rowOff>
        </xdr:to>
        <xdr:sp macro="" textlink="">
          <xdr:nvSpPr>
            <xdr:cNvPr id="3099" name="Button 27" hidden="1">
              <a:extLst>
                <a:ext uri="{63B3BB69-23CF-44E3-9099-C40C66FF867C}">
                  <a14:compatExt spid="_x0000_s3099"/>
                </a:ext>
              </a:extLst>
            </xdr:cNvPr>
            <xdr:cNvSpPr/>
          </xdr:nvSpPr>
          <xdr:spPr>
            <a:xfrm>
              <a:off x="0" y="0"/>
              <a:ext cx="0" cy="0"/>
            </a:xfrm>
            <a:prstGeom prst="rect">
              <a:avLst/>
            </a:prstGeom>
          </xdr:spPr>
          <xdr:txBody>
            <a:bodyPr vertOverflow="clip" wrap="square" lIns="27432" tIns="18288" rIns="27432" bIns="18288" anchor="ctr" upright="1"/>
            <a:lstStyle/>
            <a:p>
              <a:pPr algn="ctr" rtl="0">
                <a:defRPr sz="1000"/>
              </a:pPr>
              <a:r>
                <a:rPr lang="fr-FR" sz="1000" b="0" i="0" u="none" strike="noStrike" baseline="0">
                  <a:solidFill>
                    <a:srgbClr val="000000"/>
                  </a:solidFill>
                  <a:latin typeface="Arial"/>
                  <a:ea typeface="Arial"/>
                  <a:cs typeface="Arial"/>
                </a:rPr>
                <a:t> Trier(ENLEVER A FONCTION TRI) et calculer le GIR sur la feuille entière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42</xdr:col>
          <xdr:colOff>101600</xdr:colOff>
          <xdr:row>0</xdr:row>
          <xdr:rowOff>228600</xdr:rowOff>
        </xdr:from>
        <xdr:to>
          <xdr:col>44</xdr:col>
          <xdr:colOff>685800</xdr:colOff>
          <xdr:row>1</xdr:row>
          <xdr:rowOff>25400</xdr:rowOff>
        </xdr:to>
        <xdr:sp macro="" textlink="">
          <xdr:nvSpPr>
            <xdr:cNvPr id="3109" name="Button 37" hidden="1">
              <a:extLst>
                <a:ext uri="{63B3BB69-23CF-44E3-9099-C40C66FF867C}">
                  <a14:compatExt spid="_x0000_s3109"/>
                </a:ext>
              </a:extLst>
            </xdr:cNvPr>
            <xdr:cNvSpPr/>
          </xdr:nvSpPr>
          <xdr:spPr>
            <a:xfrm>
              <a:off x="0" y="0"/>
              <a:ext cx="0" cy="0"/>
            </a:xfrm>
            <a:prstGeom prst="rect">
              <a:avLst/>
            </a:prstGeom>
          </xdr:spPr>
          <xdr:txBody>
            <a:bodyPr vertOverflow="clip" wrap="square" lIns="27432" tIns="18288" rIns="27432" bIns="18288" anchor="ctr" upright="1"/>
            <a:lstStyle/>
            <a:p>
              <a:pPr algn="ctr" rtl="0">
                <a:defRPr sz="1000"/>
              </a:pPr>
              <a:r>
                <a:rPr lang="fr-FR" sz="1000" b="0" i="0" u="none" strike="noStrike" baseline="0">
                  <a:solidFill>
                    <a:srgbClr val="000000"/>
                  </a:solidFill>
                  <a:latin typeface="Arial"/>
                  <a:ea typeface="Arial"/>
                  <a:cs typeface="Arial"/>
                </a:rPr>
                <a:t>Voir Grille Aggir du résident sélectionné</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139700</xdr:colOff>
          <xdr:row>0</xdr:row>
          <xdr:rowOff>342900</xdr:rowOff>
        </xdr:from>
        <xdr:to>
          <xdr:col>14</xdr:col>
          <xdr:colOff>393700</xdr:colOff>
          <xdr:row>1</xdr:row>
          <xdr:rowOff>736600</xdr:rowOff>
        </xdr:to>
        <xdr:sp macro="" textlink="">
          <xdr:nvSpPr>
            <xdr:cNvPr id="1073" name="Button 49" hidden="1">
              <a:extLst>
                <a:ext uri="{63B3BB69-23CF-44E3-9099-C40C66FF867C}">
                  <a14:compatExt spid="_x0000_s1073"/>
                </a:ext>
              </a:extLst>
            </xdr:cNvPr>
            <xdr:cNvSpPr/>
          </xdr:nvSpPr>
          <xdr:spPr>
            <a:xfrm>
              <a:off x="0" y="0"/>
              <a:ext cx="0" cy="0"/>
            </a:xfrm>
            <a:prstGeom prst="rect">
              <a:avLst/>
            </a:prstGeom>
          </xdr:spPr>
          <xdr:txBody>
            <a:bodyPr vertOverflow="clip" wrap="square" lIns="27432" tIns="18288" rIns="27432" bIns="18288" anchor="ctr" upright="1"/>
            <a:lstStyle/>
            <a:p>
              <a:pPr algn="ctr" rtl="0">
                <a:defRPr sz="1000"/>
              </a:pPr>
              <a:r>
                <a:rPr lang="fr-FR" sz="1000" b="1" i="0" u="none" strike="noStrike" baseline="0">
                  <a:solidFill>
                    <a:srgbClr val="000000"/>
                  </a:solidFill>
                  <a:latin typeface="Arial"/>
                  <a:ea typeface="Arial"/>
                  <a:cs typeface="Arial"/>
                </a:rPr>
                <a:t>IMPRIMER LA GRILLE AGGIR</a:t>
              </a:r>
            </a:p>
          </xdr:txBody>
        </xdr:sp>
        <xdr:clientData fPrintsWithSheet="0"/>
      </xdr:twoCellAnchor>
    </mc:Choice>
    <mc:Fallback/>
  </mc:AlternateContent>
  <xdr:twoCellAnchor>
    <xdr:from>
      <xdr:col>10</xdr:col>
      <xdr:colOff>342900</xdr:colOff>
      <xdr:row>29</xdr:row>
      <xdr:rowOff>38100</xdr:rowOff>
    </xdr:from>
    <xdr:to>
      <xdr:col>18</xdr:col>
      <xdr:colOff>368300</xdr:colOff>
      <xdr:row>46</xdr:row>
      <xdr:rowOff>12700</xdr:rowOff>
    </xdr:to>
    <xdr:sp macro="" textlink="">
      <xdr:nvSpPr>
        <xdr:cNvPr id="2" name="ZoneTexte 1"/>
        <xdr:cNvSpPr txBox="1"/>
      </xdr:nvSpPr>
      <xdr:spPr>
        <a:xfrm>
          <a:off x="8636000" y="7175500"/>
          <a:ext cx="4597400" cy="34671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1100"/>
        </a:p>
        <a:p>
          <a:r>
            <a:rPr lang="fr-FR" sz="1100"/>
            <a:t>VARIABLES</a:t>
          </a:r>
          <a:r>
            <a:rPr lang="fr-FR" sz="1100" baseline="0"/>
            <a:t> ILLUSTRATIVES :</a:t>
          </a:r>
        </a:p>
        <a:p>
          <a:endParaRPr lang="fr-FR" sz="1100"/>
        </a:p>
        <a:p>
          <a:r>
            <a:rPr lang="fr-FR" sz="1100"/>
            <a:t>Gestion : gérer ses propres affaires, son budget, ses biens ;</a:t>
          </a:r>
        </a:p>
        <a:p>
          <a:r>
            <a:rPr lang="fr-FR" sz="1100"/>
            <a:t> </a:t>
          </a:r>
        </a:p>
        <a:p>
          <a:r>
            <a:rPr lang="fr-FR" sz="1100"/>
            <a:t> Cuisine : préparer ses repas et les servir ;</a:t>
          </a:r>
        </a:p>
        <a:p>
          <a:r>
            <a:rPr lang="fr-FR" sz="1100"/>
            <a:t> </a:t>
          </a:r>
        </a:p>
        <a:p>
          <a:r>
            <a:rPr lang="fr-FR" sz="1100"/>
            <a:t> Ménage: effectuer l'ensemble des travaux ménagers ;</a:t>
          </a:r>
        </a:p>
        <a:p>
          <a:r>
            <a:rPr lang="fr-FR" sz="1100"/>
            <a:t> </a:t>
          </a:r>
        </a:p>
        <a:p>
          <a:r>
            <a:rPr lang="fr-FR" sz="1100"/>
            <a:t> Transport : prendre et/ou commander un moyen de transport ;</a:t>
          </a:r>
        </a:p>
        <a:p>
          <a:r>
            <a:rPr lang="fr-FR" sz="1100"/>
            <a:t> </a:t>
          </a:r>
        </a:p>
        <a:p>
          <a:r>
            <a:rPr lang="fr-FR" sz="1100"/>
            <a:t> Achats : acquisition directe ou par correspondance ;</a:t>
          </a:r>
        </a:p>
        <a:p>
          <a:r>
            <a:rPr lang="fr-FR" sz="1100"/>
            <a:t> </a:t>
          </a:r>
        </a:p>
        <a:p>
          <a:r>
            <a:rPr lang="fr-FR" sz="1100"/>
            <a:t> Suivi du traitement : se conformer à l'ordonnance du médecin ;</a:t>
          </a:r>
        </a:p>
        <a:p>
          <a:r>
            <a:rPr lang="fr-FR" sz="1100"/>
            <a:t> </a:t>
          </a:r>
        </a:p>
        <a:p>
          <a:r>
            <a:rPr lang="fr-FR" sz="1100"/>
            <a:t> Activités de temps libre : pratiquer des activités sportives, culturelles, sociales, de loisirs ou de passe-temps</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xdr:col>
      <xdr:colOff>523875</xdr:colOff>
      <xdr:row>18</xdr:row>
      <xdr:rowOff>47624</xdr:rowOff>
    </xdr:from>
    <xdr:to>
      <xdr:col>6</xdr:col>
      <xdr:colOff>295275</xdr:colOff>
      <xdr:row>37</xdr:row>
      <xdr:rowOff>66675</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mc:AlternateContent xmlns:mc="http://schemas.openxmlformats.org/markup-compatibility/2006">
    <mc:Choice xmlns:a14="http://schemas.microsoft.com/office/drawing/2010/main" Requires="a14">
      <xdr:twoCellAnchor editAs="oneCell">
        <xdr:from>
          <xdr:col>8</xdr:col>
          <xdr:colOff>889000</xdr:colOff>
          <xdr:row>1</xdr:row>
          <xdr:rowOff>114300</xdr:rowOff>
        </xdr:from>
        <xdr:to>
          <xdr:col>11</xdr:col>
          <xdr:colOff>0</xdr:colOff>
          <xdr:row>2</xdr:row>
          <xdr:rowOff>0</xdr:rowOff>
        </xdr:to>
        <xdr:sp macro="" textlink="">
          <xdr:nvSpPr>
            <xdr:cNvPr id="6145" name="Button 1" hidden="1">
              <a:extLst>
                <a:ext uri="{63B3BB69-23CF-44E3-9099-C40C66FF867C}">
                  <a14:compatExt spid="_x0000_s6145"/>
                </a:ext>
              </a:extLst>
            </xdr:cNvPr>
            <xdr:cNvSpPr/>
          </xdr:nvSpPr>
          <xdr:spPr>
            <a:xfrm>
              <a:off x="0" y="0"/>
              <a:ext cx="0" cy="0"/>
            </a:xfrm>
            <a:prstGeom prst="rect">
              <a:avLst/>
            </a:prstGeom>
          </xdr:spPr>
          <xdr:txBody>
            <a:bodyPr vertOverflow="clip" wrap="square" lIns="90000" tIns="46800" rIns="90000" bIns="46800" anchor="ctr" upright="1"/>
            <a:lstStyle/>
            <a:p>
              <a:pPr algn="ctr" rtl="0">
                <a:defRPr sz="1000"/>
              </a:pPr>
              <a:r>
                <a:rPr lang="de-DE" sz="1200" b="1" i="0" u="none" strike="noStrike" baseline="0">
                  <a:solidFill>
                    <a:srgbClr val="0000D4"/>
                  </a:solidFill>
                  <a:latin typeface="Arial"/>
                  <a:ea typeface="Arial"/>
                  <a:cs typeface="Arial"/>
                </a:rPr>
                <a:t>Enregistrer GMP</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9</xdr:col>
          <xdr:colOff>0</xdr:colOff>
          <xdr:row>0</xdr:row>
          <xdr:rowOff>114300</xdr:rowOff>
        </xdr:from>
        <xdr:to>
          <xdr:col>11</xdr:col>
          <xdr:colOff>0</xdr:colOff>
          <xdr:row>1</xdr:row>
          <xdr:rowOff>0</xdr:rowOff>
        </xdr:to>
        <xdr:sp macro="" textlink="">
          <xdr:nvSpPr>
            <xdr:cNvPr id="6147" name="Button 3" hidden="1">
              <a:extLst>
                <a:ext uri="{63B3BB69-23CF-44E3-9099-C40C66FF867C}">
                  <a14:compatExt spid="_x0000_s6147"/>
                </a:ext>
              </a:extLst>
            </xdr:cNvPr>
            <xdr:cNvSpPr/>
          </xdr:nvSpPr>
          <xdr:spPr>
            <a:xfrm>
              <a:off x="0" y="0"/>
              <a:ext cx="0" cy="0"/>
            </a:xfrm>
            <a:prstGeom prst="rect">
              <a:avLst/>
            </a:prstGeom>
          </xdr:spPr>
          <xdr:txBody>
            <a:bodyPr vertOverflow="clip" wrap="square" lIns="90000" tIns="46800" rIns="90000" bIns="46800" anchor="ctr" upright="1"/>
            <a:lstStyle/>
            <a:p>
              <a:pPr algn="ctr" rtl="0">
                <a:defRPr sz="1000"/>
              </a:pPr>
              <a:r>
                <a:rPr lang="es-ES_tradnl" sz="1200" b="1" i="0" u="none" strike="noStrike" baseline="0">
                  <a:solidFill>
                    <a:srgbClr val="0000D4"/>
                  </a:solidFill>
                  <a:latin typeface="Arial"/>
                  <a:ea typeface="Arial"/>
                  <a:cs typeface="Arial"/>
                </a:rPr>
                <a:t>Imprimer GMP</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vmlDrawing" Target="../drawings/vmlDrawing1.vml"/><Relationship Id="rId2" Type="http://schemas.openxmlformats.org/officeDocument/2006/relationships/comments" Target="../comments1.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1.xml"/><Relationship Id="rId4" Type="http://schemas.openxmlformats.org/officeDocument/2006/relationships/ctrlProp" Target="../ctrlProps/ctrlProp2.xml"/><Relationship Id="rId5" Type="http://schemas.openxmlformats.org/officeDocument/2006/relationships/ctrlProp" Target="../ctrlProps/ctrlProp3.xml"/><Relationship Id="rId6" Type="http://schemas.openxmlformats.org/officeDocument/2006/relationships/ctrlProp" Target="../ctrlProps/ctrlProp4.xml"/><Relationship Id="rId1" Type="http://schemas.openxmlformats.org/officeDocument/2006/relationships/drawing" Target="../drawings/drawing1.xml"/><Relationship Id="rId2" Type="http://schemas.openxmlformats.org/officeDocument/2006/relationships/vmlDrawing" Target="../drawings/vmlDrawing2.v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5.xml"/><Relationship Id="rId4" Type="http://schemas.openxmlformats.org/officeDocument/2006/relationships/comments" Target="../comments2.xml"/><Relationship Id="rId1" Type="http://schemas.openxmlformats.org/officeDocument/2006/relationships/drawing" Target="../drawings/drawing2.xml"/><Relationship Id="rId2" Type="http://schemas.openxmlformats.org/officeDocument/2006/relationships/vmlDrawing" Target="../drawings/vmlDrawing3.vml"/></Relationships>
</file>

<file path=xl/worksheets/_rels/sheet4.xml.rels><?xml version="1.0" encoding="UTF-8" standalone="yes"?>
<Relationships xmlns="http://schemas.openxmlformats.org/package/2006/relationships"><Relationship Id="rId3" Type="http://schemas.openxmlformats.org/officeDocument/2006/relationships/ctrlProp" Target="../ctrlProps/ctrlProp6.xml"/><Relationship Id="rId4" Type="http://schemas.openxmlformats.org/officeDocument/2006/relationships/ctrlProp" Target="../ctrlProps/ctrlProp7.xml"/><Relationship Id="rId1" Type="http://schemas.openxmlformats.org/officeDocument/2006/relationships/drawing" Target="../drawings/drawing3.xml"/><Relationship Id="rId2" Type="http://schemas.openxmlformats.org/officeDocument/2006/relationships/vmlDrawing" Target="../drawings/vmlDrawing4.vml"/></Relationships>
</file>

<file path=xl/worksheets/_rels/sheet6.xml.rels><?xml version="1.0" encoding="UTF-8" standalone="yes"?>
<Relationships xmlns="http://schemas.openxmlformats.org/package/2006/relationships"><Relationship Id="rId1" Type="http://schemas.openxmlformats.org/officeDocument/2006/relationships/vmlDrawing" Target="../drawings/vmlDrawing5.vml"/><Relationship Id="rId2" Type="http://schemas.openxmlformats.org/officeDocument/2006/relationships/comments" Target="../comments3.xml"/></Relationships>
</file>

<file path=xl/worksheets/_rels/sheet7.xml.rels><?xml version="1.0" encoding="UTF-8" standalone="yes"?>
<Relationships xmlns="http://schemas.openxmlformats.org/package/2006/relationships"><Relationship Id="rId1" Type="http://schemas.openxmlformats.org/officeDocument/2006/relationships/vmlDrawing" Target="../drawings/vmlDrawing6.vml"/><Relationship Id="rId2" Type="http://schemas.openxmlformats.org/officeDocument/2006/relationships/comments" Target="../comments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enableFormatConditionsCalculation="0">
    <tabColor rgb="FF00B050"/>
  </sheetPr>
  <dimension ref="A1:K44"/>
  <sheetViews>
    <sheetView topLeftCell="A5" workbookViewId="0">
      <selection activeCell="H10" sqref="H10"/>
    </sheetView>
  </sheetViews>
  <sheetFormatPr baseColWidth="10" defaultRowHeight="12" x14ac:dyDescent="0"/>
  <cols>
    <col min="1" max="1" width="3.33203125" style="129" customWidth="1"/>
    <col min="2" max="2" width="8.5" style="129" customWidth="1"/>
    <col min="3" max="3" width="22.6640625" style="129" customWidth="1"/>
    <col min="4" max="4" width="12.5" style="129" customWidth="1"/>
    <col min="5" max="5" width="17.6640625" style="129" customWidth="1"/>
    <col min="6" max="6" width="8" style="129" customWidth="1"/>
    <col min="7" max="7" width="7.6640625" style="129" customWidth="1"/>
    <col min="8" max="8" width="8.5" style="129" customWidth="1"/>
    <col min="9" max="9" width="10.6640625" style="129" customWidth="1"/>
    <col min="10" max="10" width="10.6640625" style="129" hidden="1" customWidth="1"/>
    <col min="11" max="11" width="10.6640625" style="129" customWidth="1"/>
    <col min="12" max="12" width="6.5" style="129" customWidth="1"/>
    <col min="13" max="13" width="8.33203125" style="129" customWidth="1"/>
    <col min="14" max="15" width="6.6640625" style="129" customWidth="1"/>
    <col min="16" max="16" width="8.5" style="129" customWidth="1"/>
    <col min="17" max="17" width="5.5" style="129" customWidth="1"/>
    <col min="18" max="18" width="7.1640625" style="129" customWidth="1"/>
    <col min="19" max="19" width="6.1640625" style="129" customWidth="1"/>
    <col min="20" max="16384" width="10.83203125" style="129"/>
  </cols>
  <sheetData>
    <row r="1" spans="1:11" s="127" customFormat="1" ht="23" thickTop="1" thickBot="1">
      <c r="A1" s="25"/>
      <c r="B1" s="25"/>
      <c r="C1" s="130" t="s">
        <v>128</v>
      </c>
      <c r="D1" s="26" t="s">
        <v>65</v>
      </c>
      <c r="E1" s="27"/>
      <c r="F1" s="25"/>
      <c r="G1" s="25"/>
      <c r="H1" s="25"/>
      <c r="I1" s="25"/>
      <c r="K1" s="128"/>
    </row>
    <row r="2" spans="1:11" ht="21.75" customHeight="1" thickTop="1">
      <c r="A2" s="17"/>
      <c r="B2" s="28"/>
      <c r="C2" s="156" t="s">
        <v>101</v>
      </c>
      <c r="D2" s="156"/>
      <c r="E2" s="156"/>
      <c r="F2" s="156"/>
      <c r="G2" s="29" t="s">
        <v>58</v>
      </c>
      <c r="H2" s="17"/>
      <c r="I2" s="17"/>
    </row>
    <row r="3" spans="1:11" ht="15.75" customHeight="1">
      <c r="A3" s="17"/>
      <c r="B3" s="17"/>
      <c r="C3" s="17"/>
      <c r="D3" s="17"/>
      <c r="E3" s="17"/>
      <c r="F3" s="28"/>
      <c r="G3" s="30" t="s">
        <v>22</v>
      </c>
      <c r="H3" s="30"/>
      <c r="I3" s="17"/>
    </row>
    <row r="4" spans="1:11" ht="18.75" customHeight="1">
      <c r="A4" s="17"/>
      <c r="B4" s="96" t="s">
        <v>59</v>
      </c>
      <c r="C4" s="32"/>
      <c r="D4" s="97" t="s">
        <v>60</v>
      </c>
      <c r="E4" s="32"/>
      <c r="F4" s="28"/>
      <c r="G4" s="30" t="s">
        <v>23</v>
      </c>
      <c r="H4" s="30"/>
      <c r="I4" s="17"/>
      <c r="J4" s="129" t="s">
        <v>51</v>
      </c>
    </row>
    <row r="5" spans="1:11" ht="20.25" customHeight="1">
      <c r="A5" s="17"/>
      <c r="B5" s="96" t="s">
        <v>61</v>
      </c>
      <c r="C5" s="31"/>
      <c r="D5" s="96"/>
      <c r="E5" s="96"/>
      <c r="F5" s="28"/>
      <c r="G5" s="30" t="s">
        <v>24</v>
      </c>
      <c r="H5" s="30"/>
      <c r="I5" s="17"/>
      <c r="J5" s="129" t="s">
        <v>14</v>
      </c>
    </row>
    <row r="6" spans="1:11" ht="13" thickBot="1">
      <c r="A6" s="17"/>
      <c r="B6" s="17"/>
      <c r="C6" s="17"/>
      <c r="D6" s="17"/>
      <c r="E6" s="17"/>
      <c r="F6" s="17"/>
      <c r="G6" s="17"/>
      <c r="H6" s="17"/>
      <c r="I6" s="17"/>
      <c r="J6" s="129" t="s">
        <v>13</v>
      </c>
    </row>
    <row r="7" spans="1:11" ht="16" thickBot="1">
      <c r="A7" s="17"/>
      <c r="B7" s="33"/>
      <c r="C7" s="34" t="s">
        <v>152</v>
      </c>
      <c r="D7" s="35"/>
      <c r="E7" s="35"/>
      <c r="F7" s="35"/>
      <c r="G7" s="36"/>
      <c r="H7" s="37" t="s">
        <v>25</v>
      </c>
      <c r="I7" s="17"/>
    </row>
    <row r="8" spans="1:11" ht="17" thickTop="1" thickBot="1">
      <c r="A8" s="17"/>
      <c r="B8" s="38">
        <v>1</v>
      </c>
      <c r="C8" s="39" t="s">
        <v>12</v>
      </c>
      <c r="D8" s="40"/>
      <c r="E8" s="40"/>
      <c r="F8" s="40"/>
      <c r="G8" s="108"/>
      <c r="H8" s="109" t="s">
        <v>51</v>
      </c>
      <c r="I8" s="17"/>
    </row>
    <row r="9" spans="1:11" ht="17" thickTop="1" thickBot="1">
      <c r="A9" s="17"/>
      <c r="B9" s="41"/>
      <c r="C9" s="42" t="s">
        <v>26</v>
      </c>
      <c r="D9" s="42"/>
      <c r="E9" s="42"/>
      <c r="F9" s="42"/>
      <c r="G9" s="110"/>
      <c r="H9" s="111"/>
      <c r="I9" s="17"/>
    </row>
    <row r="10" spans="1:11" ht="17" thickTop="1" thickBot="1">
      <c r="A10" s="17"/>
      <c r="B10" s="38">
        <v>2</v>
      </c>
      <c r="C10" s="39" t="s">
        <v>15</v>
      </c>
      <c r="D10" s="40"/>
      <c r="E10" s="40"/>
      <c r="F10" s="40"/>
      <c r="G10" s="108"/>
      <c r="H10" s="109" t="s">
        <v>13</v>
      </c>
      <c r="I10" s="17"/>
    </row>
    <row r="11" spans="1:11" ht="17" thickTop="1" thickBot="1">
      <c r="A11" s="17"/>
      <c r="B11" s="41"/>
      <c r="C11" s="42" t="s">
        <v>27</v>
      </c>
      <c r="D11" s="42"/>
      <c r="E11" s="42"/>
      <c r="F11" s="42"/>
      <c r="G11" s="112"/>
      <c r="H11" s="113"/>
      <c r="I11" s="17"/>
    </row>
    <row r="12" spans="1:11" ht="17" thickTop="1" thickBot="1">
      <c r="A12" s="17"/>
      <c r="B12" s="38">
        <v>3</v>
      </c>
      <c r="C12" s="39" t="s">
        <v>28</v>
      </c>
      <c r="D12" s="40"/>
      <c r="E12" s="40"/>
      <c r="F12" s="44" t="s">
        <v>31</v>
      </c>
      <c r="G12" s="114" t="s">
        <v>51</v>
      </c>
      <c r="H12" s="116" t="str">
        <f>IF(G12=G13,G12,"B")</f>
        <v>A</v>
      </c>
      <c r="I12" s="17"/>
    </row>
    <row r="13" spans="1:11" ht="17" thickTop="1" thickBot="1">
      <c r="A13" s="17"/>
      <c r="B13" s="45"/>
      <c r="C13" s="43" t="s">
        <v>29</v>
      </c>
      <c r="D13" s="43"/>
      <c r="E13" s="43"/>
      <c r="F13" s="46" t="s">
        <v>30</v>
      </c>
      <c r="G13" s="114" t="s">
        <v>51</v>
      </c>
      <c r="H13" s="113"/>
      <c r="I13" s="17"/>
    </row>
    <row r="14" spans="1:11" ht="17" thickTop="1" thickBot="1">
      <c r="A14" s="17"/>
      <c r="B14" s="38">
        <v>4</v>
      </c>
      <c r="C14" s="39" t="s">
        <v>32</v>
      </c>
      <c r="D14" s="40"/>
      <c r="E14" s="40"/>
      <c r="F14" s="44" t="s">
        <v>31</v>
      </c>
      <c r="G14" s="114" t="s">
        <v>51</v>
      </c>
      <c r="H14" s="116" t="str">
        <f>IF(AND(G14=G15,G15=G16),G14,"B")</f>
        <v>A</v>
      </c>
      <c r="I14" s="17"/>
    </row>
    <row r="15" spans="1:11" ht="17" thickTop="1" thickBot="1">
      <c r="A15" s="17"/>
      <c r="B15" s="45"/>
      <c r="C15" s="43" t="s">
        <v>33</v>
      </c>
      <c r="D15" s="43"/>
      <c r="E15" s="43"/>
      <c r="F15" s="47" t="s">
        <v>34</v>
      </c>
      <c r="G15" s="114" t="s">
        <v>51</v>
      </c>
      <c r="H15" s="111"/>
      <c r="I15" s="17"/>
    </row>
    <row r="16" spans="1:11" ht="17" thickTop="1" thickBot="1">
      <c r="A16" s="17"/>
      <c r="B16" s="41"/>
      <c r="C16" s="42"/>
      <c r="D16" s="42"/>
      <c r="E16" s="42"/>
      <c r="F16" s="46" t="s">
        <v>30</v>
      </c>
      <c r="G16" s="114" t="s">
        <v>51</v>
      </c>
      <c r="H16" s="113"/>
      <c r="I16" s="17"/>
    </row>
    <row r="17" spans="1:10" ht="17" thickTop="1" thickBot="1">
      <c r="A17" s="17"/>
      <c r="B17" s="38">
        <v>5</v>
      </c>
      <c r="C17" s="39" t="s">
        <v>35</v>
      </c>
      <c r="D17" s="40"/>
      <c r="E17" s="40"/>
      <c r="F17" s="44" t="s">
        <v>37</v>
      </c>
      <c r="G17" s="114" t="s">
        <v>51</v>
      </c>
      <c r="H17" s="116" t="str">
        <f>IF(G17=G18,G17,J17)</f>
        <v>A</v>
      </c>
      <c r="I17" s="17"/>
      <c r="J17" s="129" t="str">
        <f>IF(OR(AND(G17="B",G18="C"),AND(G17="C",G18="B")),"C","B")</f>
        <v>B</v>
      </c>
    </row>
    <row r="18" spans="1:10" ht="17" thickTop="1" thickBot="1">
      <c r="A18" s="17"/>
      <c r="B18" s="41"/>
      <c r="C18" s="42" t="s">
        <v>36</v>
      </c>
      <c r="D18" s="42"/>
      <c r="E18" s="42"/>
      <c r="F18" s="46" t="s">
        <v>38</v>
      </c>
      <c r="G18" s="114" t="s">
        <v>51</v>
      </c>
      <c r="H18" s="113"/>
      <c r="I18" s="17"/>
    </row>
    <row r="19" spans="1:10" ht="17" thickTop="1" thickBot="1">
      <c r="A19" s="17"/>
      <c r="B19" s="38">
        <v>6</v>
      </c>
      <c r="C19" s="39" t="s">
        <v>39</v>
      </c>
      <c r="D19" s="40"/>
      <c r="E19" s="40"/>
      <c r="F19" s="44" t="s">
        <v>42</v>
      </c>
      <c r="G19" s="114" t="s">
        <v>51</v>
      </c>
      <c r="H19" s="116" t="str">
        <f>IF(G19=G20,G19,J19)</f>
        <v>A</v>
      </c>
      <c r="I19" s="17"/>
      <c r="J19" s="129" t="str">
        <f>IF(OR(G19="C",G20="C"),"C","B")</f>
        <v>B</v>
      </c>
    </row>
    <row r="20" spans="1:10" ht="17" thickTop="1" thickBot="1">
      <c r="A20" s="17"/>
      <c r="B20" s="41"/>
      <c r="C20" s="42" t="s">
        <v>40</v>
      </c>
      <c r="D20" s="42"/>
      <c r="E20" s="42"/>
      <c r="F20" s="46" t="s">
        <v>41</v>
      </c>
      <c r="G20" s="114" t="s">
        <v>51</v>
      </c>
      <c r="H20" s="111"/>
      <c r="I20" s="17"/>
    </row>
    <row r="21" spans="1:10" ht="17" thickTop="1" thickBot="1">
      <c r="A21" s="17"/>
      <c r="B21" s="38">
        <v>7</v>
      </c>
      <c r="C21" s="39" t="s">
        <v>43</v>
      </c>
      <c r="D21" s="40"/>
      <c r="E21" s="40"/>
      <c r="F21" s="40"/>
      <c r="G21" s="112"/>
      <c r="H21" s="109" t="s">
        <v>13</v>
      </c>
      <c r="I21" s="17"/>
    </row>
    <row r="22" spans="1:10" ht="17" thickTop="1" thickBot="1">
      <c r="A22" s="17"/>
      <c r="B22" s="41"/>
      <c r="C22" s="42" t="s">
        <v>44</v>
      </c>
      <c r="D22" s="42"/>
      <c r="E22" s="42"/>
      <c r="F22" s="42"/>
      <c r="G22" s="110"/>
      <c r="H22" s="111"/>
      <c r="I22" s="17"/>
    </row>
    <row r="23" spans="1:10" ht="17" thickTop="1" thickBot="1">
      <c r="A23" s="17"/>
      <c r="B23" s="38">
        <v>8</v>
      </c>
      <c r="C23" s="39" t="s">
        <v>45</v>
      </c>
      <c r="D23" s="40"/>
      <c r="E23" s="40"/>
      <c r="F23" s="40"/>
      <c r="G23" s="108"/>
      <c r="H23" s="109" t="s">
        <v>51</v>
      </c>
      <c r="I23" s="17"/>
    </row>
    <row r="24" spans="1:10" ht="17" thickTop="1" thickBot="1">
      <c r="A24" s="17"/>
      <c r="B24" s="41"/>
      <c r="C24" s="42" t="s">
        <v>46</v>
      </c>
      <c r="D24" s="42"/>
      <c r="E24" s="42"/>
      <c r="F24" s="42"/>
      <c r="G24" s="110"/>
      <c r="H24" s="111"/>
      <c r="I24" s="17"/>
    </row>
    <row r="25" spans="1:10" ht="17" thickTop="1" thickBot="1">
      <c r="A25" s="17"/>
      <c r="B25" s="38">
        <v>9</v>
      </c>
      <c r="C25" s="39" t="s">
        <v>47</v>
      </c>
      <c r="D25" s="40"/>
      <c r="E25" s="40"/>
      <c r="F25" s="40"/>
      <c r="G25" s="108"/>
      <c r="H25" s="109"/>
      <c r="I25" s="17"/>
    </row>
    <row r="26" spans="1:10" ht="16" thickTop="1" thickBot="1">
      <c r="A26" s="17"/>
      <c r="B26" s="41"/>
      <c r="C26" s="42" t="s">
        <v>48</v>
      </c>
      <c r="D26" s="42"/>
      <c r="E26" s="42"/>
      <c r="F26" s="42"/>
      <c r="G26" s="110"/>
      <c r="H26" s="115"/>
      <c r="I26" s="17"/>
    </row>
    <row r="27" spans="1:10" ht="17" thickTop="1" thickBot="1">
      <c r="A27" s="17"/>
      <c r="B27" s="38">
        <v>10</v>
      </c>
      <c r="C27" s="39" t="s">
        <v>49</v>
      </c>
      <c r="D27" s="40"/>
      <c r="E27" s="40"/>
      <c r="F27" s="40"/>
      <c r="G27" s="108"/>
      <c r="H27" s="109"/>
      <c r="I27" s="17"/>
    </row>
    <row r="28" spans="1:10" ht="15" thickTop="1" thickBot="1">
      <c r="A28" s="17"/>
      <c r="B28" s="49"/>
      <c r="C28" s="42" t="s">
        <v>50</v>
      </c>
      <c r="D28" s="42"/>
      <c r="E28" s="42"/>
      <c r="F28" s="42"/>
      <c r="G28" s="42"/>
      <c r="H28" s="50"/>
      <c r="I28" s="17"/>
    </row>
    <row r="29" spans="1:10" ht="13" thickBot="1">
      <c r="A29" s="17"/>
      <c r="B29" s="51"/>
      <c r="C29" s="17"/>
      <c r="D29" s="17"/>
      <c r="E29" s="17"/>
      <c r="F29" s="17"/>
      <c r="G29" s="17"/>
      <c r="H29" s="17"/>
      <c r="I29" s="17"/>
    </row>
    <row r="30" spans="1:10" ht="19" thickTop="1" thickBot="1">
      <c r="A30" s="17"/>
      <c r="B30" s="17"/>
      <c r="C30" s="52" t="s">
        <v>62</v>
      </c>
      <c r="D30" s="19">
        <f>'algorithme (2)'!C26</f>
        <v>3</v>
      </c>
      <c r="E30" s="17"/>
      <c r="F30" s="53" t="s">
        <v>63</v>
      </c>
      <c r="G30" s="157">
        <f ca="1">TODAY()</f>
        <v>41154</v>
      </c>
      <c r="H30" s="157"/>
      <c r="I30" s="17"/>
    </row>
    <row r="31" spans="1:10" ht="13" thickTop="1">
      <c r="A31" s="17"/>
      <c r="B31" s="17"/>
      <c r="C31" s="17"/>
      <c r="D31" s="17"/>
      <c r="E31" s="17"/>
      <c r="F31" s="17"/>
      <c r="G31" s="17"/>
      <c r="H31" s="17"/>
      <c r="I31" s="17"/>
    </row>
    <row r="32" spans="1:10">
      <c r="A32" s="17"/>
      <c r="B32" s="17"/>
      <c r="C32" s="17"/>
      <c r="D32" s="17"/>
      <c r="E32" s="17"/>
      <c r="F32" s="17"/>
      <c r="G32" s="17"/>
      <c r="H32" s="17"/>
      <c r="I32" s="17"/>
    </row>
    <row r="33" spans="1:9">
      <c r="A33" s="17"/>
      <c r="B33" s="17"/>
      <c r="C33" s="17"/>
      <c r="D33" s="17"/>
      <c r="E33" s="17"/>
      <c r="F33" s="17"/>
      <c r="G33" s="17"/>
      <c r="H33" s="17"/>
      <c r="I33" s="17"/>
    </row>
    <row r="34" spans="1:9">
      <c r="A34" s="17"/>
      <c r="B34" s="28"/>
      <c r="C34" s="28"/>
      <c r="D34" s="28"/>
      <c r="E34" s="17"/>
      <c r="F34" s="17"/>
      <c r="G34" s="17"/>
      <c r="H34" s="17"/>
      <c r="I34" s="17"/>
    </row>
    <row r="35" spans="1:9">
      <c r="A35" s="17"/>
      <c r="B35" s="17"/>
      <c r="C35" s="17"/>
      <c r="D35" s="17"/>
      <c r="E35" s="17"/>
      <c r="F35" s="17"/>
      <c r="G35" s="17"/>
      <c r="H35" s="17"/>
      <c r="I35" s="17"/>
    </row>
    <row r="36" spans="1:9">
      <c r="A36" s="17"/>
      <c r="B36" s="17"/>
      <c r="C36" s="20" t="s">
        <v>100</v>
      </c>
      <c r="D36" s="17"/>
      <c r="E36" s="17"/>
      <c r="F36" s="20" t="s">
        <v>64</v>
      </c>
      <c r="G36" s="17"/>
      <c r="H36" s="17"/>
      <c r="I36" s="17"/>
    </row>
    <row r="37" spans="1:9" ht="13" thickBot="1">
      <c r="A37" s="17"/>
      <c r="B37" s="17"/>
      <c r="C37" s="17"/>
      <c r="D37" s="17"/>
      <c r="E37" s="17"/>
      <c r="F37" s="17"/>
      <c r="G37" s="17"/>
      <c r="H37" s="17"/>
      <c r="I37" s="17"/>
    </row>
    <row r="38" spans="1:9">
      <c r="A38" s="17"/>
      <c r="B38" s="17"/>
      <c r="C38" s="54"/>
      <c r="D38" s="55"/>
      <c r="E38" s="17"/>
      <c r="F38" s="17"/>
      <c r="G38" s="17"/>
      <c r="H38" s="17"/>
      <c r="I38" s="17"/>
    </row>
    <row r="39" spans="1:9">
      <c r="A39" s="17"/>
      <c r="B39" s="17"/>
      <c r="C39" s="56"/>
      <c r="D39" s="48"/>
      <c r="E39" s="17"/>
      <c r="F39" s="17"/>
      <c r="G39" s="17"/>
      <c r="H39" s="17"/>
      <c r="I39" s="17"/>
    </row>
    <row r="40" spans="1:9">
      <c r="A40" s="17"/>
      <c r="B40" s="17"/>
      <c r="C40" s="56"/>
      <c r="D40" s="48"/>
      <c r="E40" s="17"/>
      <c r="F40" s="17"/>
      <c r="G40" s="17"/>
      <c r="H40" s="17"/>
      <c r="I40" s="17"/>
    </row>
    <row r="41" spans="1:9">
      <c r="A41" s="17"/>
      <c r="B41" s="17"/>
      <c r="C41" s="56"/>
      <c r="D41" s="48"/>
      <c r="E41" s="17"/>
      <c r="F41" s="17"/>
      <c r="G41" s="17"/>
      <c r="H41" s="17"/>
      <c r="I41" s="17"/>
    </row>
    <row r="42" spans="1:9">
      <c r="A42" s="17"/>
      <c r="B42" s="17"/>
      <c r="C42" s="56"/>
      <c r="D42" s="48"/>
      <c r="E42" s="17"/>
      <c r="F42" s="17"/>
      <c r="G42" s="17"/>
      <c r="H42" s="17"/>
      <c r="I42" s="17"/>
    </row>
    <row r="43" spans="1:9" ht="13" thickBot="1">
      <c r="A43" s="17"/>
      <c r="B43" s="17"/>
      <c r="C43" s="57"/>
      <c r="D43" s="50"/>
      <c r="E43" s="17"/>
      <c r="F43" s="17"/>
      <c r="G43" s="17"/>
      <c r="H43" s="17"/>
      <c r="I43" s="17"/>
    </row>
    <row r="44" spans="1:9">
      <c r="A44" s="17"/>
      <c r="B44" s="17"/>
      <c r="C44" s="17"/>
      <c r="D44" s="17"/>
      <c r="E44" s="17"/>
      <c r="F44" s="17"/>
      <c r="G44" s="51"/>
      <c r="H44" s="17"/>
      <c r="I44" s="17"/>
    </row>
  </sheetData>
  <sheetProtection selectLockedCells="1"/>
  <mergeCells count="2">
    <mergeCell ref="C2:F2"/>
    <mergeCell ref="G30:H30"/>
  </mergeCells>
  <conditionalFormatting sqref="D30">
    <cfRule type="cellIs" dxfId="66" priority="4" operator="lessThan">
      <formula>5</formula>
    </cfRule>
  </conditionalFormatting>
  <conditionalFormatting sqref="G12:G20 H8 H10 H12:H14 H17 H19 H21 H23 H25 H27">
    <cfRule type="cellIs" dxfId="65" priority="3" operator="equal">
      <formula>"A"</formula>
    </cfRule>
  </conditionalFormatting>
  <conditionalFormatting sqref="G12:G20 H8 H10 H12:H14 H17 H19 H21 H23 H25 H27">
    <cfRule type="cellIs" dxfId="64" priority="2" operator="equal">
      <formula>"B"</formula>
    </cfRule>
  </conditionalFormatting>
  <conditionalFormatting sqref="G12:G20 H8 H10 H12:H14 H17 H19 H21 H23 H25 H27">
    <cfRule type="cellIs" dxfId="63" priority="1" operator="equal">
      <formula>"C"</formula>
    </cfRule>
  </conditionalFormatting>
  <dataValidations count="1">
    <dataValidation type="list" allowBlank="1" showInputMessage="1" showErrorMessage="1" sqref="H8 H21 H23 H25 H27 G12:G20 H10">
      <formula1>$J$4:$J$6</formula1>
    </dataValidation>
  </dataValidations>
  <pageMargins left="0.78740157499999996" right="0.78740157499999996" top="0.984251969" bottom="0.984251969" header="0.4921259845" footer="0.4921259845"/>
  <headerFooter alignWithMargins="0"/>
  <legacyDrawing r:id="rId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enableFormatConditionsCalculation="0">
    <tabColor theme="3" tint="0.39997558519241921"/>
    <pageSetUpPr fitToPage="1"/>
  </sheetPr>
  <dimension ref="A1:EN484"/>
  <sheetViews>
    <sheetView topLeftCell="F1" workbookViewId="0">
      <selection activeCell="R2" sqref="R2:S2"/>
    </sheetView>
  </sheetViews>
  <sheetFormatPr baseColWidth="10" defaultRowHeight="12" x14ac:dyDescent="0"/>
  <cols>
    <col min="1" max="2" width="5.5" style="58" customWidth="1"/>
    <col min="3" max="3" width="21.1640625" style="65" customWidth="1"/>
    <col min="4" max="4" width="26.5" style="65" customWidth="1"/>
    <col min="5" max="5" width="5.5" style="58" customWidth="1"/>
    <col min="6" max="8" width="12.1640625" style="66" customWidth="1"/>
    <col min="9" max="13" width="6.33203125" style="58" customWidth="1"/>
    <col min="14" max="14" width="8.1640625" style="58" customWidth="1"/>
    <col min="15" max="15" width="6.33203125" style="58" customWidth="1"/>
    <col min="16" max="16" width="10.1640625" style="58" customWidth="1"/>
    <col min="17" max="18" width="8.5" style="58" customWidth="1"/>
    <col min="19" max="19" width="7" style="58" customWidth="1"/>
    <col min="20" max="30" width="6.33203125" style="58" customWidth="1"/>
    <col min="31" max="31" width="6.5" style="67" customWidth="1"/>
    <col min="32" max="32" width="7.5" style="18" customWidth="1"/>
    <col min="33" max="38" width="1.5" style="18" customWidth="1"/>
    <col min="39" max="39" width="11.5" style="150" customWidth="1"/>
    <col min="40" max="40" width="14.1640625" style="150" customWidth="1"/>
    <col min="41" max="104" width="10.83203125" style="150"/>
    <col min="105" max="16384" width="10.83203125" style="18"/>
  </cols>
  <sheetData>
    <row r="1" spans="1:144" ht="55.5" customHeight="1" thickBot="1">
      <c r="A1" s="59"/>
      <c r="B1" s="146"/>
      <c r="C1" s="60" t="s">
        <v>99</v>
      </c>
      <c r="D1" s="160" t="s">
        <v>129</v>
      </c>
      <c r="E1" s="160"/>
      <c r="F1" s="160"/>
      <c r="G1" s="160"/>
      <c r="H1" s="160"/>
      <c r="I1" s="161"/>
      <c r="J1" s="68"/>
      <c r="K1" s="68"/>
      <c r="L1" s="68"/>
      <c r="M1" s="68"/>
      <c r="N1" s="68"/>
      <c r="O1" s="67"/>
      <c r="P1" s="67"/>
      <c r="Q1" s="67"/>
      <c r="R1" s="67"/>
      <c r="S1" s="67"/>
      <c r="T1" s="67"/>
      <c r="U1" s="67"/>
      <c r="V1" s="67"/>
      <c r="W1" s="67"/>
      <c r="X1" s="172" t="s">
        <v>180</v>
      </c>
      <c r="Y1" s="173"/>
      <c r="Z1" s="173"/>
      <c r="AA1" s="173"/>
      <c r="AB1" s="173"/>
      <c r="AC1" s="173"/>
      <c r="AD1" s="173"/>
      <c r="AE1" s="174"/>
    </row>
    <row r="2" spans="1:144" ht="178" customHeight="1" thickBot="1">
      <c r="A2" s="119" t="s">
        <v>66</v>
      </c>
      <c r="B2" s="119" t="s">
        <v>146</v>
      </c>
      <c r="C2" s="120" t="s">
        <v>86</v>
      </c>
      <c r="D2" s="121" t="s">
        <v>87</v>
      </c>
      <c r="E2" s="120" t="s">
        <v>67</v>
      </c>
      <c r="F2" s="122" t="s">
        <v>68</v>
      </c>
      <c r="G2" s="148" t="s">
        <v>147</v>
      </c>
      <c r="H2" s="148" t="s">
        <v>148</v>
      </c>
      <c r="I2" s="119" t="s">
        <v>69</v>
      </c>
      <c r="J2" s="119" t="s">
        <v>70</v>
      </c>
      <c r="K2" s="158" t="s">
        <v>71</v>
      </c>
      <c r="L2" s="159"/>
      <c r="M2" s="159" t="s">
        <v>72</v>
      </c>
      <c r="N2" s="159"/>
      <c r="O2" s="159"/>
      <c r="P2" s="159" t="s">
        <v>73</v>
      </c>
      <c r="Q2" s="159"/>
      <c r="R2" s="159" t="s">
        <v>19</v>
      </c>
      <c r="S2" s="159"/>
      <c r="T2" s="119" t="s">
        <v>176</v>
      </c>
      <c r="U2" s="119" t="s">
        <v>177</v>
      </c>
      <c r="V2" s="119" t="s">
        <v>178</v>
      </c>
      <c r="W2" s="119" t="s">
        <v>179</v>
      </c>
      <c r="X2" s="119" t="s">
        <v>169</v>
      </c>
      <c r="Y2" s="119" t="s">
        <v>170</v>
      </c>
      <c r="Z2" s="119" t="s">
        <v>171</v>
      </c>
      <c r="AA2" s="119" t="s">
        <v>172</v>
      </c>
      <c r="AB2" s="119" t="s">
        <v>173</v>
      </c>
      <c r="AC2" s="119" t="s">
        <v>174</v>
      </c>
      <c r="AD2" s="119" t="s">
        <v>175</v>
      </c>
      <c r="AE2" s="98" t="s">
        <v>76</v>
      </c>
      <c r="AF2" s="18" t="s">
        <v>51</v>
      </c>
    </row>
    <row r="3" spans="1:144" ht="21" customHeight="1" thickBot="1">
      <c r="A3" s="123"/>
      <c r="B3" s="123"/>
      <c r="C3" s="124"/>
      <c r="D3" s="124"/>
      <c r="E3" s="123"/>
      <c r="F3" s="125"/>
      <c r="G3" s="125"/>
      <c r="H3" s="125"/>
      <c r="I3" s="123"/>
      <c r="J3" s="123"/>
      <c r="K3" s="126" t="s">
        <v>77</v>
      </c>
      <c r="L3" s="126" t="s">
        <v>78</v>
      </c>
      <c r="M3" s="126" t="s">
        <v>77</v>
      </c>
      <c r="N3" s="126" t="s">
        <v>79</v>
      </c>
      <c r="O3" s="126" t="s">
        <v>78</v>
      </c>
      <c r="P3" s="126" t="s">
        <v>80</v>
      </c>
      <c r="Q3" s="126" t="s">
        <v>81</v>
      </c>
      <c r="R3" s="126" t="s">
        <v>82</v>
      </c>
      <c r="S3" s="126" t="s">
        <v>83</v>
      </c>
      <c r="T3" s="123"/>
      <c r="U3" s="123"/>
      <c r="V3" s="123"/>
      <c r="W3" s="123"/>
      <c r="X3" s="123"/>
      <c r="Y3" s="123"/>
      <c r="Z3" s="123"/>
      <c r="AA3" s="123"/>
      <c r="AB3" s="123"/>
      <c r="AC3" s="123"/>
      <c r="AD3" s="123"/>
      <c r="AE3" s="99">
        <v>4</v>
      </c>
      <c r="AF3" s="18" t="s">
        <v>14</v>
      </c>
      <c r="AG3" s="18">
        <f t="shared" ref="AG3:AL3" si="0">SUM(AG5:AG101)</f>
        <v>0</v>
      </c>
      <c r="AH3" s="18">
        <f t="shared" si="0"/>
        <v>4</v>
      </c>
      <c r="AI3" s="18">
        <f t="shared" si="0"/>
        <v>1</v>
      </c>
      <c r="AJ3" s="61">
        <f t="shared" si="0"/>
        <v>5</v>
      </c>
      <c r="AK3" s="61">
        <f>SUM(AK5:AK101)</f>
        <v>3</v>
      </c>
      <c r="AL3" s="61">
        <f t="shared" si="0"/>
        <v>3</v>
      </c>
      <c r="AM3" s="169"/>
      <c r="AN3" s="170">
        <v>41154</v>
      </c>
      <c r="DA3" s="150"/>
      <c r="DB3" s="150"/>
    </row>
    <row r="4" spans="1:144" s="107" customFormat="1" ht="37" customHeight="1" thickTop="1">
      <c r="A4" s="103"/>
      <c r="B4" s="103"/>
      <c r="C4" s="104"/>
      <c r="D4" s="104"/>
      <c r="E4" s="103"/>
      <c r="F4" s="105"/>
      <c r="G4" s="105"/>
      <c r="H4" s="105"/>
      <c r="I4" s="103"/>
      <c r="J4" s="103"/>
      <c r="K4" s="103"/>
      <c r="L4" s="103"/>
      <c r="M4" s="103"/>
      <c r="N4" s="103"/>
      <c r="O4" s="103"/>
      <c r="P4" s="103"/>
      <c r="Q4" s="103"/>
      <c r="R4" s="103"/>
      <c r="S4" s="103"/>
      <c r="T4" s="103"/>
      <c r="U4" s="103"/>
      <c r="V4" s="103"/>
      <c r="W4" s="103"/>
      <c r="X4" s="103"/>
      <c r="Y4" s="103"/>
      <c r="Z4" s="103"/>
      <c r="AA4" s="103"/>
      <c r="AB4" s="103"/>
      <c r="AC4" s="103"/>
      <c r="AD4" s="103"/>
      <c r="AE4" s="106"/>
      <c r="AF4" s="107" t="s">
        <v>13</v>
      </c>
      <c r="AM4" s="155" t="s">
        <v>149</v>
      </c>
      <c r="AN4" s="166" t="s">
        <v>151</v>
      </c>
      <c r="AO4" s="155"/>
      <c r="AP4" s="151"/>
      <c r="AQ4" s="151"/>
      <c r="AR4" s="151"/>
      <c r="AS4" s="151"/>
      <c r="AT4" s="151"/>
      <c r="AU4" s="151"/>
      <c r="AV4" s="151"/>
      <c r="AW4" s="151"/>
      <c r="AX4" s="151"/>
      <c r="AY4" s="151"/>
      <c r="AZ4" s="151"/>
      <c r="BA4" s="151"/>
      <c r="BB4" s="151"/>
      <c r="BC4" s="151"/>
      <c r="BD4" s="151"/>
      <c r="BE4" s="151"/>
      <c r="BF4" s="151"/>
      <c r="BG4" s="151"/>
      <c r="BH4" s="151"/>
      <c r="BI4" s="151"/>
      <c r="BJ4" s="151"/>
      <c r="BK4" s="151"/>
      <c r="BL4" s="151"/>
      <c r="BM4" s="151"/>
      <c r="BN4" s="151"/>
      <c r="BO4" s="151"/>
      <c r="BP4" s="151"/>
      <c r="BQ4" s="151"/>
      <c r="BR4" s="151"/>
      <c r="BS4" s="151"/>
      <c r="BT4" s="151"/>
      <c r="BU4" s="151"/>
      <c r="BV4" s="151"/>
      <c r="BW4" s="151"/>
      <c r="BX4" s="151"/>
      <c r="BY4" s="151"/>
      <c r="BZ4" s="151"/>
      <c r="CA4" s="151"/>
      <c r="CB4" s="151"/>
      <c r="CC4" s="151"/>
      <c r="CD4" s="151"/>
      <c r="CE4" s="151"/>
      <c r="CF4" s="151"/>
      <c r="CG4" s="151"/>
      <c r="CH4" s="151"/>
      <c r="CI4" s="151"/>
      <c r="CJ4" s="151"/>
      <c r="CK4" s="151"/>
      <c r="CL4" s="151"/>
      <c r="CM4" s="151"/>
      <c r="CN4" s="151"/>
      <c r="CO4" s="151"/>
      <c r="CP4" s="151"/>
      <c r="CQ4" s="151"/>
      <c r="CR4" s="151"/>
      <c r="CS4" s="151"/>
      <c r="CT4" s="151"/>
      <c r="CU4" s="151"/>
      <c r="CV4" s="151"/>
      <c r="CW4" s="151"/>
      <c r="CX4" s="151"/>
      <c r="CY4" s="151"/>
      <c r="CZ4" s="151"/>
    </row>
    <row r="5" spans="1:144" s="62" customFormat="1" ht="18.75" customHeight="1">
      <c r="A5" s="21">
        <v>1</v>
      </c>
      <c r="B5" s="21"/>
      <c r="C5" s="117" t="s">
        <v>120</v>
      </c>
      <c r="D5" s="22" t="s">
        <v>130</v>
      </c>
      <c r="E5" s="70" t="s">
        <v>96</v>
      </c>
      <c r="F5" s="23">
        <v>18996</v>
      </c>
      <c r="G5" s="23">
        <v>36526</v>
      </c>
      <c r="H5" s="23">
        <v>36526</v>
      </c>
      <c r="I5" s="70" t="s">
        <v>97</v>
      </c>
      <c r="J5" s="70" t="s">
        <v>97</v>
      </c>
      <c r="K5" s="70" t="s">
        <v>13</v>
      </c>
      <c r="L5" s="70" t="s">
        <v>97</v>
      </c>
      <c r="M5" s="70" t="s">
        <v>13</v>
      </c>
      <c r="N5" s="70" t="s">
        <v>14</v>
      </c>
      <c r="O5" s="70" t="s">
        <v>97</v>
      </c>
      <c r="P5" s="70" t="s">
        <v>13</v>
      </c>
      <c r="Q5" s="70" t="s">
        <v>13</v>
      </c>
      <c r="R5" s="70" t="s">
        <v>51</v>
      </c>
      <c r="S5" s="70" t="s">
        <v>14</v>
      </c>
      <c r="T5" s="70" t="s">
        <v>14</v>
      </c>
      <c r="U5" s="70" t="s">
        <v>97</v>
      </c>
      <c r="V5" s="70"/>
      <c r="W5" s="70"/>
      <c r="X5" s="70"/>
      <c r="Y5" s="70"/>
      <c r="Z5" s="70"/>
      <c r="AA5" s="70"/>
      <c r="AB5" s="70"/>
      <c r="AC5" s="70"/>
      <c r="AD5" s="70"/>
      <c r="AE5" s="100">
        <v>4</v>
      </c>
      <c r="AF5" s="62">
        <f>MAX(A:A)</f>
        <v>16</v>
      </c>
      <c r="AG5" s="63">
        <f>IF($AE5=1,1,0)</f>
        <v>0</v>
      </c>
      <c r="AH5" s="63">
        <f>IF($AE5=2,1,0)</f>
        <v>0</v>
      </c>
      <c r="AI5" s="63">
        <f>IF($AE5=3,1,0)</f>
        <v>0</v>
      </c>
      <c r="AJ5" s="63">
        <f>IF($AE5=4,1,0)</f>
        <v>1</v>
      </c>
      <c r="AK5" s="63">
        <f>IF($AE5=5,1,0)</f>
        <v>0</v>
      </c>
      <c r="AL5" s="63">
        <f>IF($AE5=6,1,0)</f>
        <v>0</v>
      </c>
      <c r="AM5" s="150">
        <v>6</v>
      </c>
      <c r="AN5" s="153">
        <v>41154</v>
      </c>
      <c r="AO5" s="63"/>
      <c r="AP5" s="63"/>
      <c r="AQ5" s="63"/>
      <c r="AR5" s="63"/>
      <c r="AS5" s="63"/>
      <c r="AT5" s="63"/>
      <c r="AU5" s="150">
        <v>5</v>
      </c>
      <c r="AV5" s="153">
        <v>41154</v>
      </c>
      <c r="AW5" s="63"/>
      <c r="AX5" s="63"/>
      <c r="AY5" s="63"/>
      <c r="AZ5" s="63"/>
      <c r="BA5" s="150">
        <v>5</v>
      </c>
      <c r="BB5" s="153">
        <v>41154</v>
      </c>
      <c r="BC5" s="63"/>
      <c r="BD5" s="63"/>
      <c r="BE5" s="63"/>
      <c r="BF5" s="63"/>
      <c r="BG5" s="150">
        <v>2</v>
      </c>
      <c r="BH5" s="153">
        <v>41154</v>
      </c>
      <c r="BI5" s="150">
        <v>6</v>
      </c>
      <c r="BJ5" s="153">
        <v>41154</v>
      </c>
      <c r="BK5" s="150"/>
      <c r="BL5" s="150"/>
      <c r="BM5" s="150"/>
      <c r="BN5" s="150"/>
      <c r="BO5" s="150"/>
      <c r="BP5" s="150"/>
      <c r="BQ5" s="150"/>
      <c r="BR5" s="150"/>
      <c r="BS5" s="150"/>
      <c r="BT5" s="152"/>
      <c r="BU5" s="152"/>
      <c r="BV5" s="152"/>
      <c r="BW5" s="152"/>
      <c r="BX5" s="152"/>
      <c r="BY5" s="152"/>
      <c r="BZ5" s="152"/>
      <c r="CA5" s="152"/>
      <c r="CB5" s="152"/>
      <c r="CC5" s="152"/>
      <c r="CD5" s="152"/>
      <c r="CE5" s="152"/>
      <c r="CF5" s="152"/>
      <c r="CG5" s="152"/>
      <c r="CH5" s="152"/>
      <c r="CI5" s="152"/>
      <c r="CJ5" s="152"/>
      <c r="CK5" s="152"/>
      <c r="CL5" s="152"/>
      <c r="CM5" s="152"/>
      <c r="CN5" s="152"/>
      <c r="CO5" s="152"/>
      <c r="CP5" s="152"/>
      <c r="CQ5" s="152"/>
      <c r="CR5" s="152"/>
      <c r="CS5" s="152"/>
      <c r="CT5" s="152"/>
      <c r="CU5" s="152"/>
      <c r="CV5" s="152"/>
      <c r="CW5" s="152"/>
      <c r="CX5" s="152"/>
      <c r="CY5" s="152"/>
      <c r="CZ5" s="152"/>
      <c r="DA5" s="152"/>
      <c r="DB5" s="152"/>
      <c r="DC5" s="152"/>
      <c r="DD5" s="152"/>
      <c r="DE5" s="152"/>
      <c r="DF5" s="152"/>
      <c r="DG5" s="152"/>
      <c r="DH5" s="152"/>
      <c r="DI5" s="152"/>
      <c r="DJ5" s="152"/>
      <c r="DK5" s="152"/>
      <c r="DL5" s="152"/>
      <c r="DM5" s="152"/>
      <c r="DN5" s="152"/>
      <c r="DO5" s="152"/>
      <c r="DP5" s="152"/>
      <c r="DQ5" s="152"/>
      <c r="DR5" s="152"/>
      <c r="DS5" s="152"/>
      <c r="DT5" s="152"/>
      <c r="DU5" s="152"/>
      <c r="DV5" s="152"/>
      <c r="DW5" s="152"/>
      <c r="DX5" s="152"/>
    </row>
    <row r="6" spans="1:144" s="62" customFormat="1" ht="18.75" customHeight="1">
      <c r="A6" s="21">
        <v>2</v>
      </c>
      <c r="B6" s="21"/>
      <c r="C6" s="117" t="s">
        <v>109</v>
      </c>
      <c r="D6" s="22" t="s">
        <v>131</v>
      </c>
      <c r="E6" s="70" t="s">
        <v>96</v>
      </c>
      <c r="F6" s="23">
        <v>36892</v>
      </c>
      <c r="G6" s="23"/>
      <c r="H6" s="23"/>
      <c r="I6" s="70" t="s">
        <v>97</v>
      </c>
      <c r="J6" s="70" t="s">
        <v>97</v>
      </c>
      <c r="K6" s="70" t="s">
        <v>97</v>
      </c>
      <c r="L6" s="70" t="s">
        <v>97</v>
      </c>
      <c r="M6" s="70" t="s">
        <v>97</v>
      </c>
      <c r="N6" s="70" t="s">
        <v>97</v>
      </c>
      <c r="O6" s="70" t="s">
        <v>97</v>
      </c>
      <c r="P6" s="70" t="s">
        <v>97</v>
      </c>
      <c r="Q6" s="70" t="s">
        <v>97</v>
      </c>
      <c r="R6" s="70" t="s">
        <v>97</v>
      </c>
      <c r="S6" s="70" t="s">
        <v>97</v>
      </c>
      <c r="T6" s="70" t="s">
        <v>13</v>
      </c>
      <c r="U6" s="70" t="s">
        <v>97</v>
      </c>
      <c r="V6" s="70"/>
      <c r="W6" s="70"/>
      <c r="X6" s="70"/>
      <c r="Y6" s="70"/>
      <c r="Z6" s="70"/>
      <c r="AA6" s="70"/>
      <c r="AB6" s="70"/>
      <c r="AC6" s="70"/>
      <c r="AD6" s="70"/>
      <c r="AE6" s="101">
        <v>6</v>
      </c>
      <c r="AF6" s="62" t="s">
        <v>84</v>
      </c>
      <c r="AG6" s="63">
        <f t="shared" ref="AG6:AG69" si="1">IF($AE6=1,1,0)</f>
        <v>0</v>
      </c>
      <c r="AH6" s="63">
        <f t="shared" ref="AH6:AH69" si="2">IF($AE6=2,1,0)</f>
        <v>0</v>
      </c>
      <c r="AI6" s="63">
        <f t="shared" ref="AI6:AI69" si="3">IF($AE6=3,1,0)</f>
        <v>0</v>
      </c>
      <c r="AJ6" s="63">
        <f t="shared" ref="AJ6:AJ69" si="4">IF($AE6=4,1,0)</f>
        <v>0</v>
      </c>
      <c r="AK6" s="63">
        <f t="shared" ref="AK6:AK69" si="5">IF($AE6=5,1,0)</f>
        <v>0</v>
      </c>
      <c r="AL6" s="63">
        <f t="shared" ref="AL6:AL69" si="6">IF($AE6=6,1,0)</f>
        <v>1</v>
      </c>
      <c r="AM6" s="63"/>
      <c r="AN6" s="63"/>
      <c r="AO6" s="63"/>
      <c r="AP6" s="63"/>
      <c r="AQ6" s="63"/>
      <c r="AR6" s="63"/>
      <c r="AS6" s="63"/>
      <c r="AT6" s="63"/>
      <c r="AU6" s="63"/>
      <c r="AV6" s="63"/>
      <c r="AW6" s="63"/>
      <c r="AX6" s="63"/>
      <c r="AY6" s="63"/>
      <c r="AZ6" s="63"/>
      <c r="BA6" s="63"/>
      <c r="BB6" s="63"/>
      <c r="BC6" s="63"/>
      <c r="BD6" s="63"/>
      <c r="BE6" s="63"/>
      <c r="BF6" s="63"/>
      <c r="BG6" s="63"/>
      <c r="BH6" s="63"/>
      <c r="BI6" s="63"/>
      <c r="BJ6" s="63"/>
      <c r="BK6" s="63"/>
      <c r="BL6" s="63"/>
      <c r="BM6" s="63"/>
      <c r="BN6" s="63"/>
      <c r="BO6" s="63"/>
      <c r="BP6" s="63"/>
      <c r="BQ6" s="63"/>
      <c r="BR6" s="63"/>
      <c r="BS6" s="63"/>
      <c r="BT6" s="63"/>
      <c r="BU6" s="63"/>
      <c r="BV6" s="63"/>
      <c r="BW6" s="63"/>
      <c r="BX6" s="63"/>
      <c r="BY6" s="150">
        <v>6</v>
      </c>
      <c r="BZ6" s="153">
        <v>41154</v>
      </c>
      <c r="CA6" s="150"/>
      <c r="CB6" s="150"/>
      <c r="CC6" s="150"/>
      <c r="CD6" s="150"/>
      <c r="CE6" s="150"/>
      <c r="CF6" s="150"/>
      <c r="CG6" s="150"/>
      <c r="CH6" s="150"/>
      <c r="CI6" s="150"/>
      <c r="CJ6" s="152"/>
      <c r="CK6" s="152"/>
      <c r="CL6" s="152"/>
      <c r="CM6" s="152"/>
      <c r="CN6" s="152"/>
      <c r="CO6" s="152"/>
      <c r="CP6" s="152"/>
      <c r="CQ6" s="152"/>
      <c r="CR6" s="152"/>
      <c r="CS6" s="152"/>
      <c r="CT6" s="152"/>
      <c r="CU6" s="152"/>
      <c r="CV6" s="152"/>
      <c r="CW6" s="152"/>
      <c r="CX6" s="152"/>
      <c r="CY6" s="152"/>
      <c r="CZ6" s="152"/>
      <c r="DA6" s="152"/>
      <c r="DB6" s="152"/>
      <c r="DC6" s="152"/>
      <c r="DD6" s="152"/>
      <c r="DE6" s="152"/>
      <c r="DF6" s="152"/>
      <c r="DG6" s="152"/>
      <c r="DH6" s="152"/>
      <c r="DI6" s="152"/>
      <c r="DJ6" s="152"/>
      <c r="DK6" s="152"/>
      <c r="DL6" s="152"/>
      <c r="DM6" s="152"/>
      <c r="DN6" s="152"/>
      <c r="DO6" s="152"/>
      <c r="DP6" s="152"/>
      <c r="DQ6" s="152"/>
      <c r="DR6" s="152"/>
      <c r="DS6" s="152"/>
      <c r="DT6" s="152"/>
      <c r="DU6" s="152"/>
      <c r="DV6" s="152"/>
      <c r="DW6" s="152"/>
      <c r="DX6" s="152"/>
      <c r="DY6" s="152"/>
      <c r="DZ6" s="152"/>
      <c r="EA6" s="152"/>
      <c r="EB6" s="152"/>
      <c r="EC6" s="152"/>
      <c r="ED6" s="152"/>
      <c r="EE6" s="152"/>
      <c r="EF6" s="152"/>
      <c r="EG6" s="152"/>
      <c r="EH6" s="152"/>
      <c r="EI6" s="152"/>
      <c r="EJ6" s="152"/>
      <c r="EK6" s="152"/>
      <c r="EL6" s="152"/>
      <c r="EM6" s="152"/>
      <c r="EN6" s="152"/>
    </row>
    <row r="7" spans="1:144" s="62" customFormat="1" ht="18.75" customHeight="1">
      <c r="A7" s="21">
        <v>3</v>
      </c>
      <c r="B7" s="21"/>
      <c r="C7" s="117" t="s">
        <v>113</v>
      </c>
      <c r="D7" s="22" t="s">
        <v>132</v>
      </c>
      <c r="E7" s="70" t="s">
        <v>102</v>
      </c>
      <c r="F7" s="23">
        <v>367</v>
      </c>
      <c r="G7" s="23"/>
      <c r="H7" s="23"/>
      <c r="I7" s="70" t="s">
        <v>51</v>
      </c>
      <c r="J7" s="70" t="s">
        <v>97</v>
      </c>
      <c r="K7" s="70" t="s">
        <v>97</v>
      </c>
      <c r="L7" s="70" t="s">
        <v>97</v>
      </c>
      <c r="M7" s="70" t="s">
        <v>97</v>
      </c>
      <c r="N7" s="70" t="s">
        <v>97</v>
      </c>
      <c r="O7" s="70" t="s">
        <v>13</v>
      </c>
      <c r="P7" s="70" t="s">
        <v>13</v>
      </c>
      <c r="Q7" s="70" t="s">
        <v>97</v>
      </c>
      <c r="R7" s="70" t="s">
        <v>51</v>
      </c>
      <c r="S7" s="70" t="s">
        <v>13</v>
      </c>
      <c r="T7" s="70" t="s">
        <v>13</v>
      </c>
      <c r="U7" s="70" t="s">
        <v>13</v>
      </c>
      <c r="V7" s="70"/>
      <c r="W7" s="70"/>
      <c r="X7" s="70"/>
      <c r="Y7" s="70"/>
      <c r="Z7" s="70"/>
      <c r="AA7" s="70"/>
      <c r="AB7" s="70"/>
      <c r="AC7" s="70"/>
      <c r="AD7" s="70"/>
      <c r="AE7" s="100">
        <v>2</v>
      </c>
      <c r="AF7" s="62" t="s">
        <v>85</v>
      </c>
      <c r="AG7" s="63">
        <f t="shared" si="1"/>
        <v>0</v>
      </c>
      <c r="AH7" s="63">
        <f t="shared" si="2"/>
        <v>1</v>
      </c>
      <c r="AI7" s="63">
        <f t="shared" si="3"/>
        <v>0</v>
      </c>
      <c r="AJ7" s="63">
        <f t="shared" si="4"/>
        <v>0</v>
      </c>
      <c r="AK7" s="63">
        <f t="shared" si="5"/>
        <v>0</v>
      </c>
      <c r="AL7" s="63">
        <f t="shared" si="6"/>
        <v>0</v>
      </c>
      <c r="AM7" s="150">
        <v>6</v>
      </c>
      <c r="AN7" s="153">
        <v>41154</v>
      </c>
      <c r="AO7" s="63"/>
      <c r="AP7" s="63"/>
      <c r="AQ7" s="150">
        <v>2</v>
      </c>
      <c r="AR7" s="153">
        <v>41154</v>
      </c>
      <c r="AS7" s="150">
        <v>3</v>
      </c>
      <c r="AT7" s="153">
        <v>41154</v>
      </c>
      <c r="AU7" s="150"/>
      <c r="AV7" s="153"/>
      <c r="AW7" s="150"/>
      <c r="AX7" s="153"/>
      <c r="AY7" s="150"/>
      <c r="AZ7" s="153"/>
      <c r="BA7" s="150"/>
      <c r="BB7" s="150"/>
      <c r="BC7" s="150"/>
      <c r="BD7" s="152"/>
      <c r="BE7" s="152"/>
      <c r="BF7" s="152"/>
      <c r="BG7" s="152"/>
      <c r="BH7" s="152"/>
      <c r="BI7" s="152"/>
      <c r="BJ7" s="152"/>
      <c r="BK7" s="152"/>
      <c r="BL7" s="152"/>
      <c r="BM7" s="152"/>
      <c r="BN7" s="152"/>
      <c r="BO7" s="152"/>
      <c r="BP7" s="152"/>
      <c r="BQ7" s="152"/>
      <c r="BR7" s="152"/>
      <c r="BS7" s="152"/>
      <c r="BT7" s="152"/>
      <c r="BU7" s="152"/>
      <c r="BV7" s="152"/>
      <c r="BW7" s="152"/>
      <c r="BX7" s="152"/>
      <c r="BY7" s="152"/>
      <c r="BZ7" s="152"/>
      <c r="CA7" s="152"/>
      <c r="CB7" s="152"/>
      <c r="CC7" s="152"/>
      <c r="CD7" s="152"/>
      <c r="CE7" s="152"/>
      <c r="CF7" s="152"/>
      <c r="CG7" s="152"/>
      <c r="CH7" s="152"/>
      <c r="CI7" s="152"/>
      <c r="CJ7" s="152"/>
      <c r="CK7" s="152"/>
      <c r="CL7" s="152"/>
      <c r="CM7" s="152"/>
      <c r="CN7" s="152"/>
      <c r="CO7" s="152"/>
      <c r="CP7" s="152"/>
      <c r="CQ7" s="152"/>
      <c r="CR7" s="152"/>
      <c r="CS7" s="152"/>
      <c r="CT7" s="152"/>
      <c r="CU7" s="152"/>
      <c r="CV7" s="152"/>
      <c r="CW7" s="152"/>
      <c r="CX7" s="152"/>
      <c r="CY7" s="152"/>
      <c r="CZ7" s="152"/>
      <c r="DA7" s="152"/>
      <c r="DB7" s="152"/>
      <c r="DC7" s="152"/>
      <c r="DD7" s="152"/>
      <c r="DE7" s="152"/>
      <c r="DF7" s="152"/>
      <c r="DG7" s="152"/>
      <c r="DH7" s="152"/>
      <c r="DI7" s="152"/>
      <c r="DJ7" s="152"/>
      <c r="DK7" s="152"/>
      <c r="DL7" s="152"/>
      <c r="DM7" s="152"/>
      <c r="DN7" s="152"/>
    </row>
    <row r="8" spans="1:144" ht="18.75" customHeight="1">
      <c r="A8" s="21">
        <v>4</v>
      </c>
      <c r="B8" s="21"/>
      <c r="C8" s="117" t="s">
        <v>122</v>
      </c>
      <c r="D8" s="22" t="s">
        <v>133</v>
      </c>
      <c r="E8" s="70" t="s">
        <v>96</v>
      </c>
      <c r="F8" s="23">
        <v>36892</v>
      </c>
      <c r="G8" s="23"/>
      <c r="H8" s="23"/>
      <c r="I8" s="70" t="s">
        <v>97</v>
      </c>
      <c r="J8" s="70" t="s">
        <v>13</v>
      </c>
      <c r="K8" s="70" t="s">
        <v>97</v>
      </c>
      <c r="L8" s="70" t="s">
        <v>97</v>
      </c>
      <c r="M8" s="70" t="s">
        <v>97</v>
      </c>
      <c r="N8" s="70" t="s">
        <v>51</v>
      </c>
      <c r="O8" s="70" t="s">
        <v>51</v>
      </c>
      <c r="P8" s="70" t="s">
        <v>97</v>
      </c>
      <c r="Q8" s="70" t="s">
        <v>51</v>
      </c>
      <c r="R8" s="70" t="s">
        <v>97</v>
      </c>
      <c r="S8" s="70" t="s">
        <v>97</v>
      </c>
      <c r="T8" s="70" t="s">
        <v>13</v>
      </c>
      <c r="U8" s="70" t="s">
        <v>97</v>
      </c>
      <c r="V8" s="70"/>
      <c r="W8" s="70"/>
      <c r="X8" s="70"/>
      <c r="Y8" s="70"/>
      <c r="Z8" s="70"/>
      <c r="AA8" s="70"/>
      <c r="AB8" s="70"/>
      <c r="AC8" s="70"/>
      <c r="AD8" s="70"/>
      <c r="AE8" s="100">
        <v>3</v>
      </c>
      <c r="AG8" s="64">
        <f t="shared" si="1"/>
        <v>0</v>
      </c>
      <c r="AH8" s="64">
        <f t="shared" si="2"/>
        <v>0</v>
      </c>
      <c r="AI8" s="64">
        <f t="shared" si="3"/>
        <v>1</v>
      </c>
      <c r="AJ8" s="64">
        <f t="shared" si="4"/>
        <v>0</v>
      </c>
      <c r="AK8" s="64">
        <f t="shared" si="5"/>
        <v>0</v>
      </c>
      <c r="AL8" s="64">
        <f t="shared" si="6"/>
        <v>0</v>
      </c>
      <c r="AM8" s="150">
        <v>4</v>
      </c>
      <c r="AN8" s="153">
        <v>41154</v>
      </c>
      <c r="DA8" s="150"/>
      <c r="DB8" s="150"/>
    </row>
    <row r="9" spans="1:144" ht="18.75" customHeight="1">
      <c r="A9" s="21">
        <v>5</v>
      </c>
      <c r="B9" s="147"/>
      <c r="C9" s="118" t="s">
        <v>121</v>
      </c>
      <c r="D9" s="22" t="s">
        <v>134</v>
      </c>
      <c r="E9" s="69" t="s">
        <v>102</v>
      </c>
      <c r="F9" s="24">
        <v>367</v>
      </c>
      <c r="G9" s="24"/>
      <c r="H9" s="24"/>
      <c r="I9" s="69" t="s">
        <v>97</v>
      </c>
      <c r="J9" s="69" t="s">
        <v>51</v>
      </c>
      <c r="K9" s="69" t="s">
        <v>97</v>
      </c>
      <c r="L9" s="69" t="s">
        <v>51</v>
      </c>
      <c r="M9" s="69" t="s">
        <v>97</v>
      </c>
      <c r="N9" s="69" t="s">
        <v>97</v>
      </c>
      <c r="O9" s="69" t="s">
        <v>97</v>
      </c>
      <c r="P9" s="69" t="s">
        <v>97</v>
      </c>
      <c r="Q9" s="69" t="s">
        <v>97</v>
      </c>
      <c r="R9" s="69" t="s">
        <v>97</v>
      </c>
      <c r="S9" s="69" t="s">
        <v>51</v>
      </c>
      <c r="T9" s="69" t="s">
        <v>13</v>
      </c>
      <c r="U9" s="69" t="s">
        <v>97</v>
      </c>
      <c r="V9" s="69"/>
      <c r="W9" s="69"/>
      <c r="X9" s="69"/>
      <c r="Y9" s="69"/>
      <c r="Z9" s="69"/>
      <c r="AA9" s="69"/>
      <c r="AB9" s="69"/>
      <c r="AC9" s="69"/>
      <c r="AD9" s="69"/>
      <c r="AE9" s="100">
        <v>6</v>
      </c>
      <c r="AG9" s="64">
        <f t="shared" si="1"/>
        <v>0</v>
      </c>
      <c r="AH9" s="64">
        <f t="shared" si="2"/>
        <v>0</v>
      </c>
      <c r="AI9" s="64">
        <f t="shared" si="3"/>
        <v>0</v>
      </c>
      <c r="AJ9" s="64">
        <f t="shared" si="4"/>
        <v>0</v>
      </c>
      <c r="AK9" s="64">
        <f t="shared" si="5"/>
        <v>0</v>
      </c>
      <c r="AL9" s="64">
        <f t="shared" si="6"/>
        <v>1</v>
      </c>
      <c r="AM9" s="64"/>
      <c r="AN9" s="64"/>
      <c r="AO9" s="64"/>
      <c r="AP9" s="64"/>
      <c r="AQ9" s="64"/>
      <c r="AR9" s="64"/>
      <c r="AS9" s="64"/>
      <c r="AT9" s="64"/>
      <c r="AU9" s="64"/>
      <c r="AV9" s="64"/>
      <c r="DA9" s="150"/>
      <c r="DB9" s="150"/>
      <c r="DC9" s="150"/>
      <c r="DD9" s="150"/>
      <c r="DE9" s="150"/>
      <c r="DF9" s="150"/>
      <c r="DG9" s="150"/>
      <c r="DH9" s="150"/>
      <c r="DI9" s="150"/>
      <c r="DJ9" s="150"/>
    </row>
    <row r="10" spans="1:144" ht="18.75" customHeight="1">
      <c r="A10" s="21">
        <v>6</v>
      </c>
      <c r="B10" s="21"/>
      <c r="C10" s="117" t="s">
        <v>116</v>
      </c>
      <c r="D10" s="22" t="s">
        <v>135</v>
      </c>
      <c r="E10" s="70" t="s">
        <v>96</v>
      </c>
      <c r="F10" s="23">
        <v>36892</v>
      </c>
      <c r="G10" s="23"/>
      <c r="H10" s="23"/>
      <c r="I10" s="70" t="s">
        <v>51</v>
      </c>
      <c r="J10" s="70" t="s">
        <v>51</v>
      </c>
      <c r="K10" s="70" t="s">
        <v>97</v>
      </c>
      <c r="L10" s="70" t="s">
        <v>97</v>
      </c>
      <c r="M10" s="70" t="s">
        <v>97</v>
      </c>
      <c r="N10" s="70" t="s">
        <v>51</v>
      </c>
      <c r="O10" s="70" t="s">
        <v>97</v>
      </c>
      <c r="P10" s="70" t="s">
        <v>97</v>
      </c>
      <c r="Q10" s="70" t="s">
        <v>97</v>
      </c>
      <c r="R10" s="70" t="s">
        <v>97</v>
      </c>
      <c r="S10" s="70" t="s">
        <v>97</v>
      </c>
      <c r="T10" s="70" t="s">
        <v>14</v>
      </c>
      <c r="U10" s="70" t="s">
        <v>97</v>
      </c>
      <c r="V10" s="70"/>
      <c r="W10" s="70"/>
      <c r="X10" s="70"/>
      <c r="Y10" s="70"/>
      <c r="Z10" s="70"/>
      <c r="AA10" s="70"/>
      <c r="AB10" s="70"/>
      <c r="AC10" s="70"/>
      <c r="AD10" s="70"/>
      <c r="AE10" s="100">
        <v>5</v>
      </c>
      <c r="AG10" s="64">
        <f t="shared" si="1"/>
        <v>0</v>
      </c>
      <c r="AH10" s="64">
        <f t="shared" si="2"/>
        <v>0</v>
      </c>
      <c r="AI10" s="64">
        <f t="shared" si="3"/>
        <v>0</v>
      </c>
      <c r="AJ10" s="64">
        <f t="shared" si="4"/>
        <v>0</v>
      </c>
      <c r="AK10" s="64">
        <f t="shared" si="5"/>
        <v>1</v>
      </c>
      <c r="AL10" s="64">
        <f t="shared" si="6"/>
        <v>0</v>
      </c>
      <c r="AM10" s="150">
        <v>6</v>
      </c>
      <c r="AN10" s="153">
        <v>41154</v>
      </c>
      <c r="DA10" s="150"/>
      <c r="DB10" s="150"/>
    </row>
    <row r="11" spans="1:144" ht="18.75" customHeight="1">
      <c r="A11" s="21">
        <v>7</v>
      </c>
      <c r="B11" s="21"/>
      <c r="C11" s="117" t="s">
        <v>118</v>
      </c>
      <c r="D11" s="22" t="s">
        <v>136</v>
      </c>
      <c r="E11" s="70" t="s">
        <v>84</v>
      </c>
      <c r="F11" s="23">
        <v>9660</v>
      </c>
      <c r="G11" s="23"/>
      <c r="H11" s="23"/>
      <c r="I11" s="70" t="s">
        <v>97</v>
      </c>
      <c r="J11" s="70" t="s">
        <v>97</v>
      </c>
      <c r="K11" s="70" t="s">
        <v>51</v>
      </c>
      <c r="L11" s="70" t="s">
        <v>97</v>
      </c>
      <c r="M11" s="70" t="s">
        <v>97</v>
      </c>
      <c r="N11" s="70" t="s">
        <v>13</v>
      </c>
      <c r="O11" s="70" t="s">
        <v>13</v>
      </c>
      <c r="P11" s="70" t="s">
        <v>13</v>
      </c>
      <c r="Q11" s="70" t="s">
        <v>13</v>
      </c>
      <c r="R11" s="70" t="s">
        <v>97</v>
      </c>
      <c r="S11" s="70" t="s">
        <v>97</v>
      </c>
      <c r="T11" s="70" t="s">
        <v>97</v>
      </c>
      <c r="U11" s="70" t="s">
        <v>97</v>
      </c>
      <c r="V11" s="70"/>
      <c r="W11" s="70"/>
      <c r="X11" s="70"/>
      <c r="Y11" s="70"/>
      <c r="Z11" s="70"/>
      <c r="AA11" s="70"/>
      <c r="AB11" s="70"/>
      <c r="AC11" s="70"/>
      <c r="AD11" s="70"/>
      <c r="AE11" s="100">
        <v>4</v>
      </c>
      <c r="AG11" s="64">
        <f t="shared" si="1"/>
        <v>0</v>
      </c>
      <c r="AH11" s="64">
        <f t="shared" si="2"/>
        <v>0</v>
      </c>
      <c r="AI11" s="64">
        <f t="shared" si="3"/>
        <v>0</v>
      </c>
      <c r="AJ11" s="64">
        <f t="shared" si="4"/>
        <v>1</v>
      </c>
      <c r="AK11" s="64">
        <f t="shared" si="5"/>
        <v>0</v>
      </c>
      <c r="AL11" s="64">
        <f t="shared" si="6"/>
        <v>0</v>
      </c>
      <c r="AM11" s="64"/>
      <c r="AN11" s="64"/>
      <c r="AO11" s="150">
        <v>6</v>
      </c>
      <c r="AP11" s="153">
        <v>41154</v>
      </c>
      <c r="DA11" s="150"/>
      <c r="DB11" s="150"/>
      <c r="DC11" s="150"/>
      <c r="DD11" s="150"/>
    </row>
    <row r="12" spans="1:144" ht="18.75" customHeight="1">
      <c r="A12" s="21">
        <v>8</v>
      </c>
      <c r="B12" s="147"/>
      <c r="C12" s="118" t="s">
        <v>123</v>
      </c>
      <c r="D12" s="22" t="s">
        <v>137</v>
      </c>
      <c r="E12" s="69" t="s">
        <v>84</v>
      </c>
      <c r="F12" s="24">
        <v>9660</v>
      </c>
      <c r="G12" s="24"/>
      <c r="H12" s="24"/>
      <c r="I12" s="69" t="s">
        <v>97</v>
      </c>
      <c r="J12" s="69" t="s">
        <v>97</v>
      </c>
      <c r="K12" s="69" t="s">
        <v>97</v>
      </c>
      <c r="L12" s="69" t="s">
        <v>97</v>
      </c>
      <c r="M12" s="69" t="s">
        <v>97</v>
      </c>
      <c r="N12" s="69" t="s">
        <v>97</v>
      </c>
      <c r="O12" s="69" t="s">
        <v>97</v>
      </c>
      <c r="P12" s="69" t="s">
        <v>97</v>
      </c>
      <c r="Q12" s="69" t="s">
        <v>97</v>
      </c>
      <c r="R12" s="69" t="s">
        <v>97</v>
      </c>
      <c r="S12" s="69" t="s">
        <v>97</v>
      </c>
      <c r="T12" s="69" t="s">
        <v>14</v>
      </c>
      <c r="U12" s="69" t="s">
        <v>97</v>
      </c>
      <c r="V12" s="69"/>
      <c r="W12" s="69"/>
      <c r="X12" s="69"/>
      <c r="Y12" s="69"/>
      <c r="Z12" s="69"/>
      <c r="AA12" s="69"/>
      <c r="AB12" s="69"/>
      <c r="AC12" s="69"/>
      <c r="AD12" s="69"/>
      <c r="AE12" s="100">
        <v>5</v>
      </c>
      <c r="AG12" s="64">
        <f t="shared" si="1"/>
        <v>0</v>
      </c>
      <c r="AH12" s="64">
        <f t="shared" si="2"/>
        <v>0</v>
      </c>
      <c r="AI12" s="64">
        <f t="shared" si="3"/>
        <v>0</v>
      </c>
      <c r="AJ12" s="64">
        <f t="shared" si="4"/>
        <v>0</v>
      </c>
      <c r="AK12" s="64">
        <f t="shared" si="5"/>
        <v>1</v>
      </c>
      <c r="AL12" s="64">
        <f t="shared" si="6"/>
        <v>0</v>
      </c>
      <c r="AM12" s="64"/>
      <c r="AN12" s="64"/>
      <c r="AO12" s="64"/>
      <c r="AP12" s="64"/>
      <c r="AQ12" s="64"/>
      <c r="AR12" s="64"/>
      <c r="AS12" s="150">
        <v>2</v>
      </c>
      <c r="AT12" s="153">
        <v>41154</v>
      </c>
      <c r="AU12" s="150">
        <v>4</v>
      </c>
      <c r="AV12" s="153">
        <v>41154</v>
      </c>
      <c r="AX12" s="153"/>
      <c r="AY12" s="64"/>
      <c r="AZ12" s="64"/>
      <c r="BH12" s="152"/>
      <c r="DA12" s="150"/>
      <c r="DB12" s="150"/>
      <c r="DC12" s="150"/>
      <c r="DD12" s="150"/>
      <c r="DE12" s="150"/>
      <c r="DF12" s="150"/>
      <c r="DG12" s="150"/>
      <c r="DH12" s="150"/>
      <c r="DI12" s="150"/>
      <c r="DJ12" s="150"/>
      <c r="DK12" s="150"/>
      <c r="DL12" s="150"/>
      <c r="DM12" s="150"/>
      <c r="DN12" s="150"/>
    </row>
    <row r="13" spans="1:144" ht="18.75" customHeight="1">
      <c r="A13" s="21">
        <v>9</v>
      </c>
      <c r="B13" s="21"/>
      <c r="C13" s="117" t="s">
        <v>117</v>
      </c>
      <c r="D13" s="22" t="s">
        <v>138</v>
      </c>
      <c r="E13" s="70" t="s">
        <v>96</v>
      </c>
      <c r="F13" s="23">
        <v>18994</v>
      </c>
      <c r="G13" s="23"/>
      <c r="H13" s="23"/>
      <c r="I13" s="70" t="s">
        <v>51</v>
      </c>
      <c r="J13" s="70" t="s">
        <v>97</v>
      </c>
      <c r="K13" s="70" t="s">
        <v>97</v>
      </c>
      <c r="L13" s="70" t="s">
        <v>97</v>
      </c>
      <c r="M13" s="71" t="s">
        <v>97</v>
      </c>
      <c r="N13" s="70" t="s">
        <v>97</v>
      </c>
      <c r="O13" s="70" t="s">
        <v>97</v>
      </c>
      <c r="P13" s="71" t="s">
        <v>97</v>
      </c>
      <c r="Q13" s="70" t="s">
        <v>97</v>
      </c>
      <c r="R13" s="70" t="s">
        <v>13</v>
      </c>
      <c r="S13" s="70" t="s">
        <v>13</v>
      </c>
      <c r="T13" s="70" t="s">
        <v>13</v>
      </c>
      <c r="U13" s="70" t="s">
        <v>13</v>
      </c>
      <c r="V13" s="70"/>
      <c r="W13" s="70"/>
      <c r="X13" s="70"/>
      <c r="Y13" s="70"/>
      <c r="Z13" s="70"/>
      <c r="AA13" s="70"/>
      <c r="AB13" s="70"/>
      <c r="AC13" s="70"/>
      <c r="AD13" s="70"/>
      <c r="AE13" s="100">
        <v>2</v>
      </c>
      <c r="AG13" s="64">
        <f t="shared" si="1"/>
        <v>0</v>
      </c>
      <c r="AH13" s="64">
        <f t="shared" si="2"/>
        <v>1</v>
      </c>
      <c r="AI13" s="64">
        <f t="shared" si="3"/>
        <v>0</v>
      </c>
      <c r="AJ13" s="64">
        <f t="shared" si="4"/>
        <v>0</v>
      </c>
      <c r="AK13" s="64">
        <f t="shared" si="5"/>
        <v>0</v>
      </c>
      <c r="AL13" s="64">
        <f t="shared" si="6"/>
        <v>0</v>
      </c>
      <c r="AM13" s="64"/>
      <c r="AN13" s="64"/>
      <c r="AO13" s="64"/>
      <c r="AP13" s="64"/>
      <c r="AQ13" s="64"/>
      <c r="AR13" s="64"/>
      <c r="AS13" s="64"/>
      <c r="AT13" s="149"/>
      <c r="AV13" s="153"/>
      <c r="AX13" s="153"/>
      <c r="AZ13" s="153"/>
      <c r="BB13" s="153"/>
      <c r="BD13" s="153"/>
      <c r="BN13" s="152"/>
      <c r="DA13" s="150"/>
      <c r="DB13" s="150"/>
      <c r="DC13" s="150"/>
      <c r="DD13" s="150"/>
      <c r="DE13" s="150"/>
      <c r="DF13" s="150"/>
    </row>
    <row r="14" spans="1:144" ht="18.75" customHeight="1">
      <c r="A14" s="21">
        <v>10</v>
      </c>
      <c r="B14" s="21"/>
      <c r="C14" s="117" t="s">
        <v>111</v>
      </c>
      <c r="D14" s="22" t="s">
        <v>139</v>
      </c>
      <c r="E14" s="70" t="s">
        <v>102</v>
      </c>
      <c r="F14" s="23">
        <v>367</v>
      </c>
      <c r="G14" s="23"/>
      <c r="H14" s="23"/>
      <c r="I14" s="70" t="s">
        <v>98</v>
      </c>
      <c r="J14" s="70" t="s">
        <v>98</v>
      </c>
      <c r="K14" s="70" t="s">
        <v>98</v>
      </c>
      <c r="L14" s="70" t="s">
        <v>98</v>
      </c>
      <c r="M14" s="70" t="s">
        <v>98</v>
      </c>
      <c r="N14" s="70" t="s">
        <v>98</v>
      </c>
      <c r="O14" s="70" t="s">
        <v>98</v>
      </c>
      <c r="P14" s="70" t="s">
        <v>98</v>
      </c>
      <c r="Q14" s="70" t="s">
        <v>98</v>
      </c>
      <c r="R14" s="70" t="s">
        <v>98</v>
      </c>
      <c r="S14" s="70" t="s">
        <v>98</v>
      </c>
      <c r="T14" s="70" t="s">
        <v>98</v>
      </c>
      <c r="U14" s="70" t="s">
        <v>98</v>
      </c>
      <c r="V14" s="70"/>
      <c r="W14" s="70"/>
      <c r="X14" s="70"/>
      <c r="Y14" s="70"/>
      <c r="Z14" s="70"/>
      <c r="AA14" s="70"/>
      <c r="AB14" s="70"/>
      <c r="AC14" s="70"/>
      <c r="AD14" s="70"/>
      <c r="AE14" s="100">
        <v>4</v>
      </c>
      <c r="AG14" s="64">
        <f t="shared" si="1"/>
        <v>0</v>
      </c>
      <c r="AH14" s="64">
        <f t="shared" si="2"/>
        <v>0</v>
      </c>
      <c r="AI14" s="64">
        <f t="shared" si="3"/>
        <v>0</v>
      </c>
      <c r="AJ14" s="64">
        <f t="shared" si="4"/>
        <v>1</v>
      </c>
      <c r="AK14" s="64">
        <f t="shared" si="5"/>
        <v>0</v>
      </c>
      <c r="AL14" s="64">
        <f t="shared" si="6"/>
        <v>0</v>
      </c>
    </row>
    <row r="15" spans="1:144" ht="18.75" customHeight="1">
      <c r="A15" s="21">
        <v>11</v>
      </c>
      <c r="B15" s="21"/>
      <c r="C15" s="117" t="s">
        <v>110</v>
      </c>
      <c r="D15" s="22" t="s">
        <v>140</v>
      </c>
      <c r="E15" s="70" t="s">
        <v>96</v>
      </c>
      <c r="F15" s="23">
        <v>36892</v>
      </c>
      <c r="G15" s="23"/>
      <c r="H15" s="23"/>
      <c r="I15" s="70" t="s">
        <v>97</v>
      </c>
      <c r="J15" s="70" t="s">
        <v>97</v>
      </c>
      <c r="K15" s="70" t="s">
        <v>97</v>
      </c>
      <c r="L15" s="70" t="s">
        <v>51</v>
      </c>
      <c r="M15" s="70" t="s">
        <v>97</v>
      </c>
      <c r="N15" s="70" t="s">
        <v>97</v>
      </c>
      <c r="O15" s="70" t="s">
        <v>97</v>
      </c>
      <c r="P15" s="70" t="s">
        <v>51</v>
      </c>
      <c r="Q15" s="70" t="s">
        <v>97</v>
      </c>
      <c r="R15" s="70" t="s">
        <v>97</v>
      </c>
      <c r="S15" s="70" t="s">
        <v>97</v>
      </c>
      <c r="T15" s="70" t="s">
        <v>51</v>
      </c>
      <c r="U15" s="70" t="s">
        <v>97</v>
      </c>
      <c r="V15" s="70"/>
      <c r="W15" s="70"/>
      <c r="X15" s="70"/>
      <c r="Y15" s="70"/>
      <c r="Z15" s="70"/>
      <c r="AA15" s="70"/>
      <c r="AB15" s="70"/>
      <c r="AC15" s="70"/>
      <c r="AD15" s="70"/>
      <c r="AE15" s="100">
        <v>6</v>
      </c>
      <c r="AG15" s="64">
        <f t="shared" si="1"/>
        <v>0</v>
      </c>
      <c r="AH15" s="64">
        <f t="shared" si="2"/>
        <v>0</v>
      </c>
      <c r="AI15" s="64">
        <f t="shared" si="3"/>
        <v>0</v>
      </c>
      <c r="AJ15" s="64">
        <f t="shared" si="4"/>
        <v>0</v>
      </c>
      <c r="AK15" s="64">
        <f t="shared" si="5"/>
        <v>0</v>
      </c>
      <c r="AL15" s="64">
        <f t="shared" si="6"/>
        <v>1</v>
      </c>
      <c r="AM15" s="150">
        <v>5</v>
      </c>
      <c r="AN15" s="153">
        <v>41154</v>
      </c>
      <c r="DA15" s="150"/>
      <c r="DB15" s="150"/>
    </row>
    <row r="16" spans="1:144" ht="18.75" customHeight="1">
      <c r="A16" s="21">
        <v>12</v>
      </c>
      <c r="B16" s="21"/>
      <c r="C16" s="117" t="s">
        <v>104</v>
      </c>
      <c r="D16" s="22" t="s">
        <v>141</v>
      </c>
      <c r="E16" s="70" t="s">
        <v>102</v>
      </c>
      <c r="F16" s="23">
        <v>368</v>
      </c>
      <c r="G16" s="23"/>
      <c r="H16" s="23"/>
      <c r="I16" s="70" t="s">
        <v>51</v>
      </c>
      <c r="J16" s="70" t="s">
        <v>51</v>
      </c>
      <c r="K16" s="70" t="s">
        <v>51</v>
      </c>
      <c r="L16" s="70" t="s">
        <v>97</v>
      </c>
      <c r="M16" s="71" t="s">
        <v>51</v>
      </c>
      <c r="N16" s="70" t="s">
        <v>51</v>
      </c>
      <c r="O16" s="70" t="s">
        <v>51</v>
      </c>
      <c r="P16" s="71" t="s">
        <v>51</v>
      </c>
      <c r="Q16" s="70" t="s">
        <v>51</v>
      </c>
      <c r="R16" s="70" t="s">
        <v>13</v>
      </c>
      <c r="S16" s="70" t="s">
        <v>13</v>
      </c>
      <c r="T16" s="70" t="s">
        <v>13</v>
      </c>
      <c r="U16" s="70" t="s">
        <v>13</v>
      </c>
      <c r="V16" s="70"/>
      <c r="W16" s="70"/>
      <c r="X16" s="70"/>
      <c r="Y16" s="70"/>
      <c r="Z16" s="70"/>
      <c r="AA16" s="70"/>
      <c r="AB16" s="70"/>
      <c r="AC16" s="70"/>
      <c r="AD16" s="70"/>
      <c r="AE16" s="100">
        <v>2</v>
      </c>
      <c r="AG16" s="64">
        <f t="shared" si="1"/>
        <v>0</v>
      </c>
      <c r="AH16" s="64">
        <f t="shared" si="2"/>
        <v>1</v>
      </c>
      <c r="AI16" s="64">
        <f t="shared" si="3"/>
        <v>0</v>
      </c>
      <c r="AJ16" s="64">
        <f t="shared" si="4"/>
        <v>0</v>
      </c>
      <c r="AK16" s="64">
        <f t="shared" si="5"/>
        <v>0</v>
      </c>
      <c r="AL16" s="64">
        <f t="shared" si="6"/>
        <v>0</v>
      </c>
    </row>
    <row r="17" spans="1:120" ht="18.75" customHeight="1">
      <c r="A17" s="21">
        <v>13</v>
      </c>
      <c r="B17" s="21"/>
      <c r="C17" s="117" t="s">
        <v>115</v>
      </c>
      <c r="D17" s="22" t="s">
        <v>142</v>
      </c>
      <c r="E17" s="70" t="s">
        <v>96</v>
      </c>
      <c r="F17" s="23">
        <v>18998</v>
      </c>
      <c r="G17" s="23"/>
      <c r="H17" s="23"/>
      <c r="I17" s="70" t="s">
        <v>97</v>
      </c>
      <c r="J17" s="70" t="s">
        <v>98</v>
      </c>
      <c r="K17" s="70" t="s">
        <v>97</v>
      </c>
      <c r="L17" s="70" t="s">
        <v>98</v>
      </c>
      <c r="M17" s="70" t="s">
        <v>98</v>
      </c>
      <c r="N17" s="70" t="s">
        <v>98</v>
      </c>
      <c r="O17" s="70" t="s">
        <v>97</v>
      </c>
      <c r="P17" s="70" t="s">
        <v>103</v>
      </c>
      <c r="Q17" s="70" t="s">
        <v>103</v>
      </c>
      <c r="R17" s="70" t="s">
        <v>97</v>
      </c>
      <c r="S17" s="70" t="s">
        <v>97</v>
      </c>
      <c r="T17" s="70" t="s">
        <v>98</v>
      </c>
      <c r="U17" s="70" t="s">
        <v>97</v>
      </c>
      <c r="V17" s="70"/>
      <c r="W17" s="70"/>
      <c r="X17" s="70"/>
      <c r="Y17" s="70"/>
      <c r="Z17" s="70"/>
      <c r="AA17" s="70"/>
      <c r="AB17" s="70"/>
      <c r="AC17" s="70"/>
      <c r="AD17" s="70"/>
      <c r="AE17" s="100">
        <v>4</v>
      </c>
      <c r="AG17" s="64">
        <f t="shared" si="1"/>
        <v>0</v>
      </c>
      <c r="AH17" s="64">
        <f t="shared" si="2"/>
        <v>0</v>
      </c>
      <c r="AI17" s="64">
        <f t="shared" si="3"/>
        <v>0</v>
      </c>
      <c r="AJ17" s="64">
        <f t="shared" si="4"/>
        <v>1</v>
      </c>
      <c r="AK17" s="64">
        <f t="shared" si="5"/>
        <v>0</v>
      </c>
      <c r="AL17" s="64">
        <f t="shared" si="6"/>
        <v>0</v>
      </c>
      <c r="AP17" s="154"/>
      <c r="AT17" s="152"/>
    </row>
    <row r="18" spans="1:120" ht="18.75" customHeight="1">
      <c r="A18" s="21">
        <v>14</v>
      </c>
      <c r="B18" s="147"/>
      <c r="C18" s="118" t="s">
        <v>114</v>
      </c>
      <c r="D18" s="22" t="s">
        <v>143</v>
      </c>
      <c r="E18" s="69" t="s">
        <v>84</v>
      </c>
      <c r="F18" s="24">
        <v>9660</v>
      </c>
      <c r="G18" s="24"/>
      <c r="H18" s="24"/>
      <c r="I18" s="69" t="s">
        <v>51</v>
      </c>
      <c r="J18" s="69" t="s">
        <v>51</v>
      </c>
      <c r="K18" s="69" t="s">
        <v>97</v>
      </c>
      <c r="L18" s="69" t="s">
        <v>51</v>
      </c>
      <c r="M18" s="69" t="s">
        <v>51</v>
      </c>
      <c r="N18" s="69" t="s">
        <v>51</v>
      </c>
      <c r="O18" s="69" t="s">
        <v>97</v>
      </c>
      <c r="P18" s="69" t="s">
        <v>51</v>
      </c>
      <c r="Q18" s="69" t="s">
        <v>51</v>
      </c>
      <c r="R18" s="69" t="s">
        <v>51</v>
      </c>
      <c r="S18" s="69" t="s">
        <v>51</v>
      </c>
      <c r="T18" s="69" t="s">
        <v>14</v>
      </c>
      <c r="U18" s="69" t="s">
        <v>51</v>
      </c>
      <c r="V18" s="69"/>
      <c r="W18" s="69"/>
      <c r="X18" s="69"/>
      <c r="Y18" s="69"/>
      <c r="Z18" s="69"/>
      <c r="AA18" s="69"/>
      <c r="AB18" s="69"/>
      <c r="AC18" s="69"/>
      <c r="AD18" s="69"/>
      <c r="AE18" s="100">
        <v>5</v>
      </c>
      <c r="AG18" s="64">
        <f t="shared" si="1"/>
        <v>0</v>
      </c>
      <c r="AH18" s="64">
        <f t="shared" si="2"/>
        <v>0</v>
      </c>
      <c r="AI18" s="64">
        <f t="shared" si="3"/>
        <v>0</v>
      </c>
      <c r="AJ18" s="64">
        <f t="shared" si="4"/>
        <v>0</v>
      </c>
      <c r="AK18" s="64">
        <f t="shared" si="5"/>
        <v>1</v>
      </c>
      <c r="AL18" s="64">
        <f t="shared" si="6"/>
        <v>0</v>
      </c>
      <c r="AM18" s="64"/>
      <c r="AN18" s="64"/>
      <c r="AO18" s="64"/>
      <c r="AP18" s="64"/>
      <c r="AQ18" s="150">
        <v>5</v>
      </c>
      <c r="AR18" s="153">
        <v>41154</v>
      </c>
      <c r="AS18" s="150">
        <v>5</v>
      </c>
      <c r="AT18" s="153">
        <v>41154</v>
      </c>
      <c r="AU18" s="150">
        <v>2</v>
      </c>
      <c r="AV18" s="153">
        <v>41154</v>
      </c>
      <c r="AW18" s="150">
        <v>5</v>
      </c>
      <c r="AX18" s="153">
        <v>41154</v>
      </c>
      <c r="AY18" s="64"/>
      <c r="AZ18" s="64"/>
      <c r="BA18" s="64"/>
      <c r="BB18" s="64"/>
      <c r="BJ18" s="152"/>
      <c r="DA18" s="150"/>
      <c r="DB18" s="150"/>
      <c r="DC18" s="150"/>
      <c r="DD18" s="150"/>
      <c r="DE18" s="150"/>
      <c r="DF18" s="150"/>
      <c r="DG18" s="150"/>
      <c r="DH18" s="150"/>
      <c r="DI18" s="150"/>
      <c r="DJ18" s="150"/>
      <c r="DK18" s="150"/>
      <c r="DL18" s="150"/>
      <c r="DM18" s="150"/>
      <c r="DN18" s="150"/>
      <c r="DO18" s="150"/>
      <c r="DP18" s="150"/>
    </row>
    <row r="19" spans="1:120" ht="18.75" customHeight="1">
      <c r="A19" s="21">
        <v>15</v>
      </c>
      <c r="B19" s="21"/>
      <c r="C19" s="117" t="s">
        <v>112</v>
      </c>
      <c r="D19" s="22" t="s">
        <v>144</v>
      </c>
      <c r="E19" s="70" t="s">
        <v>96</v>
      </c>
      <c r="F19" s="23">
        <v>18995</v>
      </c>
      <c r="G19" s="23"/>
      <c r="H19" s="23"/>
      <c r="I19" s="70" t="s">
        <v>98</v>
      </c>
      <c r="J19" s="70" t="s">
        <v>98</v>
      </c>
      <c r="K19" s="70" t="s">
        <v>103</v>
      </c>
      <c r="L19" s="70" t="s">
        <v>103</v>
      </c>
      <c r="M19" s="70" t="s">
        <v>103</v>
      </c>
      <c r="N19" s="70" t="s">
        <v>14</v>
      </c>
      <c r="O19" s="70" t="s">
        <v>103</v>
      </c>
      <c r="P19" s="70" t="s">
        <v>103</v>
      </c>
      <c r="Q19" s="70" t="s">
        <v>103</v>
      </c>
      <c r="R19" s="70" t="s">
        <v>103</v>
      </c>
      <c r="S19" s="70" t="s">
        <v>103</v>
      </c>
      <c r="T19" s="70" t="s">
        <v>103</v>
      </c>
      <c r="U19" s="70" t="s">
        <v>103</v>
      </c>
      <c r="V19" s="70"/>
      <c r="W19" s="70"/>
      <c r="X19" s="70"/>
      <c r="Y19" s="70"/>
      <c r="Z19" s="70"/>
      <c r="AA19" s="70"/>
      <c r="AB19" s="70"/>
      <c r="AC19" s="70"/>
      <c r="AD19" s="70"/>
      <c r="AE19" s="100">
        <v>2</v>
      </c>
      <c r="AG19" s="64">
        <f t="shared" si="1"/>
        <v>0</v>
      </c>
      <c r="AH19" s="64">
        <f t="shared" si="2"/>
        <v>1</v>
      </c>
      <c r="AI19" s="64">
        <f t="shared" si="3"/>
        <v>0</v>
      </c>
      <c r="AJ19" s="64">
        <f t="shared" si="4"/>
        <v>0</v>
      </c>
      <c r="AK19" s="64">
        <f t="shared" si="5"/>
        <v>0</v>
      </c>
      <c r="AL19" s="64">
        <f t="shared" si="6"/>
        <v>0</v>
      </c>
      <c r="AT19" s="152"/>
    </row>
    <row r="20" spans="1:120" ht="18.75" customHeight="1">
      <c r="A20" s="21">
        <v>16</v>
      </c>
      <c r="B20" s="21"/>
      <c r="C20" s="117" t="s">
        <v>119</v>
      </c>
      <c r="D20" s="22" t="s">
        <v>145</v>
      </c>
      <c r="E20" s="70" t="s">
        <v>102</v>
      </c>
      <c r="F20" s="23">
        <v>367</v>
      </c>
      <c r="G20" s="23"/>
      <c r="H20" s="23"/>
      <c r="I20" s="70" t="s">
        <v>97</v>
      </c>
      <c r="J20" s="70" t="s">
        <v>97</v>
      </c>
      <c r="K20" s="70" t="s">
        <v>97</v>
      </c>
      <c r="L20" s="70" t="s">
        <v>97</v>
      </c>
      <c r="M20" s="70" t="s">
        <v>97</v>
      </c>
      <c r="N20" s="70" t="s">
        <v>13</v>
      </c>
      <c r="O20" s="70" t="s">
        <v>97</v>
      </c>
      <c r="P20" s="70" t="s">
        <v>97</v>
      </c>
      <c r="Q20" s="70" t="s">
        <v>13</v>
      </c>
      <c r="R20" s="70" t="s">
        <v>97</v>
      </c>
      <c r="S20" s="70" t="s">
        <v>97</v>
      </c>
      <c r="T20" s="70" t="s">
        <v>97</v>
      </c>
      <c r="U20" s="70" t="s">
        <v>13</v>
      </c>
      <c r="V20" s="70"/>
      <c r="W20" s="70"/>
      <c r="X20" s="70"/>
      <c r="Y20" s="70"/>
      <c r="Z20" s="70"/>
      <c r="AA20" s="70"/>
      <c r="AB20" s="70"/>
      <c r="AC20" s="70"/>
      <c r="AD20" s="70"/>
      <c r="AE20" s="100">
        <v>4</v>
      </c>
      <c r="AG20" s="64">
        <f t="shared" si="1"/>
        <v>0</v>
      </c>
      <c r="AH20" s="64">
        <f t="shared" si="2"/>
        <v>0</v>
      </c>
      <c r="AI20" s="64">
        <f t="shared" si="3"/>
        <v>0</v>
      </c>
      <c r="AJ20" s="64">
        <f t="shared" si="4"/>
        <v>1</v>
      </c>
      <c r="AK20" s="64">
        <f t="shared" si="5"/>
        <v>0</v>
      </c>
      <c r="AL20" s="64">
        <f t="shared" si="6"/>
        <v>0</v>
      </c>
      <c r="AT20" s="152"/>
    </row>
    <row r="21" spans="1:120" ht="18.75" customHeight="1">
      <c r="A21" s="21"/>
      <c r="B21" s="147"/>
      <c r="C21" s="118"/>
      <c r="D21" s="22"/>
      <c r="E21" s="70"/>
      <c r="F21" s="23"/>
      <c r="G21" s="24"/>
      <c r="H21" s="24"/>
      <c r="I21" s="69"/>
      <c r="J21" s="69"/>
      <c r="K21" s="69"/>
      <c r="L21" s="69"/>
      <c r="M21" s="69"/>
      <c r="N21" s="69"/>
      <c r="O21" s="69"/>
      <c r="P21" s="69"/>
      <c r="Q21" s="69"/>
      <c r="R21" s="69"/>
      <c r="S21" s="69"/>
      <c r="T21" s="69"/>
      <c r="U21" s="69"/>
      <c r="V21" s="69"/>
      <c r="W21" s="69"/>
      <c r="X21" s="69"/>
      <c r="Y21" s="69"/>
      <c r="Z21" s="69"/>
      <c r="AA21" s="69"/>
      <c r="AB21" s="69"/>
      <c r="AC21" s="69"/>
      <c r="AD21" s="69"/>
      <c r="AE21" s="100"/>
      <c r="AG21" s="64">
        <f t="shared" si="1"/>
        <v>0</v>
      </c>
      <c r="AH21" s="64">
        <f t="shared" si="2"/>
        <v>0</v>
      </c>
      <c r="AI21" s="64">
        <f t="shared" si="3"/>
        <v>0</v>
      </c>
      <c r="AJ21" s="64">
        <f t="shared" si="4"/>
        <v>0</v>
      </c>
      <c r="AK21" s="64">
        <f t="shared" si="5"/>
        <v>0</v>
      </c>
      <c r="AL21" s="64">
        <f t="shared" si="6"/>
        <v>0</v>
      </c>
      <c r="AT21" s="152"/>
    </row>
    <row r="22" spans="1:120" ht="18.75" customHeight="1">
      <c r="A22" s="21"/>
      <c r="B22" s="21"/>
      <c r="C22" s="117"/>
      <c r="D22" s="22"/>
      <c r="E22" s="70"/>
      <c r="F22" s="23"/>
      <c r="G22" s="23"/>
      <c r="H22" s="23"/>
      <c r="I22" s="70"/>
      <c r="J22" s="70"/>
      <c r="K22" s="70"/>
      <c r="L22" s="70"/>
      <c r="M22" s="70"/>
      <c r="N22" s="70"/>
      <c r="O22" s="70"/>
      <c r="P22" s="70"/>
      <c r="Q22" s="70"/>
      <c r="R22" s="70"/>
      <c r="S22" s="70"/>
      <c r="T22" s="70"/>
      <c r="U22" s="70"/>
      <c r="V22" s="70"/>
      <c r="W22" s="70"/>
      <c r="X22" s="70"/>
      <c r="Y22" s="70"/>
      <c r="Z22" s="70"/>
      <c r="AA22" s="70"/>
      <c r="AB22" s="70"/>
      <c r="AC22" s="70"/>
      <c r="AD22" s="70"/>
      <c r="AE22" s="100"/>
      <c r="AG22" s="64">
        <f t="shared" si="1"/>
        <v>0</v>
      </c>
      <c r="AH22" s="64">
        <f t="shared" si="2"/>
        <v>0</v>
      </c>
      <c r="AI22" s="64">
        <f t="shared" si="3"/>
        <v>0</v>
      </c>
      <c r="AJ22" s="64">
        <f t="shared" si="4"/>
        <v>0</v>
      </c>
      <c r="AK22" s="64">
        <f t="shared" si="5"/>
        <v>0</v>
      </c>
      <c r="AL22" s="64">
        <f t="shared" si="6"/>
        <v>0</v>
      </c>
      <c r="AT22" s="152"/>
    </row>
    <row r="23" spans="1:120" ht="18.75" customHeight="1">
      <c r="A23" s="21"/>
      <c r="B23" s="21"/>
      <c r="C23" s="117"/>
      <c r="D23" s="22"/>
      <c r="E23" s="70"/>
      <c r="F23" s="23"/>
      <c r="G23" s="23"/>
      <c r="H23" s="23"/>
      <c r="I23" s="70"/>
      <c r="J23" s="70"/>
      <c r="K23" s="70"/>
      <c r="L23" s="70"/>
      <c r="M23" s="70"/>
      <c r="N23" s="70"/>
      <c r="O23" s="70"/>
      <c r="P23" s="70"/>
      <c r="Q23" s="70"/>
      <c r="R23" s="70"/>
      <c r="S23" s="70"/>
      <c r="T23" s="70"/>
      <c r="U23" s="70"/>
      <c r="V23" s="70"/>
      <c r="W23" s="70"/>
      <c r="X23" s="70"/>
      <c r="Y23" s="70"/>
      <c r="Z23" s="70"/>
      <c r="AA23" s="70"/>
      <c r="AB23" s="70"/>
      <c r="AC23" s="70"/>
      <c r="AD23" s="70"/>
      <c r="AE23" s="100"/>
      <c r="AG23" s="64">
        <f t="shared" si="1"/>
        <v>0</v>
      </c>
      <c r="AH23" s="64">
        <f t="shared" si="2"/>
        <v>0</v>
      </c>
      <c r="AI23" s="64">
        <f t="shared" si="3"/>
        <v>0</v>
      </c>
      <c r="AJ23" s="64">
        <f t="shared" si="4"/>
        <v>0</v>
      </c>
      <c r="AK23" s="64">
        <f t="shared" si="5"/>
        <v>0</v>
      </c>
      <c r="AL23" s="64">
        <f t="shared" si="6"/>
        <v>0</v>
      </c>
      <c r="AT23" s="152"/>
    </row>
    <row r="24" spans="1:120" ht="18.75" customHeight="1">
      <c r="A24" s="21"/>
      <c r="B24" s="21"/>
      <c r="C24" s="117"/>
      <c r="D24" s="22"/>
      <c r="E24" s="70"/>
      <c r="F24" s="23"/>
      <c r="G24" s="23"/>
      <c r="H24" s="23"/>
      <c r="I24" s="70"/>
      <c r="J24" s="70"/>
      <c r="K24" s="70"/>
      <c r="L24" s="70"/>
      <c r="M24" s="70"/>
      <c r="N24" s="70"/>
      <c r="O24" s="70"/>
      <c r="P24" s="70"/>
      <c r="Q24" s="70"/>
      <c r="R24" s="70"/>
      <c r="S24" s="70"/>
      <c r="T24" s="70"/>
      <c r="U24" s="70"/>
      <c r="V24" s="70"/>
      <c r="W24" s="70"/>
      <c r="X24" s="70"/>
      <c r="Y24" s="70"/>
      <c r="Z24" s="70"/>
      <c r="AA24" s="70"/>
      <c r="AB24" s="70"/>
      <c r="AC24" s="70"/>
      <c r="AD24" s="70"/>
      <c r="AE24" s="100"/>
      <c r="AG24" s="64">
        <f t="shared" si="1"/>
        <v>0</v>
      </c>
      <c r="AH24" s="64">
        <f t="shared" si="2"/>
        <v>0</v>
      </c>
      <c r="AI24" s="64">
        <f t="shared" si="3"/>
        <v>0</v>
      </c>
      <c r="AJ24" s="64">
        <f t="shared" si="4"/>
        <v>0</v>
      </c>
      <c r="AK24" s="64">
        <f t="shared" si="5"/>
        <v>0</v>
      </c>
      <c r="AL24" s="64">
        <f t="shared" si="6"/>
        <v>0</v>
      </c>
      <c r="AT24" s="152"/>
    </row>
    <row r="25" spans="1:120" ht="18.75" customHeight="1">
      <c r="A25" s="21"/>
      <c r="B25" s="21"/>
      <c r="C25" s="117"/>
      <c r="D25" s="22"/>
      <c r="E25" s="70"/>
      <c r="F25" s="23"/>
      <c r="G25" s="23"/>
      <c r="H25" s="23"/>
      <c r="I25" s="70"/>
      <c r="J25" s="70"/>
      <c r="K25" s="70"/>
      <c r="L25" s="70"/>
      <c r="M25" s="70"/>
      <c r="N25" s="70"/>
      <c r="O25" s="70"/>
      <c r="P25" s="70"/>
      <c r="Q25" s="70"/>
      <c r="R25" s="70"/>
      <c r="S25" s="70"/>
      <c r="T25" s="70"/>
      <c r="U25" s="70"/>
      <c r="V25" s="70"/>
      <c r="W25" s="70"/>
      <c r="X25" s="70"/>
      <c r="Y25" s="70"/>
      <c r="Z25" s="70"/>
      <c r="AA25" s="70"/>
      <c r="AB25" s="70"/>
      <c r="AC25" s="70"/>
      <c r="AD25" s="70"/>
      <c r="AE25" s="100"/>
      <c r="AG25" s="64"/>
      <c r="AH25" s="64"/>
      <c r="AI25" s="64"/>
      <c r="AJ25" s="64"/>
      <c r="AK25" s="64"/>
      <c r="AL25" s="64"/>
      <c r="AT25" s="152"/>
    </row>
    <row r="26" spans="1:120" ht="18.75" customHeight="1">
      <c r="A26" s="21"/>
      <c r="B26" s="21"/>
      <c r="C26" s="117"/>
      <c r="D26" s="22"/>
      <c r="E26" s="70"/>
      <c r="F26" s="23"/>
      <c r="G26" s="23"/>
      <c r="H26" s="23"/>
      <c r="I26" s="70"/>
      <c r="J26" s="70"/>
      <c r="K26" s="70"/>
      <c r="L26" s="70"/>
      <c r="M26" s="70"/>
      <c r="N26" s="70"/>
      <c r="O26" s="70"/>
      <c r="P26" s="70"/>
      <c r="Q26" s="70"/>
      <c r="R26" s="70"/>
      <c r="S26" s="70"/>
      <c r="T26" s="70"/>
      <c r="U26" s="70"/>
      <c r="V26" s="70"/>
      <c r="W26" s="70"/>
      <c r="X26" s="70"/>
      <c r="Y26" s="70"/>
      <c r="Z26" s="70"/>
      <c r="AA26" s="70"/>
      <c r="AB26" s="70"/>
      <c r="AC26" s="70"/>
      <c r="AD26" s="70"/>
      <c r="AE26" s="100"/>
      <c r="AG26" s="64"/>
      <c r="AH26" s="64"/>
      <c r="AI26" s="64"/>
      <c r="AJ26" s="64"/>
      <c r="AK26" s="64"/>
      <c r="AL26" s="64"/>
      <c r="AM26" s="64"/>
      <c r="AN26" s="149"/>
      <c r="AV26" s="152"/>
      <c r="DA26" s="150"/>
      <c r="DB26" s="150"/>
    </row>
    <row r="27" spans="1:120" ht="18.75" customHeight="1">
      <c r="A27" s="21"/>
      <c r="B27" s="21"/>
      <c r="C27" s="117"/>
      <c r="D27" s="22"/>
      <c r="E27" s="70"/>
      <c r="F27" s="23"/>
      <c r="G27" s="23"/>
      <c r="H27" s="23"/>
      <c r="I27" s="70"/>
      <c r="J27" s="70"/>
      <c r="K27" s="70"/>
      <c r="L27" s="70"/>
      <c r="M27" s="70"/>
      <c r="N27" s="70"/>
      <c r="O27" s="70"/>
      <c r="P27" s="70"/>
      <c r="Q27" s="70"/>
      <c r="R27" s="70"/>
      <c r="S27" s="70"/>
      <c r="T27" s="70"/>
      <c r="U27" s="70"/>
      <c r="V27" s="70"/>
      <c r="W27" s="70"/>
      <c r="X27" s="70"/>
      <c r="Y27" s="70"/>
      <c r="Z27" s="70"/>
      <c r="AA27" s="70"/>
      <c r="AB27" s="70"/>
      <c r="AC27" s="70"/>
      <c r="AD27" s="70"/>
      <c r="AE27" s="100"/>
      <c r="AG27" s="64">
        <f t="shared" si="1"/>
        <v>0</v>
      </c>
      <c r="AH27" s="64">
        <f t="shared" si="2"/>
        <v>0</v>
      </c>
      <c r="AI27" s="64">
        <f t="shared" si="3"/>
        <v>0</v>
      </c>
      <c r="AJ27" s="64">
        <f t="shared" si="4"/>
        <v>0</v>
      </c>
      <c r="AK27" s="64">
        <f t="shared" si="5"/>
        <v>0</v>
      </c>
      <c r="AL27" s="64">
        <f t="shared" si="6"/>
        <v>0</v>
      </c>
      <c r="AT27" s="152"/>
    </row>
    <row r="28" spans="1:120" ht="18.75" customHeight="1">
      <c r="A28" s="21"/>
      <c r="B28" s="21"/>
      <c r="C28" s="117"/>
      <c r="D28" s="22"/>
      <c r="E28" s="70"/>
      <c r="F28" s="23"/>
      <c r="G28" s="23"/>
      <c r="H28" s="23"/>
      <c r="I28" s="70"/>
      <c r="J28" s="70"/>
      <c r="K28" s="70"/>
      <c r="L28" s="70"/>
      <c r="M28" s="70"/>
      <c r="N28" s="70"/>
      <c r="O28" s="70"/>
      <c r="P28" s="70"/>
      <c r="Q28" s="70"/>
      <c r="R28" s="70"/>
      <c r="S28" s="70"/>
      <c r="T28" s="70"/>
      <c r="U28" s="70"/>
      <c r="V28" s="70"/>
      <c r="W28" s="70"/>
      <c r="X28" s="70"/>
      <c r="Y28" s="70"/>
      <c r="Z28" s="70"/>
      <c r="AA28" s="70"/>
      <c r="AB28" s="70"/>
      <c r="AC28" s="70"/>
      <c r="AD28" s="70"/>
      <c r="AE28" s="100"/>
      <c r="AG28" s="64">
        <f t="shared" si="1"/>
        <v>0</v>
      </c>
      <c r="AH28" s="64">
        <f t="shared" si="2"/>
        <v>0</v>
      </c>
      <c r="AI28" s="64">
        <f t="shared" si="3"/>
        <v>0</v>
      </c>
      <c r="AJ28" s="64">
        <f t="shared" si="4"/>
        <v>0</v>
      </c>
      <c r="AK28" s="64">
        <f t="shared" si="5"/>
        <v>0</v>
      </c>
      <c r="AL28" s="64">
        <f t="shared" si="6"/>
        <v>0</v>
      </c>
      <c r="AT28" s="152"/>
    </row>
    <row r="29" spans="1:120" ht="18.75" customHeight="1">
      <c r="A29" s="21"/>
      <c r="B29" s="21"/>
      <c r="C29" s="117"/>
      <c r="D29" s="22"/>
      <c r="E29" s="70"/>
      <c r="F29" s="23"/>
      <c r="G29" s="23"/>
      <c r="H29" s="23"/>
      <c r="I29" s="70"/>
      <c r="J29" s="70"/>
      <c r="K29" s="70"/>
      <c r="L29" s="70"/>
      <c r="M29" s="70"/>
      <c r="N29" s="70"/>
      <c r="O29" s="70"/>
      <c r="P29" s="70"/>
      <c r="Q29" s="70"/>
      <c r="R29" s="70"/>
      <c r="S29" s="70"/>
      <c r="T29" s="70"/>
      <c r="U29" s="70"/>
      <c r="V29" s="70"/>
      <c r="W29" s="70"/>
      <c r="X29" s="70"/>
      <c r="Y29" s="70"/>
      <c r="Z29" s="70"/>
      <c r="AA29" s="70"/>
      <c r="AB29" s="70"/>
      <c r="AC29" s="70"/>
      <c r="AD29" s="70"/>
      <c r="AE29" s="100"/>
      <c r="AG29" s="64">
        <f t="shared" si="1"/>
        <v>0</v>
      </c>
      <c r="AH29" s="64">
        <f t="shared" si="2"/>
        <v>0</v>
      </c>
      <c r="AI29" s="64">
        <f t="shared" si="3"/>
        <v>0</v>
      </c>
      <c r="AJ29" s="64">
        <f t="shared" si="4"/>
        <v>0</v>
      </c>
      <c r="AK29" s="64">
        <f t="shared" si="5"/>
        <v>0</v>
      </c>
      <c r="AL29" s="64">
        <f t="shared" si="6"/>
        <v>0</v>
      </c>
    </row>
    <row r="30" spans="1:120" ht="18.75" customHeight="1">
      <c r="A30" s="21"/>
      <c r="B30" s="21"/>
      <c r="C30" s="117"/>
      <c r="D30" s="22"/>
      <c r="E30" s="70"/>
      <c r="F30" s="23"/>
      <c r="G30" s="23"/>
      <c r="H30" s="23"/>
      <c r="I30" s="70"/>
      <c r="J30" s="70"/>
      <c r="K30" s="70"/>
      <c r="L30" s="70"/>
      <c r="M30" s="70"/>
      <c r="N30" s="70"/>
      <c r="O30" s="70"/>
      <c r="P30" s="70"/>
      <c r="Q30" s="70"/>
      <c r="R30" s="70"/>
      <c r="S30" s="70"/>
      <c r="T30" s="70"/>
      <c r="U30" s="70"/>
      <c r="V30" s="70"/>
      <c r="W30" s="70"/>
      <c r="X30" s="70"/>
      <c r="Y30" s="70"/>
      <c r="Z30" s="70"/>
      <c r="AA30" s="70"/>
      <c r="AB30" s="70"/>
      <c r="AC30" s="70"/>
      <c r="AD30" s="70"/>
      <c r="AE30" s="100"/>
      <c r="AG30" s="64">
        <f t="shared" si="1"/>
        <v>0</v>
      </c>
      <c r="AH30" s="64">
        <f t="shared" si="2"/>
        <v>0</v>
      </c>
      <c r="AI30" s="64">
        <f t="shared" si="3"/>
        <v>0</v>
      </c>
      <c r="AJ30" s="64">
        <f t="shared" si="4"/>
        <v>0</v>
      </c>
      <c r="AK30" s="64">
        <f t="shared" si="5"/>
        <v>0</v>
      </c>
      <c r="AL30" s="64">
        <f t="shared" si="6"/>
        <v>0</v>
      </c>
    </row>
    <row r="31" spans="1:120" ht="18.75" customHeight="1">
      <c r="A31" s="21"/>
      <c r="B31" s="21"/>
      <c r="C31" s="117"/>
      <c r="D31" s="22"/>
      <c r="E31" s="70"/>
      <c r="F31" s="23"/>
      <c r="G31" s="23"/>
      <c r="H31" s="23"/>
      <c r="I31" s="70"/>
      <c r="J31" s="70"/>
      <c r="K31" s="70"/>
      <c r="L31" s="70"/>
      <c r="M31" s="70"/>
      <c r="N31" s="70"/>
      <c r="O31" s="70"/>
      <c r="P31" s="70"/>
      <c r="Q31" s="70"/>
      <c r="R31" s="70"/>
      <c r="S31" s="70"/>
      <c r="T31" s="70"/>
      <c r="U31" s="70"/>
      <c r="V31" s="70"/>
      <c r="W31" s="70"/>
      <c r="X31" s="70"/>
      <c r="Y31" s="70"/>
      <c r="Z31" s="70"/>
      <c r="AA31" s="70"/>
      <c r="AB31" s="70"/>
      <c r="AC31" s="70"/>
      <c r="AD31" s="70"/>
      <c r="AE31" s="100"/>
      <c r="AG31" s="64">
        <f t="shared" si="1"/>
        <v>0</v>
      </c>
      <c r="AH31" s="64">
        <f t="shared" si="2"/>
        <v>0</v>
      </c>
      <c r="AI31" s="64">
        <f t="shared" si="3"/>
        <v>0</v>
      </c>
      <c r="AJ31" s="64">
        <f t="shared" si="4"/>
        <v>0</v>
      </c>
      <c r="AK31" s="64">
        <f t="shared" si="5"/>
        <v>0</v>
      </c>
      <c r="AL31" s="64">
        <f t="shared" si="6"/>
        <v>0</v>
      </c>
    </row>
    <row r="32" spans="1:120" ht="18.75" customHeight="1">
      <c r="A32" s="21"/>
      <c r="B32" s="21"/>
      <c r="C32" s="117"/>
      <c r="D32" s="22"/>
      <c r="E32" s="70"/>
      <c r="F32" s="23"/>
      <c r="G32" s="23"/>
      <c r="H32" s="23"/>
      <c r="I32" s="70"/>
      <c r="J32" s="70"/>
      <c r="K32" s="70"/>
      <c r="L32" s="70"/>
      <c r="M32" s="70"/>
      <c r="N32" s="70"/>
      <c r="O32" s="70"/>
      <c r="P32" s="70"/>
      <c r="Q32" s="70"/>
      <c r="R32" s="70"/>
      <c r="S32" s="70"/>
      <c r="T32" s="70"/>
      <c r="U32" s="70"/>
      <c r="V32" s="70"/>
      <c r="W32" s="70"/>
      <c r="X32" s="70"/>
      <c r="Y32" s="70"/>
      <c r="Z32" s="70"/>
      <c r="AA32" s="70"/>
      <c r="AB32" s="70"/>
      <c r="AC32" s="70"/>
      <c r="AD32" s="70"/>
      <c r="AE32" s="100"/>
      <c r="AG32" s="64">
        <f t="shared" si="1"/>
        <v>0</v>
      </c>
      <c r="AH32" s="64">
        <f t="shared" si="2"/>
        <v>0</v>
      </c>
      <c r="AI32" s="64">
        <f t="shared" si="3"/>
        <v>0</v>
      </c>
      <c r="AJ32" s="64">
        <f t="shared" si="4"/>
        <v>0</v>
      </c>
      <c r="AK32" s="64">
        <f t="shared" si="5"/>
        <v>0</v>
      </c>
      <c r="AL32" s="64">
        <f t="shared" si="6"/>
        <v>0</v>
      </c>
    </row>
    <row r="33" spans="1:38" ht="18.75" customHeight="1">
      <c r="A33" s="21"/>
      <c r="B33" s="21"/>
      <c r="C33" s="117"/>
      <c r="D33" s="22"/>
      <c r="E33" s="70"/>
      <c r="F33" s="23"/>
      <c r="G33" s="23"/>
      <c r="H33" s="23"/>
      <c r="I33" s="70"/>
      <c r="J33" s="70"/>
      <c r="K33" s="70"/>
      <c r="L33" s="70"/>
      <c r="M33" s="70"/>
      <c r="N33" s="70"/>
      <c r="O33" s="70"/>
      <c r="P33" s="70"/>
      <c r="Q33" s="70"/>
      <c r="R33" s="70"/>
      <c r="S33" s="70"/>
      <c r="T33" s="70"/>
      <c r="U33" s="70"/>
      <c r="V33" s="70"/>
      <c r="W33" s="70"/>
      <c r="X33" s="70"/>
      <c r="Y33" s="70"/>
      <c r="Z33" s="70"/>
      <c r="AA33" s="70"/>
      <c r="AB33" s="70"/>
      <c r="AC33" s="70"/>
      <c r="AD33" s="70"/>
      <c r="AE33" s="100"/>
      <c r="AG33" s="64">
        <f t="shared" si="1"/>
        <v>0</v>
      </c>
      <c r="AH33" s="64">
        <f t="shared" si="2"/>
        <v>0</v>
      </c>
      <c r="AI33" s="64">
        <f t="shared" si="3"/>
        <v>0</v>
      </c>
      <c r="AJ33" s="64">
        <f t="shared" si="4"/>
        <v>0</v>
      </c>
      <c r="AK33" s="64">
        <f t="shared" si="5"/>
        <v>0</v>
      </c>
      <c r="AL33" s="64">
        <f t="shared" si="6"/>
        <v>0</v>
      </c>
    </row>
    <row r="34" spans="1:38" ht="18.75" customHeight="1">
      <c r="A34" s="21"/>
      <c r="B34" s="21"/>
      <c r="C34" s="117"/>
      <c r="D34" s="22"/>
      <c r="E34" s="70"/>
      <c r="F34" s="23"/>
      <c r="G34" s="23"/>
      <c r="H34" s="23"/>
      <c r="I34" s="70"/>
      <c r="J34" s="70"/>
      <c r="K34" s="70"/>
      <c r="L34" s="70"/>
      <c r="M34" s="70"/>
      <c r="N34" s="70"/>
      <c r="O34" s="70"/>
      <c r="P34" s="70"/>
      <c r="Q34" s="70"/>
      <c r="R34" s="70"/>
      <c r="S34" s="70"/>
      <c r="T34" s="70"/>
      <c r="U34" s="70"/>
      <c r="V34" s="70"/>
      <c r="W34" s="70"/>
      <c r="X34" s="70"/>
      <c r="Y34" s="70"/>
      <c r="Z34" s="70"/>
      <c r="AA34" s="70"/>
      <c r="AB34" s="70"/>
      <c r="AC34" s="70"/>
      <c r="AD34" s="70"/>
      <c r="AE34" s="100"/>
      <c r="AG34" s="64">
        <f t="shared" si="1"/>
        <v>0</v>
      </c>
      <c r="AH34" s="64">
        <f t="shared" si="2"/>
        <v>0</v>
      </c>
      <c r="AI34" s="64">
        <f t="shared" si="3"/>
        <v>0</v>
      </c>
      <c r="AJ34" s="64">
        <f t="shared" si="4"/>
        <v>0</v>
      </c>
      <c r="AK34" s="64">
        <f t="shared" si="5"/>
        <v>0</v>
      </c>
      <c r="AL34" s="64">
        <f t="shared" si="6"/>
        <v>0</v>
      </c>
    </row>
    <row r="35" spans="1:38" ht="18.75" customHeight="1">
      <c r="A35" s="21"/>
      <c r="B35" s="21"/>
      <c r="C35" s="117"/>
      <c r="D35" s="22"/>
      <c r="E35" s="70"/>
      <c r="F35" s="23"/>
      <c r="G35" s="23"/>
      <c r="H35" s="23"/>
      <c r="I35" s="70"/>
      <c r="J35" s="70"/>
      <c r="K35" s="70"/>
      <c r="L35" s="70"/>
      <c r="M35" s="70"/>
      <c r="N35" s="70"/>
      <c r="O35" s="70"/>
      <c r="P35" s="70"/>
      <c r="Q35" s="70"/>
      <c r="R35" s="70"/>
      <c r="S35" s="70"/>
      <c r="T35" s="70"/>
      <c r="U35" s="70"/>
      <c r="V35" s="70"/>
      <c r="W35" s="70"/>
      <c r="X35" s="70"/>
      <c r="Y35" s="70"/>
      <c r="Z35" s="70"/>
      <c r="AA35" s="70"/>
      <c r="AB35" s="70"/>
      <c r="AC35" s="70"/>
      <c r="AD35" s="70"/>
      <c r="AE35" s="100"/>
      <c r="AG35" s="64">
        <f t="shared" si="1"/>
        <v>0</v>
      </c>
      <c r="AH35" s="64">
        <f t="shared" si="2"/>
        <v>0</v>
      </c>
      <c r="AI35" s="64">
        <f t="shared" si="3"/>
        <v>0</v>
      </c>
      <c r="AJ35" s="64">
        <f t="shared" si="4"/>
        <v>0</v>
      </c>
      <c r="AK35" s="64">
        <f t="shared" si="5"/>
        <v>0</v>
      </c>
      <c r="AL35" s="64">
        <f t="shared" si="6"/>
        <v>0</v>
      </c>
    </row>
    <row r="36" spans="1:38" ht="18.75" customHeight="1">
      <c r="A36" s="21"/>
      <c r="B36" s="21"/>
      <c r="C36" s="117"/>
      <c r="D36" s="22"/>
      <c r="E36" s="70"/>
      <c r="F36" s="23"/>
      <c r="G36" s="23"/>
      <c r="H36" s="23"/>
      <c r="I36" s="70"/>
      <c r="J36" s="70"/>
      <c r="K36" s="70"/>
      <c r="L36" s="70"/>
      <c r="M36" s="70"/>
      <c r="N36" s="70"/>
      <c r="O36" s="70"/>
      <c r="P36" s="70"/>
      <c r="Q36" s="70"/>
      <c r="R36" s="70"/>
      <c r="S36" s="70"/>
      <c r="T36" s="70"/>
      <c r="U36" s="70"/>
      <c r="V36" s="70"/>
      <c r="W36" s="70"/>
      <c r="X36" s="70"/>
      <c r="Y36" s="70"/>
      <c r="Z36" s="70"/>
      <c r="AA36" s="70"/>
      <c r="AB36" s="70"/>
      <c r="AC36" s="70"/>
      <c r="AD36" s="70"/>
      <c r="AE36" s="100"/>
      <c r="AG36" s="64">
        <f t="shared" si="1"/>
        <v>0</v>
      </c>
      <c r="AH36" s="64">
        <f t="shared" si="2"/>
        <v>0</v>
      </c>
      <c r="AI36" s="64">
        <f t="shared" si="3"/>
        <v>0</v>
      </c>
      <c r="AJ36" s="64">
        <f t="shared" si="4"/>
        <v>0</v>
      </c>
      <c r="AK36" s="64">
        <f t="shared" si="5"/>
        <v>0</v>
      </c>
      <c r="AL36" s="64">
        <f t="shared" si="6"/>
        <v>0</v>
      </c>
    </row>
    <row r="37" spans="1:38" ht="18.75" customHeight="1">
      <c r="A37" s="21"/>
      <c r="B37" s="21"/>
      <c r="C37" s="117"/>
      <c r="D37" s="22"/>
      <c r="E37" s="70"/>
      <c r="F37" s="23"/>
      <c r="G37" s="23"/>
      <c r="H37" s="23"/>
      <c r="I37" s="70"/>
      <c r="J37" s="70"/>
      <c r="K37" s="70"/>
      <c r="L37" s="70"/>
      <c r="M37" s="70"/>
      <c r="N37" s="70"/>
      <c r="O37" s="70"/>
      <c r="P37" s="70"/>
      <c r="Q37" s="70"/>
      <c r="R37" s="70"/>
      <c r="S37" s="70"/>
      <c r="T37" s="70"/>
      <c r="U37" s="70"/>
      <c r="V37" s="70"/>
      <c r="W37" s="70"/>
      <c r="X37" s="70"/>
      <c r="Y37" s="70"/>
      <c r="Z37" s="70"/>
      <c r="AA37" s="70"/>
      <c r="AB37" s="70"/>
      <c r="AC37" s="70"/>
      <c r="AD37" s="70"/>
      <c r="AE37" s="100"/>
      <c r="AG37" s="64">
        <f t="shared" si="1"/>
        <v>0</v>
      </c>
      <c r="AH37" s="64">
        <f t="shared" si="2"/>
        <v>0</v>
      </c>
      <c r="AI37" s="64">
        <f t="shared" si="3"/>
        <v>0</v>
      </c>
      <c r="AJ37" s="64">
        <f t="shared" si="4"/>
        <v>0</v>
      </c>
      <c r="AK37" s="64">
        <f t="shared" si="5"/>
        <v>0</v>
      </c>
      <c r="AL37" s="64">
        <f t="shared" si="6"/>
        <v>0</v>
      </c>
    </row>
    <row r="38" spans="1:38" ht="18.75" customHeight="1">
      <c r="A38" s="21"/>
      <c r="B38" s="21"/>
      <c r="C38" s="117"/>
      <c r="D38" s="22"/>
      <c r="E38" s="70"/>
      <c r="F38" s="23"/>
      <c r="G38" s="23"/>
      <c r="H38" s="23"/>
      <c r="I38" s="70"/>
      <c r="J38" s="70"/>
      <c r="K38" s="70"/>
      <c r="L38" s="70"/>
      <c r="M38" s="70"/>
      <c r="N38" s="70"/>
      <c r="O38" s="70"/>
      <c r="P38" s="70"/>
      <c r="Q38" s="70"/>
      <c r="R38" s="70"/>
      <c r="S38" s="70"/>
      <c r="T38" s="70"/>
      <c r="U38" s="70"/>
      <c r="V38" s="70"/>
      <c r="W38" s="70"/>
      <c r="X38" s="70"/>
      <c r="Y38" s="70"/>
      <c r="Z38" s="70"/>
      <c r="AA38" s="70"/>
      <c r="AB38" s="70"/>
      <c r="AC38" s="70"/>
      <c r="AD38" s="70"/>
      <c r="AE38" s="100"/>
      <c r="AG38" s="64">
        <f t="shared" si="1"/>
        <v>0</v>
      </c>
      <c r="AH38" s="64">
        <f t="shared" si="2"/>
        <v>0</v>
      </c>
      <c r="AI38" s="64">
        <f t="shared" si="3"/>
        <v>0</v>
      </c>
      <c r="AJ38" s="64">
        <f t="shared" si="4"/>
        <v>0</v>
      </c>
      <c r="AK38" s="64">
        <f t="shared" si="5"/>
        <v>0</v>
      </c>
      <c r="AL38" s="64">
        <f t="shared" si="6"/>
        <v>0</v>
      </c>
    </row>
    <row r="39" spans="1:38" ht="18.75" customHeight="1">
      <c r="A39" s="21"/>
      <c r="B39" s="21"/>
      <c r="C39" s="117"/>
      <c r="D39" s="22"/>
      <c r="E39" s="70"/>
      <c r="F39" s="23"/>
      <c r="G39" s="23"/>
      <c r="H39" s="23"/>
      <c r="I39" s="70"/>
      <c r="J39" s="70"/>
      <c r="K39" s="70"/>
      <c r="L39" s="70"/>
      <c r="M39" s="70"/>
      <c r="N39" s="70"/>
      <c r="O39" s="70"/>
      <c r="P39" s="70"/>
      <c r="Q39" s="70"/>
      <c r="R39" s="70"/>
      <c r="S39" s="70"/>
      <c r="T39" s="70"/>
      <c r="U39" s="70"/>
      <c r="V39" s="70"/>
      <c r="W39" s="70"/>
      <c r="X39" s="70"/>
      <c r="Y39" s="70"/>
      <c r="Z39" s="70"/>
      <c r="AA39" s="70"/>
      <c r="AB39" s="70"/>
      <c r="AC39" s="70"/>
      <c r="AD39" s="70"/>
      <c r="AE39" s="100"/>
      <c r="AG39" s="64">
        <f t="shared" si="1"/>
        <v>0</v>
      </c>
      <c r="AH39" s="64">
        <f t="shared" si="2"/>
        <v>0</v>
      </c>
      <c r="AI39" s="64">
        <f t="shared" si="3"/>
        <v>0</v>
      </c>
      <c r="AJ39" s="64">
        <f t="shared" si="4"/>
        <v>0</v>
      </c>
      <c r="AK39" s="64">
        <f t="shared" si="5"/>
        <v>0</v>
      </c>
      <c r="AL39" s="64">
        <f t="shared" si="6"/>
        <v>0</v>
      </c>
    </row>
    <row r="40" spans="1:38" ht="18.75" customHeight="1">
      <c r="A40" s="21"/>
      <c r="B40" s="21"/>
      <c r="C40" s="117"/>
      <c r="D40" s="22"/>
      <c r="E40" s="70"/>
      <c r="F40" s="23"/>
      <c r="G40" s="23"/>
      <c r="H40" s="23"/>
      <c r="I40" s="70"/>
      <c r="J40" s="70"/>
      <c r="K40" s="70"/>
      <c r="L40" s="70"/>
      <c r="M40" s="70"/>
      <c r="N40" s="70"/>
      <c r="O40" s="70"/>
      <c r="P40" s="70"/>
      <c r="Q40" s="70"/>
      <c r="R40" s="70"/>
      <c r="S40" s="70"/>
      <c r="T40" s="70"/>
      <c r="U40" s="70"/>
      <c r="V40" s="70"/>
      <c r="W40" s="70"/>
      <c r="X40" s="70"/>
      <c r="Y40" s="70"/>
      <c r="Z40" s="70"/>
      <c r="AA40" s="70"/>
      <c r="AB40" s="70"/>
      <c r="AC40" s="70"/>
      <c r="AD40" s="70"/>
      <c r="AE40" s="100"/>
      <c r="AG40" s="64">
        <f t="shared" si="1"/>
        <v>0</v>
      </c>
      <c r="AH40" s="64">
        <f t="shared" si="2"/>
        <v>0</v>
      </c>
      <c r="AI40" s="64">
        <f t="shared" si="3"/>
        <v>0</v>
      </c>
      <c r="AJ40" s="64">
        <f t="shared" si="4"/>
        <v>0</v>
      </c>
      <c r="AK40" s="64">
        <f t="shared" si="5"/>
        <v>0</v>
      </c>
      <c r="AL40" s="64">
        <f t="shared" si="6"/>
        <v>0</v>
      </c>
    </row>
    <row r="41" spans="1:38" ht="18.75" customHeight="1">
      <c r="A41" s="21"/>
      <c r="B41" s="21"/>
      <c r="C41" s="117"/>
      <c r="D41" s="22"/>
      <c r="E41" s="70"/>
      <c r="F41" s="23"/>
      <c r="G41" s="23"/>
      <c r="H41" s="23"/>
      <c r="I41" s="70"/>
      <c r="J41" s="70"/>
      <c r="K41" s="70"/>
      <c r="L41" s="70"/>
      <c r="M41" s="70"/>
      <c r="N41" s="70"/>
      <c r="O41" s="70"/>
      <c r="P41" s="70"/>
      <c r="Q41" s="70"/>
      <c r="R41" s="70"/>
      <c r="S41" s="70"/>
      <c r="T41" s="70"/>
      <c r="U41" s="70"/>
      <c r="V41" s="70"/>
      <c r="W41" s="70"/>
      <c r="X41" s="70"/>
      <c r="Y41" s="70"/>
      <c r="Z41" s="70"/>
      <c r="AA41" s="70"/>
      <c r="AB41" s="70"/>
      <c r="AC41" s="70"/>
      <c r="AD41" s="70"/>
      <c r="AE41" s="100"/>
      <c r="AG41" s="64">
        <f t="shared" si="1"/>
        <v>0</v>
      </c>
      <c r="AH41" s="64">
        <f t="shared" si="2"/>
        <v>0</v>
      </c>
      <c r="AI41" s="64">
        <f t="shared" si="3"/>
        <v>0</v>
      </c>
      <c r="AJ41" s="64">
        <f t="shared" si="4"/>
        <v>0</v>
      </c>
      <c r="AK41" s="64">
        <f t="shared" si="5"/>
        <v>0</v>
      </c>
      <c r="AL41" s="64">
        <f t="shared" si="6"/>
        <v>0</v>
      </c>
    </row>
    <row r="42" spans="1:38" ht="18.75" customHeight="1">
      <c r="A42" s="21"/>
      <c r="B42" s="21"/>
      <c r="C42" s="117"/>
      <c r="D42" s="22"/>
      <c r="E42" s="70"/>
      <c r="F42" s="23"/>
      <c r="G42" s="23"/>
      <c r="H42" s="23"/>
      <c r="I42" s="70"/>
      <c r="J42" s="70"/>
      <c r="K42" s="70"/>
      <c r="L42" s="70"/>
      <c r="M42" s="70"/>
      <c r="N42" s="70"/>
      <c r="O42" s="70"/>
      <c r="P42" s="70"/>
      <c r="Q42" s="70"/>
      <c r="R42" s="70"/>
      <c r="S42" s="70"/>
      <c r="T42" s="70"/>
      <c r="U42" s="70"/>
      <c r="V42" s="70"/>
      <c r="W42" s="70"/>
      <c r="X42" s="70"/>
      <c r="Y42" s="70"/>
      <c r="Z42" s="70"/>
      <c r="AA42" s="70"/>
      <c r="AB42" s="70"/>
      <c r="AC42" s="70"/>
      <c r="AD42" s="70"/>
      <c r="AE42" s="100"/>
      <c r="AG42" s="64">
        <f t="shared" si="1"/>
        <v>0</v>
      </c>
      <c r="AH42" s="64">
        <f t="shared" si="2"/>
        <v>0</v>
      </c>
      <c r="AI42" s="64">
        <f t="shared" si="3"/>
        <v>0</v>
      </c>
      <c r="AJ42" s="64">
        <f t="shared" si="4"/>
        <v>0</v>
      </c>
      <c r="AK42" s="64">
        <f t="shared" si="5"/>
        <v>0</v>
      </c>
      <c r="AL42" s="64">
        <f t="shared" si="6"/>
        <v>0</v>
      </c>
    </row>
    <row r="43" spans="1:38" ht="18.75" customHeight="1">
      <c r="A43" s="21"/>
      <c r="B43" s="21"/>
      <c r="C43" s="117"/>
      <c r="D43" s="22"/>
      <c r="E43" s="70"/>
      <c r="F43" s="23"/>
      <c r="G43" s="23"/>
      <c r="H43" s="23"/>
      <c r="I43" s="70"/>
      <c r="J43" s="70"/>
      <c r="K43" s="70"/>
      <c r="L43" s="70"/>
      <c r="M43" s="70"/>
      <c r="N43" s="70"/>
      <c r="O43" s="70"/>
      <c r="P43" s="70"/>
      <c r="Q43" s="70"/>
      <c r="R43" s="70"/>
      <c r="S43" s="70"/>
      <c r="T43" s="70"/>
      <c r="U43" s="70"/>
      <c r="V43" s="70"/>
      <c r="W43" s="70"/>
      <c r="X43" s="70"/>
      <c r="Y43" s="70"/>
      <c r="Z43" s="70"/>
      <c r="AA43" s="70"/>
      <c r="AB43" s="70"/>
      <c r="AC43" s="70"/>
      <c r="AD43" s="70"/>
      <c r="AE43" s="100"/>
      <c r="AG43" s="64">
        <f t="shared" si="1"/>
        <v>0</v>
      </c>
      <c r="AH43" s="64">
        <f t="shared" si="2"/>
        <v>0</v>
      </c>
      <c r="AI43" s="64">
        <f t="shared" si="3"/>
        <v>0</v>
      </c>
      <c r="AJ43" s="64">
        <f t="shared" si="4"/>
        <v>0</v>
      </c>
      <c r="AK43" s="64">
        <f t="shared" si="5"/>
        <v>0</v>
      </c>
      <c r="AL43" s="64">
        <f t="shared" si="6"/>
        <v>0</v>
      </c>
    </row>
    <row r="44" spans="1:38" ht="18.75" customHeight="1">
      <c r="A44" s="21"/>
      <c r="B44" s="21"/>
      <c r="C44" s="117"/>
      <c r="D44" s="22"/>
      <c r="E44" s="70"/>
      <c r="F44" s="23"/>
      <c r="G44" s="23"/>
      <c r="H44" s="23"/>
      <c r="I44" s="70"/>
      <c r="J44" s="70"/>
      <c r="K44" s="70"/>
      <c r="L44" s="70"/>
      <c r="M44" s="70"/>
      <c r="N44" s="70"/>
      <c r="O44" s="70"/>
      <c r="P44" s="70"/>
      <c r="Q44" s="70"/>
      <c r="R44" s="70"/>
      <c r="S44" s="70"/>
      <c r="T44" s="70"/>
      <c r="U44" s="70"/>
      <c r="V44" s="70"/>
      <c r="W44" s="70"/>
      <c r="X44" s="70"/>
      <c r="Y44" s="70"/>
      <c r="Z44" s="70"/>
      <c r="AA44" s="70"/>
      <c r="AB44" s="70"/>
      <c r="AC44" s="70"/>
      <c r="AD44" s="70"/>
      <c r="AE44" s="100"/>
      <c r="AG44" s="64">
        <f t="shared" si="1"/>
        <v>0</v>
      </c>
      <c r="AH44" s="64">
        <f t="shared" si="2"/>
        <v>0</v>
      </c>
      <c r="AI44" s="64">
        <f t="shared" si="3"/>
        <v>0</v>
      </c>
      <c r="AJ44" s="64">
        <f t="shared" si="4"/>
        <v>0</v>
      </c>
      <c r="AK44" s="64">
        <f t="shared" si="5"/>
        <v>0</v>
      </c>
      <c r="AL44" s="64">
        <f t="shared" si="6"/>
        <v>0</v>
      </c>
    </row>
    <row r="45" spans="1:38" ht="18.75" customHeight="1">
      <c r="A45" s="21"/>
      <c r="B45" s="21"/>
      <c r="C45" s="117"/>
      <c r="D45" s="22"/>
      <c r="E45" s="70"/>
      <c r="F45" s="23"/>
      <c r="G45" s="23"/>
      <c r="H45" s="23"/>
      <c r="I45" s="70"/>
      <c r="J45" s="70"/>
      <c r="K45" s="70"/>
      <c r="L45" s="70"/>
      <c r="M45" s="70"/>
      <c r="N45" s="70"/>
      <c r="O45" s="70"/>
      <c r="P45" s="70"/>
      <c r="Q45" s="70"/>
      <c r="R45" s="70"/>
      <c r="S45" s="70"/>
      <c r="T45" s="70"/>
      <c r="U45" s="70"/>
      <c r="V45" s="70"/>
      <c r="W45" s="70"/>
      <c r="X45" s="70"/>
      <c r="Y45" s="70"/>
      <c r="Z45" s="70"/>
      <c r="AA45" s="70"/>
      <c r="AB45" s="70"/>
      <c r="AC45" s="70"/>
      <c r="AD45" s="70"/>
      <c r="AE45" s="100"/>
      <c r="AG45" s="64">
        <f t="shared" si="1"/>
        <v>0</v>
      </c>
      <c r="AH45" s="64">
        <f t="shared" si="2"/>
        <v>0</v>
      </c>
      <c r="AI45" s="64">
        <f t="shared" si="3"/>
        <v>0</v>
      </c>
      <c r="AJ45" s="64">
        <f t="shared" si="4"/>
        <v>0</v>
      </c>
      <c r="AK45" s="64">
        <f t="shared" si="5"/>
        <v>0</v>
      </c>
      <c r="AL45" s="64">
        <f t="shared" si="6"/>
        <v>0</v>
      </c>
    </row>
    <row r="46" spans="1:38" ht="18.75" customHeight="1">
      <c r="A46" s="21"/>
      <c r="B46" s="21"/>
      <c r="C46" s="117"/>
      <c r="D46" s="22"/>
      <c r="E46" s="70"/>
      <c r="F46" s="23"/>
      <c r="G46" s="23"/>
      <c r="H46" s="23"/>
      <c r="I46" s="70"/>
      <c r="J46" s="70"/>
      <c r="K46" s="70"/>
      <c r="L46" s="70"/>
      <c r="M46" s="70"/>
      <c r="N46" s="70"/>
      <c r="O46" s="70"/>
      <c r="P46" s="70"/>
      <c r="Q46" s="70"/>
      <c r="R46" s="70"/>
      <c r="S46" s="70"/>
      <c r="T46" s="70"/>
      <c r="U46" s="70"/>
      <c r="V46" s="70"/>
      <c r="W46" s="70"/>
      <c r="X46" s="70"/>
      <c r="Y46" s="70"/>
      <c r="Z46" s="70"/>
      <c r="AA46" s="70"/>
      <c r="AB46" s="70"/>
      <c r="AC46" s="70"/>
      <c r="AD46" s="70"/>
      <c r="AE46" s="100"/>
      <c r="AG46" s="64">
        <f t="shared" si="1"/>
        <v>0</v>
      </c>
      <c r="AH46" s="64">
        <f t="shared" si="2"/>
        <v>0</v>
      </c>
      <c r="AI46" s="64">
        <f t="shared" si="3"/>
        <v>0</v>
      </c>
      <c r="AJ46" s="64">
        <f t="shared" si="4"/>
        <v>0</v>
      </c>
      <c r="AK46" s="64">
        <f t="shared" si="5"/>
        <v>0</v>
      </c>
      <c r="AL46" s="64">
        <f t="shared" si="6"/>
        <v>0</v>
      </c>
    </row>
    <row r="47" spans="1:38" ht="18.75" customHeight="1">
      <c r="A47" s="21"/>
      <c r="B47" s="21"/>
      <c r="C47" s="117"/>
      <c r="D47" s="22"/>
      <c r="E47" s="70"/>
      <c r="F47" s="23"/>
      <c r="G47" s="23"/>
      <c r="H47" s="23"/>
      <c r="I47" s="70"/>
      <c r="J47" s="70"/>
      <c r="K47" s="70"/>
      <c r="L47" s="70"/>
      <c r="M47" s="70"/>
      <c r="N47" s="70"/>
      <c r="O47" s="70"/>
      <c r="P47" s="70"/>
      <c r="Q47" s="70"/>
      <c r="R47" s="70"/>
      <c r="S47" s="70"/>
      <c r="T47" s="70"/>
      <c r="U47" s="70"/>
      <c r="V47" s="70"/>
      <c r="W47" s="70"/>
      <c r="X47" s="70"/>
      <c r="Y47" s="70"/>
      <c r="Z47" s="70"/>
      <c r="AA47" s="70"/>
      <c r="AB47" s="70"/>
      <c r="AC47" s="70"/>
      <c r="AD47" s="70"/>
      <c r="AE47" s="100"/>
      <c r="AG47" s="64">
        <f t="shared" si="1"/>
        <v>0</v>
      </c>
      <c r="AH47" s="64">
        <f t="shared" si="2"/>
        <v>0</v>
      </c>
      <c r="AI47" s="64">
        <f t="shared" si="3"/>
        <v>0</v>
      </c>
      <c r="AJ47" s="64">
        <f t="shared" si="4"/>
        <v>0</v>
      </c>
      <c r="AK47" s="64">
        <f t="shared" si="5"/>
        <v>0</v>
      </c>
      <c r="AL47" s="64">
        <f t="shared" si="6"/>
        <v>0</v>
      </c>
    </row>
    <row r="48" spans="1:38" ht="18.75" customHeight="1">
      <c r="A48" s="21"/>
      <c r="B48" s="21"/>
      <c r="C48" s="117"/>
      <c r="D48" s="22"/>
      <c r="E48" s="70"/>
      <c r="F48" s="23"/>
      <c r="G48" s="23"/>
      <c r="H48" s="23"/>
      <c r="I48" s="70"/>
      <c r="J48" s="70"/>
      <c r="K48" s="70"/>
      <c r="L48" s="70"/>
      <c r="M48" s="70"/>
      <c r="N48" s="70"/>
      <c r="O48" s="70"/>
      <c r="P48" s="70"/>
      <c r="Q48" s="70"/>
      <c r="R48" s="70"/>
      <c r="S48" s="70"/>
      <c r="T48" s="70"/>
      <c r="U48" s="70"/>
      <c r="V48" s="70"/>
      <c r="W48" s="70"/>
      <c r="X48" s="70"/>
      <c r="Y48" s="70"/>
      <c r="Z48" s="70"/>
      <c r="AA48" s="70"/>
      <c r="AB48" s="70"/>
      <c r="AC48" s="70"/>
      <c r="AD48" s="70"/>
      <c r="AE48" s="100"/>
      <c r="AG48" s="64">
        <f t="shared" si="1"/>
        <v>0</v>
      </c>
      <c r="AH48" s="64">
        <f t="shared" si="2"/>
        <v>0</v>
      </c>
      <c r="AI48" s="64">
        <f t="shared" si="3"/>
        <v>0</v>
      </c>
      <c r="AJ48" s="64">
        <f t="shared" si="4"/>
        <v>0</v>
      </c>
      <c r="AK48" s="64">
        <f t="shared" si="5"/>
        <v>0</v>
      </c>
      <c r="AL48" s="64">
        <f t="shared" si="6"/>
        <v>0</v>
      </c>
    </row>
    <row r="49" spans="1:38" ht="18.75" customHeight="1">
      <c r="A49" s="21"/>
      <c r="B49" s="21"/>
      <c r="C49" s="117"/>
      <c r="D49" s="22"/>
      <c r="E49" s="70"/>
      <c r="F49" s="23"/>
      <c r="G49" s="23"/>
      <c r="H49" s="23"/>
      <c r="I49" s="70"/>
      <c r="J49" s="70"/>
      <c r="K49" s="70"/>
      <c r="L49" s="70"/>
      <c r="M49" s="70"/>
      <c r="N49" s="70"/>
      <c r="O49" s="70"/>
      <c r="P49" s="70"/>
      <c r="Q49" s="70"/>
      <c r="R49" s="70"/>
      <c r="S49" s="70"/>
      <c r="T49" s="70"/>
      <c r="U49" s="70"/>
      <c r="V49" s="70"/>
      <c r="W49" s="70"/>
      <c r="X49" s="70"/>
      <c r="Y49" s="70"/>
      <c r="Z49" s="70"/>
      <c r="AA49" s="70"/>
      <c r="AB49" s="70"/>
      <c r="AC49" s="70"/>
      <c r="AD49" s="70"/>
      <c r="AE49" s="100"/>
      <c r="AG49" s="64">
        <f t="shared" si="1"/>
        <v>0</v>
      </c>
      <c r="AH49" s="64">
        <f t="shared" si="2"/>
        <v>0</v>
      </c>
      <c r="AI49" s="64">
        <f t="shared" si="3"/>
        <v>0</v>
      </c>
      <c r="AJ49" s="64">
        <f t="shared" si="4"/>
        <v>0</v>
      </c>
      <c r="AK49" s="64">
        <f t="shared" si="5"/>
        <v>0</v>
      </c>
      <c r="AL49" s="64">
        <f t="shared" si="6"/>
        <v>0</v>
      </c>
    </row>
    <row r="50" spans="1:38" ht="18.75" customHeight="1">
      <c r="A50" s="21"/>
      <c r="B50" s="21"/>
      <c r="C50" s="117"/>
      <c r="D50" s="22"/>
      <c r="E50" s="70"/>
      <c r="F50" s="23"/>
      <c r="G50" s="23"/>
      <c r="H50" s="23"/>
      <c r="I50" s="70"/>
      <c r="J50" s="70"/>
      <c r="K50" s="70"/>
      <c r="L50" s="70"/>
      <c r="M50" s="70"/>
      <c r="N50" s="70"/>
      <c r="O50" s="70"/>
      <c r="P50" s="70"/>
      <c r="Q50" s="70"/>
      <c r="R50" s="70"/>
      <c r="S50" s="70"/>
      <c r="T50" s="70"/>
      <c r="U50" s="70"/>
      <c r="V50" s="70"/>
      <c r="W50" s="70"/>
      <c r="X50" s="70"/>
      <c r="Y50" s="70"/>
      <c r="Z50" s="70"/>
      <c r="AA50" s="70"/>
      <c r="AB50" s="70"/>
      <c r="AC50" s="70"/>
      <c r="AD50" s="70"/>
      <c r="AE50" s="100"/>
      <c r="AG50" s="64">
        <f t="shared" si="1"/>
        <v>0</v>
      </c>
      <c r="AH50" s="64">
        <f t="shared" si="2"/>
        <v>0</v>
      </c>
      <c r="AI50" s="64">
        <f t="shared" si="3"/>
        <v>0</v>
      </c>
      <c r="AJ50" s="64">
        <f t="shared" si="4"/>
        <v>0</v>
      </c>
      <c r="AK50" s="64">
        <f t="shared" si="5"/>
        <v>0</v>
      </c>
      <c r="AL50" s="64">
        <f t="shared" si="6"/>
        <v>0</v>
      </c>
    </row>
    <row r="51" spans="1:38" ht="18.75" customHeight="1">
      <c r="A51" s="21"/>
      <c r="B51" s="21"/>
      <c r="C51" s="117"/>
      <c r="D51" s="22"/>
      <c r="E51" s="70"/>
      <c r="F51" s="23"/>
      <c r="G51" s="23"/>
      <c r="H51" s="23"/>
      <c r="I51" s="70"/>
      <c r="J51" s="70"/>
      <c r="K51" s="70"/>
      <c r="L51" s="70"/>
      <c r="M51" s="70"/>
      <c r="N51" s="70"/>
      <c r="O51" s="70"/>
      <c r="P51" s="70"/>
      <c r="Q51" s="70"/>
      <c r="R51" s="70"/>
      <c r="S51" s="70"/>
      <c r="T51" s="70"/>
      <c r="U51" s="70"/>
      <c r="V51" s="70"/>
      <c r="W51" s="70"/>
      <c r="X51" s="70"/>
      <c r="Y51" s="70"/>
      <c r="Z51" s="70"/>
      <c r="AA51" s="70"/>
      <c r="AB51" s="70"/>
      <c r="AC51" s="70"/>
      <c r="AD51" s="70"/>
      <c r="AE51" s="100"/>
      <c r="AG51" s="64">
        <f t="shared" si="1"/>
        <v>0</v>
      </c>
      <c r="AH51" s="64">
        <f t="shared" si="2"/>
        <v>0</v>
      </c>
      <c r="AI51" s="64">
        <f t="shared" si="3"/>
        <v>0</v>
      </c>
      <c r="AJ51" s="64">
        <f t="shared" si="4"/>
        <v>0</v>
      </c>
      <c r="AK51" s="64">
        <f t="shared" si="5"/>
        <v>0</v>
      </c>
      <c r="AL51" s="64">
        <f t="shared" si="6"/>
        <v>0</v>
      </c>
    </row>
    <row r="52" spans="1:38" ht="18.75" customHeight="1">
      <c r="A52" s="21"/>
      <c r="B52" s="21"/>
      <c r="C52" s="117"/>
      <c r="D52" s="22"/>
      <c r="E52" s="70"/>
      <c r="F52" s="23"/>
      <c r="G52" s="23"/>
      <c r="H52" s="23"/>
      <c r="I52" s="70"/>
      <c r="J52" s="70"/>
      <c r="K52" s="70"/>
      <c r="L52" s="70"/>
      <c r="M52" s="70"/>
      <c r="N52" s="70"/>
      <c r="O52" s="70"/>
      <c r="P52" s="70"/>
      <c r="Q52" s="70"/>
      <c r="R52" s="70"/>
      <c r="S52" s="70"/>
      <c r="T52" s="70"/>
      <c r="U52" s="70"/>
      <c r="V52" s="70"/>
      <c r="W52" s="70"/>
      <c r="X52" s="70"/>
      <c r="Y52" s="70"/>
      <c r="Z52" s="70"/>
      <c r="AA52" s="70"/>
      <c r="AB52" s="70"/>
      <c r="AC52" s="70"/>
      <c r="AD52" s="70"/>
      <c r="AE52" s="100"/>
      <c r="AG52" s="64">
        <f t="shared" si="1"/>
        <v>0</v>
      </c>
      <c r="AH52" s="64">
        <f t="shared" si="2"/>
        <v>0</v>
      </c>
      <c r="AI52" s="64">
        <f t="shared" si="3"/>
        <v>0</v>
      </c>
      <c r="AJ52" s="64">
        <f t="shared" si="4"/>
        <v>0</v>
      </c>
      <c r="AK52" s="64">
        <f t="shared" si="5"/>
        <v>0</v>
      </c>
      <c r="AL52" s="64">
        <f t="shared" si="6"/>
        <v>0</v>
      </c>
    </row>
    <row r="53" spans="1:38" ht="18.75" customHeight="1">
      <c r="A53" s="21"/>
      <c r="B53" s="21"/>
      <c r="C53" s="117"/>
      <c r="D53" s="22"/>
      <c r="E53" s="70"/>
      <c r="F53" s="23"/>
      <c r="G53" s="23"/>
      <c r="H53" s="23"/>
      <c r="I53" s="70"/>
      <c r="J53" s="70"/>
      <c r="K53" s="70"/>
      <c r="L53" s="70"/>
      <c r="M53" s="70"/>
      <c r="N53" s="70"/>
      <c r="O53" s="70"/>
      <c r="P53" s="70"/>
      <c r="Q53" s="70"/>
      <c r="R53" s="70"/>
      <c r="S53" s="70"/>
      <c r="T53" s="70"/>
      <c r="U53" s="70"/>
      <c r="V53" s="70"/>
      <c r="W53" s="70"/>
      <c r="X53" s="70"/>
      <c r="Y53" s="70"/>
      <c r="Z53" s="70"/>
      <c r="AA53" s="70"/>
      <c r="AB53" s="70"/>
      <c r="AC53" s="70"/>
      <c r="AD53" s="70"/>
      <c r="AE53" s="100"/>
      <c r="AG53" s="64">
        <f t="shared" si="1"/>
        <v>0</v>
      </c>
      <c r="AH53" s="64">
        <f t="shared" si="2"/>
        <v>0</v>
      </c>
      <c r="AI53" s="64">
        <f t="shared" si="3"/>
        <v>0</v>
      </c>
      <c r="AJ53" s="64">
        <f t="shared" si="4"/>
        <v>0</v>
      </c>
      <c r="AK53" s="64">
        <f t="shared" si="5"/>
        <v>0</v>
      </c>
      <c r="AL53" s="64">
        <f t="shared" si="6"/>
        <v>0</v>
      </c>
    </row>
    <row r="54" spans="1:38" ht="18.75" customHeight="1">
      <c r="A54" s="21"/>
      <c r="B54" s="21"/>
      <c r="C54" s="117"/>
      <c r="D54" s="22"/>
      <c r="E54" s="70"/>
      <c r="F54" s="23"/>
      <c r="G54" s="23"/>
      <c r="H54" s="23"/>
      <c r="I54" s="70"/>
      <c r="J54" s="70"/>
      <c r="K54" s="70"/>
      <c r="L54" s="70"/>
      <c r="M54" s="70"/>
      <c r="N54" s="70"/>
      <c r="O54" s="70"/>
      <c r="P54" s="70"/>
      <c r="Q54" s="70"/>
      <c r="R54" s="70"/>
      <c r="S54" s="70"/>
      <c r="T54" s="70"/>
      <c r="U54" s="70"/>
      <c r="V54" s="70"/>
      <c r="W54" s="70"/>
      <c r="X54" s="70"/>
      <c r="Y54" s="70"/>
      <c r="Z54" s="70"/>
      <c r="AA54" s="70"/>
      <c r="AB54" s="70"/>
      <c r="AC54" s="70"/>
      <c r="AD54" s="70"/>
      <c r="AE54" s="100"/>
      <c r="AG54" s="64">
        <f t="shared" si="1"/>
        <v>0</v>
      </c>
      <c r="AH54" s="64">
        <f t="shared" si="2"/>
        <v>0</v>
      </c>
      <c r="AI54" s="64">
        <f t="shared" si="3"/>
        <v>0</v>
      </c>
      <c r="AJ54" s="64">
        <f t="shared" si="4"/>
        <v>0</v>
      </c>
      <c r="AK54" s="64">
        <f t="shared" si="5"/>
        <v>0</v>
      </c>
      <c r="AL54" s="64">
        <f t="shared" si="6"/>
        <v>0</v>
      </c>
    </row>
    <row r="55" spans="1:38" ht="18.75" customHeight="1">
      <c r="A55" s="21"/>
      <c r="B55" s="21"/>
      <c r="C55" s="117"/>
      <c r="D55" s="22"/>
      <c r="E55" s="70"/>
      <c r="F55" s="23"/>
      <c r="G55" s="23"/>
      <c r="H55" s="23"/>
      <c r="I55" s="70"/>
      <c r="J55" s="70"/>
      <c r="K55" s="70"/>
      <c r="L55" s="70"/>
      <c r="M55" s="70"/>
      <c r="N55" s="70"/>
      <c r="O55" s="70"/>
      <c r="P55" s="70"/>
      <c r="Q55" s="70"/>
      <c r="R55" s="70"/>
      <c r="S55" s="70"/>
      <c r="T55" s="70"/>
      <c r="U55" s="70"/>
      <c r="V55" s="70"/>
      <c r="W55" s="70"/>
      <c r="X55" s="70"/>
      <c r="Y55" s="70"/>
      <c r="Z55" s="70"/>
      <c r="AA55" s="70"/>
      <c r="AB55" s="70"/>
      <c r="AC55" s="70"/>
      <c r="AD55" s="70"/>
      <c r="AE55" s="100"/>
      <c r="AG55" s="64">
        <f t="shared" si="1"/>
        <v>0</v>
      </c>
      <c r="AH55" s="64">
        <f t="shared" si="2"/>
        <v>0</v>
      </c>
      <c r="AI55" s="64">
        <f t="shared" si="3"/>
        <v>0</v>
      </c>
      <c r="AJ55" s="64">
        <f t="shared" si="4"/>
        <v>0</v>
      </c>
      <c r="AK55" s="64">
        <f t="shared" si="5"/>
        <v>0</v>
      </c>
      <c r="AL55" s="64">
        <f t="shared" si="6"/>
        <v>0</v>
      </c>
    </row>
    <row r="56" spans="1:38" ht="18.75" customHeight="1">
      <c r="A56" s="21"/>
      <c r="B56" s="21"/>
      <c r="C56" s="117"/>
      <c r="D56" s="22"/>
      <c r="E56" s="70"/>
      <c r="F56" s="23"/>
      <c r="G56" s="23"/>
      <c r="H56" s="23"/>
      <c r="I56" s="70"/>
      <c r="J56" s="70"/>
      <c r="K56" s="70"/>
      <c r="L56" s="70"/>
      <c r="M56" s="70"/>
      <c r="N56" s="70"/>
      <c r="O56" s="70"/>
      <c r="P56" s="70"/>
      <c r="Q56" s="70"/>
      <c r="R56" s="70"/>
      <c r="S56" s="70"/>
      <c r="T56" s="70"/>
      <c r="U56" s="70"/>
      <c r="V56" s="70"/>
      <c r="W56" s="70"/>
      <c r="X56" s="70"/>
      <c r="Y56" s="70"/>
      <c r="Z56" s="70"/>
      <c r="AA56" s="70"/>
      <c r="AB56" s="70"/>
      <c r="AC56" s="70"/>
      <c r="AD56" s="70"/>
      <c r="AE56" s="100"/>
      <c r="AG56" s="64">
        <f t="shared" si="1"/>
        <v>0</v>
      </c>
      <c r="AH56" s="64">
        <f t="shared" si="2"/>
        <v>0</v>
      </c>
      <c r="AI56" s="64">
        <f t="shared" si="3"/>
        <v>0</v>
      </c>
      <c r="AJ56" s="64">
        <f t="shared" si="4"/>
        <v>0</v>
      </c>
      <c r="AK56" s="64">
        <f t="shared" si="5"/>
        <v>0</v>
      </c>
      <c r="AL56" s="64">
        <f t="shared" si="6"/>
        <v>0</v>
      </c>
    </row>
    <row r="57" spans="1:38" ht="18.75" customHeight="1">
      <c r="A57" s="21"/>
      <c r="B57" s="21"/>
      <c r="C57" s="117"/>
      <c r="D57" s="22"/>
      <c r="E57" s="70"/>
      <c r="F57" s="23"/>
      <c r="G57" s="23"/>
      <c r="H57" s="23"/>
      <c r="I57" s="70"/>
      <c r="J57" s="70"/>
      <c r="K57" s="70"/>
      <c r="L57" s="70"/>
      <c r="M57" s="70"/>
      <c r="N57" s="70"/>
      <c r="O57" s="70"/>
      <c r="P57" s="70"/>
      <c r="Q57" s="70"/>
      <c r="R57" s="70"/>
      <c r="S57" s="70"/>
      <c r="T57" s="70"/>
      <c r="U57" s="70"/>
      <c r="V57" s="70"/>
      <c r="W57" s="70"/>
      <c r="X57" s="70"/>
      <c r="Y57" s="70"/>
      <c r="Z57" s="70"/>
      <c r="AA57" s="70"/>
      <c r="AB57" s="70"/>
      <c r="AC57" s="70"/>
      <c r="AD57" s="70"/>
      <c r="AE57" s="100"/>
      <c r="AG57" s="64">
        <f t="shared" si="1"/>
        <v>0</v>
      </c>
      <c r="AH57" s="64">
        <f t="shared" si="2"/>
        <v>0</v>
      </c>
      <c r="AI57" s="64">
        <f t="shared" si="3"/>
        <v>0</v>
      </c>
      <c r="AJ57" s="64">
        <f t="shared" si="4"/>
        <v>0</v>
      </c>
      <c r="AK57" s="64">
        <f t="shared" si="5"/>
        <v>0</v>
      </c>
      <c r="AL57" s="64">
        <f t="shared" si="6"/>
        <v>0</v>
      </c>
    </row>
    <row r="58" spans="1:38" ht="18.75" customHeight="1">
      <c r="A58" s="21"/>
      <c r="B58" s="21"/>
      <c r="C58" s="117"/>
      <c r="D58" s="22"/>
      <c r="E58" s="70"/>
      <c r="F58" s="23"/>
      <c r="G58" s="23"/>
      <c r="H58" s="23"/>
      <c r="I58" s="70"/>
      <c r="J58" s="70"/>
      <c r="K58" s="70"/>
      <c r="L58" s="70"/>
      <c r="M58" s="70"/>
      <c r="N58" s="70"/>
      <c r="O58" s="70"/>
      <c r="P58" s="70"/>
      <c r="Q58" s="70"/>
      <c r="R58" s="70"/>
      <c r="S58" s="70"/>
      <c r="T58" s="70"/>
      <c r="U58" s="70"/>
      <c r="V58" s="70"/>
      <c r="W58" s="70"/>
      <c r="X58" s="70"/>
      <c r="Y58" s="70"/>
      <c r="Z58" s="70"/>
      <c r="AA58" s="70"/>
      <c r="AB58" s="70"/>
      <c r="AC58" s="70"/>
      <c r="AD58" s="70"/>
      <c r="AE58" s="100"/>
      <c r="AG58" s="64">
        <f t="shared" si="1"/>
        <v>0</v>
      </c>
      <c r="AH58" s="64">
        <f t="shared" si="2"/>
        <v>0</v>
      </c>
      <c r="AI58" s="64">
        <f t="shared" si="3"/>
        <v>0</v>
      </c>
      <c r="AJ58" s="64">
        <f t="shared" si="4"/>
        <v>0</v>
      </c>
      <c r="AK58" s="64">
        <f t="shared" si="5"/>
        <v>0</v>
      </c>
      <c r="AL58" s="64">
        <f t="shared" si="6"/>
        <v>0</v>
      </c>
    </row>
    <row r="59" spans="1:38" ht="18.75" customHeight="1">
      <c r="A59" s="21"/>
      <c r="B59" s="21"/>
      <c r="C59" s="117"/>
      <c r="D59" s="22"/>
      <c r="E59" s="70"/>
      <c r="F59" s="23"/>
      <c r="G59" s="23"/>
      <c r="H59" s="23"/>
      <c r="I59" s="70"/>
      <c r="J59" s="70"/>
      <c r="K59" s="70"/>
      <c r="L59" s="70"/>
      <c r="M59" s="70"/>
      <c r="N59" s="70"/>
      <c r="O59" s="70"/>
      <c r="P59" s="70"/>
      <c r="Q59" s="70"/>
      <c r="R59" s="70"/>
      <c r="S59" s="70"/>
      <c r="T59" s="70"/>
      <c r="U59" s="70"/>
      <c r="V59" s="70"/>
      <c r="W59" s="70"/>
      <c r="X59" s="70"/>
      <c r="Y59" s="70"/>
      <c r="Z59" s="70"/>
      <c r="AA59" s="70"/>
      <c r="AB59" s="70"/>
      <c r="AC59" s="70"/>
      <c r="AD59" s="70"/>
      <c r="AE59" s="100"/>
      <c r="AG59" s="64">
        <f t="shared" si="1"/>
        <v>0</v>
      </c>
      <c r="AH59" s="64">
        <f t="shared" si="2"/>
        <v>0</v>
      </c>
      <c r="AI59" s="64">
        <f t="shared" si="3"/>
        <v>0</v>
      </c>
      <c r="AJ59" s="64">
        <f t="shared" si="4"/>
        <v>0</v>
      </c>
      <c r="AK59" s="64">
        <f t="shared" si="5"/>
        <v>0</v>
      </c>
      <c r="AL59" s="64">
        <f t="shared" si="6"/>
        <v>0</v>
      </c>
    </row>
    <row r="60" spans="1:38" ht="18.75" customHeight="1">
      <c r="A60" s="21"/>
      <c r="B60" s="21"/>
      <c r="C60" s="117"/>
      <c r="D60" s="22"/>
      <c r="E60" s="70"/>
      <c r="F60" s="23"/>
      <c r="G60" s="23"/>
      <c r="H60" s="23"/>
      <c r="I60" s="70"/>
      <c r="J60" s="70"/>
      <c r="K60" s="70"/>
      <c r="L60" s="70"/>
      <c r="M60" s="70"/>
      <c r="N60" s="70"/>
      <c r="O60" s="70"/>
      <c r="P60" s="70"/>
      <c r="Q60" s="70"/>
      <c r="R60" s="70"/>
      <c r="S60" s="70"/>
      <c r="T60" s="70"/>
      <c r="U60" s="70"/>
      <c r="V60" s="70"/>
      <c r="W60" s="70"/>
      <c r="X60" s="70"/>
      <c r="Y60" s="70"/>
      <c r="Z60" s="70"/>
      <c r="AA60" s="70"/>
      <c r="AB60" s="70"/>
      <c r="AC60" s="70"/>
      <c r="AD60" s="70"/>
      <c r="AE60" s="100"/>
      <c r="AG60" s="64">
        <f t="shared" si="1"/>
        <v>0</v>
      </c>
      <c r="AH60" s="64">
        <f t="shared" si="2"/>
        <v>0</v>
      </c>
      <c r="AI60" s="64">
        <f t="shared" si="3"/>
        <v>0</v>
      </c>
      <c r="AJ60" s="64">
        <f t="shared" si="4"/>
        <v>0</v>
      </c>
      <c r="AK60" s="64">
        <f t="shared" si="5"/>
        <v>0</v>
      </c>
      <c r="AL60" s="64">
        <f t="shared" si="6"/>
        <v>0</v>
      </c>
    </row>
    <row r="61" spans="1:38" ht="18.75" customHeight="1">
      <c r="A61" s="21"/>
      <c r="B61" s="21"/>
      <c r="C61" s="117"/>
      <c r="D61" s="22"/>
      <c r="E61" s="70"/>
      <c r="F61" s="23"/>
      <c r="G61" s="23"/>
      <c r="H61" s="23"/>
      <c r="I61" s="70"/>
      <c r="J61" s="70"/>
      <c r="K61" s="70"/>
      <c r="L61" s="70"/>
      <c r="M61" s="70"/>
      <c r="N61" s="70"/>
      <c r="O61" s="70"/>
      <c r="P61" s="70"/>
      <c r="Q61" s="70"/>
      <c r="R61" s="70"/>
      <c r="S61" s="70"/>
      <c r="T61" s="70"/>
      <c r="U61" s="70"/>
      <c r="V61" s="70"/>
      <c r="W61" s="70"/>
      <c r="X61" s="70"/>
      <c r="Y61" s="70"/>
      <c r="Z61" s="70"/>
      <c r="AA61" s="70"/>
      <c r="AB61" s="70"/>
      <c r="AC61" s="70"/>
      <c r="AD61" s="70"/>
      <c r="AE61" s="100"/>
      <c r="AG61" s="64">
        <f t="shared" si="1"/>
        <v>0</v>
      </c>
      <c r="AH61" s="64">
        <f t="shared" si="2"/>
        <v>0</v>
      </c>
      <c r="AI61" s="64">
        <f t="shared" si="3"/>
        <v>0</v>
      </c>
      <c r="AJ61" s="64">
        <f t="shared" si="4"/>
        <v>0</v>
      </c>
      <c r="AK61" s="64">
        <f t="shared" si="5"/>
        <v>0</v>
      </c>
      <c r="AL61" s="64">
        <f t="shared" si="6"/>
        <v>0</v>
      </c>
    </row>
    <row r="62" spans="1:38" ht="18.75" customHeight="1">
      <c r="A62" s="21"/>
      <c r="B62" s="21"/>
      <c r="C62" s="117"/>
      <c r="D62" s="22"/>
      <c r="E62" s="70"/>
      <c r="F62" s="23"/>
      <c r="G62" s="23"/>
      <c r="H62" s="23"/>
      <c r="I62" s="70"/>
      <c r="J62" s="70"/>
      <c r="K62" s="70"/>
      <c r="L62" s="70"/>
      <c r="M62" s="70"/>
      <c r="N62" s="70"/>
      <c r="O62" s="70"/>
      <c r="P62" s="70"/>
      <c r="Q62" s="70"/>
      <c r="R62" s="70"/>
      <c r="S62" s="70"/>
      <c r="T62" s="70"/>
      <c r="U62" s="70"/>
      <c r="V62" s="70"/>
      <c r="W62" s="70"/>
      <c r="X62" s="70"/>
      <c r="Y62" s="70"/>
      <c r="Z62" s="70"/>
      <c r="AA62" s="70"/>
      <c r="AB62" s="70"/>
      <c r="AC62" s="70"/>
      <c r="AD62" s="70"/>
      <c r="AE62" s="100"/>
      <c r="AG62" s="64">
        <f t="shared" si="1"/>
        <v>0</v>
      </c>
      <c r="AH62" s="64">
        <f t="shared" si="2"/>
        <v>0</v>
      </c>
      <c r="AI62" s="64">
        <f t="shared" si="3"/>
        <v>0</v>
      </c>
      <c r="AJ62" s="64">
        <f t="shared" si="4"/>
        <v>0</v>
      </c>
      <c r="AK62" s="64">
        <f t="shared" si="5"/>
        <v>0</v>
      </c>
      <c r="AL62" s="64">
        <f t="shared" si="6"/>
        <v>0</v>
      </c>
    </row>
    <row r="63" spans="1:38" ht="18.75" customHeight="1">
      <c r="A63" s="21"/>
      <c r="B63" s="21"/>
      <c r="C63" s="117"/>
      <c r="D63" s="22"/>
      <c r="E63" s="70"/>
      <c r="F63" s="23"/>
      <c r="G63" s="23"/>
      <c r="H63" s="23"/>
      <c r="I63" s="70"/>
      <c r="J63" s="70"/>
      <c r="K63" s="70"/>
      <c r="L63" s="70"/>
      <c r="M63" s="70"/>
      <c r="N63" s="70"/>
      <c r="O63" s="70"/>
      <c r="P63" s="70"/>
      <c r="Q63" s="70"/>
      <c r="R63" s="70"/>
      <c r="S63" s="70"/>
      <c r="T63" s="70"/>
      <c r="U63" s="70"/>
      <c r="V63" s="70"/>
      <c r="W63" s="70"/>
      <c r="X63" s="70"/>
      <c r="Y63" s="70"/>
      <c r="Z63" s="70"/>
      <c r="AA63" s="70"/>
      <c r="AB63" s="70"/>
      <c r="AC63" s="70"/>
      <c r="AD63" s="70"/>
      <c r="AE63" s="100"/>
      <c r="AG63" s="64">
        <f t="shared" si="1"/>
        <v>0</v>
      </c>
      <c r="AH63" s="64">
        <f t="shared" si="2"/>
        <v>0</v>
      </c>
      <c r="AI63" s="64">
        <f t="shared" si="3"/>
        <v>0</v>
      </c>
      <c r="AJ63" s="64">
        <f t="shared" si="4"/>
        <v>0</v>
      </c>
      <c r="AK63" s="64">
        <f t="shared" si="5"/>
        <v>0</v>
      </c>
      <c r="AL63" s="64">
        <f t="shared" si="6"/>
        <v>0</v>
      </c>
    </row>
    <row r="64" spans="1:38" ht="18.75" customHeight="1">
      <c r="A64" s="21"/>
      <c r="B64" s="21"/>
      <c r="C64" s="117"/>
      <c r="D64" s="22"/>
      <c r="E64" s="70"/>
      <c r="F64" s="23"/>
      <c r="G64" s="23"/>
      <c r="H64" s="23"/>
      <c r="I64" s="70"/>
      <c r="J64" s="70"/>
      <c r="K64" s="70"/>
      <c r="L64" s="70"/>
      <c r="M64" s="70"/>
      <c r="N64" s="70"/>
      <c r="O64" s="70"/>
      <c r="P64" s="70"/>
      <c r="Q64" s="70"/>
      <c r="R64" s="70"/>
      <c r="S64" s="70"/>
      <c r="T64" s="70"/>
      <c r="U64" s="70"/>
      <c r="V64" s="70"/>
      <c r="W64" s="70"/>
      <c r="X64" s="70"/>
      <c r="Y64" s="70"/>
      <c r="Z64" s="70"/>
      <c r="AA64" s="70"/>
      <c r="AB64" s="70"/>
      <c r="AC64" s="70"/>
      <c r="AD64" s="70"/>
      <c r="AE64" s="100"/>
      <c r="AG64" s="64">
        <f t="shared" si="1"/>
        <v>0</v>
      </c>
      <c r="AH64" s="64">
        <f t="shared" si="2"/>
        <v>0</v>
      </c>
      <c r="AI64" s="64">
        <f t="shared" si="3"/>
        <v>0</v>
      </c>
      <c r="AJ64" s="64">
        <f t="shared" si="4"/>
        <v>0</v>
      </c>
      <c r="AK64" s="64">
        <f t="shared" si="5"/>
        <v>0</v>
      </c>
      <c r="AL64" s="64">
        <f t="shared" si="6"/>
        <v>0</v>
      </c>
    </row>
    <row r="65" spans="1:38" ht="18.75" customHeight="1">
      <c r="A65" s="21"/>
      <c r="B65" s="21"/>
      <c r="C65" s="117"/>
      <c r="D65" s="22"/>
      <c r="E65" s="70"/>
      <c r="F65" s="23"/>
      <c r="G65" s="23"/>
      <c r="H65" s="23"/>
      <c r="I65" s="70"/>
      <c r="J65" s="70"/>
      <c r="K65" s="70"/>
      <c r="L65" s="70"/>
      <c r="M65" s="70"/>
      <c r="N65" s="70"/>
      <c r="O65" s="70"/>
      <c r="P65" s="70"/>
      <c r="Q65" s="70"/>
      <c r="R65" s="70"/>
      <c r="S65" s="70"/>
      <c r="T65" s="70"/>
      <c r="U65" s="70"/>
      <c r="V65" s="70"/>
      <c r="W65" s="70"/>
      <c r="X65" s="70"/>
      <c r="Y65" s="70"/>
      <c r="Z65" s="70"/>
      <c r="AA65" s="70"/>
      <c r="AB65" s="70"/>
      <c r="AC65" s="70"/>
      <c r="AD65" s="70"/>
      <c r="AE65" s="100"/>
      <c r="AG65" s="64">
        <f t="shared" si="1"/>
        <v>0</v>
      </c>
      <c r="AH65" s="64">
        <f t="shared" si="2"/>
        <v>0</v>
      </c>
      <c r="AI65" s="64">
        <f t="shared" si="3"/>
        <v>0</v>
      </c>
      <c r="AJ65" s="64">
        <f t="shared" si="4"/>
        <v>0</v>
      </c>
      <c r="AK65" s="64">
        <f t="shared" si="5"/>
        <v>0</v>
      </c>
      <c r="AL65" s="64">
        <f t="shared" si="6"/>
        <v>0</v>
      </c>
    </row>
    <row r="66" spans="1:38" ht="18.75" customHeight="1">
      <c r="A66" s="21"/>
      <c r="B66" s="21"/>
      <c r="C66" s="117"/>
      <c r="D66" s="22"/>
      <c r="E66" s="70"/>
      <c r="F66" s="23"/>
      <c r="G66" s="23"/>
      <c r="H66" s="23"/>
      <c r="I66" s="70"/>
      <c r="J66" s="70"/>
      <c r="K66" s="70"/>
      <c r="L66" s="70"/>
      <c r="M66" s="70"/>
      <c r="N66" s="70"/>
      <c r="O66" s="70"/>
      <c r="P66" s="70"/>
      <c r="Q66" s="70"/>
      <c r="R66" s="70"/>
      <c r="S66" s="70"/>
      <c r="T66" s="70"/>
      <c r="U66" s="70"/>
      <c r="V66" s="70"/>
      <c r="W66" s="70"/>
      <c r="X66" s="70"/>
      <c r="Y66" s="70"/>
      <c r="Z66" s="70"/>
      <c r="AA66" s="70"/>
      <c r="AB66" s="70"/>
      <c r="AC66" s="70"/>
      <c r="AD66" s="70"/>
      <c r="AE66" s="100"/>
      <c r="AG66" s="64">
        <f t="shared" si="1"/>
        <v>0</v>
      </c>
      <c r="AH66" s="64">
        <f t="shared" si="2"/>
        <v>0</v>
      </c>
      <c r="AI66" s="64">
        <f t="shared" si="3"/>
        <v>0</v>
      </c>
      <c r="AJ66" s="64">
        <f t="shared" si="4"/>
        <v>0</v>
      </c>
      <c r="AK66" s="64">
        <f t="shared" si="5"/>
        <v>0</v>
      </c>
      <c r="AL66" s="64">
        <f t="shared" si="6"/>
        <v>0</v>
      </c>
    </row>
    <row r="67" spans="1:38" ht="18.75" customHeight="1">
      <c r="A67" s="21"/>
      <c r="B67" s="21"/>
      <c r="C67" s="117"/>
      <c r="D67" s="22"/>
      <c r="E67" s="70"/>
      <c r="F67" s="23"/>
      <c r="G67" s="23"/>
      <c r="H67" s="23"/>
      <c r="I67" s="70"/>
      <c r="J67" s="70"/>
      <c r="K67" s="70"/>
      <c r="L67" s="70"/>
      <c r="M67" s="70"/>
      <c r="N67" s="70"/>
      <c r="O67" s="70"/>
      <c r="P67" s="70"/>
      <c r="Q67" s="70"/>
      <c r="R67" s="70"/>
      <c r="S67" s="70"/>
      <c r="T67" s="70"/>
      <c r="U67" s="70"/>
      <c r="V67" s="70"/>
      <c r="W67" s="70"/>
      <c r="X67" s="70"/>
      <c r="Y67" s="70"/>
      <c r="Z67" s="70"/>
      <c r="AA67" s="70"/>
      <c r="AB67" s="70"/>
      <c r="AC67" s="70"/>
      <c r="AD67" s="70"/>
      <c r="AE67" s="100"/>
      <c r="AG67" s="64">
        <f t="shared" si="1"/>
        <v>0</v>
      </c>
      <c r="AH67" s="64">
        <f t="shared" si="2"/>
        <v>0</v>
      </c>
      <c r="AI67" s="64">
        <f t="shared" si="3"/>
        <v>0</v>
      </c>
      <c r="AJ67" s="64">
        <f t="shared" si="4"/>
        <v>0</v>
      </c>
      <c r="AK67" s="64">
        <f t="shared" si="5"/>
        <v>0</v>
      </c>
      <c r="AL67" s="64">
        <f t="shared" si="6"/>
        <v>0</v>
      </c>
    </row>
    <row r="68" spans="1:38" ht="18.75" customHeight="1">
      <c r="A68" s="21"/>
      <c r="B68" s="21"/>
      <c r="C68" s="117"/>
      <c r="D68" s="22"/>
      <c r="E68" s="70"/>
      <c r="F68" s="23"/>
      <c r="G68" s="23"/>
      <c r="H68" s="23"/>
      <c r="I68" s="70"/>
      <c r="J68" s="70"/>
      <c r="K68" s="70"/>
      <c r="L68" s="70"/>
      <c r="M68" s="70"/>
      <c r="N68" s="70"/>
      <c r="O68" s="70"/>
      <c r="P68" s="70"/>
      <c r="Q68" s="70"/>
      <c r="R68" s="70"/>
      <c r="S68" s="70"/>
      <c r="T68" s="70"/>
      <c r="U68" s="70"/>
      <c r="V68" s="70"/>
      <c r="W68" s="70"/>
      <c r="X68" s="70"/>
      <c r="Y68" s="70"/>
      <c r="Z68" s="70"/>
      <c r="AA68" s="70"/>
      <c r="AB68" s="70"/>
      <c r="AC68" s="70"/>
      <c r="AD68" s="70"/>
      <c r="AE68" s="100"/>
      <c r="AG68" s="64">
        <f t="shared" si="1"/>
        <v>0</v>
      </c>
      <c r="AH68" s="64">
        <f t="shared" si="2"/>
        <v>0</v>
      </c>
      <c r="AI68" s="64">
        <f t="shared" si="3"/>
        <v>0</v>
      </c>
      <c r="AJ68" s="64">
        <f t="shared" si="4"/>
        <v>0</v>
      </c>
      <c r="AK68" s="64">
        <f t="shared" si="5"/>
        <v>0</v>
      </c>
      <c r="AL68" s="64">
        <f t="shared" si="6"/>
        <v>0</v>
      </c>
    </row>
    <row r="69" spans="1:38" ht="18.75" customHeight="1">
      <c r="A69" s="21"/>
      <c r="B69" s="21"/>
      <c r="C69" s="117"/>
      <c r="D69" s="22"/>
      <c r="E69" s="70"/>
      <c r="F69" s="23"/>
      <c r="G69" s="23"/>
      <c r="H69" s="23"/>
      <c r="I69" s="70"/>
      <c r="J69" s="70"/>
      <c r="K69" s="70"/>
      <c r="L69" s="70"/>
      <c r="M69" s="70"/>
      <c r="N69" s="70"/>
      <c r="O69" s="70"/>
      <c r="P69" s="70"/>
      <c r="Q69" s="70"/>
      <c r="R69" s="70"/>
      <c r="S69" s="70"/>
      <c r="T69" s="70"/>
      <c r="U69" s="70"/>
      <c r="V69" s="70"/>
      <c r="W69" s="70"/>
      <c r="X69" s="70"/>
      <c r="Y69" s="70"/>
      <c r="Z69" s="70"/>
      <c r="AA69" s="70"/>
      <c r="AB69" s="70"/>
      <c r="AC69" s="70"/>
      <c r="AD69" s="70"/>
      <c r="AE69" s="100"/>
      <c r="AG69" s="64">
        <f t="shared" si="1"/>
        <v>0</v>
      </c>
      <c r="AH69" s="64">
        <f t="shared" si="2"/>
        <v>0</v>
      </c>
      <c r="AI69" s="64">
        <f t="shared" si="3"/>
        <v>0</v>
      </c>
      <c r="AJ69" s="64">
        <f t="shared" si="4"/>
        <v>0</v>
      </c>
      <c r="AK69" s="64">
        <f t="shared" si="5"/>
        <v>0</v>
      </c>
      <c r="AL69" s="64">
        <f t="shared" si="6"/>
        <v>0</v>
      </c>
    </row>
    <row r="70" spans="1:38" ht="18.75" customHeight="1">
      <c r="A70" s="21"/>
      <c r="B70" s="21"/>
      <c r="C70" s="117"/>
      <c r="D70" s="22"/>
      <c r="E70" s="70"/>
      <c r="F70" s="23"/>
      <c r="G70" s="23"/>
      <c r="H70" s="23"/>
      <c r="I70" s="70"/>
      <c r="J70" s="70"/>
      <c r="K70" s="70"/>
      <c r="L70" s="70"/>
      <c r="M70" s="70"/>
      <c r="N70" s="70"/>
      <c r="O70" s="70"/>
      <c r="P70" s="70"/>
      <c r="Q70" s="70"/>
      <c r="R70" s="70"/>
      <c r="S70" s="70"/>
      <c r="T70" s="70"/>
      <c r="U70" s="70"/>
      <c r="V70" s="70"/>
      <c r="W70" s="70"/>
      <c r="X70" s="70"/>
      <c r="Y70" s="70"/>
      <c r="Z70" s="70"/>
      <c r="AA70" s="70"/>
      <c r="AB70" s="70"/>
      <c r="AC70" s="70"/>
      <c r="AD70" s="70"/>
      <c r="AE70" s="100"/>
      <c r="AG70" s="64">
        <f t="shared" ref="AG70:AG101" si="7">IF($AE70=1,1,0)</f>
        <v>0</v>
      </c>
      <c r="AH70" s="64">
        <f t="shared" ref="AH70:AH101" si="8">IF($AE70=2,1,0)</f>
        <v>0</v>
      </c>
      <c r="AI70" s="64">
        <f t="shared" ref="AI70:AI101" si="9">IF($AE70=3,1,0)</f>
        <v>0</v>
      </c>
      <c r="AJ70" s="64">
        <f t="shared" ref="AJ70:AJ101" si="10">IF($AE70=4,1,0)</f>
        <v>0</v>
      </c>
      <c r="AK70" s="64">
        <f t="shared" ref="AK70:AK101" si="11">IF($AE70=5,1,0)</f>
        <v>0</v>
      </c>
      <c r="AL70" s="64">
        <f t="shared" ref="AL70:AL101" si="12">IF($AE70=6,1,0)</f>
        <v>0</v>
      </c>
    </row>
    <row r="71" spans="1:38" ht="18.75" customHeight="1">
      <c r="A71" s="21"/>
      <c r="B71" s="21"/>
      <c r="C71" s="117"/>
      <c r="D71" s="22"/>
      <c r="E71" s="70"/>
      <c r="F71" s="23"/>
      <c r="G71" s="23"/>
      <c r="H71" s="23"/>
      <c r="I71" s="70"/>
      <c r="J71" s="70"/>
      <c r="K71" s="70"/>
      <c r="L71" s="70"/>
      <c r="M71" s="70"/>
      <c r="N71" s="70"/>
      <c r="O71" s="70"/>
      <c r="P71" s="70"/>
      <c r="Q71" s="70"/>
      <c r="R71" s="70"/>
      <c r="S71" s="70"/>
      <c r="T71" s="70"/>
      <c r="U71" s="70"/>
      <c r="V71" s="70"/>
      <c r="W71" s="70"/>
      <c r="X71" s="70"/>
      <c r="Y71" s="70"/>
      <c r="Z71" s="70"/>
      <c r="AA71" s="70"/>
      <c r="AB71" s="70"/>
      <c r="AC71" s="70"/>
      <c r="AD71" s="70"/>
      <c r="AE71" s="100"/>
      <c r="AG71" s="64">
        <f t="shared" si="7"/>
        <v>0</v>
      </c>
      <c r="AH71" s="64">
        <f t="shared" si="8"/>
        <v>0</v>
      </c>
      <c r="AI71" s="64">
        <f t="shared" si="9"/>
        <v>0</v>
      </c>
      <c r="AJ71" s="64">
        <f t="shared" si="10"/>
        <v>0</v>
      </c>
      <c r="AK71" s="64">
        <f t="shared" si="11"/>
        <v>0</v>
      </c>
      <c r="AL71" s="64">
        <f t="shared" si="12"/>
        <v>0</v>
      </c>
    </row>
    <row r="72" spans="1:38" ht="18.75" customHeight="1">
      <c r="A72" s="21"/>
      <c r="B72" s="21"/>
      <c r="C72" s="117"/>
      <c r="D72" s="22"/>
      <c r="E72" s="70"/>
      <c r="F72" s="23"/>
      <c r="G72" s="23"/>
      <c r="H72" s="23"/>
      <c r="I72" s="70"/>
      <c r="J72" s="70"/>
      <c r="K72" s="70"/>
      <c r="L72" s="70"/>
      <c r="M72" s="70"/>
      <c r="N72" s="70"/>
      <c r="O72" s="70"/>
      <c r="P72" s="70"/>
      <c r="Q72" s="70"/>
      <c r="R72" s="70"/>
      <c r="S72" s="70"/>
      <c r="T72" s="70"/>
      <c r="U72" s="70"/>
      <c r="V72" s="70"/>
      <c r="W72" s="70"/>
      <c r="X72" s="70"/>
      <c r="Y72" s="70"/>
      <c r="Z72" s="70"/>
      <c r="AA72" s="70"/>
      <c r="AB72" s="70"/>
      <c r="AC72" s="70"/>
      <c r="AD72" s="70"/>
      <c r="AE72" s="100"/>
      <c r="AG72" s="64">
        <f t="shared" si="7"/>
        <v>0</v>
      </c>
      <c r="AH72" s="64">
        <f t="shared" si="8"/>
        <v>0</v>
      </c>
      <c r="AI72" s="64">
        <f t="shared" si="9"/>
        <v>0</v>
      </c>
      <c r="AJ72" s="64">
        <f t="shared" si="10"/>
        <v>0</v>
      </c>
      <c r="AK72" s="64">
        <f t="shared" si="11"/>
        <v>0</v>
      </c>
      <c r="AL72" s="64">
        <f t="shared" si="12"/>
        <v>0</v>
      </c>
    </row>
    <row r="73" spans="1:38" ht="18.75" customHeight="1">
      <c r="A73" s="21"/>
      <c r="B73" s="21"/>
      <c r="C73" s="117"/>
      <c r="D73" s="22"/>
      <c r="E73" s="70"/>
      <c r="F73" s="23"/>
      <c r="G73" s="23"/>
      <c r="H73" s="23"/>
      <c r="I73" s="70"/>
      <c r="J73" s="70"/>
      <c r="K73" s="70"/>
      <c r="L73" s="70"/>
      <c r="M73" s="70"/>
      <c r="N73" s="70"/>
      <c r="O73" s="70"/>
      <c r="P73" s="70"/>
      <c r="Q73" s="70"/>
      <c r="R73" s="70"/>
      <c r="S73" s="70"/>
      <c r="T73" s="70"/>
      <c r="U73" s="70"/>
      <c r="V73" s="70"/>
      <c r="W73" s="70"/>
      <c r="X73" s="70"/>
      <c r="Y73" s="70"/>
      <c r="Z73" s="70"/>
      <c r="AA73" s="70"/>
      <c r="AB73" s="70"/>
      <c r="AC73" s="70"/>
      <c r="AD73" s="70"/>
      <c r="AE73" s="100"/>
      <c r="AG73" s="64">
        <f t="shared" si="7"/>
        <v>0</v>
      </c>
      <c r="AH73" s="64">
        <f t="shared" si="8"/>
        <v>0</v>
      </c>
      <c r="AI73" s="64">
        <f t="shared" si="9"/>
        <v>0</v>
      </c>
      <c r="AJ73" s="64">
        <f t="shared" si="10"/>
        <v>0</v>
      </c>
      <c r="AK73" s="64">
        <f t="shared" si="11"/>
        <v>0</v>
      </c>
      <c r="AL73" s="64">
        <f t="shared" si="12"/>
        <v>0</v>
      </c>
    </row>
    <row r="74" spans="1:38" ht="18.75" customHeight="1">
      <c r="A74" s="21"/>
      <c r="B74" s="21"/>
      <c r="C74" s="117"/>
      <c r="D74" s="22"/>
      <c r="E74" s="70"/>
      <c r="F74" s="23"/>
      <c r="G74" s="23"/>
      <c r="H74" s="23"/>
      <c r="I74" s="70"/>
      <c r="J74" s="70"/>
      <c r="K74" s="70"/>
      <c r="L74" s="70"/>
      <c r="M74" s="70"/>
      <c r="N74" s="70"/>
      <c r="O74" s="70"/>
      <c r="P74" s="70"/>
      <c r="Q74" s="70"/>
      <c r="R74" s="70"/>
      <c r="S74" s="70"/>
      <c r="T74" s="70"/>
      <c r="U74" s="70"/>
      <c r="V74" s="70"/>
      <c r="W74" s="70"/>
      <c r="X74" s="70"/>
      <c r="Y74" s="70"/>
      <c r="Z74" s="70"/>
      <c r="AA74" s="70"/>
      <c r="AB74" s="70"/>
      <c r="AC74" s="70"/>
      <c r="AD74" s="70"/>
      <c r="AE74" s="100"/>
      <c r="AG74" s="64">
        <f t="shared" si="7"/>
        <v>0</v>
      </c>
      <c r="AH74" s="64">
        <f t="shared" si="8"/>
        <v>0</v>
      </c>
      <c r="AI74" s="64">
        <f t="shared" si="9"/>
        <v>0</v>
      </c>
      <c r="AJ74" s="64">
        <f t="shared" si="10"/>
        <v>0</v>
      </c>
      <c r="AK74" s="64">
        <f t="shared" si="11"/>
        <v>0</v>
      </c>
      <c r="AL74" s="64">
        <f t="shared" si="12"/>
        <v>0</v>
      </c>
    </row>
    <row r="75" spans="1:38" ht="18.75" customHeight="1">
      <c r="A75" s="21"/>
      <c r="B75" s="21"/>
      <c r="C75" s="117"/>
      <c r="D75" s="22"/>
      <c r="E75" s="70"/>
      <c r="F75" s="23"/>
      <c r="G75" s="23"/>
      <c r="H75" s="23"/>
      <c r="I75" s="70"/>
      <c r="J75" s="70"/>
      <c r="K75" s="70"/>
      <c r="L75" s="70"/>
      <c r="M75" s="70"/>
      <c r="N75" s="70"/>
      <c r="O75" s="70"/>
      <c r="P75" s="70"/>
      <c r="Q75" s="70"/>
      <c r="R75" s="70"/>
      <c r="S75" s="70"/>
      <c r="T75" s="70"/>
      <c r="U75" s="70"/>
      <c r="V75" s="70"/>
      <c r="W75" s="70"/>
      <c r="X75" s="70"/>
      <c r="Y75" s="70"/>
      <c r="Z75" s="70"/>
      <c r="AA75" s="70"/>
      <c r="AB75" s="70"/>
      <c r="AC75" s="70"/>
      <c r="AD75" s="70"/>
      <c r="AE75" s="100"/>
      <c r="AG75" s="64">
        <f t="shared" si="7"/>
        <v>0</v>
      </c>
      <c r="AH75" s="64">
        <f t="shared" si="8"/>
        <v>0</v>
      </c>
      <c r="AI75" s="64">
        <f t="shared" si="9"/>
        <v>0</v>
      </c>
      <c r="AJ75" s="64">
        <f t="shared" si="10"/>
        <v>0</v>
      </c>
      <c r="AK75" s="64">
        <f t="shared" si="11"/>
        <v>0</v>
      </c>
      <c r="AL75" s="64">
        <f t="shared" si="12"/>
        <v>0</v>
      </c>
    </row>
    <row r="76" spans="1:38" ht="18.75" customHeight="1">
      <c r="A76" s="21"/>
      <c r="B76" s="21"/>
      <c r="C76" s="117"/>
      <c r="D76" s="22"/>
      <c r="E76" s="70"/>
      <c r="F76" s="23"/>
      <c r="G76" s="23"/>
      <c r="H76" s="23"/>
      <c r="I76" s="70"/>
      <c r="J76" s="70"/>
      <c r="K76" s="70"/>
      <c r="L76" s="70"/>
      <c r="M76" s="70"/>
      <c r="N76" s="70"/>
      <c r="O76" s="70"/>
      <c r="P76" s="70"/>
      <c r="Q76" s="70"/>
      <c r="R76" s="70"/>
      <c r="S76" s="70"/>
      <c r="T76" s="70"/>
      <c r="U76" s="70"/>
      <c r="V76" s="70"/>
      <c r="W76" s="70"/>
      <c r="X76" s="70"/>
      <c r="Y76" s="70"/>
      <c r="Z76" s="70"/>
      <c r="AA76" s="70"/>
      <c r="AB76" s="70"/>
      <c r="AC76" s="70"/>
      <c r="AD76" s="70"/>
      <c r="AE76" s="100"/>
      <c r="AG76" s="64">
        <f t="shared" si="7"/>
        <v>0</v>
      </c>
      <c r="AH76" s="64">
        <f t="shared" si="8"/>
        <v>0</v>
      </c>
      <c r="AI76" s="64">
        <f t="shared" si="9"/>
        <v>0</v>
      </c>
      <c r="AJ76" s="64">
        <f t="shared" si="10"/>
        <v>0</v>
      </c>
      <c r="AK76" s="64">
        <f t="shared" si="11"/>
        <v>0</v>
      </c>
      <c r="AL76" s="64">
        <f t="shared" si="12"/>
        <v>0</v>
      </c>
    </row>
    <row r="77" spans="1:38" ht="18.75" customHeight="1">
      <c r="A77" s="21"/>
      <c r="B77" s="21"/>
      <c r="C77" s="117"/>
      <c r="D77" s="22"/>
      <c r="E77" s="70"/>
      <c r="F77" s="23"/>
      <c r="G77" s="23"/>
      <c r="H77" s="23"/>
      <c r="I77" s="70"/>
      <c r="J77" s="70"/>
      <c r="K77" s="70"/>
      <c r="L77" s="70"/>
      <c r="M77" s="70"/>
      <c r="N77" s="70"/>
      <c r="O77" s="70"/>
      <c r="P77" s="70"/>
      <c r="Q77" s="70"/>
      <c r="R77" s="70"/>
      <c r="S77" s="70"/>
      <c r="T77" s="70"/>
      <c r="U77" s="70"/>
      <c r="V77" s="70"/>
      <c r="W77" s="70"/>
      <c r="X77" s="70"/>
      <c r="Y77" s="70"/>
      <c r="Z77" s="70"/>
      <c r="AA77" s="70"/>
      <c r="AB77" s="70"/>
      <c r="AC77" s="70"/>
      <c r="AD77" s="70"/>
      <c r="AE77" s="100"/>
      <c r="AG77" s="64">
        <f t="shared" si="7"/>
        <v>0</v>
      </c>
      <c r="AH77" s="64">
        <f t="shared" si="8"/>
        <v>0</v>
      </c>
      <c r="AI77" s="64">
        <f t="shared" si="9"/>
        <v>0</v>
      </c>
      <c r="AJ77" s="64">
        <f t="shared" si="10"/>
        <v>0</v>
      </c>
      <c r="AK77" s="64">
        <f t="shared" si="11"/>
        <v>0</v>
      </c>
      <c r="AL77" s="64">
        <f t="shared" si="12"/>
        <v>0</v>
      </c>
    </row>
    <row r="78" spans="1:38" ht="18.75" customHeight="1">
      <c r="A78" s="21"/>
      <c r="B78" s="21"/>
      <c r="C78" s="117"/>
      <c r="D78" s="22"/>
      <c r="E78" s="70"/>
      <c r="F78" s="23"/>
      <c r="G78" s="23"/>
      <c r="H78" s="23"/>
      <c r="I78" s="70"/>
      <c r="J78" s="70"/>
      <c r="K78" s="70"/>
      <c r="L78" s="70"/>
      <c r="M78" s="70"/>
      <c r="N78" s="70"/>
      <c r="O78" s="70"/>
      <c r="P78" s="70"/>
      <c r="Q78" s="70"/>
      <c r="R78" s="70"/>
      <c r="S78" s="70"/>
      <c r="T78" s="70"/>
      <c r="U78" s="70"/>
      <c r="V78" s="70"/>
      <c r="W78" s="70"/>
      <c r="X78" s="70"/>
      <c r="Y78" s="70"/>
      <c r="Z78" s="70"/>
      <c r="AA78" s="70"/>
      <c r="AB78" s="70"/>
      <c r="AC78" s="70"/>
      <c r="AD78" s="70"/>
      <c r="AE78" s="100"/>
      <c r="AG78" s="64">
        <f t="shared" si="7"/>
        <v>0</v>
      </c>
      <c r="AH78" s="64">
        <f t="shared" si="8"/>
        <v>0</v>
      </c>
      <c r="AI78" s="64">
        <f t="shared" si="9"/>
        <v>0</v>
      </c>
      <c r="AJ78" s="64">
        <f t="shared" si="10"/>
        <v>0</v>
      </c>
      <c r="AK78" s="64">
        <f t="shared" si="11"/>
        <v>0</v>
      </c>
      <c r="AL78" s="64">
        <f t="shared" si="12"/>
        <v>0</v>
      </c>
    </row>
    <row r="79" spans="1:38" ht="18.75" customHeight="1">
      <c r="A79" s="21"/>
      <c r="B79" s="21"/>
      <c r="C79" s="117"/>
      <c r="D79" s="22"/>
      <c r="E79" s="70"/>
      <c r="F79" s="23"/>
      <c r="G79" s="23"/>
      <c r="H79" s="23"/>
      <c r="I79" s="70"/>
      <c r="J79" s="70"/>
      <c r="K79" s="70"/>
      <c r="L79" s="70"/>
      <c r="M79" s="70"/>
      <c r="N79" s="70"/>
      <c r="O79" s="70"/>
      <c r="P79" s="70"/>
      <c r="Q79" s="70"/>
      <c r="R79" s="70"/>
      <c r="S79" s="70"/>
      <c r="T79" s="70"/>
      <c r="U79" s="70"/>
      <c r="V79" s="70"/>
      <c r="W79" s="70"/>
      <c r="X79" s="70"/>
      <c r="Y79" s="70"/>
      <c r="Z79" s="70"/>
      <c r="AA79" s="70"/>
      <c r="AB79" s="70"/>
      <c r="AC79" s="70"/>
      <c r="AD79" s="70"/>
      <c r="AE79" s="100"/>
      <c r="AG79" s="64">
        <f t="shared" si="7"/>
        <v>0</v>
      </c>
      <c r="AH79" s="64">
        <f t="shared" si="8"/>
        <v>0</v>
      </c>
      <c r="AI79" s="64">
        <f t="shared" si="9"/>
        <v>0</v>
      </c>
      <c r="AJ79" s="64">
        <f t="shared" si="10"/>
        <v>0</v>
      </c>
      <c r="AK79" s="64">
        <f t="shared" si="11"/>
        <v>0</v>
      </c>
      <c r="AL79" s="64">
        <f t="shared" si="12"/>
        <v>0</v>
      </c>
    </row>
    <row r="80" spans="1:38" ht="18.75" customHeight="1">
      <c r="A80" s="21"/>
      <c r="B80" s="21"/>
      <c r="C80" s="117"/>
      <c r="D80" s="22"/>
      <c r="E80" s="70"/>
      <c r="F80" s="23"/>
      <c r="G80" s="23"/>
      <c r="H80" s="23"/>
      <c r="I80" s="70"/>
      <c r="J80" s="70"/>
      <c r="K80" s="70"/>
      <c r="L80" s="70"/>
      <c r="M80" s="70"/>
      <c r="N80" s="70"/>
      <c r="O80" s="70"/>
      <c r="P80" s="70"/>
      <c r="Q80" s="70"/>
      <c r="R80" s="70"/>
      <c r="S80" s="70"/>
      <c r="T80" s="70"/>
      <c r="U80" s="70"/>
      <c r="V80" s="70"/>
      <c r="W80" s="70"/>
      <c r="X80" s="70"/>
      <c r="Y80" s="70"/>
      <c r="Z80" s="70"/>
      <c r="AA80" s="70"/>
      <c r="AB80" s="70"/>
      <c r="AC80" s="70"/>
      <c r="AD80" s="70"/>
      <c r="AE80" s="100"/>
      <c r="AG80" s="64">
        <f t="shared" si="7"/>
        <v>0</v>
      </c>
      <c r="AH80" s="64">
        <f t="shared" si="8"/>
        <v>0</v>
      </c>
      <c r="AI80" s="64">
        <f t="shared" si="9"/>
        <v>0</v>
      </c>
      <c r="AJ80" s="64">
        <f t="shared" si="10"/>
        <v>0</v>
      </c>
      <c r="AK80" s="64">
        <f t="shared" si="11"/>
        <v>0</v>
      </c>
      <c r="AL80" s="64">
        <f t="shared" si="12"/>
        <v>0</v>
      </c>
    </row>
    <row r="81" spans="1:38" ht="18.75" customHeight="1">
      <c r="A81" s="21"/>
      <c r="B81" s="21"/>
      <c r="C81" s="117"/>
      <c r="D81" s="22"/>
      <c r="E81" s="70"/>
      <c r="F81" s="23"/>
      <c r="G81" s="23"/>
      <c r="H81" s="23"/>
      <c r="I81" s="70"/>
      <c r="J81" s="70"/>
      <c r="K81" s="70"/>
      <c r="L81" s="70"/>
      <c r="M81" s="70"/>
      <c r="N81" s="70"/>
      <c r="O81" s="70"/>
      <c r="P81" s="70"/>
      <c r="Q81" s="70"/>
      <c r="R81" s="70"/>
      <c r="S81" s="70"/>
      <c r="T81" s="70"/>
      <c r="U81" s="70"/>
      <c r="V81" s="70"/>
      <c r="W81" s="70"/>
      <c r="X81" s="70"/>
      <c r="Y81" s="70"/>
      <c r="Z81" s="70"/>
      <c r="AA81" s="70"/>
      <c r="AB81" s="70"/>
      <c r="AC81" s="70"/>
      <c r="AD81" s="70"/>
      <c r="AE81" s="100"/>
      <c r="AG81" s="64">
        <f t="shared" si="7"/>
        <v>0</v>
      </c>
      <c r="AH81" s="64">
        <f t="shared" si="8"/>
        <v>0</v>
      </c>
      <c r="AI81" s="64">
        <f t="shared" si="9"/>
        <v>0</v>
      </c>
      <c r="AJ81" s="64">
        <f t="shared" si="10"/>
        <v>0</v>
      </c>
      <c r="AK81" s="64">
        <f t="shared" si="11"/>
        <v>0</v>
      </c>
      <c r="AL81" s="64">
        <f t="shared" si="12"/>
        <v>0</v>
      </c>
    </row>
    <row r="82" spans="1:38" ht="18.75" customHeight="1">
      <c r="A82" s="21"/>
      <c r="B82" s="21"/>
      <c r="C82" s="117"/>
      <c r="D82" s="22"/>
      <c r="E82" s="70"/>
      <c r="F82" s="23"/>
      <c r="G82" s="23"/>
      <c r="H82" s="23"/>
      <c r="I82" s="70"/>
      <c r="J82" s="70"/>
      <c r="K82" s="70"/>
      <c r="L82" s="70"/>
      <c r="M82" s="70"/>
      <c r="N82" s="70"/>
      <c r="O82" s="70"/>
      <c r="P82" s="70"/>
      <c r="Q82" s="70"/>
      <c r="R82" s="70"/>
      <c r="S82" s="70"/>
      <c r="T82" s="70"/>
      <c r="U82" s="70"/>
      <c r="V82" s="70"/>
      <c r="W82" s="70"/>
      <c r="X82" s="70"/>
      <c r="Y82" s="70"/>
      <c r="Z82" s="70"/>
      <c r="AA82" s="70"/>
      <c r="AB82" s="70"/>
      <c r="AC82" s="70"/>
      <c r="AD82" s="70"/>
      <c r="AE82" s="100"/>
      <c r="AG82" s="64">
        <f t="shared" si="7"/>
        <v>0</v>
      </c>
      <c r="AH82" s="64">
        <f t="shared" si="8"/>
        <v>0</v>
      </c>
      <c r="AI82" s="64">
        <f t="shared" si="9"/>
        <v>0</v>
      </c>
      <c r="AJ82" s="64">
        <f t="shared" si="10"/>
        <v>0</v>
      </c>
      <c r="AK82" s="64">
        <f t="shared" si="11"/>
        <v>0</v>
      </c>
      <c r="AL82" s="64">
        <f t="shared" si="12"/>
        <v>0</v>
      </c>
    </row>
    <row r="83" spans="1:38" ht="18.75" customHeight="1">
      <c r="A83" s="21"/>
      <c r="B83" s="21"/>
      <c r="C83" s="117"/>
      <c r="D83" s="22"/>
      <c r="E83" s="70"/>
      <c r="F83" s="23"/>
      <c r="G83" s="23"/>
      <c r="H83" s="23"/>
      <c r="I83" s="70"/>
      <c r="J83" s="70"/>
      <c r="K83" s="70"/>
      <c r="L83" s="70"/>
      <c r="M83" s="70"/>
      <c r="N83" s="70"/>
      <c r="O83" s="70"/>
      <c r="P83" s="70"/>
      <c r="Q83" s="70"/>
      <c r="R83" s="70"/>
      <c r="S83" s="70"/>
      <c r="T83" s="70"/>
      <c r="U83" s="70"/>
      <c r="V83" s="70"/>
      <c r="W83" s="70"/>
      <c r="X83" s="70"/>
      <c r="Y83" s="70"/>
      <c r="Z83" s="70"/>
      <c r="AA83" s="70"/>
      <c r="AB83" s="70"/>
      <c r="AC83" s="70"/>
      <c r="AD83" s="70"/>
      <c r="AE83" s="100"/>
      <c r="AG83" s="64">
        <f t="shared" si="7"/>
        <v>0</v>
      </c>
      <c r="AH83" s="64">
        <f t="shared" si="8"/>
        <v>0</v>
      </c>
      <c r="AI83" s="64">
        <f t="shared" si="9"/>
        <v>0</v>
      </c>
      <c r="AJ83" s="64">
        <f t="shared" si="10"/>
        <v>0</v>
      </c>
      <c r="AK83" s="64">
        <f t="shared" si="11"/>
        <v>0</v>
      </c>
      <c r="AL83" s="64">
        <f t="shared" si="12"/>
        <v>0</v>
      </c>
    </row>
    <row r="84" spans="1:38" ht="18.75" customHeight="1">
      <c r="A84" s="21"/>
      <c r="B84" s="21"/>
      <c r="C84" s="117"/>
      <c r="D84" s="22"/>
      <c r="E84" s="70"/>
      <c r="F84" s="23"/>
      <c r="G84" s="23"/>
      <c r="H84" s="23"/>
      <c r="I84" s="70"/>
      <c r="J84" s="70"/>
      <c r="K84" s="70"/>
      <c r="L84" s="70"/>
      <c r="M84" s="70"/>
      <c r="N84" s="70"/>
      <c r="O84" s="70"/>
      <c r="P84" s="70"/>
      <c r="Q84" s="70"/>
      <c r="R84" s="70"/>
      <c r="S84" s="70"/>
      <c r="T84" s="70"/>
      <c r="U84" s="70"/>
      <c r="V84" s="70"/>
      <c r="W84" s="70"/>
      <c r="X84" s="70"/>
      <c r="Y84" s="70"/>
      <c r="Z84" s="70"/>
      <c r="AA84" s="70"/>
      <c r="AB84" s="70"/>
      <c r="AC84" s="70"/>
      <c r="AD84" s="70"/>
      <c r="AE84" s="100"/>
      <c r="AG84" s="64">
        <f t="shared" si="7"/>
        <v>0</v>
      </c>
      <c r="AH84" s="64">
        <f t="shared" si="8"/>
        <v>0</v>
      </c>
      <c r="AI84" s="64">
        <f t="shared" si="9"/>
        <v>0</v>
      </c>
      <c r="AJ84" s="64">
        <f t="shared" si="10"/>
        <v>0</v>
      </c>
      <c r="AK84" s="64">
        <f t="shared" si="11"/>
        <v>0</v>
      </c>
      <c r="AL84" s="64">
        <f t="shared" si="12"/>
        <v>0</v>
      </c>
    </row>
    <row r="85" spans="1:38" ht="18.75" customHeight="1">
      <c r="A85" s="21"/>
      <c r="B85" s="21"/>
      <c r="C85" s="117"/>
      <c r="D85" s="22"/>
      <c r="E85" s="70"/>
      <c r="F85" s="23"/>
      <c r="G85" s="23"/>
      <c r="H85" s="23"/>
      <c r="I85" s="70"/>
      <c r="J85" s="70"/>
      <c r="K85" s="70"/>
      <c r="L85" s="70"/>
      <c r="M85" s="70"/>
      <c r="N85" s="70"/>
      <c r="O85" s="70"/>
      <c r="P85" s="70"/>
      <c r="Q85" s="70"/>
      <c r="R85" s="70"/>
      <c r="S85" s="70"/>
      <c r="T85" s="70"/>
      <c r="U85" s="70"/>
      <c r="V85" s="70"/>
      <c r="W85" s="70"/>
      <c r="X85" s="70"/>
      <c r="Y85" s="70"/>
      <c r="Z85" s="70"/>
      <c r="AA85" s="70"/>
      <c r="AB85" s="70"/>
      <c r="AC85" s="70"/>
      <c r="AD85" s="70"/>
      <c r="AE85" s="100"/>
      <c r="AG85" s="64">
        <f t="shared" si="7"/>
        <v>0</v>
      </c>
      <c r="AH85" s="64">
        <f t="shared" si="8"/>
        <v>0</v>
      </c>
      <c r="AI85" s="64">
        <f t="shared" si="9"/>
        <v>0</v>
      </c>
      <c r="AJ85" s="64">
        <f t="shared" si="10"/>
        <v>0</v>
      </c>
      <c r="AK85" s="64">
        <f t="shared" si="11"/>
        <v>0</v>
      </c>
      <c r="AL85" s="64">
        <f t="shared" si="12"/>
        <v>0</v>
      </c>
    </row>
    <row r="86" spans="1:38" ht="18.75" customHeight="1">
      <c r="A86" s="21"/>
      <c r="B86" s="21"/>
      <c r="C86" s="117"/>
      <c r="D86" s="22"/>
      <c r="E86" s="70"/>
      <c r="F86" s="23"/>
      <c r="G86" s="23"/>
      <c r="H86" s="23"/>
      <c r="I86" s="70"/>
      <c r="J86" s="70"/>
      <c r="K86" s="70"/>
      <c r="L86" s="70"/>
      <c r="M86" s="70"/>
      <c r="N86" s="70"/>
      <c r="O86" s="70"/>
      <c r="P86" s="70"/>
      <c r="Q86" s="70"/>
      <c r="R86" s="70"/>
      <c r="S86" s="70"/>
      <c r="T86" s="70"/>
      <c r="U86" s="70"/>
      <c r="V86" s="70"/>
      <c r="W86" s="70"/>
      <c r="X86" s="70"/>
      <c r="Y86" s="70"/>
      <c r="Z86" s="70"/>
      <c r="AA86" s="70"/>
      <c r="AB86" s="70"/>
      <c r="AC86" s="70"/>
      <c r="AD86" s="70"/>
      <c r="AE86" s="100"/>
      <c r="AG86" s="64">
        <f t="shared" si="7"/>
        <v>0</v>
      </c>
      <c r="AH86" s="64">
        <f t="shared" si="8"/>
        <v>0</v>
      </c>
      <c r="AI86" s="64">
        <f t="shared" si="9"/>
        <v>0</v>
      </c>
      <c r="AJ86" s="64">
        <f t="shared" si="10"/>
        <v>0</v>
      </c>
      <c r="AK86" s="64">
        <f t="shared" si="11"/>
        <v>0</v>
      </c>
      <c r="AL86" s="64">
        <f t="shared" si="12"/>
        <v>0</v>
      </c>
    </row>
    <row r="87" spans="1:38" ht="18.75" customHeight="1">
      <c r="A87" s="21"/>
      <c r="B87" s="21"/>
      <c r="C87" s="117"/>
      <c r="D87" s="22"/>
      <c r="E87" s="70"/>
      <c r="F87" s="23"/>
      <c r="G87" s="23"/>
      <c r="H87" s="23"/>
      <c r="I87" s="70"/>
      <c r="J87" s="70"/>
      <c r="K87" s="70"/>
      <c r="L87" s="70"/>
      <c r="M87" s="70"/>
      <c r="N87" s="70"/>
      <c r="O87" s="70"/>
      <c r="P87" s="70"/>
      <c r="Q87" s="70"/>
      <c r="R87" s="70"/>
      <c r="S87" s="70"/>
      <c r="T87" s="70"/>
      <c r="U87" s="70"/>
      <c r="V87" s="70"/>
      <c r="W87" s="70"/>
      <c r="X87" s="70"/>
      <c r="Y87" s="70"/>
      <c r="Z87" s="70"/>
      <c r="AA87" s="70"/>
      <c r="AB87" s="70"/>
      <c r="AC87" s="70"/>
      <c r="AD87" s="70"/>
      <c r="AE87" s="100"/>
      <c r="AG87" s="64">
        <f t="shared" si="7"/>
        <v>0</v>
      </c>
      <c r="AH87" s="64">
        <f t="shared" si="8"/>
        <v>0</v>
      </c>
      <c r="AI87" s="64">
        <f t="shared" si="9"/>
        <v>0</v>
      </c>
      <c r="AJ87" s="64">
        <f t="shared" si="10"/>
        <v>0</v>
      </c>
      <c r="AK87" s="64">
        <f t="shared" si="11"/>
        <v>0</v>
      </c>
      <c r="AL87" s="64">
        <f t="shared" si="12"/>
        <v>0</v>
      </c>
    </row>
    <row r="88" spans="1:38" ht="18.75" customHeight="1">
      <c r="A88" s="21"/>
      <c r="B88" s="21"/>
      <c r="C88" s="117"/>
      <c r="D88" s="22"/>
      <c r="E88" s="70"/>
      <c r="F88" s="23"/>
      <c r="G88" s="23"/>
      <c r="H88" s="23"/>
      <c r="I88" s="70"/>
      <c r="J88" s="70"/>
      <c r="K88" s="70"/>
      <c r="L88" s="70"/>
      <c r="M88" s="70"/>
      <c r="N88" s="70"/>
      <c r="O88" s="70"/>
      <c r="P88" s="70"/>
      <c r="Q88" s="70"/>
      <c r="R88" s="70"/>
      <c r="S88" s="70"/>
      <c r="T88" s="70"/>
      <c r="U88" s="70"/>
      <c r="V88" s="70"/>
      <c r="W88" s="70"/>
      <c r="X88" s="70"/>
      <c r="Y88" s="70"/>
      <c r="Z88" s="70"/>
      <c r="AA88" s="70"/>
      <c r="AB88" s="70"/>
      <c r="AC88" s="70"/>
      <c r="AD88" s="70"/>
      <c r="AE88" s="100"/>
      <c r="AG88" s="64">
        <f t="shared" si="7"/>
        <v>0</v>
      </c>
      <c r="AH88" s="64">
        <f t="shared" si="8"/>
        <v>0</v>
      </c>
      <c r="AI88" s="64">
        <f t="shared" si="9"/>
        <v>0</v>
      </c>
      <c r="AJ88" s="64">
        <f t="shared" si="10"/>
        <v>0</v>
      </c>
      <c r="AK88" s="64">
        <f t="shared" si="11"/>
        <v>0</v>
      </c>
      <c r="AL88" s="64">
        <f t="shared" si="12"/>
        <v>0</v>
      </c>
    </row>
    <row r="89" spans="1:38" ht="18.75" customHeight="1">
      <c r="A89" s="21"/>
      <c r="B89" s="21"/>
      <c r="C89" s="117"/>
      <c r="D89" s="22"/>
      <c r="E89" s="70"/>
      <c r="F89" s="23"/>
      <c r="G89" s="23"/>
      <c r="H89" s="23"/>
      <c r="I89" s="70"/>
      <c r="J89" s="70"/>
      <c r="K89" s="70"/>
      <c r="L89" s="70"/>
      <c r="M89" s="70"/>
      <c r="N89" s="70"/>
      <c r="O89" s="70"/>
      <c r="P89" s="70"/>
      <c r="Q89" s="70"/>
      <c r="R89" s="70"/>
      <c r="S89" s="70"/>
      <c r="T89" s="70"/>
      <c r="U89" s="70"/>
      <c r="V89" s="70"/>
      <c r="W89" s="70"/>
      <c r="X89" s="70"/>
      <c r="Y89" s="70"/>
      <c r="Z89" s="70"/>
      <c r="AA89" s="70"/>
      <c r="AB89" s="70"/>
      <c r="AC89" s="70"/>
      <c r="AD89" s="70"/>
      <c r="AE89" s="100"/>
      <c r="AG89" s="64">
        <f t="shared" si="7"/>
        <v>0</v>
      </c>
      <c r="AH89" s="64">
        <f t="shared" si="8"/>
        <v>0</v>
      </c>
      <c r="AI89" s="64">
        <f t="shared" si="9"/>
        <v>0</v>
      </c>
      <c r="AJ89" s="64">
        <f t="shared" si="10"/>
        <v>0</v>
      </c>
      <c r="AK89" s="64">
        <f t="shared" si="11"/>
        <v>0</v>
      </c>
      <c r="AL89" s="64">
        <f t="shared" si="12"/>
        <v>0</v>
      </c>
    </row>
    <row r="90" spans="1:38" ht="18.75" customHeight="1">
      <c r="A90" s="21"/>
      <c r="B90" s="21"/>
      <c r="C90" s="117"/>
      <c r="D90" s="22"/>
      <c r="E90" s="70"/>
      <c r="F90" s="23"/>
      <c r="G90" s="23"/>
      <c r="H90" s="23"/>
      <c r="I90" s="70"/>
      <c r="J90" s="70"/>
      <c r="K90" s="70"/>
      <c r="L90" s="70"/>
      <c r="M90" s="70"/>
      <c r="N90" s="70"/>
      <c r="O90" s="70"/>
      <c r="P90" s="70"/>
      <c r="Q90" s="70"/>
      <c r="R90" s="70"/>
      <c r="S90" s="70"/>
      <c r="T90" s="70"/>
      <c r="U90" s="70"/>
      <c r="V90" s="70"/>
      <c r="W90" s="70"/>
      <c r="X90" s="70"/>
      <c r="Y90" s="70"/>
      <c r="Z90" s="70"/>
      <c r="AA90" s="70"/>
      <c r="AB90" s="70"/>
      <c r="AC90" s="70"/>
      <c r="AD90" s="70"/>
      <c r="AE90" s="100"/>
      <c r="AG90" s="64">
        <f t="shared" si="7"/>
        <v>0</v>
      </c>
      <c r="AH90" s="64">
        <f t="shared" si="8"/>
        <v>0</v>
      </c>
      <c r="AI90" s="64">
        <f t="shared" si="9"/>
        <v>0</v>
      </c>
      <c r="AJ90" s="64">
        <f t="shared" si="10"/>
        <v>0</v>
      </c>
      <c r="AK90" s="64">
        <f t="shared" si="11"/>
        <v>0</v>
      </c>
      <c r="AL90" s="64">
        <f t="shared" si="12"/>
        <v>0</v>
      </c>
    </row>
    <row r="91" spans="1:38" ht="18.75" customHeight="1">
      <c r="A91" s="21"/>
      <c r="B91" s="21"/>
      <c r="C91" s="117"/>
      <c r="D91" s="22"/>
      <c r="E91" s="70"/>
      <c r="F91" s="23"/>
      <c r="G91" s="23"/>
      <c r="H91" s="23"/>
      <c r="I91" s="70"/>
      <c r="J91" s="70"/>
      <c r="K91" s="70"/>
      <c r="L91" s="70"/>
      <c r="M91" s="70"/>
      <c r="N91" s="70"/>
      <c r="O91" s="70"/>
      <c r="P91" s="70"/>
      <c r="Q91" s="70"/>
      <c r="R91" s="70"/>
      <c r="S91" s="70"/>
      <c r="T91" s="70"/>
      <c r="U91" s="70"/>
      <c r="V91" s="70"/>
      <c r="W91" s="70"/>
      <c r="X91" s="70"/>
      <c r="Y91" s="70"/>
      <c r="Z91" s="70"/>
      <c r="AA91" s="70"/>
      <c r="AB91" s="70"/>
      <c r="AC91" s="70"/>
      <c r="AD91" s="70"/>
      <c r="AE91" s="100"/>
      <c r="AG91" s="64">
        <f t="shared" si="7"/>
        <v>0</v>
      </c>
      <c r="AH91" s="64">
        <f t="shared" si="8"/>
        <v>0</v>
      </c>
      <c r="AI91" s="64">
        <f t="shared" si="9"/>
        <v>0</v>
      </c>
      <c r="AJ91" s="64">
        <f t="shared" si="10"/>
        <v>0</v>
      </c>
      <c r="AK91" s="64">
        <f t="shared" si="11"/>
        <v>0</v>
      </c>
      <c r="AL91" s="64">
        <f t="shared" si="12"/>
        <v>0</v>
      </c>
    </row>
    <row r="92" spans="1:38" ht="18.75" customHeight="1">
      <c r="A92" s="21"/>
      <c r="B92" s="21"/>
      <c r="C92" s="117"/>
      <c r="D92" s="22"/>
      <c r="E92" s="70"/>
      <c r="F92" s="23"/>
      <c r="G92" s="23"/>
      <c r="H92" s="23"/>
      <c r="I92" s="70"/>
      <c r="J92" s="70"/>
      <c r="K92" s="70"/>
      <c r="L92" s="70"/>
      <c r="M92" s="70"/>
      <c r="N92" s="70"/>
      <c r="O92" s="70"/>
      <c r="P92" s="70"/>
      <c r="Q92" s="70"/>
      <c r="R92" s="70"/>
      <c r="S92" s="70"/>
      <c r="T92" s="70"/>
      <c r="U92" s="70"/>
      <c r="V92" s="70"/>
      <c r="W92" s="70"/>
      <c r="X92" s="70"/>
      <c r="Y92" s="70"/>
      <c r="Z92" s="70"/>
      <c r="AA92" s="70"/>
      <c r="AB92" s="70"/>
      <c r="AC92" s="70"/>
      <c r="AD92" s="70"/>
      <c r="AE92" s="100"/>
      <c r="AG92" s="64">
        <f t="shared" si="7"/>
        <v>0</v>
      </c>
      <c r="AH92" s="64">
        <f t="shared" si="8"/>
        <v>0</v>
      </c>
      <c r="AI92" s="64">
        <f t="shared" si="9"/>
        <v>0</v>
      </c>
      <c r="AJ92" s="64">
        <f t="shared" si="10"/>
        <v>0</v>
      </c>
      <c r="AK92" s="64">
        <f t="shared" si="11"/>
        <v>0</v>
      </c>
      <c r="AL92" s="64">
        <f t="shared" si="12"/>
        <v>0</v>
      </c>
    </row>
    <row r="93" spans="1:38" ht="18.75" customHeight="1">
      <c r="A93" s="21"/>
      <c r="B93" s="21"/>
      <c r="C93" s="117"/>
      <c r="D93" s="22"/>
      <c r="E93" s="70"/>
      <c r="F93" s="23"/>
      <c r="G93" s="23"/>
      <c r="H93" s="23"/>
      <c r="I93" s="70"/>
      <c r="J93" s="70"/>
      <c r="K93" s="70"/>
      <c r="L93" s="70"/>
      <c r="M93" s="70"/>
      <c r="N93" s="70"/>
      <c r="O93" s="70"/>
      <c r="P93" s="70"/>
      <c r="Q93" s="70"/>
      <c r="R93" s="70"/>
      <c r="S93" s="70"/>
      <c r="T93" s="70"/>
      <c r="U93" s="70"/>
      <c r="V93" s="70"/>
      <c r="W93" s="70"/>
      <c r="X93" s="70"/>
      <c r="Y93" s="70"/>
      <c r="Z93" s="70"/>
      <c r="AA93" s="70"/>
      <c r="AB93" s="70"/>
      <c r="AC93" s="70"/>
      <c r="AD93" s="70"/>
      <c r="AE93" s="100"/>
      <c r="AG93" s="64">
        <f t="shared" si="7"/>
        <v>0</v>
      </c>
      <c r="AH93" s="64">
        <f t="shared" si="8"/>
        <v>0</v>
      </c>
      <c r="AI93" s="64">
        <f t="shared" si="9"/>
        <v>0</v>
      </c>
      <c r="AJ93" s="64">
        <f t="shared" si="10"/>
        <v>0</v>
      </c>
      <c r="AK93" s="64">
        <f t="shared" si="11"/>
        <v>0</v>
      </c>
      <c r="AL93" s="64">
        <f t="shared" si="12"/>
        <v>0</v>
      </c>
    </row>
    <row r="94" spans="1:38" ht="18.75" customHeight="1">
      <c r="A94" s="21"/>
      <c r="B94" s="21"/>
      <c r="C94" s="117"/>
      <c r="D94" s="22"/>
      <c r="E94" s="70"/>
      <c r="F94" s="23"/>
      <c r="G94" s="23"/>
      <c r="H94" s="23"/>
      <c r="I94" s="70"/>
      <c r="J94" s="70"/>
      <c r="K94" s="70"/>
      <c r="L94" s="70"/>
      <c r="M94" s="70"/>
      <c r="N94" s="70"/>
      <c r="O94" s="70"/>
      <c r="P94" s="70"/>
      <c r="Q94" s="70"/>
      <c r="R94" s="70"/>
      <c r="S94" s="70"/>
      <c r="T94" s="70"/>
      <c r="U94" s="70"/>
      <c r="V94" s="70"/>
      <c r="W94" s="70"/>
      <c r="X94" s="70"/>
      <c r="Y94" s="70"/>
      <c r="Z94" s="70"/>
      <c r="AA94" s="70"/>
      <c r="AB94" s="70"/>
      <c r="AC94" s="70"/>
      <c r="AD94" s="70"/>
      <c r="AE94" s="100"/>
      <c r="AG94" s="64">
        <f t="shared" si="7"/>
        <v>0</v>
      </c>
      <c r="AH94" s="64">
        <f t="shared" si="8"/>
        <v>0</v>
      </c>
      <c r="AI94" s="64">
        <f t="shared" si="9"/>
        <v>0</v>
      </c>
      <c r="AJ94" s="64">
        <f t="shared" si="10"/>
        <v>0</v>
      </c>
      <c r="AK94" s="64">
        <f t="shared" si="11"/>
        <v>0</v>
      </c>
      <c r="AL94" s="64">
        <f t="shared" si="12"/>
        <v>0</v>
      </c>
    </row>
    <row r="95" spans="1:38" ht="18.75" customHeight="1">
      <c r="A95" s="21"/>
      <c r="B95" s="21"/>
      <c r="C95" s="117"/>
      <c r="D95" s="22"/>
      <c r="E95" s="70"/>
      <c r="F95" s="23"/>
      <c r="G95" s="23"/>
      <c r="H95" s="23"/>
      <c r="I95" s="70"/>
      <c r="J95" s="70"/>
      <c r="K95" s="70"/>
      <c r="L95" s="70"/>
      <c r="M95" s="70"/>
      <c r="N95" s="70"/>
      <c r="O95" s="70"/>
      <c r="P95" s="70"/>
      <c r="Q95" s="70"/>
      <c r="R95" s="70"/>
      <c r="S95" s="70"/>
      <c r="T95" s="70"/>
      <c r="U95" s="70"/>
      <c r="V95" s="70"/>
      <c r="W95" s="70"/>
      <c r="X95" s="70"/>
      <c r="Y95" s="70"/>
      <c r="Z95" s="70"/>
      <c r="AA95" s="70"/>
      <c r="AB95" s="70"/>
      <c r="AC95" s="70"/>
      <c r="AD95" s="70"/>
      <c r="AE95" s="100"/>
      <c r="AG95" s="64">
        <f t="shared" si="7"/>
        <v>0</v>
      </c>
      <c r="AH95" s="64">
        <f t="shared" si="8"/>
        <v>0</v>
      </c>
      <c r="AI95" s="64">
        <f t="shared" si="9"/>
        <v>0</v>
      </c>
      <c r="AJ95" s="64">
        <f t="shared" si="10"/>
        <v>0</v>
      </c>
      <c r="AK95" s="64">
        <f t="shared" si="11"/>
        <v>0</v>
      </c>
      <c r="AL95" s="64">
        <f t="shared" si="12"/>
        <v>0</v>
      </c>
    </row>
    <row r="96" spans="1:38" ht="18.75" customHeight="1">
      <c r="A96" s="21"/>
      <c r="B96" s="21"/>
      <c r="C96" s="117"/>
      <c r="D96" s="22"/>
      <c r="E96" s="70"/>
      <c r="F96" s="23"/>
      <c r="G96" s="23"/>
      <c r="H96" s="23"/>
      <c r="I96" s="70"/>
      <c r="J96" s="70"/>
      <c r="K96" s="70"/>
      <c r="L96" s="70"/>
      <c r="M96" s="70"/>
      <c r="N96" s="70"/>
      <c r="O96" s="70"/>
      <c r="P96" s="70"/>
      <c r="Q96" s="70"/>
      <c r="R96" s="70"/>
      <c r="S96" s="70"/>
      <c r="T96" s="70"/>
      <c r="U96" s="70"/>
      <c r="V96" s="70"/>
      <c r="W96" s="70"/>
      <c r="X96" s="70"/>
      <c r="Y96" s="70"/>
      <c r="Z96" s="70"/>
      <c r="AA96" s="70"/>
      <c r="AB96" s="70"/>
      <c r="AC96" s="70"/>
      <c r="AD96" s="70"/>
      <c r="AE96" s="100"/>
      <c r="AG96" s="64">
        <f t="shared" si="7"/>
        <v>0</v>
      </c>
      <c r="AH96" s="64">
        <f t="shared" si="8"/>
        <v>0</v>
      </c>
      <c r="AI96" s="64">
        <f t="shared" si="9"/>
        <v>0</v>
      </c>
      <c r="AJ96" s="64">
        <f t="shared" si="10"/>
        <v>0</v>
      </c>
      <c r="AK96" s="64">
        <f t="shared" si="11"/>
        <v>0</v>
      </c>
      <c r="AL96" s="64">
        <f t="shared" si="12"/>
        <v>0</v>
      </c>
    </row>
    <row r="97" spans="1:38" ht="18.75" customHeight="1">
      <c r="A97" s="21"/>
      <c r="B97" s="21"/>
      <c r="C97" s="117"/>
      <c r="D97" s="22"/>
      <c r="E97" s="70"/>
      <c r="F97" s="23"/>
      <c r="G97" s="23"/>
      <c r="H97" s="23"/>
      <c r="I97" s="70"/>
      <c r="J97" s="70"/>
      <c r="K97" s="70"/>
      <c r="L97" s="70"/>
      <c r="M97" s="70"/>
      <c r="N97" s="70"/>
      <c r="O97" s="70"/>
      <c r="P97" s="70"/>
      <c r="Q97" s="70"/>
      <c r="R97" s="70"/>
      <c r="S97" s="70"/>
      <c r="T97" s="70"/>
      <c r="U97" s="70"/>
      <c r="V97" s="70"/>
      <c r="W97" s="70"/>
      <c r="X97" s="70"/>
      <c r="Y97" s="70"/>
      <c r="Z97" s="70"/>
      <c r="AA97" s="70"/>
      <c r="AB97" s="70"/>
      <c r="AC97" s="70"/>
      <c r="AD97" s="70"/>
      <c r="AE97" s="100"/>
      <c r="AG97" s="64">
        <f t="shared" si="7"/>
        <v>0</v>
      </c>
      <c r="AH97" s="64">
        <f t="shared" si="8"/>
        <v>0</v>
      </c>
      <c r="AI97" s="64">
        <f t="shared" si="9"/>
        <v>0</v>
      </c>
      <c r="AJ97" s="64">
        <f t="shared" si="10"/>
        <v>0</v>
      </c>
      <c r="AK97" s="64">
        <f t="shared" si="11"/>
        <v>0</v>
      </c>
      <c r="AL97" s="64">
        <f t="shared" si="12"/>
        <v>0</v>
      </c>
    </row>
    <row r="98" spans="1:38" ht="18.75" customHeight="1">
      <c r="A98" s="21"/>
      <c r="B98" s="21"/>
      <c r="C98" s="117"/>
      <c r="D98" s="22"/>
      <c r="E98" s="70"/>
      <c r="F98" s="23"/>
      <c r="G98" s="23"/>
      <c r="H98" s="23"/>
      <c r="I98" s="70"/>
      <c r="J98" s="70"/>
      <c r="K98" s="70"/>
      <c r="L98" s="70"/>
      <c r="M98" s="70"/>
      <c r="N98" s="70"/>
      <c r="O98" s="70"/>
      <c r="P98" s="70"/>
      <c r="Q98" s="70"/>
      <c r="R98" s="70"/>
      <c r="S98" s="70"/>
      <c r="T98" s="70"/>
      <c r="U98" s="70"/>
      <c r="V98" s="70"/>
      <c r="W98" s="70"/>
      <c r="X98" s="70"/>
      <c r="Y98" s="70"/>
      <c r="Z98" s="70"/>
      <c r="AA98" s="70"/>
      <c r="AB98" s="70"/>
      <c r="AC98" s="70"/>
      <c r="AD98" s="70"/>
      <c r="AE98" s="100"/>
      <c r="AG98" s="64">
        <f t="shared" si="7"/>
        <v>0</v>
      </c>
      <c r="AH98" s="64">
        <f t="shared" si="8"/>
        <v>0</v>
      </c>
      <c r="AI98" s="64">
        <f t="shared" si="9"/>
        <v>0</v>
      </c>
      <c r="AJ98" s="64">
        <f t="shared" si="10"/>
        <v>0</v>
      </c>
      <c r="AK98" s="64">
        <f t="shared" si="11"/>
        <v>0</v>
      </c>
      <c r="AL98" s="64">
        <f t="shared" si="12"/>
        <v>0</v>
      </c>
    </row>
    <row r="99" spans="1:38" ht="18.75" customHeight="1">
      <c r="A99" s="21"/>
      <c r="B99" s="21"/>
      <c r="C99" s="117"/>
      <c r="D99" s="22"/>
      <c r="E99" s="70"/>
      <c r="F99" s="23"/>
      <c r="G99" s="23"/>
      <c r="H99" s="23"/>
      <c r="I99" s="70"/>
      <c r="J99" s="70"/>
      <c r="K99" s="70"/>
      <c r="L99" s="70"/>
      <c r="M99" s="70"/>
      <c r="N99" s="70"/>
      <c r="O99" s="70"/>
      <c r="P99" s="70"/>
      <c r="Q99" s="70"/>
      <c r="R99" s="70"/>
      <c r="S99" s="70"/>
      <c r="T99" s="70"/>
      <c r="U99" s="70"/>
      <c r="V99" s="70"/>
      <c r="W99" s="70"/>
      <c r="X99" s="70"/>
      <c r="Y99" s="70"/>
      <c r="Z99" s="70"/>
      <c r="AA99" s="70"/>
      <c r="AB99" s="70"/>
      <c r="AC99" s="70"/>
      <c r="AD99" s="70"/>
      <c r="AE99" s="100"/>
      <c r="AG99" s="64">
        <f t="shared" si="7"/>
        <v>0</v>
      </c>
      <c r="AH99" s="64">
        <f t="shared" si="8"/>
        <v>0</v>
      </c>
      <c r="AI99" s="64">
        <f t="shared" si="9"/>
        <v>0</v>
      </c>
      <c r="AJ99" s="64">
        <f t="shared" si="10"/>
        <v>0</v>
      </c>
      <c r="AK99" s="64">
        <f t="shared" si="11"/>
        <v>0</v>
      </c>
      <c r="AL99" s="64">
        <f t="shared" si="12"/>
        <v>0</v>
      </c>
    </row>
    <row r="100" spans="1:38" ht="18.75" customHeight="1">
      <c r="A100" s="21"/>
      <c r="B100" s="21"/>
      <c r="C100" s="117"/>
      <c r="D100" s="22"/>
      <c r="E100" s="70"/>
      <c r="F100" s="23"/>
      <c r="G100" s="23"/>
      <c r="H100" s="23"/>
      <c r="I100" s="70"/>
      <c r="J100" s="70"/>
      <c r="K100" s="70"/>
      <c r="L100" s="70"/>
      <c r="M100" s="70"/>
      <c r="N100" s="70"/>
      <c r="O100" s="70"/>
      <c r="P100" s="70"/>
      <c r="Q100" s="70"/>
      <c r="R100" s="70"/>
      <c r="S100" s="70"/>
      <c r="T100" s="70"/>
      <c r="U100" s="70"/>
      <c r="V100" s="70"/>
      <c r="W100" s="70"/>
      <c r="X100" s="70"/>
      <c r="Y100" s="70"/>
      <c r="Z100" s="70"/>
      <c r="AA100" s="70"/>
      <c r="AB100" s="70"/>
      <c r="AC100" s="70"/>
      <c r="AD100" s="70"/>
      <c r="AE100" s="100"/>
      <c r="AG100" s="64">
        <f t="shared" si="7"/>
        <v>0</v>
      </c>
      <c r="AH100" s="64">
        <f t="shared" si="8"/>
        <v>0</v>
      </c>
      <c r="AI100" s="64">
        <f t="shared" si="9"/>
        <v>0</v>
      </c>
      <c r="AJ100" s="64">
        <f t="shared" si="10"/>
        <v>0</v>
      </c>
      <c r="AK100" s="64">
        <f t="shared" si="11"/>
        <v>0</v>
      </c>
      <c r="AL100" s="64">
        <f t="shared" si="12"/>
        <v>0</v>
      </c>
    </row>
    <row r="101" spans="1:38" ht="18.75" customHeight="1">
      <c r="A101" s="21"/>
      <c r="B101" s="21"/>
      <c r="C101" s="117"/>
      <c r="D101" s="22"/>
      <c r="E101" s="70"/>
      <c r="F101" s="23"/>
      <c r="G101" s="23"/>
      <c r="H101" s="23"/>
      <c r="I101" s="70"/>
      <c r="J101" s="70"/>
      <c r="K101" s="70"/>
      <c r="L101" s="70"/>
      <c r="M101" s="70"/>
      <c r="N101" s="70"/>
      <c r="O101" s="70"/>
      <c r="P101" s="70"/>
      <c r="Q101" s="70"/>
      <c r="R101" s="70"/>
      <c r="S101" s="70"/>
      <c r="T101" s="70"/>
      <c r="U101" s="70"/>
      <c r="V101" s="70"/>
      <c r="W101" s="70"/>
      <c r="X101" s="70"/>
      <c r="Y101" s="70"/>
      <c r="Z101" s="70"/>
      <c r="AA101" s="70"/>
      <c r="AB101" s="70"/>
      <c r="AC101" s="70"/>
      <c r="AD101" s="70"/>
      <c r="AE101" s="100"/>
      <c r="AG101" s="64">
        <f t="shared" si="7"/>
        <v>0</v>
      </c>
      <c r="AH101" s="64">
        <f t="shared" si="8"/>
        <v>0</v>
      </c>
      <c r="AI101" s="64">
        <f t="shared" si="9"/>
        <v>0</v>
      </c>
      <c r="AJ101" s="64">
        <f t="shared" si="10"/>
        <v>0</v>
      </c>
      <c r="AK101" s="64">
        <f t="shared" si="11"/>
        <v>0</v>
      </c>
      <c r="AL101" s="64">
        <f t="shared" si="12"/>
        <v>0</v>
      </c>
    </row>
    <row r="102" spans="1:38" ht="17">
      <c r="AE102" s="102"/>
    </row>
    <row r="103" spans="1:38" ht="17">
      <c r="AE103" s="102"/>
    </row>
    <row r="104" spans="1:38" ht="17">
      <c r="AE104" s="102"/>
    </row>
    <row r="105" spans="1:38" ht="17">
      <c r="AE105" s="102"/>
    </row>
    <row r="106" spans="1:38" ht="17">
      <c r="AE106" s="102"/>
    </row>
    <row r="107" spans="1:38" ht="17">
      <c r="AE107" s="102"/>
    </row>
    <row r="108" spans="1:38" ht="17">
      <c r="AE108" s="102"/>
    </row>
    <row r="109" spans="1:38" ht="17">
      <c r="AE109" s="102"/>
    </row>
    <row r="110" spans="1:38" ht="17">
      <c r="AE110" s="102"/>
    </row>
    <row r="111" spans="1:38" ht="17">
      <c r="AE111" s="102"/>
    </row>
    <row r="112" spans="1:38" ht="17">
      <c r="AE112" s="102"/>
    </row>
    <row r="113" spans="31:31" ht="17">
      <c r="AE113" s="102"/>
    </row>
    <row r="114" spans="31:31" ht="17">
      <c r="AE114" s="102"/>
    </row>
    <row r="115" spans="31:31" ht="17">
      <c r="AE115" s="102"/>
    </row>
    <row r="116" spans="31:31" ht="17">
      <c r="AE116" s="102"/>
    </row>
    <row r="117" spans="31:31" ht="17">
      <c r="AE117" s="102"/>
    </row>
    <row r="118" spans="31:31" ht="17">
      <c r="AE118" s="102"/>
    </row>
    <row r="119" spans="31:31" ht="17">
      <c r="AE119" s="102"/>
    </row>
    <row r="120" spans="31:31" ht="17">
      <c r="AE120" s="102"/>
    </row>
    <row r="121" spans="31:31" ht="17">
      <c r="AE121" s="102"/>
    </row>
    <row r="122" spans="31:31" ht="17">
      <c r="AE122" s="102"/>
    </row>
    <row r="123" spans="31:31" ht="17">
      <c r="AE123" s="102"/>
    </row>
    <row r="124" spans="31:31" ht="17">
      <c r="AE124" s="102"/>
    </row>
    <row r="125" spans="31:31" ht="17">
      <c r="AE125" s="102"/>
    </row>
    <row r="126" spans="31:31" ht="17">
      <c r="AE126" s="102"/>
    </row>
    <row r="127" spans="31:31" ht="17">
      <c r="AE127" s="102"/>
    </row>
    <row r="128" spans="31:31" ht="17">
      <c r="AE128" s="102"/>
    </row>
    <row r="129" spans="31:31" ht="17">
      <c r="AE129" s="102"/>
    </row>
    <row r="130" spans="31:31" ht="17">
      <c r="AE130" s="102"/>
    </row>
    <row r="131" spans="31:31" ht="17">
      <c r="AE131" s="102"/>
    </row>
    <row r="132" spans="31:31" ht="17">
      <c r="AE132" s="102"/>
    </row>
    <row r="133" spans="31:31" ht="17">
      <c r="AE133" s="102"/>
    </row>
    <row r="134" spans="31:31" ht="17">
      <c r="AE134" s="102"/>
    </row>
    <row r="135" spans="31:31" ht="17">
      <c r="AE135" s="102"/>
    </row>
    <row r="136" spans="31:31" ht="17">
      <c r="AE136" s="102"/>
    </row>
    <row r="137" spans="31:31" ht="17">
      <c r="AE137" s="102"/>
    </row>
    <row r="138" spans="31:31" ht="17">
      <c r="AE138" s="102"/>
    </row>
    <row r="139" spans="31:31" ht="17">
      <c r="AE139" s="102"/>
    </row>
    <row r="140" spans="31:31" ht="17">
      <c r="AE140" s="102"/>
    </row>
    <row r="141" spans="31:31" ht="17">
      <c r="AE141" s="102"/>
    </row>
    <row r="142" spans="31:31" ht="17">
      <c r="AE142" s="102"/>
    </row>
    <row r="143" spans="31:31" ht="17">
      <c r="AE143" s="102"/>
    </row>
    <row r="144" spans="31:31" ht="17">
      <c r="AE144" s="102"/>
    </row>
    <row r="145" spans="31:31" ht="17">
      <c r="AE145" s="102"/>
    </row>
    <row r="146" spans="31:31" ht="17">
      <c r="AE146" s="102"/>
    </row>
    <row r="147" spans="31:31" ht="17">
      <c r="AE147" s="102"/>
    </row>
    <row r="148" spans="31:31" ht="17">
      <c r="AE148" s="102"/>
    </row>
    <row r="149" spans="31:31" ht="17">
      <c r="AE149" s="102"/>
    </row>
    <row r="150" spans="31:31" ht="17">
      <c r="AE150" s="102"/>
    </row>
    <row r="151" spans="31:31" ht="17">
      <c r="AE151" s="102"/>
    </row>
    <row r="152" spans="31:31" ht="17">
      <c r="AE152" s="102"/>
    </row>
    <row r="153" spans="31:31" ht="17">
      <c r="AE153" s="102"/>
    </row>
    <row r="154" spans="31:31" ht="17">
      <c r="AE154" s="102"/>
    </row>
    <row r="155" spans="31:31" ht="17">
      <c r="AE155" s="102"/>
    </row>
    <row r="156" spans="31:31" ht="17">
      <c r="AE156" s="102"/>
    </row>
    <row r="157" spans="31:31" ht="17">
      <c r="AE157" s="102"/>
    </row>
    <row r="158" spans="31:31" ht="17">
      <c r="AE158" s="102"/>
    </row>
    <row r="159" spans="31:31" ht="17">
      <c r="AE159" s="102"/>
    </row>
    <row r="160" spans="31:31" ht="17">
      <c r="AE160" s="102"/>
    </row>
    <row r="161" spans="31:31" ht="17">
      <c r="AE161" s="102"/>
    </row>
    <row r="162" spans="31:31" ht="17">
      <c r="AE162" s="102"/>
    </row>
    <row r="163" spans="31:31" ht="17">
      <c r="AE163" s="102"/>
    </row>
    <row r="164" spans="31:31" ht="17">
      <c r="AE164" s="102"/>
    </row>
    <row r="165" spans="31:31" ht="17">
      <c r="AE165" s="102"/>
    </row>
    <row r="166" spans="31:31" ht="17">
      <c r="AE166" s="102"/>
    </row>
    <row r="167" spans="31:31" ht="17">
      <c r="AE167" s="102"/>
    </row>
    <row r="168" spans="31:31" ht="17">
      <c r="AE168" s="102"/>
    </row>
    <row r="169" spans="31:31" ht="17">
      <c r="AE169" s="102"/>
    </row>
    <row r="170" spans="31:31" ht="17">
      <c r="AE170" s="102"/>
    </row>
    <row r="171" spans="31:31" ht="17">
      <c r="AE171" s="102"/>
    </row>
    <row r="172" spans="31:31" ht="17">
      <c r="AE172" s="102"/>
    </row>
    <row r="173" spans="31:31" ht="17">
      <c r="AE173" s="102"/>
    </row>
    <row r="174" spans="31:31" ht="17">
      <c r="AE174" s="102"/>
    </row>
    <row r="175" spans="31:31" ht="17">
      <c r="AE175" s="102"/>
    </row>
    <row r="176" spans="31:31" ht="17">
      <c r="AE176" s="102"/>
    </row>
    <row r="177" spans="31:31" ht="17">
      <c r="AE177" s="102"/>
    </row>
    <row r="178" spans="31:31" ht="17">
      <c r="AE178" s="102"/>
    </row>
    <row r="179" spans="31:31" ht="17">
      <c r="AE179" s="102"/>
    </row>
    <row r="180" spans="31:31" ht="17">
      <c r="AE180" s="102"/>
    </row>
    <row r="181" spans="31:31" ht="17">
      <c r="AE181" s="102"/>
    </row>
    <row r="182" spans="31:31" ht="17">
      <c r="AE182" s="102"/>
    </row>
    <row r="183" spans="31:31" ht="17">
      <c r="AE183" s="102"/>
    </row>
    <row r="184" spans="31:31" ht="17">
      <c r="AE184" s="102"/>
    </row>
    <row r="185" spans="31:31" ht="17">
      <c r="AE185" s="102"/>
    </row>
    <row r="186" spans="31:31" ht="17">
      <c r="AE186" s="102"/>
    </row>
    <row r="187" spans="31:31" ht="17">
      <c r="AE187" s="102"/>
    </row>
    <row r="188" spans="31:31" ht="17">
      <c r="AE188" s="102"/>
    </row>
    <row r="189" spans="31:31" ht="17">
      <c r="AE189" s="102"/>
    </row>
    <row r="190" spans="31:31" ht="17">
      <c r="AE190" s="102"/>
    </row>
    <row r="191" spans="31:31" ht="17">
      <c r="AE191" s="102"/>
    </row>
    <row r="192" spans="31:31" ht="17">
      <c r="AE192" s="102"/>
    </row>
    <row r="193" spans="31:31" ht="17">
      <c r="AE193" s="102"/>
    </row>
    <row r="194" spans="31:31" ht="17">
      <c r="AE194" s="102"/>
    </row>
    <row r="195" spans="31:31" ht="17">
      <c r="AE195" s="102"/>
    </row>
    <row r="196" spans="31:31" ht="17">
      <c r="AE196" s="102"/>
    </row>
    <row r="197" spans="31:31" ht="17">
      <c r="AE197" s="102"/>
    </row>
    <row r="198" spans="31:31" ht="17">
      <c r="AE198" s="102"/>
    </row>
    <row r="199" spans="31:31" ht="17">
      <c r="AE199" s="102"/>
    </row>
    <row r="200" spans="31:31" ht="17">
      <c r="AE200" s="102"/>
    </row>
    <row r="201" spans="31:31" ht="17">
      <c r="AE201" s="102"/>
    </row>
    <row r="202" spans="31:31" ht="17">
      <c r="AE202" s="102"/>
    </row>
    <row r="203" spans="31:31" ht="17">
      <c r="AE203" s="102"/>
    </row>
    <row r="204" spans="31:31" ht="17">
      <c r="AE204" s="102"/>
    </row>
    <row r="205" spans="31:31" ht="17">
      <c r="AE205" s="102"/>
    </row>
    <row r="206" spans="31:31" ht="17">
      <c r="AE206" s="102"/>
    </row>
    <row r="207" spans="31:31" ht="17">
      <c r="AE207" s="102"/>
    </row>
    <row r="208" spans="31:31" ht="17">
      <c r="AE208" s="102"/>
    </row>
    <row r="209" spans="31:31" ht="17">
      <c r="AE209" s="102"/>
    </row>
    <row r="210" spans="31:31" ht="17">
      <c r="AE210" s="102"/>
    </row>
    <row r="211" spans="31:31" ht="17">
      <c r="AE211" s="102"/>
    </row>
    <row r="212" spans="31:31" ht="17">
      <c r="AE212" s="102"/>
    </row>
    <row r="213" spans="31:31" ht="17">
      <c r="AE213" s="102"/>
    </row>
    <row r="214" spans="31:31" ht="17">
      <c r="AE214" s="102"/>
    </row>
    <row r="215" spans="31:31" ht="17">
      <c r="AE215" s="102"/>
    </row>
    <row r="216" spans="31:31" ht="17">
      <c r="AE216" s="102"/>
    </row>
    <row r="217" spans="31:31" ht="17">
      <c r="AE217" s="102"/>
    </row>
    <row r="218" spans="31:31" ht="17">
      <c r="AE218" s="102"/>
    </row>
    <row r="219" spans="31:31" ht="17">
      <c r="AE219" s="102"/>
    </row>
    <row r="220" spans="31:31" ht="17">
      <c r="AE220" s="102"/>
    </row>
    <row r="221" spans="31:31" ht="17">
      <c r="AE221" s="102"/>
    </row>
    <row r="222" spans="31:31" ht="17">
      <c r="AE222" s="102"/>
    </row>
    <row r="223" spans="31:31" ht="17">
      <c r="AE223" s="102"/>
    </row>
    <row r="224" spans="31:31" ht="17">
      <c r="AE224" s="102"/>
    </row>
    <row r="225" spans="31:31" ht="17">
      <c r="AE225" s="102"/>
    </row>
    <row r="226" spans="31:31" ht="17">
      <c r="AE226" s="102"/>
    </row>
    <row r="227" spans="31:31" ht="17">
      <c r="AE227" s="102"/>
    </row>
    <row r="228" spans="31:31" ht="17">
      <c r="AE228" s="102"/>
    </row>
    <row r="229" spans="31:31" ht="17">
      <c r="AE229" s="102"/>
    </row>
    <row r="230" spans="31:31" ht="17">
      <c r="AE230" s="102"/>
    </row>
    <row r="231" spans="31:31" ht="17">
      <c r="AE231" s="102"/>
    </row>
    <row r="232" spans="31:31" ht="17">
      <c r="AE232" s="102"/>
    </row>
    <row r="233" spans="31:31" ht="17">
      <c r="AE233" s="102"/>
    </row>
    <row r="234" spans="31:31" ht="17">
      <c r="AE234" s="102"/>
    </row>
    <row r="235" spans="31:31" ht="17">
      <c r="AE235" s="102"/>
    </row>
    <row r="236" spans="31:31" ht="17">
      <c r="AE236" s="102"/>
    </row>
    <row r="237" spans="31:31" ht="17">
      <c r="AE237" s="102"/>
    </row>
    <row r="238" spans="31:31" ht="17">
      <c r="AE238" s="102"/>
    </row>
    <row r="239" spans="31:31" ht="17">
      <c r="AE239" s="102"/>
    </row>
    <row r="240" spans="31:31" ht="17">
      <c r="AE240" s="102"/>
    </row>
    <row r="241" spans="31:31" ht="17">
      <c r="AE241" s="102"/>
    </row>
    <row r="242" spans="31:31" ht="17">
      <c r="AE242" s="102"/>
    </row>
    <row r="243" spans="31:31" ht="17">
      <c r="AE243" s="102"/>
    </row>
    <row r="244" spans="31:31" ht="17">
      <c r="AE244" s="102"/>
    </row>
    <row r="245" spans="31:31" ht="17">
      <c r="AE245" s="102"/>
    </row>
    <row r="246" spans="31:31" ht="17">
      <c r="AE246" s="102"/>
    </row>
    <row r="247" spans="31:31" ht="17">
      <c r="AE247" s="102"/>
    </row>
    <row r="248" spans="31:31" ht="17">
      <c r="AE248" s="102"/>
    </row>
    <row r="249" spans="31:31" ht="17">
      <c r="AE249" s="102"/>
    </row>
    <row r="250" spans="31:31" ht="17">
      <c r="AE250" s="102"/>
    </row>
    <row r="251" spans="31:31" ht="17">
      <c r="AE251" s="102"/>
    </row>
    <row r="252" spans="31:31" ht="17">
      <c r="AE252" s="102"/>
    </row>
    <row r="253" spans="31:31" ht="17">
      <c r="AE253" s="102"/>
    </row>
    <row r="254" spans="31:31" ht="17">
      <c r="AE254" s="102"/>
    </row>
    <row r="255" spans="31:31" ht="17">
      <c r="AE255" s="102"/>
    </row>
    <row r="256" spans="31:31" ht="17">
      <c r="AE256" s="102"/>
    </row>
    <row r="257" spans="31:31" ht="17">
      <c r="AE257" s="102"/>
    </row>
    <row r="258" spans="31:31" ht="17">
      <c r="AE258" s="102"/>
    </row>
    <row r="259" spans="31:31" ht="17">
      <c r="AE259" s="102"/>
    </row>
    <row r="260" spans="31:31" ht="17">
      <c r="AE260" s="102"/>
    </row>
    <row r="261" spans="31:31" ht="17">
      <c r="AE261" s="102"/>
    </row>
    <row r="262" spans="31:31" ht="17">
      <c r="AE262" s="102"/>
    </row>
    <row r="263" spans="31:31" ht="17">
      <c r="AE263" s="102"/>
    </row>
    <row r="264" spans="31:31" ht="17">
      <c r="AE264" s="102"/>
    </row>
    <row r="265" spans="31:31" ht="17">
      <c r="AE265" s="102"/>
    </row>
    <row r="266" spans="31:31" ht="17">
      <c r="AE266" s="102"/>
    </row>
    <row r="267" spans="31:31" ht="17">
      <c r="AE267" s="102"/>
    </row>
    <row r="268" spans="31:31" ht="17">
      <c r="AE268" s="102"/>
    </row>
    <row r="269" spans="31:31" ht="17">
      <c r="AE269" s="102"/>
    </row>
    <row r="270" spans="31:31" ht="17">
      <c r="AE270" s="102"/>
    </row>
    <row r="271" spans="31:31" ht="17">
      <c r="AE271" s="102"/>
    </row>
    <row r="272" spans="31:31" ht="17">
      <c r="AE272" s="102"/>
    </row>
    <row r="273" spans="31:31" ht="17">
      <c r="AE273" s="102"/>
    </row>
    <row r="274" spans="31:31" ht="17">
      <c r="AE274" s="102"/>
    </row>
    <row r="275" spans="31:31" ht="17">
      <c r="AE275" s="102"/>
    </row>
    <row r="276" spans="31:31" ht="17">
      <c r="AE276" s="102"/>
    </row>
    <row r="277" spans="31:31" ht="17">
      <c r="AE277" s="102"/>
    </row>
    <row r="278" spans="31:31" ht="17">
      <c r="AE278" s="102"/>
    </row>
    <row r="279" spans="31:31" ht="17">
      <c r="AE279" s="102"/>
    </row>
    <row r="280" spans="31:31" ht="17">
      <c r="AE280" s="102"/>
    </row>
    <row r="281" spans="31:31" ht="17">
      <c r="AE281" s="102"/>
    </row>
    <row r="282" spans="31:31" ht="17">
      <c r="AE282" s="102"/>
    </row>
    <row r="283" spans="31:31" ht="17">
      <c r="AE283" s="102"/>
    </row>
    <row r="284" spans="31:31" ht="17">
      <c r="AE284" s="102"/>
    </row>
    <row r="285" spans="31:31" ht="17">
      <c r="AE285" s="102"/>
    </row>
    <row r="286" spans="31:31" ht="17">
      <c r="AE286" s="102"/>
    </row>
    <row r="287" spans="31:31" ht="17">
      <c r="AE287" s="102"/>
    </row>
    <row r="288" spans="31:31" ht="17">
      <c r="AE288" s="102"/>
    </row>
    <row r="289" spans="31:31" ht="17">
      <c r="AE289" s="102"/>
    </row>
    <row r="290" spans="31:31" ht="17">
      <c r="AE290" s="102"/>
    </row>
    <row r="291" spans="31:31" ht="17">
      <c r="AE291" s="102"/>
    </row>
    <row r="292" spans="31:31" ht="17">
      <c r="AE292" s="102"/>
    </row>
    <row r="293" spans="31:31" ht="17">
      <c r="AE293" s="102"/>
    </row>
    <row r="294" spans="31:31" ht="17">
      <c r="AE294" s="102"/>
    </row>
    <row r="295" spans="31:31" ht="17">
      <c r="AE295" s="102"/>
    </row>
    <row r="296" spans="31:31" ht="17">
      <c r="AE296" s="102"/>
    </row>
    <row r="297" spans="31:31" ht="17">
      <c r="AE297" s="102"/>
    </row>
    <row r="298" spans="31:31" ht="17">
      <c r="AE298" s="102"/>
    </row>
    <row r="299" spans="31:31" ht="17">
      <c r="AE299" s="102"/>
    </row>
    <row r="300" spans="31:31" ht="17">
      <c r="AE300" s="102"/>
    </row>
    <row r="301" spans="31:31" ht="17">
      <c r="AE301" s="102"/>
    </row>
    <row r="302" spans="31:31" ht="17">
      <c r="AE302" s="102"/>
    </row>
    <row r="303" spans="31:31" ht="17">
      <c r="AE303" s="102"/>
    </row>
    <row r="304" spans="31:31" ht="17">
      <c r="AE304" s="102"/>
    </row>
    <row r="305" spans="31:31" ht="17">
      <c r="AE305" s="102"/>
    </row>
    <row r="306" spans="31:31" ht="17">
      <c r="AE306" s="102"/>
    </row>
    <row r="307" spans="31:31" ht="17">
      <c r="AE307" s="102"/>
    </row>
    <row r="308" spans="31:31" ht="17">
      <c r="AE308" s="102"/>
    </row>
    <row r="309" spans="31:31" ht="17">
      <c r="AE309" s="102"/>
    </row>
    <row r="310" spans="31:31" ht="17">
      <c r="AE310" s="102"/>
    </row>
    <row r="311" spans="31:31" ht="17">
      <c r="AE311" s="102"/>
    </row>
    <row r="312" spans="31:31" ht="17">
      <c r="AE312" s="102"/>
    </row>
    <row r="313" spans="31:31" ht="17">
      <c r="AE313" s="102"/>
    </row>
    <row r="314" spans="31:31" ht="17">
      <c r="AE314" s="102"/>
    </row>
    <row r="315" spans="31:31" ht="17">
      <c r="AE315" s="102"/>
    </row>
    <row r="316" spans="31:31" ht="17">
      <c r="AE316" s="102"/>
    </row>
    <row r="317" spans="31:31" ht="17">
      <c r="AE317" s="102"/>
    </row>
    <row r="318" spans="31:31" ht="17">
      <c r="AE318" s="102"/>
    </row>
    <row r="319" spans="31:31" ht="17">
      <c r="AE319" s="102"/>
    </row>
    <row r="320" spans="31:31" ht="17">
      <c r="AE320" s="102"/>
    </row>
    <row r="321" spans="31:31" ht="17">
      <c r="AE321" s="102"/>
    </row>
    <row r="322" spans="31:31" ht="17">
      <c r="AE322" s="102"/>
    </row>
    <row r="323" spans="31:31" ht="17">
      <c r="AE323" s="102"/>
    </row>
    <row r="324" spans="31:31" ht="17">
      <c r="AE324" s="102"/>
    </row>
    <row r="325" spans="31:31" ht="17">
      <c r="AE325" s="102"/>
    </row>
    <row r="326" spans="31:31" ht="17">
      <c r="AE326" s="102"/>
    </row>
    <row r="327" spans="31:31" ht="17">
      <c r="AE327" s="102"/>
    </row>
    <row r="328" spans="31:31" ht="17">
      <c r="AE328" s="102"/>
    </row>
    <row r="329" spans="31:31" ht="17">
      <c r="AE329" s="102"/>
    </row>
    <row r="330" spans="31:31" ht="17">
      <c r="AE330" s="102"/>
    </row>
    <row r="331" spans="31:31" ht="17">
      <c r="AE331" s="102"/>
    </row>
    <row r="332" spans="31:31" ht="17">
      <c r="AE332" s="102"/>
    </row>
    <row r="333" spans="31:31" ht="17">
      <c r="AE333" s="102"/>
    </row>
    <row r="334" spans="31:31" ht="17">
      <c r="AE334" s="102"/>
    </row>
    <row r="335" spans="31:31" ht="17">
      <c r="AE335" s="102"/>
    </row>
    <row r="336" spans="31:31" ht="17">
      <c r="AE336" s="102"/>
    </row>
    <row r="337" spans="31:31" ht="17">
      <c r="AE337" s="102"/>
    </row>
    <row r="338" spans="31:31" ht="17">
      <c r="AE338" s="102"/>
    </row>
    <row r="339" spans="31:31" ht="17">
      <c r="AE339" s="102"/>
    </row>
    <row r="340" spans="31:31" ht="17">
      <c r="AE340" s="102"/>
    </row>
    <row r="341" spans="31:31" ht="17">
      <c r="AE341" s="102"/>
    </row>
    <row r="342" spans="31:31" ht="17">
      <c r="AE342" s="102"/>
    </row>
    <row r="343" spans="31:31" ht="17">
      <c r="AE343" s="102"/>
    </row>
    <row r="344" spans="31:31" ht="17">
      <c r="AE344" s="102"/>
    </row>
    <row r="345" spans="31:31" ht="17">
      <c r="AE345" s="102"/>
    </row>
    <row r="346" spans="31:31" ht="17">
      <c r="AE346" s="102"/>
    </row>
    <row r="347" spans="31:31" ht="17">
      <c r="AE347" s="102"/>
    </row>
    <row r="348" spans="31:31" ht="17">
      <c r="AE348" s="102"/>
    </row>
    <row r="349" spans="31:31" ht="17">
      <c r="AE349" s="102"/>
    </row>
    <row r="350" spans="31:31" ht="17">
      <c r="AE350" s="102"/>
    </row>
    <row r="351" spans="31:31" ht="17">
      <c r="AE351" s="102"/>
    </row>
    <row r="352" spans="31:31" ht="17">
      <c r="AE352" s="102"/>
    </row>
    <row r="353" spans="31:31" ht="17">
      <c r="AE353" s="102"/>
    </row>
    <row r="354" spans="31:31" ht="17">
      <c r="AE354" s="102"/>
    </row>
    <row r="355" spans="31:31" ht="17">
      <c r="AE355" s="102"/>
    </row>
    <row r="356" spans="31:31" ht="17">
      <c r="AE356" s="102"/>
    </row>
    <row r="357" spans="31:31" ht="17">
      <c r="AE357" s="102"/>
    </row>
    <row r="358" spans="31:31" ht="17">
      <c r="AE358" s="102"/>
    </row>
    <row r="359" spans="31:31" ht="17">
      <c r="AE359" s="102"/>
    </row>
    <row r="360" spans="31:31" ht="17">
      <c r="AE360" s="102"/>
    </row>
    <row r="361" spans="31:31" ht="17">
      <c r="AE361" s="102"/>
    </row>
    <row r="362" spans="31:31" ht="17">
      <c r="AE362" s="102"/>
    </row>
    <row r="363" spans="31:31" ht="17">
      <c r="AE363" s="102"/>
    </row>
    <row r="364" spans="31:31" ht="17">
      <c r="AE364" s="102"/>
    </row>
    <row r="365" spans="31:31" ht="17">
      <c r="AE365" s="102"/>
    </row>
    <row r="366" spans="31:31" ht="17">
      <c r="AE366" s="102"/>
    </row>
    <row r="367" spans="31:31" ht="17">
      <c r="AE367" s="102"/>
    </row>
    <row r="368" spans="31:31" ht="17">
      <c r="AE368" s="102"/>
    </row>
    <row r="369" spans="31:31" ht="17">
      <c r="AE369" s="102"/>
    </row>
    <row r="370" spans="31:31" ht="17">
      <c r="AE370" s="102"/>
    </row>
    <row r="371" spans="31:31" ht="17">
      <c r="AE371" s="102"/>
    </row>
    <row r="372" spans="31:31" ht="17">
      <c r="AE372" s="102"/>
    </row>
    <row r="373" spans="31:31" ht="17">
      <c r="AE373" s="102"/>
    </row>
    <row r="374" spans="31:31" ht="17">
      <c r="AE374" s="102"/>
    </row>
    <row r="375" spans="31:31" ht="17">
      <c r="AE375" s="102"/>
    </row>
    <row r="376" spans="31:31" ht="17">
      <c r="AE376" s="102"/>
    </row>
    <row r="377" spans="31:31" ht="17">
      <c r="AE377" s="102"/>
    </row>
    <row r="378" spans="31:31" ht="17">
      <c r="AE378" s="102"/>
    </row>
    <row r="379" spans="31:31" ht="17">
      <c r="AE379" s="102"/>
    </row>
    <row r="380" spans="31:31" ht="17">
      <c r="AE380" s="102"/>
    </row>
    <row r="381" spans="31:31" ht="17">
      <c r="AE381" s="102"/>
    </row>
    <row r="382" spans="31:31" ht="17">
      <c r="AE382" s="102"/>
    </row>
    <row r="383" spans="31:31" ht="17">
      <c r="AE383" s="102"/>
    </row>
    <row r="384" spans="31:31" ht="17">
      <c r="AE384" s="102"/>
    </row>
    <row r="385" spans="31:31" ht="17">
      <c r="AE385" s="102"/>
    </row>
    <row r="386" spans="31:31" ht="17">
      <c r="AE386" s="102"/>
    </row>
    <row r="387" spans="31:31" ht="17">
      <c r="AE387" s="102"/>
    </row>
    <row r="388" spans="31:31" ht="17">
      <c r="AE388" s="102"/>
    </row>
    <row r="389" spans="31:31" ht="17">
      <c r="AE389" s="102"/>
    </row>
    <row r="390" spans="31:31" ht="17">
      <c r="AE390" s="102"/>
    </row>
    <row r="391" spans="31:31" ht="17">
      <c r="AE391" s="102"/>
    </row>
    <row r="392" spans="31:31" ht="17">
      <c r="AE392" s="102"/>
    </row>
    <row r="393" spans="31:31" ht="17">
      <c r="AE393" s="102"/>
    </row>
    <row r="394" spans="31:31" ht="17">
      <c r="AE394" s="102"/>
    </row>
    <row r="395" spans="31:31" ht="17">
      <c r="AE395" s="102"/>
    </row>
    <row r="396" spans="31:31" ht="17">
      <c r="AE396" s="102"/>
    </row>
    <row r="397" spans="31:31" ht="17">
      <c r="AE397" s="102"/>
    </row>
    <row r="398" spans="31:31" ht="17">
      <c r="AE398" s="102"/>
    </row>
    <row r="399" spans="31:31" ht="17">
      <c r="AE399" s="102"/>
    </row>
    <row r="400" spans="31:31" ht="17">
      <c r="AE400" s="102"/>
    </row>
    <row r="401" spans="31:31" ht="17">
      <c r="AE401" s="102"/>
    </row>
    <row r="402" spans="31:31" ht="17">
      <c r="AE402" s="102"/>
    </row>
    <row r="403" spans="31:31" ht="17">
      <c r="AE403" s="102"/>
    </row>
    <row r="404" spans="31:31" ht="17">
      <c r="AE404" s="102"/>
    </row>
    <row r="405" spans="31:31" ht="17">
      <c r="AE405" s="102"/>
    </row>
    <row r="406" spans="31:31" ht="17">
      <c r="AE406" s="102"/>
    </row>
    <row r="407" spans="31:31" ht="17">
      <c r="AE407" s="102"/>
    </row>
    <row r="408" spans="31:31" ht="17">
      <c r="AE408" s="102"/>
    </row>
    <row r="409" spans="31:31" ht="17">
      <c r="AE409" s="102"/>
    </row>
    <row r="410" spans="31:31" ht="17">
      <c r="AE410" s="102"/>
    </row>
    <row r="411" spans="31:31" ht="17">
      <c r="AE411" s="102"/>
    </row>
    <row r="412" spans="31:31" ht="17">
      <c r="AE412" s="102"/>
    </row>
    <row r="413" spans="31:31" ht="17">
      <c r="AE413" s="102"/>
    </row>
    <row r="414" spans="31:31" ht="17">
      <c r="AE414" s="102"/>
    </row>
    <row r="415" spans="31:31" ht="17">
      <c r="AE415" s="102"/>
    </row>
    <row r="416" spans="31:31" ht="17">
      <c r="AE416" s="102"/>
    </row>
    <row r="417" spans="31:31" ht="17">
      <c r="AE417" s="102"/>
    </row>
    <row r="418" spans="31:31" ht="17">
      <c r="AE418" s="102"/>
    </row>
    <row r="419" spans="31:31" ht="17">
      <c r="AE419" s="102"/>
    </row>
    <row r="420" spans="31:31" ht="17">
      <c r="AE420" s="102"/>
    </row>
    <row r="421" spans="31:31" ht="17">
      <c r="AE421" s="102"/>
    </row>
    <row r="422" spans="31:31" ht="17">
      <c r="AE422" s="102"/>
    </row>
    <row r="423" spans="31:31" ht="17">
      <c r="AE423" s="102"/>
    </row>
    <row r="424" spans="31:31" ht="17">
      <c r="AE424" s="102"/>
    </row>
    <row r="425" spans="31:31" ht="17">
      <c r="AE425" s="102"/>
    </row>
    <row r="426" spans="31:31" ht="17">
      <c r="AE426" s="102"/>
    </row>
    <row r="427" spans="31:31" ht="17">
      <c r="AE427" s="102"/>
    </row>
    <row r="428" spans="31:31" ht="17">
      <c r="AE428" s="102"/>
    </row>
    <row r="429" spans="31:31" ht="17">
      <c r="AE429" s="102"/>
    </row>
    <row r="430" spans="31:31" ht="17">
      <c r="AE430" s="102"/>
    </row>
    <row r="431" spans="31:31" ht="17">
      <c r="AE431" s="102"/>
    </row>
    <row r="432" spans="31:31" ht="17">
      <c r="AE432" s="102"/>
    </row>
    <row r="433" spans="31:31" ht="17">
      <c r="AE433" s="102"/>
    </row>
    <row r="434" spans="31:31" ht="17">
      <c r="AE434" s="102"/>
    </row>
    <row r="435" spans="31:31" ht="17">
      <c r="AE435" s="102"/>
    </row>
    <row r="436" spans="31:31" ht="17">
      <c r="AE436" s="102"/>
    </row>
    <row r="437" spans="31:31" ht="17">
      <c r="AE437" s="102"/>
    </row>
    <row r="438" spans="31:31" ht="17">
      <c r="AE438" s="102"/>
    </row>
    <row r="439" spans="31:31" ht="17">
      <c r="AE439" s="102"/>
    </row>
    <row r="440" spans="31:31" ht="17">
      <c r="AE440" s="102"/>
    </row>
    <row r="441" spans="31:31" ht="17">
      <c r="AE441" s="102"/>
    </row>
    <row r="442" spans="31:31" ht="17">
      <c r="AE442" s="102"/>
    </row>
    <row r="443" spans="31:31" ht="17">
      <c r="AE443" s="102"/>
    </row>
    <row r="444" spans="31:31" ht="17">
      <c r="AE444" s="102"/>
    </row>
    <row r="445" spans="31:31" ht="17">
      <c r="AE445" s="102"/>
    </row>
    <row r="446" spans="31:31" ht="17">
      <c r="AE446" s="102"/>
    </row>
    <row r="447" spans="31:31" ht="17">
      <c r="AE447" s="102"/>
    </row>
    <row r="448" spans="31:31" ht="17">
      <c r="AE448" s="102"/>
    </row>
    <row r="449" spans="31:31" ht="17">
      <c r="AE449" s="102"/>
    </row>
    <row r="450" spans="31:31" ht="17">
      <c r="AE450" s="102"/>
    </row>
    <row r="451" spans="31:31" ht="17">
      <c r="AE451" s="102"/>
    </row>
    <row r="452" spans="31:31" ht="17">
      <c r="AE452" s="102"/>
    </row>
    <row r="453" spans="31:31" ht="17">
      <c r="AE453" s="102"/>
    </row>
    <row r="454" spans="31:31" ht="17">
      <c r="AE454" s="102"/>
    </row>
    <row r="455" spans="31:31" ht="17">
      <c r="AE455" s="102"/>
    </row>
    <row r="456" spans="31:31" ht="17">
      <c r="AE456" s="102"/>
    </row>
    <row r="457" spans="31:31" ht="17">
      <c r="AE457" s="102"/>
    </row>
    <row r="458" spans="31:31" ht="17">
      <c r="AE458" s="102"/>
    </row>
    <row r="459" spans="31:31" ht="17">
      <c r="AE459" s="102"/>
    </row>
    <row r="460" spans="31:31" ht="17">
      <c r="AE460" s="102"/>
    </row>
    <row r="461" spans="31:31" ht="17">
      <c r="AE461" s="102"/>
    </row>
    <row r="462" spans="31:31" ht="17">
      <c r="AE462" s="102"/>
    </row>
    <row r="463" spans="31:31" ht="17">
      <c r="AE463" s="102"/>
    </row>
    <row r="464" spans="31:31" ht="17">
      <c r="AE464" s="102"/>
    </row>
    <row r="465" spans="31:31" ht="17">
      <c r="AE465" s="102"/>
    </row>
    <row r="466" spans="31:31" ht="17">
      <c r="AE466" s="102"/>
    </row>
    <row r="467" spans="31:31" ht="17">
      <c r="AE467" s="102"/>
    </row>
    <row r="468" spans="31:31" ht="17">
      <c r="AE468" s="102"/>
    </row>
    <row r="469" spans="31:31" ht="17">
      <c r="AE469" s="102"/>
    </row>
    <row r="470" spans="31:31" ht="17">
      <c r="AE470" s="102"/>
    </row>
    <row r="471" spans="31:31" ht="17">
      <c r="AE471" s="102"/>
    </row>
    <row r="472" spans="31:31" ht="17">
      <c r="AE472" s="102"/>
    </row>
    <row r="473" spans="31:31" ht="17">
      <c r="AE473" s="102"/>
    </row>
    <row r="474" spans="31:31" ht="17">
      <c r="AE474" s="102"/>
    </row>
    <row r="475" spans="31:31" ht="17">
      <c r="AE475" s="102"/>
    </row>
    <row r="476" spans="31:31" ht="17">
      <c r="AE476" s="102"/>
    </row>
    <row r="477" spans="31:31" ht="17">
      <c r="AE477" s="102"/>
    </row>
    <row r="478" spans="31:31" ht="17">
      <c r="AE478" s="102"/>
    </row>
    <row r="479" spans="31:31" ht="17">
      <c r="AE479" s="102"/>
    </row>
    <row r="480" spans="31:31" ht="17">
      <c r="AE480" s="102"/>
    </row>
    <row r="481" spans="31:31" ht="17">
      <c r="AE481" s="102"/>
    </row>
    <row r="482" spans="31:31" ht="17">
      <c r="AE482" s="102"/>
    </row>
    <row r="483" spans="31:31" ht="17">
      <c r="AE483" s="102"/>
    </row>
    <row r="484" spans="31:31" ht="17">
      <c r="AE484" s="102"/>
    </row>
  </sheetData>
  <sortState ref="B6:V101">
    <sortCondition ref="C4" customList="Lun.,Mar.,Mer.,Jeu.,Ven.,Sam.,Dim."/>
  </sortState>
  <mergeCells count="6">
    <mergeCell ref="X1:AE1"/>
    <mergeCell ref="K2:L2"/>
    <mergeCell ref="M2:O2"/>
    <mergeCell ref="P2:Q2"/>
    <mergeCell ref="R2:S2"/>
    <mergeCell ref="D1:I1"/>
  </mergeCells>
  <phoneticPr fontId="16" type="noConversion"/>
  <conditionalFormatting sqref="I5:W101 Y5:AD101">
    <cfRule type="containsText" dxfId="62" priority="14" operator="containsText" text="A">
      <formula>NOT(ISERROR(SEARCH("A",I5)))</formula>
    </cfRule>
    <cfRule type="containsText" dxfId="61" priority="15" operator="containsText" text="B">
      <formula>NOT(ISERROR(SEARCH("B",I5)))</formula>
    </cfRule>
    <cfRule type="containsText" dxfId="60" priority="16" operator="containsText" text="c">
      <formula>NOT(ISERROR(SEARCH("c",I5)))</formula>
    </cfRule>
    <cfRule type="containsText" dxfId="59" priority="17" operator="containsText" text="A">
      <formula>NOT(ISERROR(SEARCH("A",I5)))</formula>
    </cfRule>
  </conditionalFormatting>
  <conditionalFormatting sqref="AE5:AE101">
    <cfRule type="cellIs" dxfId="58" priority="7" operator="between">
      <formula>5</formula>
      <formula>6</formula>
    </cfRule>
    <cfRule type="cellIs" dxfId="57" priority="8" operator="between">
      <formula>5</formula>
      <formula>6</formula>
    </cfRule>
    <cfRule type="cellIs" dxfId="56" priority="9" operator="between">
      <formula>3</formula>
      <formula>4</formula>
    </cfRule>
    <cfRule type="cellIs" dxfId="55" priority="10" operator="between">
      <formula>1</formula>
      <formula>2</formula>
    </cfRule>
    <cfRule type="cellIs" dxfId="54" priority="11" operator="between">
      <formula>1</formula>
      <formula>2</formula>
    </cfRule>
    <cfRule type="cellIs" dxfId="53" priority="12" operator="equal">
      <formula>1</formula>
    </cfRule>
    <cfRule type="cellIs" dxfId="52" priority="13" operator="equal">
      <formula>"1 ; 2"</formula>
    </cfRule>
  </conditionalFormatting>
  <conditionalFormatting sqref="A5:W101 Y5:AE101">
    <cfRule type="expression" dxfId="51" priority="6">
      <formula>CELL("ligne")=ROW()</formula>
    </cfRule>
  </conditionalFormatting>
  <conditionalFormatting sqref="X5:X101">
    <cfRule type="containsText" dxfId="50" priority="2" operator="containsText" text="A">
      <formula>NOT(ISERROR(SEARCH("A",X5)))</formula>
    </cfRule>
    <cfRule type="containsText" dxfId="49" priority="3" operator="containsText" text="B">
      <formula>NOT(ISERROR(SEARCH("B",X5)))</formula>
    </cfRule>
    <cfRule type="containsText" dxfId="48" priority="4" operator="containsText" text="c">
      <formula>NOT(ISERROR(SEARCH("c",X5)))</formula>
    </cfRule>
    <cfRule type="containsText" dxfId="47" priority="5" operator="containsText" text="A">
      <formula>NOT(ISERROR(SEARCH("A",X5)))</formula>
    </cfRule>
  </conditionalFormatting>
  <conditionalFormatting sqref="X5:X101">
    <cfRule type="expression" dxfId="46" priority="1">
      <formula>CELL("ligne")=ROW()</formula>
    </cfRule>
  </conditionalFormatting>
  <dataValidations count="2">
    <dataValidation type="list" allowBlank="1" showInputMessage="1" showErrorMessage="1" sqref="I5:AD101">
      <formula1>$AF$2:$AF$4</formula1>
    </dataValidation>
    <dataValidation type="list" allowBlank="1" showInputMessage="1" showErrorMessage="1" sqref="E5:E113">
      <formula1>$AF$6:$AF$7</formula1>
    </dataValidation>
  </dataValidations>
  <pageMargins left="0.78740157499999996" right="0.78740157499999996" top="0.984251969" bottom="0.984251969" header="0.4921259845" footer="0.4921259845"/>
  <pageSetup paperSize="9" scale="41" fitToHeight="2" orientation="portrait"/>
  <headerFooter alignWithMargins="0"/>
  <drawing r:id="rId1"/>
  <legacyDrawing r:id="rId2"/>
  <mc:AlternateContent xmlns:mc="http://schemas.openxmlformats.org/markup-compatibility/2006">
    <mc:Choice Requires="x14">
      <controls>
        <mc:AlternateContent xmlns:mc="http://schemas.openxmlformats.org/markup-compatibility/2006">
          <mc:Choice Requires="x14">
            <control shapeId="3109" r:id="rId3" name="Button 37">
              <controlPr defaultSize="0" print="0" autoFill="0" autoPict="0" macro="[0]!Grille_Aggir_personnelle">
                <anchor moveWithCells="1" sizeWithCells="1">
                  <from>
                    <xdr:col>42</xdr:col>
                    <xdr:colOff>101600</xdr:colOff>
                    <xdr:row>0</xdr:row>
                    <xdr:rowOff>228600</xdr:rowOff>
                  </from>
                  <to>
                    <xdr:col>44</xdr:col>
                    <xdr:colOff>685800</xdr:colOff>
                    <xdr:row>1</xdr:row>
                    <xdr:rowOff>25400</xdr:rowOff>
                  </to>
                </anchor>
              </controlPr>
            </control>
          </mc:Choice>
          <mc:Fallback/>
        </mc:AlternateContent>
        <mc:AlternateContent xmlns:mc="http://schemas.openxmlformats.org/markup-compatibility/2006">
          <mc:Choice Requires="x14">
            <control shapeId="3082" r:id="rId4" name="Button 10">
              <controlPr defaultSize="0" print="0" autoFill="0" autoPict="0" macro="[0]!Macro1">
                <anchor moveWithCells="1">
                  <from>
                    <xdr:col>38</xdr:col>
                    <xdr:colOff>50800</xdr:colOff>
                    <xdr:row>0</xdr:row>
                    <xdr:rowOff>203200</xdr:rowOff>
                  </from>
                  <to>
                    <xdr:col>41</xdr:col>
                    <xdr:colOff>685800</xdr:colOff>
                    <xdr:row>1</xdr:row>
                    <xdr:rowOff>0</xdr:rowOff>
                  </to>
                </anchor>
              </controlPr>
            </control>
          </mc:Choice>
          <mc:Fallback/>
        </mc:AlternateContent>
        <mc:AlternateContent xmlns:mc="http://schemas.openxmlformats.org/markup-compatibility/2006">
          <mc:Choice Requires="x14">
            <control shapeId="3092" r:id="rId5" name="Button 20">
              <controlPr defaultSize="0" print="0" autoFill="0" autoPict="0" macro="[0]!Macro2">
                <anchor moveWithCells="1" sizeWithCells="1">
                  <from>
                    <xdr:col>38</xdr:col>
                    <xdr:colOff>38100</xdr:colOff>
                    <xdr:row>1</xdr:row>
                    <xdr:rowOff>50800</xdr:rowOff>
                  </from>
                  <to>
                    <xdr:col>41</xdr:col>
                    <xdr:colOff>698500</xdr:colOff>
                    <xdr:row>1</xdr:row>
                    <xdr:rowOff>533400</xdr:rowOff>
                  </to>
                </anchor>
              </controlPr>
            </control>
          </mc:Choice>
          <mc:Fallback/>
        </mc:AlternateContent>
        <mc:AlternateContent xmlns:mc="http://schemas.openxmlformats.org/markup-compatibility/2006">
          <mc:Choice Requires="x14">
            <control shapeId="3099" r:id="rId6" name="Button 27">
              <controlPr defaultSize="0" print="0" autoFill="0" autoPict="0" macro="[0]!Macro3">
                <anchor moveWithCells="1" sizeWithCells="1">
                  <from>
                    <xdr:col>38</xdr:col>
                    <xdr:colOff>50800</xdr:colOff>
                    <xdr:row>1</xdr:row>
                    <xdr:rowOff>584200</xdr:rowOff>
                  </from>
                  <to>
                    <xdr:col>41</xdr:col>
                    <xdr:colOff>711200</xdr:colOff>
                    <xdr:row>2</xdr:row>
                    <xdr:rowOff>101600</xdr:rowOff>
                  </to>
                </anchor>
              </controlPr>
            </control>
          </mc:Choice>
          <mc:Fallback/>
        </mc:AlternateContent>
      </controls>
    </mc:Choice>
    <mc:Fallback/>
  </mc:AlternateContent>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enableFormatConditionsCalculation="0">
    <tabColor theme="3" tint="0.39997558519241921"/>
  </sheetPr>
  <dimension ref="A1:AK61"/>
  <sheetViews>
    <sheetView tabSelected="1" topLeftCell="B22" workbookViewId="0">
      <selection activeCell="I25" sqref="I25"/>
    </sheetView>
  </sheetViews>
  <sheetFormatPr baseColWidth="10" defaultRowHeight="12" x14ac:dyDescent="0"/>
  <cols>
    <col min="1" max="1" width="3.33203125" style="129" customWidth="1"/>
    <col min="2" max="2" width="7.5" style="129" customWidth="1"/>
    <col min="3" max="3" width="22.6640625" style="129" customWidth="1"/>
    <col min="4" max="4" width="11.1640625" style="129" customWidth="1"/>
    <col min="5" max="5" width="17.6640625" style="129" customWidth="1"/>
    <col min="6" max="6" width="10.5" style="129" customWidth="1"/>
    <col min="7" max="7" width="7.6640625" style="129" customWidth="1"/>
    <col min="8" max="8" width="8.5" style="129" customWidth="1"/>
    <col min="9" max="9" width="11.5" style="129" customWidth="1"/>
    <col min="10" max="10" width="8.33203125" style="129" customWidth="1"/>
    <col min="11" max="11" width="10.6640625" style="129" customWidth="1"/>
    <col min="12" max="12" width="6.5" style="129" customWidth="1"/>
    <col min="13" max="13" width="8.33203125" style="129" customWidth="1"/>
    <col min="14" max="15" width="6.6640625" style="129" customWidth="1"/>
    <col min="16" max="16" width="8.5" style="129" customWidth="1"/>
    <col min="17" max="17" width="5.5" style="129" customWidth="1"/>
    <col min="18" max="18" width="7.1640625" style="129" customWidth="1"/>
    <col min="19" max="19" width="6.1640625" style="129" customWidth="1"/>
    <col min="20" max="16384" width="10.83203125" style="129"/>
  </cols>
  <sheetData>
    <row r="1" spans="1:11" s="127" customFormat="1" ht="23" thickTop="1" thickBot="1">
      <c r="A1" s="25"/>
      <c r="B1" s="25"/>
      <c r="C1" s="25"/>
      <c r="D1" s="26" t="s">
        <v>65</v>
      </c>
      <c r="E1" s="27"/>
      <c r="F1" s="25"/>
      <c r="G1" s="25"/>
      <c r="H1" s="25"/>
      <c r="I1" s="25"/>
      <c r="K1" s="128"/>
    </row>
    <row r="2" spans="1:11" ht="76.5" customHeight="1" thickTop="1">
      <c r="A2" s="17"/>
      <c r="B2" s="28"/>
      <c r="C2" s="162" t="s">
        <v>124</v>
      </c>
      <c r="D2" s="162"/>
      <c r="E2" s="162"/>
      <c r="F2" s="162"/>
      <c r="G2" s="29" t="s">
        <v>58</v>
      </c>
      <c r="H2" s="17"/>
      <c r="I2" s="17"/>
    </row>
    <row r="3" spans="1:11" ht="15.75" customHeight="1">
      <c r="A3" s="17"/>
      <c r="B3" s="17"/>
      <c r="C3" s="17"/>
      <c r="D3" s="17"/>
      <c r="E3" s="17"/>
      <c r="F3" s="28"/>
      <c r="G3" s="30" t="s">
        <v>125</v>
      </c>
      <c r="H3" s="30"/>
      <c r="I3" s="17"/>
    </row>
    <row r="4" spans="1:11" ht="23.25" customHeight="1">
      <c r="A4" s="17"/>
      <c r="B4" s="96" t="s">
        <v>59</v>
      </c>
      <c r="C4" s="32" t="str">
        <f>C61</f>
        <v>TOURNESOL</v>
      </c>
      <c r="D4" s="96" t="s">
        <v>60</v>
      </c>
      <c r="E4" s="32" t="str">
        <f>D61</f>
        <v>Prénom TOURNESOL</v>
      </c>
      <c r="F4" s="28"/>
      <c r="G4" s="133" t="s">
        <v>127</v>
      </c>
      <c r="H4" s="30"/>
      <c r="I4" s="17"/>
      <c r="J4" s="129" t="s">
        <v>51</v>
      </c>
    </row>
    <row r="5" spans="1:11" ht="28.5" customHeight="1">
      <c r="A5" s="17"/>
      <c r="B5" s="96" t="s">
        <v>61</v>
      </c>
      <c r="C5" s="31">
        <f ca="1">YEAR(TODAY())-YEAR(F61)</f>
        <v>111</v>
      </c>
      <c r="D5" s="96"/>
      <c r="E5" s="96"/>
      <c r="F5" s="28"/>
      <c r="G5" s="132" t="s">
        <v>126</v>
      </c>
      <c r="H5" s="30"/>
      <c r="I5" s="17"/>
      <c r="J5" s="129" t="s">
        <v>14</v>
      </c>
    </row>
    <row r="6" spans="1:11" ht="13" thickBot="1">
      <c r="A6" s="17"/>
      <c r="B6" s="17"/>
      <c r="C6" s="17"/>
      <c r="D6" s="17"/>
      <c r="E6" s="17"/>
      <c r="F6" s="17"/>
      <c r="G6" s="17"/>
      <c r="H6" s="17"/>
      <c r="I6" s="17"/>
      <c r="J6" s="129" t="s">
        <v>13</v>
      </c>
    </row>
    <row r="7" spans="1:11" ht="16" thickBot="1">
      <c r="A7" s="17"/>
      <c r="B7" s="33"/>
      <c r="C7" s="34" t="s">
        <v>159</v>
      </c>
      <c r="D7" s="35"/>
      <c r="E7" s="35"/>
      <c r="F7" s="35"/>
      <c r="G7" s="36"/>
      <c r="H7" s="143" t="s">
        <v>25</v>
      </c>
      <c r="I7" s="17"/>
    </row>
    <row r="8" spans="1:11" ht="17" thickTop="1" thickBot="1">
      <c r="A8" s="17"/>
      <c r="B8" s="38">
        <v>1</v>
      </c>
      <c r="C8" s="39" t="s">
        <v>12</v>
      </c>
      <c r="D8" s="40"/>
      <c r="E8" s="40"/>
      <c r="F8" s="40"/>
      <c r="G8" s="134"/>
      <c r="H8" s="135" t="str">
        <f>I49</f>
        <v>a</v>
      </c>
      <c r="I8" s="17"/>
    </row>
    <row r="9" spans="1:11" ht="17" thickTop="1" thickBot="1">
      <c r="A9" s="17"/>
      <c r="B9" s="41"/>
      <c r="C9" s="42" t="s">
        <v>26</v>
      </c>
      <c r="D9" s="42"/>
      <c r="E9" s="42"/>
      <c r="F9" s="42"/>
      <c r="G9" s="136"/>
      <c r="H9" s="137"/>
      <c r="I9" s="17"/>
    </row>
    <row r="10" spans="1:11" ht="17" thickTop="1" thickBot="1">
      <c r="A10" s="17"/>
      <c r="B10" s="38">
        <v>2</v>
      </c>
      <c r="C10" s="39" t="s">
        <v>15</v>
      </c>
      <c r="D10" s="40"/>
      <c r="E10" s="40"/>
      <c r="F10" s="40"/>
      <c r="G10" s="134"/>
      <c r="H10" s="135" t="str">
        <f>J49</f>
        <v>a</v>
      </c>
      <c r="I10" s="17"/>
    </row>
    <row r="11" spans="1:11" ht="17" thickTop="1" thickBot="1">
      <c r="A11" s="17"/>
      <c r="B11" s="41"/>
      <c r="C11" s="42" t="s">
        <v>27</v>
      </c>
      <c r="D11" s="42"/>
      <c r="E11" s="42"/>
      <c r="F11" s="42"/>
      <c r="G11" s="138"/>
      <c r="H11" s="139"/>
      <c r="I11" s="17"/>
    </row>
    <row r="12" spans="1:11" ht="17" thickTop="1" thickBot="1">
      <c r="A12" s="17"/>
      <c r="B12" s="38">
        <v>3</v>
      </c>
      <c r="C12" s="39" t="s">
        <v>28</v>
      </c>
      <c r="D12" s="40"/>
      <c r="E12" s="40"/>
      <c r="F12" s="44" t="s">
        <v>31</v>
      </c>
      <c r="G12" s="140" t="s">
        <v>51</v>
      </c>
      <c r="H12" s="141" t="str">
        <f>IF(G12=G13,G12,"B")</f>
        <v>A</v>
      </c>
      <c r="I12" s="17"/>
    </row>
    <row r="13" spans="1:11" ht="17" thickTop="1" thickBot="1">
      <c r="A13" s="17"/>
      <c r="B13" s="45"/>
      <c r="C13" s="43" t="s">
        <v>29</v>
      </c>
      <c r="D13" s="43"/>
      <c r="E13" s="43"/>
      <c r="F13" s="46" t="s">
        <v>30</v>
      </c>
      <c r="G13" s="140" t="str">
        <f>L49</f>
        <v>a</v>
      </c>
      <c r="H13" s="139"/>
      <c r="I13" s="17"/>
    </row>
    <row r="14" spans="1:11" ht="17" thickTop="1" thickBot="1">
      <c r="A14" s="17"/>
      <c r="B14" s="38">
        <v>4</v>
      </c>
      <c r="C14" s="39" t="s">
        <v>32</v>
      </c>
      <c r="D14" s="40"/>
      <c r="E14" s="40"/>
      <c r="F14" s="44" t="s">
        <v>31</v>
      </c>
      <c r="G14" s="140" t="str">
        <f>M49</f>
        <v>a</v>
      </c>
      <c r="H14" s="141" t="str">
        <f>IF(AND(G14=G15,G15=G16),G14,"B")</f>
        <v>B</v>
      </c>
      <c r="I14" s="17"/>
    </row>
    <row r="15" spans="1:11" ht="17" thickTop="1" thickBot="1">
      <c r="A15" s="17"/>
      <c r="B15" s="45"/>
      <c r="C15" s="43" t="s">
        <v>33</v>
      </c>
      <c r="D15" s="43"/>
      <c r="E15" s="43"/>
      <c r="F15" s="47" t="s">
        <v>34</v>
      </c>
      <c r="G15" s="140" t="str">
        <f>N49</f>
        <v>C</v>
      </c>
      <c r="H15" s="137"/>
      <c r="I15" s="17"/>
    </row>
    <row r="16" spans="1:11" ht="17" thickTop="1" thickBot="1">
      <c r="A16" s="17"/>
      <c r="B16" s="41"/>
      <c r="C16" s="42"/>
      <c r="D16" s="42"/>
      <c r="E16" s="42"/>
      <c r="F16" s="46" t="s">
        <v>30</v>
      </c>
      <c r="G16" s="140" t="str">
        <f>O49</f>
        <v>a</v>
      </c>
      <c r="H16" s="139"/>
      <c r="I16" s="17"/>
    </row>
    <row r="17" spans="1:10" ht="17" thickTop="1" thickBot="1">
      <c r="A17" s="17"/>
      <c r="B17" s="38">
        <v>5</v>
      </c>
      <c r="C17" s="39" t="s">
        <v>35</v>
      </c>
      <c r="D17" s="40"/>
      <c r="E17" s="40"/>
      <c r="F17" s="44" t="s">
        <v>37</v>
      </c>
      <c r="G17" s="140" t="s">
        <v>51</v>
      </c>
      <c r="H17" s="141" t="str">
        <f>IF(G17=G18,G17,J17)</f>
        <v>B</v>
      </c>
      <c r="I17" s="17"/>
      <c r="J17" s="129" t="str">
        <f>IF(OR(AND(G17="B",G18="C"),AND(G17="C",G18="B")),"C","B")</f>
        <v>B</v>
      </c>
    </row>
    <row r="18" spans="1:10" ht="17" thickTop="1" thickBot="1">
      <c r="A18" s="17"/>
      <c r="B18" s="41"/>
      <c r="C18" s="42" t="s">
        <v>36</v>
      </c>
      <c r="D18" s="42"/>
      <c r="E18" s="42"/>
      <c r="F18" s="46" t="s">
        <v>38</v>
      </c>
      <c r="G18" s="140" t="str">
        <f>Q49</f>
        <v>C</v>
      </c>
      <c r="H18" s="139"/>
      <c r="I18" s="17"/>
    </row>
    <row r="19" spans="1:10" ht="17" thickTop="1" thickBot="1">
      <c r="A19" s="17"/>
      <c r="B19" s="38">
        <v>6</v>
      </c>
      <c r="C19" s="39" t="s">
        <v>39</v>
      </c>
      <c r="D19" s="40"/>
      <c r="E19" s="40"/>
      <c r="F19" s="44" t="s">
        <v>42</v>
      </c>
      <c r="G19" s="140" t="str">
        <f>R49</f>
        <v>a</v>
      </c>
      <c r="H19" s="141" t="str">
        <f>IF(G19=G20,G19,J19)</f>
        <v>a</v>
      </c>
      <c r="I19" s="17"/>
      <c r="J19" s="129" t="str">
        <f>IF(OR(G19="C",G20="C"),"C","B")</f>
        <v>B</v>
      </c>
    </row>
    <row r="20" spans="1:10" ht="17" thickTop="1" thickBot="1">
      <c r="A20" s="17"/>
      <c r="B20" s="41"/>
      <c r="C20" s="42" t="s">
        <v>40</v>
      </c>
      <c r="D20" s="42"/>
      <c r="E20" s="42"/>
      <c r="F20" s="46" t="s">
        <v>41</v>
      </c>
      <c r="G20" s="140" t="str">
        <f>S49</f>
        <v>a</v>
      </c>
      <c r="H20" s="137"/>
      <c r="I20" s="17"/>
    </row>
    <row r="21" spans="1:10" ht="17" thickTop="1" thickBot="1">
      <c r="A21" s="17"/>
      <c r="B21" s="38">
        <v>7</v>
      </c>
      <c r="C21" s="39" t="s">
        <v>43</v>
      </c>
      <c r="D21" s="40"/>
      <c r="E21" s="40"/>
      <c r="F21" s="40"/>
      <c r="G21" s="138"/>
      <c r="H21" s="135" t="str">
        <f>T49</f>
        <v>a</v>
      </c>
      <c r="I21" s="17"/>
    </row>
    <row r="22" spans="1:10" ht="17" thickTop="1" thickBot="1">
      <c r="A22" s="17"/>
      <c r="B22" s="41"/>
      <c r="C22" s="42" t="s">
        <v>44</v>
      </c>
      <c r="D22" s="42"/>
      <c r="E22" s="42"/>
      <c r="F22" s="42"/>
      <c r="G22" s="136"/>
      <c r="H22" s="137"/>
      <c r="I22" s="17"/>
    </row>
    <row r="23" spans="1:10" ht="17" thickTop="1" thickBot="1">
      <c r="A23" s="17"/>
      <c r="B23" s="38">
        <v>8</v>
      </c>
      <c r="C23" s="39" t="s">
        <v>45</v>
      </c>
      <c r="D23" s="40"/>
      <c r="E23" s="40"/>
      <c r="F23" s="40"/>
      <c r="G23" s="134"/>
      <c r="H23" s="135" t="str">
        <f>U49</f>
        <v>C</v>
      </c>
      <c r="I23" s="17"/>
    </row>
    <row r="24" spans="1:10" ht="17" thickTop="1" thickBot="1">
      <c r="A24" s="17"/>
      <c r="B24" s="41"/>
      <c r="C24" s="42" t="s">
        <v>46</v>
      </c>
      <c r="D24" s="42"/>
      <c r="E24" s="42"/>
      <c r="F24" s="42"/>
      <c r="G24" s="136"/>
      <c r="H24" s="137"/>
      <c r="I24" s="17"/>
    </row>
    <row r="25" spans="1:10" ht="17" thickTop="1" thickBot="1">
      <c r="A25" s="17"/>
      <c r="B25" s="38">
        <v>9</v>
      </c>
      <c r="C25" s="39" t="s">
        <v>47</v>
      </c>
      <c r="D25" s="40"/>
      <c r="E25" s="40"/>
      <c r="F25" s="40"/>
      <c r="G25" s="134"/>
      <c r="H25" s="135" t="s">
        <v>51</v>
      </c>
      <c r="I25" s="17"/>
    </row>
    <row r="26" spans="1:10" ht="16" thickTop="1" thickBot="1">
      <c r="A26" s="17"/>
      <c r="B26" s="41"/>
      <c r="C26" s="42" t="s">
        <v>48</v>
      </c>
      <c r="D26" s="42"/>
      <c r="E26" s="42"/>
      <c r="F26" s="42"/>
      <c r="G26" s="136"/>
      <c r="H26" s="142"/>
      <c r="I26" s="17"/>
    </row>
    <row r="27" spans="1:10" ht="17" thickTop="1" thickBot="1">
      <c r="A27" s="17"/>
      <c r="B27" s="38">
        <v>10</v>
      </c>
      <c r="C27" s="39" t="s">
        <v>49</v>
      </c>
      <c r="D27" s="40"/>
      <c r="E27" s="40"/>
      <c r="F27" s="40"/>
      <c r="G27" s="134"/>
      <c r="H27" s="135" t="s">
        <v>51</v>
      </c>
      <c r="I27" s="17"/>
    </row>
    <row r="28" spans="1:10" ht="15" thickTop="1" thickBot="1">
      <c r="A28" s="17"/>
      <c r="B28" s="49"/>
      <c r="C28" s="42" t="s">
        <v>50</v>
      </c>
      <c r="D28" s="42"/>
      <c r="E28" s="42"/>
      <c r="F28" s="42"/>
      <c r="G28" s="42"/>
      <c r="H28" s="50"/>
      <c r="I28" s="17"/>
    </row>
    <row r="29" spans="1:10" ht="14" thickBot="1">
      <c r="A29" s="17"/>
      <c r="B29" s="171"/>
      <c r="C29" s="43"/>
      <c r="D29" s="43"/>
      <c r="E29" s="43"/>
      <c r="F29" s="43"/>
      <c r="G29" s="43"/>
      <c r="H29" s="43"/>
      <c r="I29" s="17"/>
    </row>
    <row r="30" spans="1:10" ht="16" thickBot="1">
      <c r="A30" s="17"/>
      <c r="B30" s="33"/>
      <c r="C30" s="34" t="s">
        <v>158</v>
      </c>
      <c r="D30" s="35"/>
      <c r="E30" s="35"/>
      <c r="F30" s="35"/>
      <c r="G30" s="36"/>
      <c r="H30" s="43"/>
      <c r="I30" s="17"/>
    </row>
    <row r="31" spans="1:10" ht="17" thickTop="1" thickBot="1">
      <c r="A31" s="17"/>
      <c r="B31" s="38">
        <v>11</v>
      </c>
      <c r="C31" s="39" t="s">
        <v>153</v>
      </c>
      <c r="D31" s="40"/>
      <c r="E31" s="40"/>
      <c r="F31" s="40"/>
      <c r="G31" s="134"/>
      <c r="H31" s="135" t="s">
        <v>51</v>
      </c>
      <c r="I31" s="17"/>
    </row>
    <row r="32" spans="1:10" ht="15" thickTop="1" thickBot="1">
      <c r="A32" s="17"/>
      <c r="B32" s="49"/>
      <c r="C32" s="42" t="s">
        <v>154</v>
      </c>
      <c r="D32" s="42"/>
      <c r="E32" s="42"/>
      <c r="F32" s="42"/>
      <c r="G32" s="42"/>
      <c r="H32" s="50"/>
      <c r="I32" s="17"/>
    </row>
    <row r="33" spans="1:9" ht="17" thickTop="1" thickBot="1">
      <c r="A33" s="17"/>
      <c r="B33" s="38">
        <v>12</v>
      </c>
      <c r="C33" s="39" t="s">
        <v>155</v>
      </c>
      <c r="D33" s="40"/>
      <c r="E33" s="40"/>
      <c r="F33" s="40"/>
      <c r="G33" s="134"/>
      <c r="H33" s="135" t="s">
        <v>13</v>
      </c>
      <c r="I33" s="17"/>
    </row>
    <row r="34" spans="1:9" ht="17" thickTop="1" thickBot="1">
      <c r="A34" s="17"/>
      <c r="B34" s="41"/>
      <c r="C34" s="42" t="s">
        <v>156</v>
      </c>
      <c r="D34" s="42"/>
      <c r="E34" s="42"/>
      <c r="F34" s="42"/>
      <c r="G34" s="136"/>
      <c r="H34" s="137"/>
      <c r="I34" s="17"/>
    </row>
    <row r="35" spans="1:9" ht="17" thickTop="1" thickBot="1">
      <c r="A35" s="17"/>
      <c r="B35" s="38">
        <v>13</v>
      </c>
      <c r="C35" s="39" t="s">
        <v>157</v>
      </c>
      <c r="D35" s="40"/>
      <c r="E35" s="40"/>
      <c r="F35" s="40"/>
      <c r="G35" s="134"/>
      <c r="H35" s="135" t="s">
        <v>51</v>
      </c>
      <c r="I35" s="17"/>
    </row>
    <row r="36" spans="1:9" ht="16" thickTop="1" thickBot="1">
      <c r="A36" s="17"/>
      <c r="B36" s="41"/>
      <c r="C36" s="42" t="s">
        <v>160</v>
      </c>
      <c r="D36" s="42"/>
      <c r="E36" s="42"/>
      <c r="F36" s="42"/>
      <c r="G36" s="136"/>
      <c r="H36" s="142"/>
      <c r="I36" s="17"/>
    </row>
    <row r="37" spans="1:9" ht="17" thickTop="1" thickBot="1">
      <c r="A37" s="17"/>
      <c r="B37" s="38">
        <v>14</v>
      </c>
      <c r="C37" s="39" t="s">
        <v>161</v>
      </c>
      <c r="D37" s="40"/>
      <c r="E37" s="40"/>
      <c r="F37" s="40"/>
      <c r="G37" s="134"/>
      <c r="H37" s="135" t="s">
        <v>14</v>
      </c>
      <c r="I37" s="17"/>
    </row>
    <row r="38" spans="1:9" ht="15" thickTop="1" thickBot="1">
      <c r="A38" s="17"/>
      <c r="B38" s="49"/>
      <c r="C38" s="42" t="s">
        <v>162</v>
      </c>
      <c r="D38" s="42"/>
      <c r="E38" s="42"/>
      <c r="F38" s="42"/>
      <c r="G38" s="42"/>
      <c r="H38" s="50"/>
      <c r="I38" s="17"/>
    </row>
    <row r="39" spans="1:9" ht="17" thickTop="1" thickBot="1">
      <c r="A39" s="17"/>
      <c r="B39" s="38">
        <v>15</v>
      </c>
      <c r="C39" s="39" t="s">
        <v>163</v>
      </c>
      <c r="D39" s="40"/>
      <c r="E39" s="40"/>
      <c r="F39" s="40"/>
      <c r="G39" s="134"/>
      <c r="H39" s="135" t="s">
        <v>51</v>
      </c>
      <c r="I39" s="17"/>
    </row>
    <row r="40" spans="1:9" ht="15" thickTop="1" thickBot="1">
      <c r="A40" s="17"/>
      <c r="B40" s="49"/>
      <c r="C40" s="42" t="s">
        <v>164</v>
      </c>
      <c r="D40" s="42"/>
      <c r="E40" s="42"/>
      <c r="F40" s="42"/>
      <c r="G40" s="42"/>
      <c r="H40" s="50"/>
      <c r="I40" s="17"/>
    </row>
    <row r="41" spans="1:9" ht="17" thickTop="1" thickBot="1">
      <c r="A41" s="17"/>
      <c r="B41" s="38">
        <v>16</v>
      </c>
      <c r="C41" s="39" t="s">
        <v>165</v>
      </c>
      <c r="D41" s="40"/>
      <c r="E41" s="40"/>
      <c r="F41" s="40"/>
      <c r="G41" s="134"/>
      <c r="H41" s="135" t="s">
        <v>97</v>
      </c>
      <c r="I41" s="17"/>
    </row>
    <row r="42" spans="1:9" ht="15" thickTop="1" thickBot="1">
      <c r="A42" s="17"/>
      <c r="B42" s="49"/>
      <c r="C42" s="42" t="s">
        <v>166</v>
      </c>
      <c r="D42" s="42"/>
      <c r="E42" s="42"/>
      <c r="F42" s="42"/>
      <c r="G42" s="42"/>
      <c r="H42" s="50"/>
      <c r="I42" s="17"/>
    </row>
    <row r="43" spans="1:9" ht="17" thickTop="1" thickBot="1">
      <c r="A43" s="17"/>
      <c r="B43" s="38">
        <v>17</v>
      </c>
      <c r="C43" s="39" t="s">
        <v>167</v>
      </c>
      <c r="D43" s="40"/>
      <c r="E43" s="40"/>
      <c r="F43" s="40"/>
      <c r="G43" s="134"/>
      <c r="H43" s="135" t="s">
        <v>97</v>
      </c>
      <c r="I43" s="17"/>
    </row>
    <row r="44" spans="1:9" ht="15" thickTop="1" thickBot="1">
      <c r="A44" s="17"/>
      <c r="B44" s="49"/>
      <c r="C44" s="42" t="s">
        <v>168</v>
      </c>
      <c r="D44" s="42"/>
      <c r="E44" s="42"/>
      <c r="F44" s="42"/>
      <c r="G44" s="42"/>
      <c r="H44" s="50"/>
      <c r="I44" s="17"/>
    </row>
    <row r="45" spans="1:9" ht="13" thickBot="1">
      <c r="A45" s="17"/>
      <c r="B45" s="51"/>
      <c r="C45" s="17"/>
      <c r="D45" s="17"/>
      <c r="E45" s="17"/>
      <c r="F45" s="17"/>
      <c r="G45" s="17"/>
      <c r="H45" s="17"/>
      <c r="I45" s="17"/>
    </row>
    <row r="46" spans="1:9" ht="19" thickTop="1" thickBot="1">
      <c r="A46" s="17"/>
      <c r="B46" s="17"/>
      <c r="C46" s="52" t="s">
        <v>62</v>
      </c>
      <c r="D46" s="19">
        <f>algorithme!C26</f>
        <v>4</v>
      </c>
      <c r="E46" s="17"/>
      <c r="F46" s="53" t="s">
        <v>63</v>
      </c>
      <c r="G46" s="157">
        <f ca="1">TODAY()</f>
        <v>41154</v>
      </c>
      <c r="H46" s="157"/>
      <c r="I46" s="17"/>
    </row>
    <row r="47" spans="1:9" ht="13" thickTop="1">
      <c r="A47" s="17"/>
      <c r="B47" s="17"/>
      <c r="C47" s="17"/>
      <c r="D47" s="17"/>
      <c r="E47" s="17"/>
      <c r="F47" s="17"/>
      <c r="G47" s="17"/>
      <c r="H47" s="17"/>
      <c r="I47" s="17"/>
    </row>
    <row r="48" spans="1:9" ht="12.75" customHeight="1">
      <c r="A48" s="17"/>
      <c r="B48" s="17"/>
      <c r="C48" s="17"/>
      <c r="D48" s="17"/>
      <c r="E48" s="17"/>
      <c r="F48" s="17"/>
      <c r="G48" s="17"/>
      <c r="H48" s="17"/>
      <c r="I48" s="17"/>
    </row>
    <row r="49" spans="1:37" s="18" customFormat="1" ht="18" customHeight="1">
      <c r="A49" s="21">
        <v>16</v>
      </c>
      <c r="B49" s="17"/>
      <c r="C49" s="17"/>
      <c r="D49" s="17"/>
      <c r="E49" s="17"/>
      <c r="F49" s="17"/>
      <c r="G49" s="17"/>
      <c r="H49" s="17"/>
      <c r="I49" s="70" t="s">
        <v>97</v>
      </c>
      <c r="J49" s="70" t="s">
        <v>97</v>
      </c>
      <c r="K49" s="70" t="s">
        <v>97</v>
      </c>
      <c r="L49" s="70" t="s">
        <v>97</v>
      </c>
      <c r="M49" s="70" t="s">
        <v>97</v>
      </c>
      <c r="N49" s="70" t="s">
        <v>13</v>
      </c>
      <c r="O49" s="70" t="s">
        <v>97</v>
      </c>
      <c r="P49" s="70" t="s">
        <v>97</v>
      </c>
      <c r="Q49" s="70" t="s">
        <v>13</v>
      </c>
      <c r="R49" s="70" t="s">
        <v>97</v>
      </c>
      <c r="S49" s="70" t="s">
        <v>97</v>
      </c>
      <c r="T49" s="70" t="s">
        <v>97</v>
      </c>
      <c r="U49" s="70" t="s">
        <v>13</v>
      </c>
      <c r="V49" s="100">
        <v>6</v>
      </c>
      <c r="X49" s="64">
        <f t="shared" ref="X49" si="0">IF($V49=1,1,0)</f>
        <v>0</v>
      </c>
      <c r="Y49" s="64">
        <f t="shared" ref="Y49" si="1">IF($V49=2,1,0)</f>
        <v>0</v>
      </c>
      <c r="Z49" s="64">
        <f t="shared" ref="Z49" si="2">IF($V49=3,1,0)</f>
        <v>0</v>
      </c>
      <c r="AA49" s="64">
        <f t="shared" ref="AA49" si="3">IF($V49=4,1,0)</f>
        <v>0</v>
      </c>
      <c r="AB49" s="64">
        <f t="shared" ref="AB49" si="4">IF($V49=5,1,0)</f>
        <v>0</v>
      </c>
      <c r="AC49" s="64">
        <f t="shared" ref="AC49" si="5">IF($V49=6,1,0)</f>
        <v>1</v>
      </c>
      <c r="AK49" s="62"/>
    </row>
    <row r="50" spans="1:37" ht="12.75" customHeight="1">
      <c r="B50" s="28"/>
      <c r="C50" s="28"/>
      <c r="D50" s="28"/>
      <c r="E50" s="17"/>
      <c r="F50" s="17"/>
      <c r="G50" s="17"/>
      <c r="H50" s="17"/>
    </row>
    <row r="51" spans="1:37">
      <c r="B51" s="17"/>
      <c r="C51" s="17"/>
      <c r="D51" s="17"/>
      <c r="E51" s="17"/>
      <c r="F51" s="17"/>
      <c r="G51" s="17"/>
      <c r="H51" s="17"/>
    </row>
    <row r="52" spans="1:37">
      <c r="B52" s="17"/>
      <c r="C52" s="20" t="s">
        <v>100</v>
      </c>
      <c r="D52" s="17"/>
      <c r="E52" s="17"/>
      <c r="F52" s="20" t="s">
        <v>64</v>
      </c>
      <c r="G52" s="17"/>
      <c r="H52" s="17"/>
    </row>
    <row r="53" spans="1:37" ht="13" thickBot="1">
      <c r="B53" s="17"/>
      <c r="C53" s="17"/>
      <c r="D53" s="17"/>
      <c r="E53" s="17"/>
      <c r="F53" s="17"/>
      <c r="G53" s="17"/>
      <c r="H53" s="17"/>
    </row>
    <row r="54" spans="1:37">
      <c r="B54" s="17"/>
      <c r="C54" s="54"/>
      <c r="D54" s="55"/>
      <c r="E54" s="17"/>
      <c r="F54" s="17"/>
      <c r="G54" s="17"/>
      <c r="H54" s="17"/>
    </row>
    <row r="55" spans="1:37">
      <c r="B55" s="17"/>
      <c r="C55" s="56"/>
      <c r="D55" s="48"/>
      <c r="E55" s="17"/>
      <c r="F55" s="17"/>
      <c r="G55" s="17"/>
      <c r="H55" s="17"/>
    </row>
    <row r="56" spans="1:37">
      <c r="B56" s="17"/>
      <c r="C56" s="56"/>
      <c r="D56" s="48"/>
      <c r="E56" s="17"/>
      <c r="F56" s="17"/>
      <c r="G56" s="17"/>
      <c r="H56" s="17"/>
    </row>
    <row r="57" spans="1:37">
      <c r="B57" s="17"/>
      <c r="C57" s="56"/>
      <c r="D57" s="48"/>
      <c r="E57" s="17"/>
      <c r="F57" s="17"/>
      <c r="G57" s="17"/>
      <c r="H57" s="17"/>
    </row>
    <row r="58" spans="1:37">
      <c r="B58" s="17"/>
      <c r="C58" s="56"/>
      <c r="D58" s="48"/>
      <c r="E58" s="17"/>
      <c r="F58" s="17"/>
      <c r="G58" s="17"/>
      <c r="H58" s="17"/>
    </row>
    <row r="59" spans="1:37" ht="13" thickBot="1">
      <c r="B59" s="17"/>
      <c r="C59" s="57"/>
      <c r="D59" s="50"/>
      <c r="E59" s="17"/>
      <c r="F59" s="17"/>
      <c r="G59" s="17"/>
      <c r="H59" s="17"/>
    </row>
    <row r="60" spans="1:37">
      <c r="B60" s="17"/>
      <c r="C60" s="17"/>
      <c r="D60" s="17"/>
      <c r="E60" s="17"/>
      <c r="F60" s="17"/>
      <c r="G60" s="51"/>
      <c r="H60" s="17"/>
    </row>
    <row r="61" spans="1:37" ht="13">
      <c r="B61" s="21"/>
      <c r="C61" s="117" t="s">
        <v>119</v>
      </c>
      <c r="D61" s="22" t="s">
        <v>145</v>
      </c>
      <c r="E61" s="70" t="s">
        <v>102</v>
      </c>
      <c r="F61" s="23">
        <v>367</v>
      </c>
      <c r="G61" s="23"/>
      <c r="H61" s="23"/>
    </row>
  </sheetData>
  <sheetProtection selectLockedCells="1"/>
  <mergeCells count="2">
    <mergeCell ref="G46:H46"/>
    <mergeCell ref="C2:F2"/>
  </mergeCells>
  <phoneticPr fontId="0" type="noConversion"/>
  <conditionalFormatting sqref="D46">
    <cfRule type="cellIs" dxfId="45" priority="2665" operator="lessThan">
      <formula>5</formula>
    </cfRule>
  </conditionalFormatting>
  <conditionalFormatting sqref="G8:H27">
    <cfRule type="cellIs" dxfId="44" priority="2662" operator="equal">
      <formula>"C"</formula>
    </cfRule>
    <cfRule type="cellIs" dxfId="43" priority="2663" operator="equal">
      <formula>"B"</formula>
    </cfRule>
    <cfRule type="cellIs" dxfId="42" priority="2664" operator="equal">
      <formula>"A"</formula>
    </cfRule>
  </conditionalFormatting>
  <conditionalFormatting sqref="A49 I49:U49 B61:H61">
    <cfRule type="expression" dxfId="41" priority="273">
      <formula>CELL("ligne")=ROW()</formula>
    </cfRule>
  </conditionalFormatting>
  <conditionalFormatting sqref="I49:U49">
    <cfRule type="containsText" dxfId="40" priority="17" operator="containsText" text="A">
      <formula>NOT(ISERROR(SEARCH("A",I49)))</formula>
    </cfRule>
    <cfRule type="containsText" dxfId="39" priority="18" operator="containsText" text="B">
      <formula>NOT(ISERROR(SEARCH("B",I49)))</formula>
    </cfRule>
    <cfRule type="containsText" dxfId="38" priority="19" operator="containsText" text="c">
      <formula>NOT(ISERROR(SEARCH("c",I49)))</formula>
    </cfRule>
    <cfRule type="containsText" dxfId="37" priority="20" operator="containsText" text="A">
      <formula>NOT(ISERROR(SEARCH("A",I49)))</formula>
    </cfRule>
  </conditionalFormatting>
  <conditionalFormatting sqref="V49">
    <cfRule type="cellIs" dxfId="36" priority="587" operator="between">
      <formula>5</formula>
      <formula>6</formula>
    </cfRule>
    <cfRule type="cellIs" dxfId="35" priority="588" operator="between">
      <formula>5</formula>
      <formula>6</formula>
    </cfRule>
    <cfRule type="cellIs" dxfId="34" priority="589" operator="between">
      <formula>3</formula>
      <formula>4</formula>
    </cfRule>
    <cfRule type="cellIs" dxfId="33" priority="590" operator="between">
      <formula>1</formula>
      <formula>2</formula>
    </cfRule>
    <cfRule type="cellIs" dxfId="32" priority="591" operator="between">
      <formula>1</formula>
      <formula>2</formula>
    </cfRule>
    <cfRule type="cellIs" dxfId="31" priority="592" operator="equal">
      <formula>1</formula>
    </cfRule>
    <cfRule type="cellIs" dxfId="30" priority="593" operator="equal">
      <formula>"1 ; 2"</formula>
    </cfRule>
  </conditionalFormatting>
  <conditionalFormatting sqref="V49">
    <cfRule type="expression" dxfId="29" priority="586">
      <formula>CELL("ligne")=ROW()</formula>
    </cfRule>
  </conditionalFormatting>
  <conditionalFormatting sqref="G31:H31">
    <cfRule type="cellIs" dxfId="28" priority="13" operator="equal">
      <formula>"C"</formula>
    </cfRule>
    <cfRule type="cellIs" dxfId="27" priority="14" operator="equal">
      <formula>"B"</formula>
    </cfRule>
    <cfRule type="cellIs" dxfId="26" priority="15" operator="equal">
      <formula>"A"</formula>
    </cfRule>
  </conditionalFormatting>
  <conditionalFormatting sqref="G33:H37">
    <cfRule type="cellIs" dxfId="25" priority="10" operator="equal">
      <formula>"C"</formula>
    </cfRule>
    <cfRule type="cellIs" dxfId="24" priority="11" operator="equal">
      <formula>"B"</formula>
    </cfRule>
    <cfRule type="cellIs" dxfId="23" priority="12" operator="equal">
      <formula>"A"</formula>
    </cfRule>
  </conditionalFormatting>
  <conditionalFormatting sqref="G39:H39">
    <cfRule type="cellIs" dxfId="22" priority="7" operator="equal">
      <formula>"C"</formula>
    </cfRule>
    <cfRule type="cellIs" dxfId="21" priority="8" operator="equal">
      <formula>"B"</formula>
    </cfRule>
    <cfRule type="cellIs" dxfId="20" priority="9" operator="equal">
      <formula>"A"</formula>
    </cfRule>
  </conditionalFormatting>
  <conditionalFormatting sqref="G41:H41">
    <cfRule type="cellIs" dxfId="19" priority="4" operator="equal">
      <formula>"C"</formula>
    </cfRule>
    <cfRule type="cellIs" dxfId="18" priority="5" operator="equal">
      <formula>"B"</formula>
    </cfRule>
    <cfRule type="cellIs" dxfId="17" priority="6" operator="equal">
      <formula>"A"</formula>
    </cfRule>
  </conditionalFormatting>
  <conditionalFormatting sqref="G43:H43">
    <cfRule type="cellIs" dxfId="16" priority="1" operator="equal">
      <formula>"C"</formula>
    </cfRule>
    <cfRule type="cellIs" dxfId="15" priority="2" operator="equal">
      <formula>"B"</formula>
    </cfRule>
    <cfRule type="cellIs" dxfId="14" priority="3" operator="equal">
      <formula>"A"</formula>
    </cfRule>
  </conditionalFormatting>
  <dataValidations count="3">
    <dataValidation type="list" allowBlank="1" showInputMessage="1" showErrorMessage="1" sqref="H8 H21 H23 H25 H27 G12:G20 H10 H31 H33 H35 H37 H39 H41 H43">
      <formula1>$J$4:$J$6</formula1>
    </dataValidation>
    <dataValidation type="list" allowBlank="1" showInputMessage="1" showErrorMessage="1" sqref="E61">
      <formula1>$W$6:$W$7</formula1>
    </dataValidation>
    <dataValidation type="list" allowBlank="1" showInputMessage="1" showErrorMessage="1" sqref="I49:U49">
      <formula1>$W$2:$W$4</formula1>
    </dataValidation>
  </dataValidations>
  <pageMargins left="0.78740157499999996" right="0.78740157499999996" top="0.984251969" bottom="0.984251969" header="0.4921259845" footer="0.4921259845"/>
  <pageSetup paperSize="9" scale="79" orientation="portrait"/>
  <headerFooter alignWithMargins="0"/>
  <drawing r:id="rId1"/>
  <legacyDrawing r:id="rId2"/>
  <mc:AlternateContent xmlns:mc="http://schemas.openxmlformats.org/markup-compatibility/2006">
    <mc:Choice Requires="x14">
      <controls>
        <mc:AlternateContent xmlns:mc="http://schemas.openxmlformats.org/markup-compatibility/2006">
          <mc:Choice Requires="x14">
            <control shapeId="1073" r:id="rId3" name="Button 49">
              <controlPr defaultSize="0" print="0" autoFill="0" autoPict="0" macro="[0]!imprimergrilleaggir">
                <anchor moveWithCells="1" sizeWithCells="1">
                  <from>
                    <xdr:col>10</xdr:col>
                    <xdr:colOff>139700</xdr:colOff>
                    <xdr:row>1</xdr:row>
                    <xdr:rowOff>0</xdr:rowOff>
                  </from>
                  <to>
                    <xdr:col>14</xdr:col>
                    <xdr:colOff>393700</xdr:colOff>
                    <xdr:row>1</xdr:row>
                    <xdr:rowOff>736600</xdr:rowOff>
                  </to>
                </anchor>
              </controlPr>
            </control>
          </mc:Choice>
          <mc:Fallback/>
        </mc:AlternateContent>
      </controls>
    </mc:Choice>
    <mc:Fallback/>
  </mc:AlternateContent>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enableFormatConditionsCalculation="0">
    <tabColor theme="3" tint="0.39997558519241921"/>
    <pageSetUpPr fitToPage="1"/>
  </sheetPr>
  <dimension ref="B1:N39"/>
  <sheetViews>
    <sheetView workbookViewId="0">
      <selection activeCell="E16" sqref="E16"/>
    </sheetView>
  </sheetViews>
  <sheetFormatPr baseColWidth="10" defaultRowHeight="12" x14ac:dyDescent="0"/>
  <cols>
    <col min="2" max="2" width="15.1640625" customWidth="1"/>
    <col min="3" max="3" width="16" customWidth="1"/>
    <col min="4" max="4" width="16.83203125" customWidth="1"/>
    <col min="5" max="5" width="14.83203125" customWidth="1"/>
    <col min="6" max="6" width="11.83203125" bestFit="1" customWidth="1"/>
    <col min="8" max="8" width="5.33203125" customWidth="1"/>
    <col min="9" max="9" width="4.1640625" customWidth="1"/>
    <col min="10" max="10" width="11.83203125" customWidth="1"/>
    <col min="11" max="11" width="19" customWidth="1"/>
  </cols>
  <sheetData>
    <row r="1" spans="2:14" ht="42.75" customHeight="1" thickBot="1">
      <c r="B1" s="72"/>
      <c r="C1" s="72"/>
      <c r="D1" s="72"/>
      <c r="E1" s="72"/>
      <c r="F1" s="72"/>
      <c r="G1" s="72"/>
    </row>
    <row r="2" spans="2:14" ht="37.5" customHeight="1" thickTop="1" thickBot="1">
      <c r="B2" s="72"/>
      <c r="C2" s="131" t="s">
        <v>99</v>
      </c>
      <c r="D2" s="163" t="s">
        <v>128</v>
      </c>
      <c r="E2" s="163"/>
      <c r="F2" s="164"/>
      <c r="G2" s="72"/>
      <c r="H2" s="72"/>
      <c r="I2" s="72"/>
      <c r="J2" s="72"/>
      <c r="K2" s="72"/>
      <c r="L2" s="72"/>
      <c r="M2" s="72"/>
      <c r="N2" s="72"/>
    </row>
    <row r="3" spans="2:14" ht="13" thickTop="1">
      <c r="B3" s="72"/>
      <c r="C3" s="72"/>
      <c r="D3" s="72"/>
      <c r="E3" s="72"/>
      <c r="F3" s="72"/>
      <c r="G3" s="72"/>
      <c r="H3" s="72"/>
      <c r="I3" s="72"/>
      <c r="J3" s="72"/>
      <c r="K3" s="72"/>
      <c r="L3" s="72"/>
      <c r="M3" s="72"/>
      <c r="N3" s="72"/>
    </row>
    <row r="4" spans="2:14" ht="15">
      <c r="B4" s="72"/>
      <c r="C4" s="72"/>
      <c r="D4" s="91" t="s">
        <v>63</v>
      </c>
      <c r="E4" s="73">
        <f ca="1">TODAY()</f>
        <v>41154</v>
      </c>
      <c r="F4" s="72"/>
      <c r="G4" s="72"/>
      <c r="H4" s="72"/>
      <c r="I4" s="72"/>
      <c r="J4" s="144" t="s">
        <v>107</v>
      </c>
      <c r="K4" s="144" t="s">
        <v>106</v>
      </c>
      <c r="L4" s="72"/>
      <c r="M4" s="72"/>
      <c r="N4" s="72"/>
    </row>
    <row r="5" spans="2:14" ht="17">
      <c r="B5" s="72"/>
      <c r="C5" s="72"/>
      <c r="D5" s="72"/>
      <c r="E5" s="72"/>
      <c r="F5" s="72"/>
      <c r="G5" s="72"/>
      <c r="H5" s="72"/>
      <c r="I5" s="72"/>
      <c r="J5" s="73">
        <v>40909</v>
      </c>
      <c r="K5" s="85">
        <v>150</v>
      </c>
      <c r="L5" s="72"/>
      <c r="M5" s="72"/>
      <c r="N5" s="72"/>
    </row>
    <row r="6" spans="2:14" ht="21" customHeight="1">
      <c r="B6" s="74"/>
      <c r="C6" s="165" t="s">
        <v>95</v>
      </c>
      <c r="D6" s="165"/>
      <c r="E6" s="165"/>
      <c r="F6" s="165"/>
      <c r="G6" s="74"/>
      <c r="H6" s="72"/>
      <c r="I6" s="72"/>
      <c r="J6" s="73">
        <v>40954</v>
      </c>
      <c r="K6" s="85">
        <v>170</v>
      </c>
      <c r="L6" s="72"/>
      <c r="M6" s="72"/>
      <c r="N6" s="72"/>
    </row>
    <row r="7" spans="2:14" ht="18" thickBot="1">
      <c r="B7" s="72"/>
      <c r="C7" s="72"/>
      <c r="D7" s="72"/>
      <c r="E7" s="72"/>
      <c r="F7" s="72"/>
      <c r="G7" s="72"/>
      <c r="H7" s="72"/>
      <c r="I7" s="72"/>
      <c r="J7" s="73">
        <v>41061</v>
      </c>
      <c r="K7" s="85">
        <v>262.77777777777777</v>
      </c>
      <c r="L7" s="72"/>
      <c r="M7" s="72"/>
      <c r="N7" s="72"/>
    </row>
    <row r="8" spans="2:14" ht="18" thickTop="1">
      <c r="B8" s="75"/>
      <c r="C8" s="76"/>
      <c r="D8" s="77" t="s">
        <v>105</v>
      </c>
      <c r="E8" s="78">
        <f>SUM(E9:E14)</f>
        <v>16</v>
      </c>
      <c r="F8" s="76" t="s">
        <v>108</v>
      </c>
      <c r="G8" s="79"/>
      <c r="H8" s="72"/>
      <c r="I8" s="72"/>
      <c r="J8" s="73">
        <v>41148</v>
      </c>
      <c r="K8" s="94">
        <v>367.72727272727275</v>
      </c>
      <c r="L8" s="72"/>
      <c r="M8" s="72"/>
      <c r="N8" s="72"/>
    </row>
    <row r="9" spans="2:14" ht="17">
      <c r="B9" s="80"/>
      <c r="C9" s="81"/>
      <c r="D9" s="82" t="s">
        <v>89</v>
      </c>
      <c r="E9" s="83">
        <f>'LISTE DES RESIDENTS'!AG3</f>
        <v>0</v>
      </c>
      <c r="F9" s="95">
        <f>E9/E8</f>
        <v>0</v>
      </c>
      <c r="G9" s="84"/>
      <c r="H9" s="72"/>
      <c r="I9" s="72"/>
      <c r="J9" s="73">
        <v>41148</v>
      </c>
      <c r="K9" s="94">
        <v>367.72727272727275</v>
      </c>
      <c r="L9" s="72"/>
      <c r="M9" s="72"/>
      <c r="N9" s="72"/>
    </row>
    <row r="10" spans="2:14" ht="17">
      <c r="B10" s="80"/>
      <c r="C10" s="81"/>
      <c r="D10" s="82" t="s">
        <v>90</v>
      </c>
      <c r="E10" s="83">
        <f>'LISTE DES RESIDENTS'!AH3</f>
        <v>4</v>
      </c>
      <c r="F10" s="95">
        <f>E10/E8</f>
        <v>0.25</v>
      </c>
      <c r="G10" s="84"/>
      <c r="H10" s="72"/>
      <c r="I10" s="72"/>
      <c r="J10" s="73">
        <v>41149</v>
      </c>
      <c r="K10" s="94">
        <v>456.36363636363637</v>
      </c>
      <c r="L10" s="72"/>
      <c r="M10" s="72"/>
      <c r="N10" s="72"/>
    </row>
    <row r="11" spans="2:14" ht="17">
      <c r="B11" s="80"/>
      <c r="C11" s="81"/>
      <c r="D11" s="82" t="s">
        <v>91</v>
      </c>
      <c r="E11" s="83">
        <f>'LISTE DES RESIDENTS'!AI3</f>
        <v>1</v>
      </c>
      <c r="F11" s="95">
        <f>E11/E8</f>
        <v>6.25E-2</v>
      </c>
      <c r="G11" s="84"/>
      <c r="H11" s="72"/>
      <c r="I11" s="72"/>
      <c r="J11" s="73">
        <v>41149</v>
      </c>
      <c r="K11" s="94">
        <v>439.375</v>
      </c>
      <c r="L11" s="72"/>
      <c r="M11" s="72"/>
      <c r="N11" s="72"/>
    </row>
    <row r="12" spans="2:14" ht="17">
      <c r="B12" s="80"/>
      <c r="C12" s="81"/>
      <c r="D12" s="82" t="s">
        <v>92</v>
      </c>
      <c r="E12" s="83">
        <f>'LISTE DES RESIDENTS'!AJ3</f>
        <v>5</v>
      </c>
      <c r="F12" s="95">
        <f>E12/E8</f>
        <v>0.3125</v>
      </c>
      <c r="G12" s="84"/>
      <c r="H12" s="72"/>
      <c r="I12" s="72"/>
      <c r="J12" s="73">
        <v>41149</v>
      </c>
      <c r="K12" s="94">
        <v>239.375</v>
      </c>
      <c r="L12" s="72"/>
      <c r="M12" s="72"/>
      <c r="N12" s="72"/>
    </row>
    <row r="13" spans="2:14" ht="17">
      <c r="B13" s="80"/>
      <c r="C13" s="81"/>
      <c r="D13" s="82" t="s">
        <v>93</v>
      </c>
      <c r="E13" s="83">
        <f>'LISTE DES RESIDENTS'!AK3</f>
        <v>3</v>
      </c>
      <c r="F13" s="95">
        <f>E13/E8</f>
        <v>0.1875</v>
      </c>
      <c r="G13" s="84"/>
      <c r="H13" s="86"/>
      <c r="I13" s="72"/>
      <c r="J13" s="73">
        <v>41151</v>
      </c>
      <c r="K13" s="94">
        <v>239.375</v>
      </c>
      <c r="L13" s="72"/>
      <c r="M13" s="72"/>
      <c r="N13" s="72"/>
    </row>
    <row r="14" spans="2:14" ht="17">
      <c r="B14" s="80"/>
      <c r="C14" s="81"/>
      <c r="D14" s="82" t="s">
        <v>94</v>
      </c>
      <c r="E14" s="83">
        <f>'LISTE DES RESIDENTS'!AL3</f>
        <v>3</v>
      </c>
      <c r="F14" s="95">
        <f>E14/E8</f>
        <v>0.1875</v>
      </c>
      <c r="G14" s="84"/>
      <c r="H14" s="72"/>
      <c r="I14" s="72"/>
      <c r="J14" s="73">
        <v>41154</v>
      </c>
      <c r="K14" s="94">
        <v>361.25</v>
      </c>
      <c r="L14" s="72"/>
      <c r="M14" s="72"/>
      <c r="N14" s="72"/>
    </row>
    <row r="15" spans="2:14" ht="15">
      <c r="B15" s="80"/>
      <c r="C15" s="81"/>
      <c r="D15" s="81"/>
      <c r="E15" s="83"/>
      <c r="F15" s="81"/>
      <c r="G15" s="84"/>
      <c r="H15" s="72"/>
      <c r="I15" s="72"/>
      <c r="J15" s="145"/>
      <c r="K15" s="145"/>
      <c r="L15" s="72"/>
      <c r="M15" s="72"/>
      <c r="N15" s="72"/>
    </row>
    <row r="16" spans="2:14" ht="17">
      <c r="B16" s="80"/>
      <c r="C16" s="92"/>
      <c r="D16" s="93" t="s">
        <v>88</v>
      </c>
      <c r="E16" s="94">
        <f>(E9*1000+E10*840+E11*660+E12*420+E13*250+E14*70)/E8</f>
        <v>442.5</v>
      </c>
      <c r="F16" s="87"/>
      <c r="G16" s="84"/>
      <c r="H16" s="72"/>
      <c r="I16" s="72"/>
      <c r="J16" s="145"/>
      <c r="K16" s="145"/>
      <c r="L16" s="72"/>
      <c r="M16" s="72"/>
      <c r="N16" s="72"/>
    </row>
    <row r="17" spans="2:14" ht="16" thickBot="1">
      <c r="B17" s="88"/>
      <c r="C17" s="89"/>
      <c r="D17" s="89"/>
      <c r="E17" s="89"/>
      <c r="F17" s="89"/>
      <c r="G17" s="90"/>
      <c r="H17" s="72"/>
      <c r="I17" s="72"/>
      <c r="J17" s="72"/>
      <c r="K17" s="72"/>
      <c r="L17" s="72"/>
      <c r="M17" s="72"/>
      <c r="N17" s="72"/>
    </row>
    <row r="18" spans="2:14" ht="13" thickTop="1">
      <c r="B18" s="72"/>
      <c r="C18" s="72"/>
      <c r="D18" s="72"/>
      <c r="E18" s="72"/>
      <c r="F18" s="72"/>
      <c r="G18" s="72"/>
      <c r="H18" s="72"/>
      <c r="I18" s="72"/>
      <c r="J18" s="72"/>
      <c r="K18" s="72"/>
      <c r="L18" s="72"/>
      <c r="M18" s="72"/>
      <c r="N18" s="72"/>
    </row>
    <row r="19" spans="2:14">
      <c r="B19" s="72"/>
      <c r="C19" s="72"/>
      <c r="D19" s="72"/>
      <c r="E19" s="72"/>
      <c r="F19" s="72"/>
      <c r="G19" s="72"/>
      <c r="H19" s="72"/>
      <c r="I19" s="72"/>
      <c r="J19" s="72"/>
      <c r="K19" s="72"/>
      <c r="L19" s="72"/>
      <c r="M19" s="72"/>
      <c r="N19" s="72"/>
    </row>
    <row r="20" spans="2:14">
      <c r="B20" s="72"/>
      <c r="C20" s="72"/>
      <c r="D20" s="72"/>
      <c r="E20" s="72"/>
      <c r="F20" s="72"/>
      <c r="G20" s="72"/>
      <c r="H20" s="72"/>
      <c r="I20" s="72"/>
      <c r="J20" s="72"/>
      <c r="K20" s="72"/>
      <c r="L20" s="72"/>
      <c r="M20" s="72" t="s">
        <v>150</v>
      </c>
      <c r="N20" s="72"/>
    </row>
    <row r="21" spans="2:14">
      <c r="B21" s="72"/>
      <c r="C21" s="72"/>
      <c r="D21" s="72"/>
      <c r="E21" s="72"/>
      <c r="F21" s="72"/>
      <c r="G21" s="72"/>
      <c r="H21" s="72"/>
      <c r="I21" s="72"/>
      <c r="J21" s="72"/>
      <c r="K21" s="72"/>
      <c r="L21" s="72"/>
      <c r="M21" s="72"/>
      <c r="N21" s="72"/>
    </row>
    <row r="22" spans="2:14">
      <c r="B22" s="72"/>
      <c r="C22" s="72"/>
      <c r="D22" s="72"/>
      <c r="E22" s="72"/>
      <c r="F22" s="72"/>
      <c r="G22" s="72"/>
      <c r="H22" s="72"/>
      <c r="I22" s="72"/>
      <c r="J22" s="72"/>
      <c r="K22" s="72"/>
      <c r="L22" s="72"/>
      <c r="M22" s="72"/>
      <c r="N22" s="72"/>
    </row>
    <row r="23" spans="2:14">
      <c r="B23" s="72"/>
      <c r="C23" s="72"/>
      <c r="D23" s="72"/>
      <c r="E23" s="72"/>
      <c r="F23" s="72"/>
      <c r="G23" s="72"/>
      <c r="J23" s="72"/>
      <c r="K23" s="72"/>
    </row>
    <row r="24" spans="2:14">
      <c r="B24" s="72"/>
      <c r="C24" s="72"/>
      <c r="D24" s="72"/>
      <c r="E24" s="72"/>
      <c r="F24" s="72"/>
      <c r="G24" s="72"/>
      <c r="J24" s="72"/>
      <c r="K24" s="72"/>
    </row>
    <row r="25" spans="2:14">
      <c r="B25" s="72"/>
      <c r="C25" s="72"/>
      <c r="D25" s="72"/>
      <c r="E25" s="72"/>
      <c r="F25" s="72"/>
      <c r="G25" s="72"/>
      <c r="J25" s="72"/>
      <c r="K25" s="72"/>
    </row>
    <row r="26" spans="2:14">
      <c r="B26" s="72"/>
      <c r="C26" s="72"/>
      <c r="D26" s="72"/>
      <c r="E26" s="72"/>
      <c r="F26" s="72"/>
      <c r="G26" s="72"/>
      <c r="J26" s="72"/>
      <c r="K26" s="72"/>
    </row>
    <row r="27" spans="2:14">
      <c r="B27" s="72"/>
      <c r="C27" s="72"/>
      <c r="D27" s="72"/>
      <c r="E27" s="72"/>
      <c r="F27" s="72"/>
      <c r="G27" s="72"/>
      <c r="J27" s="72"/>
      <c r="K27" s="72"/>
    </row>
    <row r="28" spans="2:14">
      <c r="B28" s="72"/>
      <c r="C28" s="72"/>
      <c r="D28" s="72"/>
      <c r="E28" s="72"/>
      <c r="F28" s="72"/>
      <c r="G28" s="72"/>
      <c r="J28" s="72"/>
      <c r="K28" s="72"/>
    </row>
    <row r="29" spans="2:14">
      <c r="B29" s="72"/>
      <c r="C29" s="72"/>
      <c r="D29" s="72"/>
      <c r="E29" s="72"/>
      <c r="F29" s="72"/>
      <c r="G29" s="72"/>
      <c r="J29" s="72"/>
      <c r="K29" s="72"/>
    </row>
    <row r="30" spans="2:14">
      <c r="B30" s="72"/>
      <c r="C30" s="72"/>
      <c r="D30" s="72"/>
      <c r="E30" s="72"/>
      <c r="F30" s="72"/>
      <c r="G30" s="72"/>
      <c r="J30" s="72"/>
      <c r="K30" s="72"/>
    </row>
    <row r="31" spans="2:14">
      <c r="B31" s="72"/>
      <c r="C31" s="72"/>
      <c r="D31" s="72"/>
      <c r="E31" s="72"/>
      <c r="F31" s="72"/>
      <c r="G31" s="72"/>
      <c r="J31" s="72"/>
      <c r="K31" s="72"/>
    </row>
    <row r="32" spans="2:14">
      <c r="B32" s="72"/>
      <c r="C32" s="72"/>
      <c r="D32" s="72"/>
      <c r="E32" s="72"/>
      <c r="F32" s="72"/>
      <c r="G32" s="72"/>
      <c r="J32" s="72"/>
      <c r="K32" s="72"/>
    </row>
    <row r="33" spans="2:11">
      <c r="B33" s="72"/>
      <c r="C33" s="72"/>
      <c r="D33" s="72"/>
      <c r="E33" s="72"/>
      <c r="F33" s="72"/>
      <c r="G33" s="72"/>
      <c r="J33" s="72"/>
      <c r="K33" s="72"/>
    </row>
    <row r="34" spans="2:11">
      <c r="B34" s="72"/>
      <c r="C34" s="72"/>
      <c r="D34" s="72"/>
      <c r="E34" s="72"/>
      <c r="F34" s="72"/>
      <c r="G34" s="72"/>
      <c r="J34" s="72"/>
      <c r="K34" s="72"/>
    </row>
    <row r="35" spans="2:11">
      <c r="B35" s="72"/>
      <c r="C35" s="72"/>
      <c r="D35" s="72"/>
      <c r="E35" s="72"/>
      <c r="F35" s="72"/>
      <c r="G35" s="72"/>
      <c r="J35" s="72"/>
      <c r="K35" s="72"/>
    </row>
    <row r="36" spans="2:11">
      <c r="B36" s="72"/>
      <c r="C36" s="72"/>
      <c r="D36" s="72"/>
      <c r="E36" s="72"/>
      <c r="F36" s="72"/>
      <c r="G36" s="72"/>
      <c r="J36" s="72"/>
      <c r="K36" s="72"/>
    </row>
    <row r="37" spans="2:11">
      <c r="B37" s="72"/>
      <c r="C37" s="72"/>
      <c r="D37" s="72"/>
      <c r="E37" s="72"/>
      <c r="F37" s="72"/>
      <c r="G37" s="72"/>
      <c r="J37" s="72"/>
      <c r="K37" s="72"/>
    </row>
    <row r="38" spans="2:11">
      <c r="B38" s="72"/>
      <c r="C38" s="72"/>
      <c r="D38" s="72"/>
      <c r="E38" s="72"/>
      <c r="F38" s="72"/>
      <c r="G38" s="72"/>
      <c r="J38" s="72"/>
      <c r="K38" s="72"/>
    </row>
    <row r="39" spans="2:11">
      <c r="B39" s="72"/>
      <c r="C39" s="72"/>
      <c r="D39" s="72"/>
      <c r="E39" s="72"/>
      <c r="F39" s="72"/>
      <c r="G39" s="72"/>
      <c r="J39" s="72"/>
      <c r="K39" s="72"/>
    </row>
  </sheetData>
  <mergeCells count="2">
    <mergeCell ref="D2:F2"/>
    <mergeCell ref="C6:F6"/>
  </mergeCells>
  <phoneticPr fontId="16" type="noConversion"/>
  <conditionalFormatting sqref="F9">
    <cfRule type="cellIs" dxfId="1" priority="6" operator="greaterThan">
      <formula>0</formula>
    </cfRule>
  </conditionalFormatting>
  <conditionalFormatting sqref="F10">
    <cfRule type="cellIs" dxfId="0" priority="1" operator="greaterThan">
      <formula>0.1</formula>
    </cfRule>
  </conditionalFormatting>
  <pageMargins left="0.78740157499999996" right="0.78740157499999996" top="0.984251969" bottom="0.984251969" header="0.4921259845" footer="0.4921259845"/>
  <pageSetup paperSize="9" orientation="portrait"/>
  <headerFooter alignWithMargins="0"/>
  <drawing r:id="rId1"/>
  <legacyDrawing r:id="rId2"/>
  <mc:AlternateContent xmlns:mc="http://schemas.openxmlformats.org/markup-compatibility/2006">
    <mc:Choice Requires="x14">
      <controls>
        <mc:AlternateContent xmlns:mc="http://schemas.openxmlformats.org/markup-compatibility/2006">
          <mc:Choice Requires="x14">
            <control shapeId="6145" r:id="rId3" name="Button 1">
              <controlPr defaultSize="0" print="0" autoFill="0" autoPict="0" macro="[0]!EnregistrerGMP">
                <anchor moveWithCells="1">
                  <from>
                    <xdr:col>9</xdr:col>
                    <xdr:colOff>0</xdr:colOff>
                    <xdr:row>1</xdr:row>
                    <xdr:rowOff>114300</xdr:rowOff>
                  </from>
                  <to>
                    <xdr:col>11</xdr:col>
                    <xdr:colOff>0</xdr:colOff>
                    <xdr:row>2</xdr:row>
                    <xdr:rowOff>0</xdr:rowOff>
                  </to>
                </anchor>
              </controlPr>
            </control>
          </mc:Choice>
          <mc:Fallback/>
        </mc:AlternateContent>
        <mc:AlternateContent xmlns:mc="http://schemas.openxmlformats.org/markup-compatibility/2006">
          <mc:Choice Requires="x14">
            <control shapeId="6147" r:id="rId4" name="Button 3">
              <controlPr defaultSize="0" print="0" autoFill="0" autoPict="0" macro="[0]!imprimerGMP">
                <anchor moveWithCells="1">
                  <from>
                    <xdr:col>9</xdr:col>
                    <xdr:colOff>0</xdr:colOff>
                    <xdr:row>0</xdr:row>
                    <xdr:rowOff>114300</xdr:rowOff>
                  </from>
                  <to>
                    <xdr:col>11</xdr:col>
                    <xdr:colOff>0</xdr:colOff>
                    <xdr:row>1</xdr:row>
                    <xdr:rowOff>0</xdr:rowOff>
                  </to>
                </anchor>
              </controlPr>
            </control>
          </mc:Choice>
          <mc:Fallback/>
        </mc:AlternateContent>
      </controls>
    </mc:Choice>
    <mc:Fallback/>
  </mc:AlternateContent>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enableFormatConditionsCalculation="0"/>
  <dimension ref="A1:AB4"/>
  <sheetViews>
    <sheetView workbookViewId="0">
      <selection activeCell="Z10" sqref="Z10"/>
    </sheetView>
  </sheetViews>
  <sheetFormatPr baseColWidth="10" defaultRowHeight="12" x14ac:dyDescent="0"/>
  <sheetData>
    <row r="1" spans="1:28" ht="18" thickBot="1">
      <c r="A1" s="59"/>
      <c r="B1" s="146"/>
      <c r="C1" s="60" t="s">
        <v>99</v>
      </c>
      <c r="D1" s="160" t="s">
        <v>129</v>
      </c>
      <c r="E1" s="160"/>
      <c r="F1" s="160"/>
      <c r="G1" s="160"/>
      <c r="H1" s="160"/>
      <c r="I1" s="161"/>
      <c r="J1" s="68"/>
      <c r="K1" s="68"/>
      <c r="L1" s="68"/>
      <c r="M1" s="68"/>
      <c r="N1" s="68"/>
      <c r="O1" s="67"/>
      <c r="P1" s="67"/>
      <c r="Q1" s="67"/>
      <c r="R1" s="67"/>
      <c r="S1" s="67"/>
      <c r="T1" s="67"/>
      <c r="U1" s="67"/>
      <c r="V1" s="67"/>
      <c r="W1" s="150"/>
      <c r="X1" s="150"/>
    </row>
    <row r="2" spans="1:28" ht="69" thickBot="1">
      <c r="A2" s="119" t="s">
        <v>66</v>
      </c>
      <c r="B2" s="119" t="s">
        <v>146</v>
      </c>
      <c r="C2" s="120" t="s">
        <v>86</v>
      </c>
      <c r="D2" s="121" t="s">
        <v>87</v>
      </c>
      <c r="E2" s="120" t="s">
        <v>67</v>
      </c>
      <c r="F2" s="122" t="s">
        <v>68</v>
      </c>
      <c r="G2" s="148" t="s">
        <v>147</v>
      </c>
      <c r="H2" s="148" t="s">
        <v>148</v>
      </c>
      <c r="I2" s="119" t="s">
        <v>69</v>
      </c>
      <c r="J2" s="119" t="s">
        <v>70</v>
      </c>
      <c r="K2" s="158" t="s">
        <v>71</v>
      </c>
      <c r="L2" s="159"/>
      <c r="M2" s="159" t="s">
        <v>72</v>
      </c>
      <c r="N2" s="159"/>
      <c r="O2" s="159"/>
      <c r="P2" s="159" t="s">
        <v>73</v>
      </c>
      <c r="Q2" s="159"/>
      <c r="R2" s="159" t="s">
        <v>19</v>
      </c>
      <c r="S2" s="159"/>
      <c r="T2" s="119" t="s">
        <v>74</v>
      </c>
      <c r="U2" s="119" t="s">
        <v>75</v>
      </c>
      <c r="V2" s="98" t="s">
        <v>76</v>
      </c>
      <c r="W2" s="167" t="s">
        <v>149</v>
      </c>
      <c r="X2" s="167" t="s">
        <v>151</v>
      </c>
      <c r="Y2" s="167" t="s">
        <v>149</v>
      </c>
      <c r="Z2" s="167" t="s">
        <v>151</v>
      </c>
      <c r="AA2" s="167" t="s">
        <v>149</v>
      </c>
      <c r="AB2" s="167" t="s">
        <v>151</v>
      </c>
    </row>
    <row r="3" spans="1:28" ht="14" thickBot="1">
      <c r="A3" s="123"/>
      <c r="B3" s="123"/>
      <c r="C3" s="124"/>
      <c r="D3" s="124"/>
      <c r="E3" s="123"/>
      <c r="F3" s="125"/>
      <c r="G3" s="125"/>
      <c r="H3" s="125"/>
      <c r="I3" s="123"/>
      <c r="J3" s="123"/>
      <c r="K3" s="126" t="s">
        <v>77</v>
      </c>
      <c r="L3" s="126" t="s">
        <v>78</v>
      </c>
      <c r="M3" s="126" t="s">
        <v>77</v>
      </c>
      <c r="N3" s="126" t="s">
        <v>79</v>
      </c>
      <c r="O3" s="126" t="s">
        <v>78</v>
      </c>
      <c r="P3" s="126" t="s">
        <v>80</v>
      </c>
      <c r="Q3" s="126" t="s">
        <v>81</v>
      </c>
      <c r="R3" s="126" t="s">
        <v>82</v>
      </c>
      <c r="S3" s="126" t="s">
        <v>83</v>
      </c>
      <c r="T3" s="123"/>
      <c r="U3" s="123"/>
      <c r="V3" s="99"/>
      <c r="W3" s="168"/>
      <c r="X3" s="168"/>
      <c r="Y3" s="168"/>
      <c r="Z3" s="168"/>
      <c r="AA3" s="168"/>
      <c r="AB3" s="168"/>
    </row>
    <row r="4" spans="1:28" ht="13" thickTop="1">
      <c r="A4" s="103"/>
      <c r="B4" s="103"/>
      <c r="C4" s="104"/>
      <c r="D4" s="104"/>
      <c r="E4" s="103"/>
      <c r="F4" s="105"/>
      <c r="G4" s="105"/>
      <c r="H4" s="105"/>
      <c r="I4" s="103"/>
      <c r="J4" s="103"/>
      <c r="K4" s="103"/>
      <c r="L4" s="103"/>
      <c r="M4" s="103"/>
      <c r="N4" s="103"/>
      <c r="O4" s="103"/>
      <c r="P4" s="103"/>
      <c r="Q4" s="103"/>
      <c r="R4" s="103"/>
      <c r="S4" s="103"/>
      <c r="T4" s="103"/>
      <c r="U4" s="103"/>
      <c r="V4" s="106"/>
      <c r="W4" s="155"/>
      <c r="X4" s="166"/>
    </row>
  </sheetData>
  <mergeCells count="11">
    <mergeCell ref="X2:X3"/>
    <mergeCell ref="Y2:Y3"/>
    <mergeCell ref="Z2:Z3"/>
    <mergeCell ref="AA2:AA3"/>
    <mergeCell ref="AB2:AB3"/>
    <mergeCell ref="D1:I1"/>
    <mergeCell ref="K2:L2"/>
    <mergeCell ref="M2:O2"/>
    <mergeCell ref="P2:Q2"/>
    <mergeCell ref="R2:S2"/>
    <mergeCell ref="W2:W3"/>
  </mergeCells>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enableFormatConditionsCalculation="0">
    <tabColor theme="1" tint="4.9989318521683403E-2"/>
  </sheetPr>
  <dimension ref="A1:R26"/>
  <sheetViews>
    <sheetView workbookViewId="0">
      <selection activeCell="D18" sqref="D18"/>
    </sheetView>
  </sheetViews>
  <sheetFormatPr baseColWidth="10" defaultRowHeight="12" x14ac:dyDescent="0"/>
  <cols>
    <col min="1" max="1" width="13.5" style="4" customWidth="1"/>
    <col min="2" max="2" width="2.33203125" style="4" customWidth="1"/>
    <col min="3" max="18" width="5.6640625" style="4" customWidth="1"/>
    <col min="19" max="16384" width="10.83203125" style="4"/>
  </cols>
  <sheetData>
    <row r="1" spans="1:18" ht="18" thickBot="1">
      <c r="A1" s="1" t="s">
        <v>0</v>
      </c>
      <c r="B1" s="3"/>
    </row>
    <row r="2" spans="1:18" ht="13" thickBot="1">
      <c r="A2" s="5" t="s">
        <v>1</v>
      </c>
      <c r="B2" s="6"/>
      <c r="C2" s="2" t="s">
        <v>2</v>
      </c>
      <c r="D2" s="3"/>
      <c r="E2" s="2" t="s">
        <v>5</v>
      </c>
      <c r="F2" s="3"/>
      <c r="G2" s="2" t="s">
        <v>6</v>
      </c>
      <c r="H2" s="3"/>
      <c r="I2" s="2" t="s">
        <v>7</v>
      </c>
      <c r="J2" s="3"/>
      <c r="K2" s="2" t="s">
        <v>8</v>
      </c>
      <c r="L2" s="3"/>
      <c r="M2" s="2" t="s">
        <v>9</v>
      </c>
      <c r="N2" s="3"/>
      <c r="O2" s="2" t="s">
        <v>10</v>
      </c>
      <c r="P2" s="3"/>
      <c r="Q2" s="2" t="s">
        <v>11</v>
      </c>
      <c r="R2" s="3"/>
    </row>
    <row r="3" spans="1:18" ht="13" thickBot="1">
      <c r="A3" s="7"/>
      <c r="B3" s="8"/>
      <c r="C3" s="9" t="s">
        <v>3</v>
      </c>
      <c r="D3" s="9" t="s">
        <v>4</v>
      </c>
      <c r="E3" s="9" t="s">
        <v>3</v>
      </c>
      <c r="F3" s="9" t="s">
        <v>4</v>
      </c>
      <c r="G3" s="9" t="s">
        <v>3</v>
      </c>
      <c r="H3" s="9" t="s">
        <v>4</v>
      </c>
      <c r="I3" s="9" t="s">
        <v>3</v>
      </c>
      <c r="J3" s="9" t="s">
        <v>4</v>
      </c>
      <c r="K3" s="9" t="s">
        <v>3</v>
      </c>
      <c r="L3" s="9" t="s">
        <v>4</v>
      </c>
      <c r="M3" s="9" t="s">
        <v>3</v>
      </c>
      <c r="N3" s="9" t="s">
        <v>4</v>
      </c>
      <c r="O3" s="9" t="s">
        <v>3</v>
      </c>
      <c r="P3" s="9" t="s">
        <v>4</v>
      </c>
      <c r="Q3" s="9" t="s">
        <v>3</v>
      </c>
      <c r="R3" s="9" t="s">
        <v>4</v>
      </c>
    </row>
    <row r="4" spans="1:18" ht="13" thickBot="1">
      <c r="A4" s="10" t="s">
        <v>12</v>
      </c>
      <c r="B4" s="9" t="s">
        <v>13</v>
      </c>
      <c r="C4" s="10">
        <v>2000</v>
      </c>
      <c r="D4" s="10">
        <f>IF('IMPRESSION AGGIR RESIDENT'!$H$8=$B$4,C4,0)</f>
        <v>0</v>
      </c>
      <c r="E4" s="10">
        <v>1500</v>
      </c>
      <c r="F4" s="10">
        <f>IF('IMPRESSION AGGIR RESIDENT'!$H$8=$B$4,E4,0)</f>
        <v>0</v>
      </c>
      <c r="G4" s="10">
        <v>0</v>
      </c>
      <c r="H4" s="10">
        <f>IF('IMPRESSION AGGIR RESIDENT'!$H$8=$B$4,G4,0)</f>
        <v>0</v>
      </c>
      <c r="I4" s="10">
        <v>0</v>
      </c>
      <c r="J4" s="10">
        <f>IF('IMPRESSION AGGIR RESIDENT'!$H$8=$B$4,I4,0)</f>
        <v>0</v>
      </c>
      <c r="K4" s="10">
        <v>400</v>
      </c>
      <c r="L4" s="10">
        <f>IF('IMPRESSION AGGIR RESIDENT'!$H$8=$B$4,K4,0)</f>
        <v>0</v>
      </c>
      <c r="M4" s="10">
        <v>200</v>
      </c>
      <c r="N4" s="10">
        <f>IF('IMPRESSION AGGIR RESIDENT'!$H$8=$B$4,M4,0)</f>
        <v>0</v>
      </c>
      <c r="O4" s="10">
        <v>150</v>
      </c>
      <c r="P4" s="10">
        <f>IF('IMPRESSION AGGIR RESIDENT'!$H$8=$B$4,O4,0)</f>
        <v>0</v>
      </c>
      <c r="Q4" s="10">
        <v>0</v>
      </c>
      <c r="R4" s="10">
        <f>IF('IMPRESSION AGGIR RESIDENT'!$H$8=$B$4,Q4,0)</f>
        <v>0</v>
      </c>
    </row>
    <row r="5" spans="1:18" ht="13" thickBot="1">
      <c r="A5" s="11"/>
      <c r="B5" s="9" t="s">
        <v>14</v>
      </c>
      <c r="C5" s="12">
        <v>0</v>
      </c>
      <c r="D5" s="12">
        <f>IF('IMPRESSION AGGIR RESIDENT'!$H$8=$B$5,C5,0)</f>
        <v>0</v>
      </c>
      <c r="E5" s="12">
        <v>320</v>
      </c>
      <c r="F5" s="12">
        <f>IF('IMPRESSION AGGIR RESIDENT'!$H$8=$B$5,E5,0)</f>
        <v>0</v>
      </c>
      <c r="G5" s="12">
        <v>0</v>
      </c>
      <c r="H5" s="12">
        <f>IF('IMPRESSION AGGIR RESIDENT'!$H$8=$B$5,G5,0)</f>
        <v>0</v>
      </c>
      <c r="I5" s="12">
        <v>0</v>
      </c>
      <c r="J5" s="12">
        <f>IF('IMPRESSION AGGIR RESIDENT'!$H$8=$B$5,I5,0)</f>
        <v>0</v>
      </c>
      <c r="K5" s="12">
        <v>0</v>
      </c>
      <c r="L5" s="12">
        <f>IF('IMPRESSION AGGIR RESIDENT'!$H$8=$B$5,K5,0)</f>
        <v>0</v>
      </c>
      <c r="M5" s="12">
        <v>100</v>
      </c>
      <c r="N5" s="12">
        <f>IF('IMPRESSION AGGIR RESIDENT'!$H$8=$B$5,M5,0)</f>
        <v>0</v>
      </c>
      <c r="O5" s="12">
        <v>0</v>
      </c>
      <c r="P5" s="12">
        <f>IF('IMPRESSION AGGIR RESIDENT'!$H$8=$B$5,O5,0)</f>
        <v>0</v>
      </c>
      <c r="Q5" s="12">
        <v>0</v>
      </c>
      <c r="R5" s="12">
        <f>IF('IMPRESSION AGGIR RESIDENT'!$H$8=$B$5,Q5,0)</f>
        <v>0</v>
      </c>
    </row>
    <row r="6" spans="1:18" ht="13" thickBot="1">
      <c r="A6" s="10" t="s">
        <v>15</v>
      </c>
      <c r="B6" s="9" t="s">
        <v>13</v>
      </c>
      <c r="C6" s="12">
        <v>1200</v>
      </c>
      <c r="D6" s="12">
        <f>IF('IMPRESSION AGGIR RESIDENT'!$H$10=$B$6,C6,0)</f>
        <v>0</v>
      </c>
      <c r="E6" s="12">
        <v>1200</v>
      </c>
      <c r="F6" s="12">
        <f>IF('IMPRESSION AGGIR RESIDENT'!$H$10=$B$6,E6,0)</f>
        <v>0</v>
      </c>
      <c r="G6" s="12">
        <v>0</v>
      </c>
      <c r="H6" s="12">
        <f>IF('IMPRESSION AGGIR RESIDENT'!$H$10=$B$6,G6,0)</f>
        <v>0</v>
      </c>
      <c r="I6" s="12">
        <v>0</v>
      </c>
      <c r="J6" s="12">
        <f>IF('IMPRESSION AGGIR RESIDENT'!$H$10=$B$6,I6,0)</f>
        <v>0</v>
      </c>
      <c r="K6" s="12">
        <v>400</v>
      </c>
      <c r="L6" s="12">
        <f>IF('IMPRESSION AGGIR RESIDENT'!$H$10=$B$6,K6,0)</f>
        <v>0</v>
      </c>
      <c r="M6" s="12">
        <v>200</v>
      </c>
      <c r="N6" s="12">
        <f>IF('IMPRESSION AGGIR RESIDENT'!$H$10=$B$6,M6,0)</f>
        <v>0</v>
      </c>
      <c r="O6" s="12">
        <v>150</v>
      </c>
      <c r="P6" s="12">
        <f>IF('IMPRESSION AGGIR RESIDENT'!$H$10=$B$6,O6,0)</f>
        <v>0</v>
      </c>
      <c r="Q6" s="12">
        <v>0</v>
      </c>
      <c r="R6" s="12">
        <f>IF('IMPRESSION AGGIR RESIDENT'!$H$10=$B$6,Q6,0)</f>
        <v>0</v>
      </c>
    </row>
    <row r="7" spans="1:18" ht="13" thickBot="1">
      <c r="A7" s="11"/>
      <c r="B7" s="9" t="s">
        <v>14</v>
      </c>
      <c r="C7" s="12">
        <v>0</v>
      </c>
      <c r="D7" s="12">
        <f>IF('IMPRESSION AGGIR RESIDENT'!$H$10=$B$7,C7,0)</f>
        <v>0</v>
      </c>
      <c r="E7" s="12">
        <v>120</v>
      </c>
      <c r="F7" s="12">
        <f>IF('IMPRESSION AGGIR RESIDENT'!$H$10=$B$7,E7,0)</f>
        <v>0</v>
      </c>
      <c r="G7" s="12">
        <v>0</v>
      </c>
      <c r="H7" s="12">
        <f>IF('IMPRESSION AGGIR RESIDENT'!$H$10=$B$7,G7,0)</f>
        <v>0</v>
      </c>
      <c r="I7" s="12">
        <v>0</v>
      </c>
      <c r="J7" s="12">
        <f>IF('IMPRESSION AGGIR RESIDENT'!$H$10=$B$7,I7,0)</f>
        <v>0</v>
      </c>
      <c r="K7" s="12">
        <v>0</v>
      </c>
      <c r="L7" s="12">
        <f>IF('IMPRESSION AGGIR RESIDENT'!$H$10=$B$7,K7,0)</f>
        <v>0</v>
      </c>
      <c r="M7" s="12">
        <v>100</v>
      </c>
      <c r="N7" s="12">
        <f>IF('IMPRESSION AGGIR RESIDENT'!$H$10=$B$7,M7,0)</f>
        <v>0</v>
      </c>
      <c r="O7" s="12">
        <v>0</v>
      </c>
      <c r="P7" s="12">
        <f>IF('IMPRESSION AGGIR RESIDENT'!$H$10=$B$7,O7,0)</f>
        <v>0</v>
      </c>
      <c r="Q7" s="12">
        <v>0</v>
      </c>
      <c r="R7" s="12">
        <f>IF('IMPRESSION AGGIR RESIDENT'!$H$10=$B$7,Q7,0)</f>
        <v>0</v>
      </c>
    </row>
    <row r="8" spans="1:18" ht="13" thickBot="1">
      <c r="A8" s="10" t="s">
        <v>16</v>
      </c>
      <c r="B8" s="9" t="s">
        <v>13</v>
      </c>
      <c r="C8" s="12">
        <v>40</v>
      </c>
      <c r="D8" s="12">
        <f>IF('IMPRESSION AGGIR RESIDENT'!$H$12=$B$8,C8,0)</f>
        <v>0</v>
      </c>
      <c r="E8" s="12">
        <v>40</v>
      </c>
      <c r="F8" s="12">
        <f>IF('IMPRESSION AGGIR RESIDENT'!$H$12=$B$8,E8,0)</f>
        <v>0</v>
      </c>
      <c r="G8" s="12">
        <v>40</v>
      </c>
      <c r="H8" s="12">
        <f>IF('IMPRESSION AGGIR RESIDENT'!$H$12=$B$8,G8,0)</f>
        <v>0</v>
      </c>
      <c r="I8" s="12">
        <v>0</v>
      </c>
      <c r="J8" s="12">
        <f>IF('IMPRESSION AGGIR RESIDENT'!$H$12=$B$8,I8,0)</f>
        <v>0</v>
      </c>
      <c r="K8" s="12">
        <v>400</v>
      </c>
      <c r="L8" s="12">
        <f>IF('IMPRESSION AGGIR RESIDENT'!$H$12=$B$8,K8,0)</f>
        <v>0</v>
      </c>
      <c r="M8" s="12">
        <v>500</v>
      </c>
      <c r="N8" s="12">
        <f>IF('IMPRESSION AGGIR RESIDENT'!$H$12=$B$8,M8,0)</f>
        <v>0</v>
      </c>
      <c r="O8" s="12">
        <v>300</v>
      </c>
      <c r="P8" s="12">
        <f>IF('IMPRESSION AGGIR RESIDENT'!$H$12=$B$8,O8,0)</f>
        <v>0</v>
      </c>
      <c r="Q8" s="12">
        <v>3000</v>
      </c>
      <c r="R8" s="12">
        <f>IF('IMPRESSION AGGIR RESIDENT'!$H$12=$B$8,Q8,0)</f>
        <v>0</v>
      </c>
    </row>
    <row r="9" spans="1:18" ht="13" thickBot="1">
      <c r="A9" s="12"/>
      <c r="B9" s="9" t="s">
        <v>14</v>
      </c>
      <c r="C9" s="12">
        <v>16</v>
      </c>
      <c r="D9" s="12">
        <f>IF('IMPRESSION AGGIR RESIDENT'!$H$12=$B$9,C9,0)</f>
        <v>0</v>
      </c>
      <c r="E9" s="12">
        <v>16</v>
      </c>
      <c r="F9" s="12">
        <f>IF('IMPRESSION AGGIR RESIDENT'!$H$12=$B$9,E9,0)</f>
        <v>0</v>
      </c>
      <c r="G9" s="12">
        <v>16</v>
      </c>
      <c r="H9" s="12">
        <f>IF('IMPRESSION AGGIR RESIDENT'!$H$12=$B$9,G9,0)</f>
        <v>0</v>
      </c>
      <c r="I9" s="12">
        <v>0</v>
      </c>
      <c r="J9" s="12">
        <f>IF('IMPRESSION AGGIR RESIDENT'!$H$12=$B$9,I9,0)</f>
        <v>0</v>
      </c>
      <c r="K9" s="12">
        <v>100</v>
      </c>
      <c r="L9" s="12">
        <f>IF('IMPRESSION AGGIR RESIDENT'!$H$12=$B$9,K9,0)</f>
        <v>0</v>
      </c>
      <c r="M9" s="12">
        <v>100</v>
      </c>
      <c r="N9" s="12">
        <f>IF('IMPRESSION AGGIR RESIDENT'!$H$12=$B$9,M9,0)</f>
        <v>0</v>
      </c>
      <c r="O9" s="12">
        <v>200</v>
      </c>
      <c r="P9" s="12">
        <f>IF('IMPRESSION AGGIR RESIDENT'!$H$12=$B$9,O9,0)</f>
        <v>0</v>
      </c>
      <c r="Q9" s="12">
        <v>2000</v>
      </c>
      <c r="R9" s="12">
        <f>IF('IMPRESSION AGGIR RESIDENT'!$H$12=$B$9,Q9,0)</f>
        <v>0</v>
      </c>
    </row>
    <row r="10" spans="1:18" ht="13" thickBot="1">
      <c r="A10" s="10" t="s">
        <v>17</v>
      </c>
      <c r="B10" s="9" t="s">
        <v>13</v>
      </c>
      <c r="C10" s="12">
        <v>40</v>
      </c>
      <c r="D10" s="12">
        <f>IF('IMPRESSION AGGIR RESIDENT'!$H$14=$B$10,C10,0)</f>
        <v>0</v>
      </c>
      <c r="E10" s="12">
        <v>40</v>
      </c>
      <c r="F10" s="12">
        <f>IF('IMPRESSION AGGIR RESIDENT'!$H$14=$B$10,E10,0)</f>
        <v>0</v>
      </c>
      <c r="G10" s="12">
        <v>40</v>
      </c>
      <c r="H10" s="12">
        <f>IF('IMPRESSION AGGIR RESIDENT'!$H$14=$B$10,G10,0)</f>
        <v>0</v>
      </c>
      <c r="I10" s="12">
        <v>0</v>
      </c>
      <c r="J10" s="12">
        <f>IF('IMPRESSION AGGIR RESIDENT'!$H$14=$B$10,I10,0)</f>
        <v>0</v>
      </c>
      <c r="K10" s="12">
        <v>400</v>
      </c>
      <c r="L10" s="12">
        <f>IF('IMPRESSION AGGIR RESIDENT'!$H$14=$B$10,K10,0)</f>
        <v>0</v>
      </c>
      <c r="M10" s="12">
        <v>500</v>
      </c>
      <c r="N10" s="12">
        <f>IF('IMPRESSION AGGIR RESIDENT'!$H$14=$B$10,M10,0)</f>
        <v>0</v>
      </c>
      <c r="O10" s="12">
        <v>300</v>
      </c>
      <c r="P10" s="12">
        <f>IF('IMPRESSION AGGIR RESIDENT'!$H$14=$B$10,O10,0)</f>
        <v>0</v>
      </c>
      <c r="Q10" s="12">
        <v>3000</v>
      </c>
      <c r="R10" s="12">
        <f>IF('IMPRESSION AGGIR RESIDENT'!$H$14=$B$10,Q10,0)</f>
        <v>0</v>
      </c>
    </row>
    <row r="11" spans="1:18" ht="13" thickBot="1">
      <c r="A11" s="11"/>
      <c r="B11" s="9" t="s">
        <v>14</v>
      </c>
      <c r="C11" s="12">
        <v>16</v>
      </c>
      <c r="D11" s="12">
        <f>IF('IMPRESSION AGGIR RESIDENT'!$H$14=$B$11,C11,0)</f>
        <v>16</v>
      </c>
      <c r="E11" s="12">
        <v>16</v>
      </c>
      <c r="F11" s="12">
        <f>IF('IMPRESSION AGGIR RESIDENT'!$H$14=$B$11,E11,0)</f>
        <v>16</v>
      </c>
      <c r="G11" s="12">
        <v>16</v>
      </c>
      <c r="H11" s="12">
        <f>IF('IMPRESSION AGGIR RESIDENT'!$H$14=$B$11,G11,0)</f>
        <v>16</v>
      </c>
      <c r="I11" s="12">
        <v>0</v>
      </c>
      <c r="J11" s="12">
        <f>IF('IMPRESSION AGGIR RESIDENT'!$H$14=$B$11,I11,0)</f>
        <v>0</v>
      </c>
      <c r="K11" s="12">
        <v>100</v>
      </c>
      <c r="L11" s="12">
        <f>IF('IMPRESSION AGGIR RESIDENT'!$H$14=$B$11,K11,0)</f>
        <v>100</v>
      </c>
      <c r="M11" s="12">
        <v>100</v>
      </c>
      <c r="N11" s="12">
        <f>IF('IMPRESSION AGGIR RESIDENT'!$H$14=$B$11,M11,0)</f>
        <v>100</v>
      </c>
      <c r="O11" s="12">
        <v>200</v>
      </c>
      <c r="P11" s="12">
        <f>IF('IMPRESSION AGGIR RESIDENT'!$H$14=$B$11,O11,0)</f>
        <v>200</v>
      </c>
      <c r="Q11" s="12">
        <v>2000</v>
      </c>
      <c r="R11" s="12">
        <f>IF('IMPRESSION AGGIR RESIDENT'!$H$14=$B$11,Q11,0)</f>
        <v>2000</v>
      </c>
    </row>
    <row r="12" spans="1:18" ht="13" thickBot="1">
      <c r="A12" s="10" t="s">
        <v>18</v>
      </c>
      <c r="B12" s="9" t="s">
        <v>13</v>
      </c>
      <c r="C12" s="12">
        <v>60</v>
      </c>
      <c r="D12" s="12">
        <f>IF('IMPRESSION AGGIR RESIDENT'!$H$17=$B$12,C12,0)</f>
        <v>0</v>
      </c>
      <c r="E12" s="12">
        <v>60</v>
      </c>
      <c r="F12" s="12">
        <f>IF('IMPRESSION AGGIR RESIDENT'!$H$17=$B$12,E12,0)</f>
        <v>0</v>
      </c>
      <c r="G12" s="12">
        <v>60</v>
      </c>
      <c r="H12" s="12">
        <f>IF('IMPRESSION AGGIR RESIDENT'!$H$17=$B$12,G12,0)</f>
        <v>0</v>
      </c>
      <c r="I12" s="12">
        <v>2000</v>
      </c>
      <c r="J12" s="12">
        <f>IF('IMPRESSION AGGIR RESIDENT'!$H$17=$B$12,I12,0)</f>
        <v>0</v>
      </c>
      <c r="K12" s="12">
        <v>400</v>
      </c>
      <c r="L12" s="12">
        <f>IF('IMPRESSION AGGIR RESIDENT'!$H$17=$B$12,K12,0)</f>
        <v>0</v>
      </c>
      <c r="M12" s="12">
        <v>500</v>
      </c>
      <c r="N12" s="12">
        <f>IF('IMPRESSION AGGIR RESIDENT'!$H$17=$B$12,M12,0)</f>
        <v>0</v>
      </c>
      <c r="O12" s="12">
        <v>500</v>
      </c>
      <c r="P12" s="12">
        <f>IF('IMPRESSION AGGIR RESIDENT'!$H$17=$B$12,O12,0)</f>
        <v>0</v>
      </c>
      <c r="Q12" s="12">
        <v>3000</v>
      </c>
      <c r="R12" s="12">
        <f>IF('IMPRESSION AGGIR RESIDENT'!$H$17=$B$12,Q12,0)</f>
        <v>0</v>
      </c>
    </row>
    <row r="13" spans="1:18" ht="13" thickBot="1">
      <c r="A13" s="11"/>
      <c r="B13" s="9" t="s">
        <v>14</v>
      </c>
      <c r="C13" s="12">
        <v>20</v>
      </c>
      <c r="D13" s="12">
        <f>IF('IMPRESSION AGGIR RESIDENT'!$H$17=$B$13,C13,0)</f>
        <v>20</v>
      </c>
      <c r="E13" s="12">
        <v>0</v>
      </c>
      <c r="F13" s="12">
        <f>IF('IMPRESSION AGGIR RESIDENT'!$H$17=$B$13,E13,0)</f>
        <v>0</v>
      </c>
      <c r="G13" s="12">
        <v>20</v>
      </c>
      <c r="H13" s="12">
        <f>IF('IMPRESSION AGGIR RESIDENT'!$H$17=$B$13,G13,0)</f>
        <v>20</v>
      </c>
      <c r="I13" s="12">
        <v>200</v>
      </c>
      <c r="J13" s="12">
        <f>IF('IMPRESSION AGGIR RESIDENT'!$H$17=$B$13,I13,0)</f>
        <v>200</v>
      </c>
      <c r="K13" s="12">
        <v>100</v>
      </c>
      <c r="L13" s="12">
        <f>IF('IMPRESSION AGGIR RESIDENT'!$H$17=$B$13,K13,0)</f>
        <v>100</v>
      </c>
      <c r="M13" s="12">
        <v>100</v>
      </c>
      <c r="N13" s="12">
        <f>IF('IMPRESSION AGGIR RESIDENT'!$H$17=$B$13,M13,0)</f>
        <v>100</v>
      </c>
      <c r="O13" s="12">
        <v>200</v>
      </c>
      <c r="P13" s="12">
        <f>IF('IMPRESSION AGGIR RESIDENT'!$H$17=$B$13,O13,0)</f>
        <v>200</v>
      </c>
      <c r="Q13" s="12">
        <v>2000</v>
      </c>
      <c r="R13" s="12">
        <f>IF('IMPRESSION AGGIR RESIDENT'!$H$17=$B$13,Q13,0)</f>
        <v>2000</v>
      </c>
    </row>
    <row r="14" spans="1:18" ht="13" thickBot="1">
      <c r="A14" s="10" t="s">
        <v>19</v>
      </c>
      <c r="B14" s="9" t="s">
        <v>13</v>
      </c>
      <c r="C14" s="12">
        <v>100</v>
      </c>
      <c r="D14" s="12">
        <f>IF('IMPRESSION AGGIR RESIDENT'!$H$19=$B$14,C14,0)</f>
        <v>0</v>
      </c>
      <c r="E14" s="12">
        <v>100</v>
      </c>
      <c r="F14" s="12">
        <f>IF('IMPRESSION AGGIR RESIDENT'!$H$19=$B$14,E14,0)</f>
        <v>0</v>
      </c>
      <c r="G14" s="12">
        <v>160</v>
      </c>
      <c r="H14" s="12">
        <f>IF('IMPRESSION AGGIR RESIDENT'!$H$19=$B$14,G14,0)</f>
        <v>0</v>
      </c>
      <c r="I14" s="12">
        <v>400</v>
      </c>
      <c r="J14" s="12">
        <f>IF('IMPRESSION AGGIR RESIDENT'!$H$19=$B$14,I14,0)</f>
        <v>0</v>
      </c>
      <c r="K14" s="12">
        <v>800</v>
      </c>
      <c r="L14" s="12">
        <f>IF('IMPRESSION AGGIR RESIDENT'!$H$19=$B$14,K14,0)</f>
        <v>0</v>
      </c>
      <c r="M14" s="12">
        <v>500</v>
      </c>
      <c r="N14" s="12">
        <f>IF('IMPRESSION AGGIR RESIDENT'!$H$19=$B$14,M14,0)</f>
        <v>0</v>
      </c>
      <c r="O14" s="12">
        <v>500</v>
      </c>
      <c r="P14" s="12">
        <f>IF('IMPRESSION AGGIR RESIDENT'!$H$19=$B$14,O14,0)</f>
        <v>0</v>
      </c>
      <c r="Q14" s="12">
        <v>3000</v>
      </c>
      <c r="R14" s="12">
        <f>IF('IMPRESSION AGGIR RESIDENT'!$H$19=$B$14,Q14,0)</f>
        <v>0</v>
      </c>
    </row>
    <row r="15" spans="1:18" ht="13" thickBot="1">
      <c r="A15" s="11"/>
      <c r="B15" s="9" t="s">
        <v>14</v>
      </c>
      <c r="C15" s="12">
        <v>16</v>
      </c>
      <c r="D15" s="12">
        <f>IF('IMPRESSION AGGIR RESIDENT'!$H$19=$B$15,C15,0)</f>
        <v>0</v>
      </c>
      <c r="E15" s="12">
        <v>16</v>
      </c>
      <c r="F15" s="12">
        <f>IF('IMPRESSION AGGIR RESIDENT'!$H$19=$B$15,E15,0)</f>
        <v>0</v>
      </c>
      <c r="G15" s="12">
        <v>20</v>
      </c>
      <c r="H15" s="12">
        <f>IF('IMPRESSION AGGIR RESIDENT'!$H$19=$B$15,G15,0)</f>
        <v>0</v>
      </c>
      <c r="I15" s="12">
        <v>200</v>
      </c>
      <c r="J15" s="12">
        <f>IF('IMPRESSION AGGIR RESIDENT'!$H$19=$B$15,I15,0)</f>
        <v>0</v>
      </c>
      <c r="K15" s="12">
        <v>100</v>
      </c>
      <c r="L15" s="12">
        <f>IF('IMPRESSION AGGIR RESIDENT'!$H$19=$B$15,K15,0)</f>
        <v>0</v>
      </c>
      <c r="M15" s="12">
        <v>100</v>
      </c>
      <c r="N15" s="12">
        <f>IF('IMPRESSION AGGIR RESIDENT'!$H$19=$B$15,M15,0)</f>
        <v>0</v>
      </c>
      <c r="O15" s="12">
        <v>200</v>
      </c>
      <c r="P15" s="12">
        <f>IF('IMPRESSION AGGIR RESIDENT'!$H$19=$B$15,O15,0)</f>
        <v>0</v>
      </c>
      <c r="Q15" s="12">
        <v>2000</v>
      </c>
      <c r="R15" s="12">
        <f>IF('IMPRESSION AGGIR RESIDENT'!$H$19=$B$15,Q15,0)</f>
        <v>0</v>
      </c>
    </row>
    <row r="16" spans="1:18" ht="13" thickBot="1">
      <c r="A16" s="10" t="s">
        <v>20</v>
      </c>
      <c r="B16" s="9" t="s">
        <v>13</v>
      </c>
      <c r="C16" s="12">
        <v>800</v>
      </c>
      <c r="D16" s="12">
        <f>IF('IMPRESSION AGGIR RESIDENT'!$H$21=$B$16,C16,0)</f>
        <v>0</v>
      </c>
      <c r="E16" s="12">
        <v>800</v>
      </c>
      <c r="F16" s="12">
        <f>IF('IMPRESSION AGGIR RESIDENT'!$H$21=$B$16,E16,0)</f>
        <v>0</v>
      </c>
      <c r="G16" s="12">
        <v>1000</v>
      </c>
      <c r="H16" s="12">
        <f>IF('IMPRESSION AGGIR RESIDENT'!$H$21=$B$16,G16,0)</f>
        <v>0</v>
      </c>
      <c r="I16" s="12">
        <v>2000</v>
      </c>
      <c r="J16" s="12">
        <f>IF('IMPRESSION AGGIR RESIDENT'!$H$21=$B$16,I16,0)</f>
        <v>0</v>
      </c>
      <c r="K16" s="12">
        <v>800</v>
      </c>
      <c r="L16" s="12">
        <f>IF('IMPRESSION AGGIR RESIDENT'!$H$21=$B$16,K16,0)</f>
        <v>0</v>
      </c>
      <c r="M16" s="12">
        <v>500</v>
      </c>
      <c r="N16" s="12">
        <f>IF('IMPRESSION AGGIR RESIDENT'!$H$21=$B$16,M16,0)</f>
        <v>0</v>
      </c>
      <c r="O16" s="12">
        <v>400</v>
      </c>
      <c r="P16" s="12">
        <f>IF('IMPRESSION AGGIR RESIDENT'!$H$21=$B$16,O16,0)</f>
        <v>0</v>
      </c>
      <c r="Q16" s="12">
        <v>1000</v>
      </c>
      <c r="R16" s="12">
        <f>IF('IMPRESSION AGGIR RESIDENT'!$H$21=$B$16,Q16,0)</f>
        <v>0</v>
      </c>
    </row>
    <row r="17" spans="1:18" ht="13" thickBot="1">
      <c r="A17" s="11"/>
      <c r="B17" s="9" t="s">
        <v>14</v>
      </c>
      <c r="C17" s="12">
        <v>120</v>
      </c>
      <c r="D17" s="12">
        <f>IF('IMPRESSION AGGIR RESIDENT'!$H$21=$B$17,C17,0)</f>
        <v>0</v>
      </c>
      <c r="E17" s="12">
        <v>120</v>
      </c>
      <c r="F17" s="12">
        <f>IF('IMPRESSION AGGIR RESIDENT'!$H$21=$B$17,E17,0)</f>
        <v>0</v>
      </c>
      <c r="G17" s="12">
        <v>200</v>
      </c>
      <c r="H17" s="12">
        <f>IF('IMPRESSION AGGIR RESIDENT'!$H$21=$B$17,G17,0)</f>
        <v>0</v>
      </c>
      <c r="I17" s="12">
        <v>200</v>
      </c>
      <c r="J17" s="12">
        <f>IF('IMPRESSION AGGIR RESIDENT'!$H$21=$B$17,I17,0)</f>
        <v>0</v>
      </c>
      <c r="K17" s="12">
        <v>100</v>
      </c>
      <c r="L17" s="12">
        <f>IF('IMPRESSION AGGIR RESIDENT'!$H$21=$B$17,K17,0)</f>
        <v>0</v>
      </c>
      <c r="M17" s="12">
        <v>100</v>
      </c>
      <c r="N17" s="12">
        <f>IF('IMPRESSION AGGIR RESIDENT'!$H$21=$B$17,M17,0)</f>
        <v>0</v>
      </c>
      <c r="O17" s="12">
        <v>200</v>
      </c>
      <c r="P17" s="12">
        <f>IF('IMPRESSION AGGIR RESIDENT'!$H$21=$B$17,O17,0)</f>
        <v>0</v>
      </c>
      <c r="Q17" s="12">
        <v>2000</v>
      </c>
      <c r="R17" s="12">
        <f>IF('IMPRESSION AGGIR RESIDENT'!$H$21=$B$17,Q17,0)</f>
        <v>0</v>
      </c>
    </row>
    <row r="18" spans="1:18" ht="13" thickBot="1">
      <c r="A18" s="10" t="s">
        <v>55</v>
      </c>
      <c r="B18" s="9" t="s">
        <v>13</v>
      </c>
      <c r="C18" s="12">
        <v>200</v>
      </c>
      <c r="D18" s="12">
        <f>IF('IMPRESSION AGGIR RESIDENT'!$H$23=$B$18,C18,0)</f>
        <v>200</v>
      </c>
      <c r="E18" s="12">
        <v>-80</v>
      </c>
      <c r="F18" s="12">
        <f>IF('IMPRESSION AGGIR RESIDENT'!$H$23=$B$18,E18,0)</f>
        <v>-80</v>
      </c>
      <c r="G18" s="12">
        <v>400</v>
      </c>
      <c r="H18" s="12">
        <f>IF('IMPRESSION AGGIR RESIDENT'!$H$23=$B$18,G18,0)</f>
        <v>400</v>
      </c>
      <c r="I18" s="12">
        <v>200</v>
      </c>
      <c r="J18" s="12">
        <f>IF('IMPRESSION AGGIR RESIDENT'!$H$23=$B$18,I18,0)</f>
        <v>200</v>
      </c>
      <c r="K18" s="12">
        <v>200</v>
      </c>
      <c r="L18" s="12">
        <f>IF('IMPRESSION AGGIR RESIDENT'!$H$23=$B$18,K18,0)</f>
        <v>200</v>
      </c>
      <c r="M18" s="12">
        <v>200</v>
      </c>
      <c r="N18" s="12">
        <f>IF('IMPRESSION AGGIR RESIDENT'!$H$23=$B$18,M18,0)</f>
        <v>200</v>
      </c>
      <c r="O18" s="12">
        <v>200</v>
      </c>
      <c r="P18" s="12">
        <f>IF('IMPRESSION AGGIR RESIDENT'!$H$23=$B$18,O18,0)</f>
        <v>200</v>
      </c>
      <c r="Q18" s="12">
        <v>1000</v>
      </c>
      <c r="R18" s="12">
        <f>IF('IMPRESSION AGGIR RESIDENT'!$H$23=$B$18,Q18,0)</f>
        <v>1000</v>
      </c>
    </row>
    <row r="19" spans="1:18" ht="13" thickBot="1">
      <c r="A19" s="11" t="s">
        <v>56</v>
      </c>
      <c r="B19" s="9" t="s">
        <v>14</v>
      </c>
      <c r="C19" s="12">
        <v>32</v>
      </c>
      <c r="D19" s="12">
        <f>IF('IMPRESSION AGGIR RESIDENT'!$H$23=$B$19,C19,0)</f>
        <v>0</v>
      </c>
      <c r="E19" s="12">
        <v>-40</v>
      </c>
      <c r="F19" s="12">
        <f>IF('IMPRESSION AGGIR RESIDENT'!$H$23=$B$19,E19,0)</f>
        <v>0</v>
      </c>
      <c r="G19" s="12">
        <v>40</v>
      </c>
      <c r="H19" s="12">
        <f>IF('IMPRESSION AGGIR RESIDENT'!$H$23=$B$19,G19,0)</f>
        <v>0</v>
      </c>
      <c r="I19" s="12">
        <v>0</v>
      </c>
      <c r="J19" s="12">
        <f>IF('IMPRESSION AGGIR RESIDENT'!$H$23=$B$19,I19,0)</f>
        <v>0</v>
      </c>
      <c r="K19" s="12">
        <v>0</v>
      </c>
      <c r="L19" s="12">
        <f>IF('IMPRESSION AGGIR RESIDENT'!$H$23=$B$19,K19,0)</f>
        <v>0</v>
      </c>
      <c r="M19" s="12">
        <v>0</v>
      </c>
      <c r="N19" s="12">
        <f>IF('IMPRESSION AGGIR RESIDENT'!$H$23=$B$19,M19,0)</f>
        <v>0</v>
      </c>
      <c r="O19" s="12">
        <v>100</v>
      </c>
      <c r="P19" s="12">
        <f>IF('IMPRESSION AGGIR RESIDENT'!$H$23=$B$19,O19,0)</f>
        <v>0</v>
      </c>
      <c r="Q19" s="12">
        <v>1000</v>
      </c>
      <c r="R19" s="12">
        <f>IF('IMPRESSION AGGIR RESIDENT'!$H$23=$B$19,Q19,0)</f>
        <v>0</v>
      </c>
    </row>
    <row r="20" spans="1:18" ht="13" thickBot="1">
      <c r="A20" s="10" t="s">
        <v>55</v>
      </c>
      <c r="B20" s="9" t="s">
        <v>13</v>
      </c>
      <c r="C20" s="12">
        <v>0</v>
      </c>
      <c r="D20" s="12">
        <f>IF('IMPRESSION AGGIR RESIDENT'!$H$25=$B$20,C20,0)</f>
        <v>0</v>
      </c>
      <c r="E20" s="12">
        <v>0</v>
      </c>
      <c r="F20" s="12">
        <f>IF('IMPRESSION AGGIR RESIDENT'!$H$25=$B$20,E20,0)</f>
        <v>0</v>
      </c>
      <c r="G20" s="12">
        <v>0</v>
      </c>
      <c r="H20" s="12">
        <f>IF('IMPRESSION AGGIR RESIDENT'!$H$25=$B$20,G20,0)</f>
        <v>0</v>
      </c>
      <c r="I20" s="12">
        <v>0</v>
      </c>
      <c r="J20" s="12">
        <f>IF('IMPRESSION AGGIR RESIDENT'!$H$25=$B$20,I20,0)</f>
        <v>0</v>
      </c>
      <c r="K20" s="12">
        <v>0</v>
      </c>
      <c r="L20" s="12">
        <f>IF('IMPRESSION AGGIR RESIDENT'!$H$25=$B$20,K20,0)</f>
        <v>0</v>
      </c>
      <c r="M20" s="12">
        <v>0</v>
      </c>
      <c r="N20" s="12">
        <f>IF('IMPRESSION AGGIR RESIDENT'!$H$25=$B$20,M20,0)</f>
        <v>0</v>
      </c>
      <c r="O20" s="12">
        <v>0</v>
      </c>
      <c r="P20" s="12">
        <f>IF('IMPRESSION AGGIR RESIDENT'!$H$25=$B$20,O20,0)</f>
        <v>0</v>
      </c>
      <c r="Q20" s="12">
        <v>0</v>
      </c>
      <c r="R20" s="12">
        <f>IF('IMPRESSION AGGIR RESIDENT'!$H$25=$B$20,Q20,0)</f>
        <v>0</v>
      </c>
    </row>
    <row r="21" spans="1:18" ht="13" thickBot="1">
      <c r="A21" s="11" t="s">
        <v>57</v>
      </c>
      <c r="B21" s="9" t="s">
        <v>14</v>
      </c>
      <c r="C21" s="12">
        <v>0</v>
      </c>
      <c r="D21" s="12">
        <f>IF('IMPRESSION AGGIR RESIDENT'!$H$25=$B$21,C21,0)</f>
        <v>0</v>
      </c>
      <c r="E21" s="12">
        <v>0</v>
      </c>
      <c r="F21" s="12">
        <f>IF('IMPRESSION AGGIR RESIDENT'!$H$25=$B$21,E21,0)</f>
        <v>0</v>
      </c>
      <c r="G21" s="12">
        <v>0</v>
      </c>
      <c r="H21" s="12">
        <f>IF('IMPRESSION AGGIR RESIDENT'!$H$25=$B$21,G21,0)</f>
        <v>0</v>
      </c>
      <c r="I21" s="12">
        <v>0</v>
      </c>
      <c r="J21" s="12">
        <f>IF('IMPRESSION AGGIR RESIDENT'!$H$25=$B$21,I21,0)</f>
        <v>0</v>
      </c>
      <c r="K21" s="12">
        <v>0</v>
      </c>
      <c r="L21" s="12">
        <f>IF('IMPRESSION AGGIR RESIDENT'!$H$25=$B$21,K21,0)</f>
        <v>0</v>
      </c>
      <c r="M21" s="12">
        <v>0</v>
      </c>
      <c r="N21" s="12">
        <f>IF('IMPRESSION AGGIR RESIDENT'!$H$25=$B$21,M21,0)</f>
        <v>0</v>
      </c>
      <c r="O21" s="12">
        <v>0</v>
      </c>
      <c r="P21" s="12">
        <f>IF('IMPRESSION AGGIR RESIDENT'!$H$25=$B$21,O21,0)</f>
        <v>0</v>
      </c>
      <c r="Q21" s="12">
        <v>0</v>
      </c>
      <c r="R21" s="12">
        <f>IF('IMPRESSION AGGIR RESIDENT'!$H$25=$B$21,Q21,0)</f>
        <v>0</v>
      </c>
    </row>
    <row r="22" spans="1:18" ht="13" thickBot="1">
      <c r="A22" s="10" t="s">
        <v>21</v>
      </c>
      <c r="B22" s="9" t="s">
        <v>13</v>
      </c>
      <c r="C22" s="12">
        <v>0</v>
      </c>
      <c r="D22" s="12">
        <f>IF('IMPRESSION AGGIR RESIDENT'!$H$27=$B$22,C22,0)</f>
        <v>0</v>
      </c>
      <c r="E22" s="12">
        <v>0</v>
      </c>
      <c r="F22" s="12">
        <f>IF('IMPRESSION AGGIR RESIDENT'!$H$27=$B$22,E22,0)</f>
        <v>0</v>
      </c>
      <c r="G22" s="12">
        <v>0</v>
      </c>
      <c r="H22" s="12">
        <f>IF('IMPRESSION AGGIR RESIDENT'!$H$27=$B$22,G22,0)</f>
        <v>0</v>
      </c>
      <c r="I22" s="12">
        <v>0</v>
      </c>
      <c r="J22" s="12">
        <f>IF('IMPRESSION AGGIR RESIDENT'!$H$27=$B$22,I22,0)</f>
        <v>0</v>
      </c>
      <c r="K22" s="12">
        <v>0</v>
      </c>
      <c r="L22" s="12">
        <f>IF('IMPRESSION AGGIR RESIDENT'!$H$27=$B$22,K22,0)</f>
        <v>0</v>
      </c>
      <c r="M22" s="12">
        <v>0</v>
      </c>
      <c r="N22" s="12">
        <f>IF('IMPRESSION AGGIR RESIDENT'!$H$27=$B$22,M22,0)</f>
        <v>0</v>
      </c>
      <c r="O22" s="12">
        <v>0</v>
      </c>
      <c r="P22" s="12">
        <f>IF('IMPRESSION AGGIR RESIDENT'!$H$27=$B$22,O22,0)</f>
        <v>0</v>
      </c>
      <c r="Q22" s="12">
        <v>0</v>
      </c>
      <c r="R22" s="12">
        <f>IF('IMPRESSION AGGIR RESIDENT'!$H$27=$B$22,Q22,0)</f>
        <v>0</v>
      </c>
    </row>
    <row r="23" spans="1:18" ht="13" thickBot="1">
      <c r="A23" s="11"/>
      <c r="B23" s="9" t="s">
        <v>14</v>
      </c>
      <c r="C23" s="11">
        <v>0</v>
      </c>
      <c r="D23" s="11">
        <f>IF('IMPRESSION AGGIR RESIDENT'!$H$27=$B$23,C23,0)</f>
        <v>0</v>
      </c>
      <c r="E23" s="11">
        <v>0</v>
      </c>
      <c r="F23" s="11">
        <f>IF('IMPRESSION AGGIR RESIDENT'!$H$27=$B$23,E23,0)</f>
        <v>0</v>
      </c>
      <c r="G23" s="11">
        <v>0</v>
      </c>
      <c r="H23" s="11">
        <f>IF('IMPRESSION AGGIR RESIDENT'!$H$27=$B$23,G23,0)</f>
        <v>0</v>
      </c>
      <c r="I23" s="11">
        <v>0</v>
      </c>
      <c r="J23" s="11">
        <f>IF('IMPRESSION AGGIR RESIDENT'!$H$27=$B$23,I23,0)</f>
        <v>0</v>
      </c>
      <c r="K23" s="11">
        <v>0</v>
      </c>
      <c r="L23" s="11">
        <f>IF('IMPRESSION AGGIR RESIDENT'!$H$27=$B$23,K23,0)</f>
        <v>0</v>
      </c>
      <c r="M23" s="11">
        <v>0</v>
      </c>
      <c r="N23" s="11">
        <f>IF('IMPRESSION AGGIR RESIDENT'!$H$27=$B$23,M23,0)</f>
        <v>0</v>
      </c>
      <c r="O23" s="11">
        <v>0</v>
      </c>
      <c r="P23" s="11">
        <f>IF('IMPRESSION AGGIR RESIDENT'!$H$27=$B$23,O23,0)</f>
        <v>0</v>
      </c>
      <c r="Q23" s="11">
        <v>0</v>
      </c>
      <c r="R23" s="11">
        <f>IF('IMPRESSION AGGIR RESIDENT'!$H$27=$B$23,Q23,0)</f>
        <v>0</v>
      </c>
    </row>
    <row r="24" spans="1:18" ht="13" thickBot="1">
      <c r="A24" s="2" t="s">
        <v>52</v>
      </c>
      <c r="B24" s="13"/>
      <c r="C24" s="14"/>
      <c r="D24" s="13">
        <f>SUM(D4:D23)</f>
        <v>236</v>
      </c>
      <c r="E24" s="13"/>
      <c r="F24" s="13">
        <f>SUM(F4:F23)</f>
        <v>-64</v>
      </c>
      <c r="G24" s="13"/>
      <c r="H24" s="13">
        <f>SUM(H4:H23)</f>
        <v>436</v>
      </c>
      <c r="I24" s="13"/>
      <c r="J24" s="13">
        <f>SUM(J4:J23)</f>
        <v>400</v>
      </c>
      <c r="K24" s="13"/>
      <c r="L24" s="13">
        <f>SUM(L4:L23)</f>
        <v>400</v>
      </c>
      <c r="M24" s="13"/>
      <c r="N24" s="13">
        <f>SUM(N4:N23)</f>
        <v>400</v>
      </c>
      <c r="O24" s="13"/>
      <c r="P24" s="13">
        <f>SUM(P4:P23)</f>
        <v>600</v>
      </c>
      <c r="Q24" s="13"/>
      <c r="R24" s="3">
        <f>SUM(R4:R23)</f>
        <v>5000</v>
      </c>
    </row>
    <row r="25" spans="1:18" ht="14" thickTop="1" thickBot="1">
      <c r="A25" s="2" t="s">
        <v>53</v>
      </c>
      <c r="B25" s="13"/>
      <c r="C25" s="15">
        <f>IF(D24&gt;=4380,1,D25)</f>
        <v>11</v>
      </c>
      <c r="D25" s="13">
        <f>IF(D24&gt;=4140,2,E25)</f>
        <v>11</v>
      </c>
      <c r="E25" s="13">
        <f>IF(D24&gt;=3390,3,F25)</f>
        <v>11</v>
      </c>
      <c r="F25" s="13">
        <f>IF(F24&gt;=2016,4,G25)</f>
        <v>11</v>
      </c>
      <c r="G25" s="13">
        <f>IF(H24&gt;=1700,5,H25)</f>
        <v>11</v>
      </c>
      <c r="H25" s="13">
        <f>IF(H24&gt;=1432,6,I25)</f>
        <v>11</v>
      </c>
      <c r="I25" s="13">
        <f>IF(J24&gt;=2400,7,J25)</f>
        <v>11</v>
      </c>
      <c r="J25" s="13">
        <f>IF(L24&gt;=1200,8,K25)</f>
        <v>11</v>
      </c>
      <c r="K25" s="13">
        <f>IF(N24&gt;=800,9,L25)</f>
        <v>11</v>
      </c>
      <c r="L25" s="13">
        <f>IF(P24&gt;=650,10,M25)</f>
        <v>11</v>
      </c>
      <c r="M25" s="13">
        <f>IF($R$24&gt;=4000,11,N25)</f>
        <v>11</v>
      </c>
      <c r="N25" s="13">
        <f>IF($R$24&gt;=2000,12,O25)</f>
        <v>12</v>
      </c>
      <c r="O25" s="13">
        <f>IF($R$24&lt;2000,13,P25)</f>
        <v>0</v>
      </c>
      <c r="P25" s="3">
        <v>0</v>
      </c>
    </row>
    <row r="26" spans="1:18" ht="17" thickTop="1" thickBot="1">
      <c r="A26" s="2" t="s">
        <v>54</v>
      </c>
      <c r="B26" s="13"/>
      <c r="C26" s="16">
        <f>IF($C$25=1,1,D26)</f>
        <v>4</v>
      </c>
      <c r="D26" s="13">
        <f>IF(AND($C$25&gt;=2,$C$25&lt;=7),2,E26)</f>
        <v>4</v>
      </c>
      <c r="E26" s="13">
        <f>IF(OR($C$25=8,$C$25=9),3,F26)</f>
        <v>4</v>
      </c>
      <c r="F26" s="13">
        <f>IF(OR($C$25=10,$C$25=11),4,G26)</f>
        <v>4</v>
      </c>
      <c r="G26" s="13">
        <f>IF($C$25=12,5,H26)</f>
        <v>0</v>
      </c>
      <c r="H26" s="13">
        <f>IF($C$25=13,6,I26)</f>
        <v>0</v>
      </c>
      <c r="I26" s="3">
        <v>0</v>
      </c>
    </row>
  </sheetData>
  <phoneticPr fontId="0" type="noConversion"/>
  <pageMargins left="0.78740157499999996" right="0.78740157499999996" top="0.984251969" bottom="0.984251969" header="0.4921259845" footer="0.4921259845"/>
  <headerFooter alignWithMargins="0"/>
  <legacyDrawing r:id="rId1"/>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enableFormatConditionsCalculation="0">
    <tabColor theme="1" tint="4.9989318521683403E-2"/>
  </sheetPr>
  <dimension ref="A1:R26"/>
  <sheetViews>
    <sheetView workbookViewId="0">
      <selection activeCell="D17" sqref="D17"/>
    </sheetView>
  </sheetViews>
  <sheetFormatPr baseColWidth="10" defaultRowHeight="12" x14ac:dyDescent="0"/>
  <cols>
    <col min="1" max="1" width="13.5" style="4" customWidth="1"/>
    <col min="2" max="2" width="2.33203125" style="4" customWidth="1"/>
    <col min="3" max="18" width="5.6640625" style="4" customWidth="1"/>
    <col min="19" max="16384" width="10.83203125" style="4"/>
  </cols>
  <sheetData>
    <row r="1" spans="1:18" ht="18" thickBot="1">
      <c r="A1" s="1" t="s">
        <v>0</v>
      </c>
      <c r="B1" s="3"/>
    </row>
    <row r="2" spans="1:18" ht="13" thickBot="1">
      <c r="A2" s="5" t="s">
        <v>1</v>
      </c>
      <c r="B2" s="6"/>
      <c r="C2" s="2" t="s">
        <v>2</v>
      </c>
      <c r="D2" s="3"/>
      <c r="E2" s="2" t="s">
        <v>5</v>
      </c>
      <c r="F2" s="3"/>
      <c r="G2" s="2" t="s">
        <v>6</v>
      </c>
      <c r="H2" s="3"/>
      <c r="I2" s="2" t="s">
        <v>7</v>
      </c>
      <c r="J2" s="3"/>
      <c r="K2" s="2" t="s">
        <v>8</v>
      </c>
      <c r="L2" s="3"/>
      <c r="M2" s="2" t="s">
        <v>9</v>
      </c>
      <c r="N2" s="3"/>
      <c r="O2" s="2" t="s">
        <v>10</v>
      </c>
      <c r="P2" s="3"/>
      <c r="Q2" s="2" t="s">
        <v>11</v>
      </c>
      <c r="R2" s="3"/>
    </row>
    <row r="3" spans="1:18" ht="13" thickBot="1">
      <c r="A3" s="7"/>
      <c r="B3" s="8"/>
      <c r="C3" s="9" t="s">
        <v>3</v>
      </c>
      <c r="D3" s="9" t="s">
        <v>4</v>
      </c>
      <c r="E3" s="9" t="s">
        <v>3</v>
      </c>
      <c r="F3" s="9" t="s">
        <v>4</v>
      </c>
      <c r="G3" s="9" t="s">
        <v>3</v>
      </c>
      <c r="H3" s="9" t="s">
        <v>4</v>
      </c>
      <c r="I3" s="9" t="s">
        <v>3</v>
      </c>
      <c r="J3" s="9" t="s">
        <v>4</v>
      </c>
      <c r="K3" s="9" t="s">
        <v>3</v>
      </c>
      <c r="L3" s="9" t="s">
        <v>4</v>
      </c>
      <c r="M3" s="9" t="s">
        <v>3</v>
      </c>
      <c r="N3" s="9" t="s">
        <v>4</v>
      </c>
      <c r="O3" s="9" t="s">
        <v>3</v>
      </c>
      <c r="P3" s="9" t="s">
        <v>4</v>
      </c>
      <c r="Q3" s="9" t="s">
        <v>3</v>
      </c>
      <c r="R3" s="9" t="s">
        <v>4</v>
      </c>
    </row>
    <row r="4" spans="1:18" ht="13" thickBot="1">
      <c r="A4" s="10" t="s">
        <v>12</v>
      </c>
      <c r="B4" s="9" t="s">
        <v>13</v>
      </c>
      <c r="C4" s="10">
        <v>2000</v>
      </c>
      <c r="D4" s="10">
        <f>IF('TEST GIR PROSPECT'!$H$8=$B$4,C4,0)</f>
        <v>0</v>
      </c>
      <c r="E4" s="10">
        <v>1500</v>
      </c>
      <c r="F4" s="10">
        <f>IF('TEST GIR PROSPECT'!$H$8=$B$4,E4,0)</f>
        <v>0</v>
      </c>
      <c r="G4" s="10">
        <v>0</v>
      </c>
      <c r="H4" s="10">
        <f>IF('TEST GIR PROSPECT'!$H$8=$B$4,G4,0)</f>
        <v>0</v>
      </c>
      <c r="I4" s="10">
        <v>0</v>
      </c>
      <c r="J4" s="10">
        <f>IF('TEST GIR PROSPECT'!$H$8=$B$4,I4,0)</f>
        <v>0</v>
      </c>
      <c r="K4" s="10">
        <v>400</v>
      </c>
      <c r="L4" s="10">
        <f>IF('TEST GIR PROSPECT'!$H$8=$B$4,K4,0)</f>
        <v>0</v>
      </c>
      <c r="M4" s="10">
        <v>200</v>
      </c>
      <c r="N4" s="10">
        <f>IF('TEST GIR PROSPECT'!$H$8=$B$4,M4,0)</f>
        <v>0</v>
      </c>
      <c r="O4" s="10">
        <v>150</v>
      </c>
      <c r="P4" s="10">
        <f>IF('TEST GIR PROSPECT'!$H$8=$B$4,O4,0)</f>
        <v>0</v>
      </c>
      <c r="Q4" s="10">
        <v>0</v>
      </c>
      <c r="R4" s="10">
        <f>IF('TEST GIR PROSPECT'!$H$8=$B$4,Q4,0)</f>
        <v>0</v>
      </c>
    </row>
    <row r="5" spans="1:18" ht="13" thickBot="1">
      <c r="A5" s="11"/>
      <c r="B5" s="9" t="s">
        <v>14</v>
      </c>
      <c r="C5" s="12">
        <v>0</v>
      </c>
      <c r="D5" s="12">
        <f>IF('TEST GIR PROSPECT'!$H$8=$B$5,C5,0)</f>
        <v>0</v>
      </c>
      <c r="E5" s="12">
        <v>320</v>
      </c>
      <c r="F5" s="12">
        <f>IF('TEST GIR PROSPECT'!$H$8=$B$5,E5,0)</f>
        <v>0</v>
      </c>
      <c r="G5" s="12">
        <v>0</v>
      </c>
      <c r="H5" s="12">
        <f>IF('TEST GIR PROSPECT'!$H$8=$B$5,G5,0)</f>
        <v>0</v>
      </c>
      <c r="I5" s="12">
        <v>0</v>
      </c>
      <c r="J5" s="12">
        <f>IF('TEST GIR PROSPECT'!$H$8=$B$5,I5,0)</f>
        <v>0</v>
      </c>
      <c r="K5" s="12">
        <v>0</v>
      </c>
      <c r="L5" s="12">
        <f>IF('TEST GIR PROSPECT'!$H$8=$B$5,K5,0)</f>
        <v>0</v>
      </c>
      <c r="M5" s="12">
        <v>100</v>
      </c>
      <c r="N5" s="12">
        <f>IF('TEST GIR PROSPECT'!$H$8=$B$5,M5,0)</f>
        <v>0</v>
      </c>
      <c r="O5" s="12">
        <v>0</v>
      </c>
      <c r="P5" s="12">
        <f>IF('TEST GIR PROSPECT'!$H$8=$B$5,O5,0)</f>
        <v>0</v>
      </c>
      <c r="Q5" s="12">
        <v>0</v>
      </c>
      <c r="R5" s="12">
        <f>IF('TEST GIR PROSPECT'!$H$8=$B$5,Q5,0)</f>
        <v>0</v>
      </c>
    </row>
    <row r="6" spans="1:18" ht="13" thickBot="1">
      <c r="A6" s="10" t="s">
        <v>15</v>
      </c>
      <c r="B6" s="9" t="s">
        <v>13</v>
      </c>
      <c r="C6" s="12">
        <v>1200</v>
      </c>
      <c r="D6" s="12">
        <f>IF('TEST GIR PROSPECT'!$H$10=$B$6,C6,0)</f>
        <v>1200</v>
      </c>
      <c r="E6" s="12">
        <v>1200</v>
      </c>
      <c r="F6" s="12">
        <f>IF('TEST GIR PROSPECT'!$H$10=$B$6,E6,0)</f>
        <v>1200</v>
      </c>
      <c r="G6" s="12">
        <v>0</v>
      </c>
      <c r="H6" s="12">
        <f>IF('TEST GIR PROSPECT'!$H$10=$B$6,G6,0)</f>
        <v>0</v>
      </c>
      <c r="I6" s="12">
        <v>0</v>
      </c>
      <c r="J6" s="12">
        <f>IF('TEST GIR PROSPECT'!$H$10=$B$6,I6,0)</f>
        <v>0</v>
      </c>
      <c r="K6" s="12">
        <v>400</v>
      </c>
      <c r="L6" s="12">
        <f>IF('TEST GIR PROSPECT'!$H$10=$B$6,K6,0)</f>
        <v>400</v>
      </c>
      <c r="M6" s="12">
        <v>200</v>
      </c>
      <c r="N6" s="12">
        <f>IF('TEST GIR PROSPECT'!$H$10=$B$6,M6,0)</f>
        <v>200</v>
      </c>
      <c r="O6" s="12">
        <v>150</v>
      </c>
      <c r="P6" s="12">
        <f>IF('TEST GIR PROSPECT'!$H$10=$B$6,O6,0)</f>
        <v>150</v>
      </c>
      <c r="Q6" s="12">
        <v>0</v>
      </c>
      <c r="R6" s="12">
        <f>IF('TEST GIR PROSPECT'!$H$10=$B$6,Q6,0)</f>
        <v>0</v>
      </c>
    </row>
    <row r="7" spans="1:18" ht="13" thickBot="1">
      <c r="A7" s="11"/>
      <c r="B7" s="9" t="s">
        <v>14</v>
      </c>
      <c r="C7" s="12">
        <v>0</v>
      </c>
      <c r="D7" s="12">
        <f>IF('TEST GIR PROSPECT'!$H$10=$B$7,C7,0)</f>
        <v>0</v>
      </c>
      <c r="E7" s="12">
        <v>120</v>
      </c>
      <c r="F7" s="12">
        <f>IF('TEST GIR PROSPECT'!$H$10=$B$7,E7,0)</f>
        <v>0</v>
      </c>
      <c r="G7" s="12">
        <v>0</v>
      </c>
      <c r="H7" s="12">
        <f>IF('TEST GIR PROSPECT'!$H$10=$B$7,G7,0)</f>
        <v>0</v>
      </c>
      <c r="I7" s="12">
        <v>0</v>
      </c>
      <c r="J7" s="12">
        <f>IF('TEST GIR PROSPECT'!$H$10=$B$7,I7,0)</f>
        <v>0</v>
      </c>
      <c r="K7" s="12">
        <v>0</v>
      </c>
      <c r="L7" s="12">
        <f>IF('TEST GIR PROSPECT'!$H$10=$B$7,K7,0)</f>
        <v>0</v>
      </c>
      <c r="M7" s="12">
        <v>100</v>
      </c>
      <c r="N7" s="12">
        <f>IF('TEST GIR PROSPECT'!$H$10=$B$7,M7,0)</f>
        <v>0</v>
      </c>
      <c r="O7" s="12">
        <v>0</v>
      </c>
      <c r="P7" s="12">
        <f>IF('TEST GIR PROSPECT'!$H$10=$B$7,O7,0)</f>
        <v>0</v>
      </c>
      <c r="Q7" s="12">
        <v>0</v>
      </c>
      <c r="R7" s="12">
        <f>IF('TEST GIR PROSPECT'!$H$10=$B$7,Q7,0)</f>
        <v>0</v>
      </c>
    </row>
    <row r="8" spans="1:18" ht="13" thickBot="1">
      <c r="A8" s="10" t="s">
        <v>16</v>
      </c>
      <c r="B8" s="9" t="s">
        <v>13</v>
      </c>
      <c r="C8" s="12">
        <v>40</v>
      </c>
      <c r="D8" s="12">
        <f>IF('TEST GIR PROSPECT'!$H$12=$B$8,C8,0)</f>
        <v>0</v>
      </c>
      <c r="E8" s="12">
        <v>40</v>
      </c>
      <c r="F8" s="12">
        <f>IF('TEST GIR PROSPECT'!$H$12=$B$8,E8,0)</f>
        <v>0</v>
      </c>
      <c r="G8" s="12">
        <v>40</v>
      </c>
      <c r="H8" s="12">
        <f>IF('TEST GIR PROSPECT'!$H$12=$B$8,G8,0)</f>
        <v>0</v>
      </c>
      <c r="I8" s="12">
        <v>0</v>
      </c>
      <c r="J8" s="12">
        <f>IF('TEST GIR PROSPECT'!$H$12=$B$8,I8,0)</f>
        <v>0</v>
      </c>
      <c r="K8" s="12">
        <v>400</v>
      </c>
      <c r="L8" s="12">
        <f>IF('TEST GIR PROSPECT'!$H$12=$B$8,K8,0)</f>
        <v>0</v>
      </c>
      <c r="M8" s="12">
        <v>500</v>
      </c>
      <c r="N8" s="12">
        <f>IF('TEST GIR PROSPECT'!$H$12=$B$8,M8,0)</f>
        <v>0</v>
      </c>
      <c r="O8" s="12">
        <v>300</v>
      </c>
      <c r="P8" s="12">
        <f>IF('TEST GIR PROSPECT'!$H$12=$B$8,O8,0)</f>
        <v>0</v>
      </c>
      <c r="Q8" s="12">
        <v>3000</v>
      </c>
      <c r="R8" s="12">
        <f>IF('TEST GIR PROSPECT'!$H$12=$B$8,Q8,0)</f>
        <v>0</v>
      </c>
    </row>
    <row r="9" spans="1:18" ht="13" thickBot="1">
      <c r="A9" s="12"/>
      <c r="B9" s="9" t="s">
        <v>14</v>
      </c>
      <c r="C9" s="12">
        <v>16</v>
      </c>
      <c r="D9" s="12">
        <f>IF('TEST GIR PROSPECT'!$H$12=$B$9,C9,0)</f>
        <v>0</v>
      </c>
      <c r="E9" s="12">
        <v>16</v>
      </c>
      <c r="F9" s="12">
        <f>IF('TEST GIR PROSPECT'!$H$12=$B$9,E9,0)</f>
        <v>0</v>
      </c>
      <c r="G9" s="12">
        <v>16</v>
      </c>
      <c r="H9" s="12">
        <f>IF('TEST GIR PROSPECT'!$H$12=$B$9,G9,0)</f>
        <v>0</v>
      </c>
      <c r="I9" s="12">
        <v>0</v>
      </c>
      <c r="J9" s="12">
        <f>IF('TEST GIR PROSPECT'!$H$12=$B$9,I9,0)</f>
        <v>0</v>
      </c>
      <c r="K9" s="12">
        <v>100</v>
      </c>
      <c r="L9" s="12">
        <f>IF('TEST GIR PROSPECT'!$H$12=$B$9,K9,0)</f>
        <v>0</v>
      </c>
      <c r="M9" s="12">
        <v>100</v>
      </c>
      <c r="N9" s="12">
        <f>IF('TEST GIR PROSPECT'!$H$12=$B$9,M9,0)</f>
        <v>0</v>
      </c>
      <c r="O9" s="12">
        <v>200</v>
      </c>
      <c r="P9" s="12">
        <f>IF('TEST GIR PROSPECT'!$H$12=$B$9,O9,0)</f>
        <v>0</v>
      </c>
      <c r="Q9" s="12">
        <v>2000</v>
      </c>
      <c r="R9" s="12">
        <f>IF('TEST GIR PROSPECT'!$H$12=$B$9,Q9,0)</f>
        <v>0</v>
      </c>
    </row>
    <row r="10" spans="1:18" ht="13" thickBot="1">
      <c r="A10" s="10" t="s">
        <v>17</v>
      </c>
      <c r="B10" s="9" t="s">
        <v>13</v>
      </c>
      <c r="C10" s="12">
        <v>40</v>
      </c>
      <c r="D10" s="12">
        <f>IF('TEST GIR PROSPECT'!$H$14=$B$10,C10,0)</f>
        <v>0</v>
      </c>
      <c r="E10" s="12">
        <v>40</v>
      </c>
      <c r="F10" s="12">
        <f>IF('TEST GIR PROSPECT'!$H$14=$B$10,E10,0)</f>
        <v>0</v>
      </c>
      <c r="G10" s="12">
        <v>40</v>
      </c>
      <c r="H10" s="12">
        <f>IF('TEST GIR PROSPECT'!$H$14=$B$10,G10,0)</f>
        <v>0</v>
      </c>
      <c r="I10" s="12">
        <v>0</v>
      </c>
      <c r="J10" s="12">
        <f>IF('TEST GIR PROSPECT'!$H$14=$B$10,I10,0)</f>
        <v>0</v>
      </c>
      <c r="K10" s="12">
        <v>400</v>
      </c>
      <c r="L10" s="12">
        <f>IF('TEST GIR PROSPECT'!$H$14=$B$10,K10,0)</f>
        <v>0</v>
      </c>
      <c r="M10" s="12">
        <v>500</v>
      </c>
      <c r="N10" s="12">
        <f>IF('TEST GIR PROSPECT'!$H$14=$B$10,M10,0)</f>
        <v>0</v>
      </c>
      <c r="O10" s="12">
        <v>300</v>
      </c>
      <c r="P10" s="12">
        <f>IF('TEST GIR PROSPECT'!$H$14=$B$10,O10,0)</f>
        <v>0</v>
      </c>
      <c r="Q10" s="12">
        <v>3000</v>
      </c>
      <c r="R10" s="12">
        <f>IF('TEST GIR PROSPECT'!$H$14=$B$10,Q10,0)</f>
        <v>0</v>
      </c>
    </row>
    <row r="11" spans="1:18" ht="13" thickBot="1">
      <c r="A11" s="11"/>
      <c r="B11" s="9" t="s">
        <v>14</v>
      </c>
      <c r="C11" s="12">
        <v>16</v>
      </c>
      <c r="D11" s="12">
        <f>IF('TEST GIR PROSPECT'!$H$14=$B$11,C11,0)</f>
        <v>0</v>
      </c>
      <c r="E11" s="12">
        <v>16</v>
      </c>
      <c r="F11" s="12">
        <f>IF('TEST GIR PROSPECT'!$H$14=$B$11,E11,0)</f>
        <v>0</v>
      </c>
      <c r="G11" s="12">
        <v>16</v>
      </c>
      <c r="H11" s="12">
        <f>IF('TEST GIR PROSPECT'!$H$14=$B$11,G11,0)</f>
        <v>0</v>
      </c>
      <c r="I11" s="12">
        <v>0</v>
      </c>
      <c r="J11" s="12">
        <f>IF('TEST GIR PROSPECT'!$H$14=$B$11,I11,0)</f>
        <v>0</v>
      </c>
      <c r="K11" s="12">
        <v>100</v>
      </c>
      <c r="L11" s="12">
        <f>IF('TEST GIR PROSPECT'!$H$14=$B$11,K11,0)</f>
        <v>0</v>
      </c>
      <c r="M11" s="12">
        <v>100</v>
      </c>
      <c r="N11" s="12">
        <f>IF('TEST GIR PROSPECT'!$H$14=$B$11,M11,0)</f>
        <v>0</v>
      </c>
      <c r="O11" s="12">
        <v>200</v>
      </c>
      <c r="P11" s="12">
        <f>IF('TEST GIR PROSPECT'!$H$14=$B$11,O11,0)</f>
        <v>0</v>
      </c>
      <c r="Q11" s="12">
        <v>2000</v>
      </c>
      <c r="R11" s="12">
        <f>IF('TEST GIR PROSPECT'!$H$14=$B$11,Q11,0)</f>
        <v>0</v>
      </c>
    </row>
    <row r="12" spans="1:18" ht="13" thickBot="1">
      <c r="A12" s="10" t="s">
        <v>18</v>
      </c>
      <c r="B12" s="9" t="s">
        <v>13</v>
      </c>
      <c r="C12" s="12">
        <v>60</v>
      </c>
      <c r="D12" s="12">
        <f>IF('TEST GIR PROSPECT'!$H$17=$B$12,C12,0)</f>
        <v>0</v>
      </c>
      <c r="E12" s="12">
        <v>60</v>
      </c>
      <c r="F12" s="12">
        <f>IF('TEST GIR PROSPECT'!$H$17=$B$12,E12,0)</f>
        <v>0</v>
      </c>
      <c r="G12" s="12">
        <v>60</v>
      </c>
      <c r="H12" s="12">
        <f>IF('TEST GIR PROSPECT'!$H$17=$B$12,G12,0)</f>
        <v>0</v>
      </c>
      <c r="I12" s="12">
        <v>2000</v>
      </c>
      <c r="J12" s="12">
        <f>IF('TEST GIR PROSPECT'!$H$17=$B$12,I12,0)</f>
        <v>0</v>
      </c>
      <c r="K12" s="12">
        <v>400</v>
      </c>
      <c r="L12" s="12">
        <f>IF('TEST GIR PROSPECT'!$H$17=$B$12,K12,0)</f>
        <v>0</v>
      </c>
      <c r="M12" s="12">
        <v>500</v>
      </c>
      <c r="N12" s="12">
        <f>IF('TEST GIR PROSPECT'!$H$17=$B$12,M12,0)</f>
        <v>0</v>
      </c>
      <c r="O12" s="12">
        <v>500</v>
      </c>
      <c r="P12" s="12">
        <f>IF('TEST GIR PROSPECT'!$H$17=$B$12,O12,0)</f>
        <v>0</v>
      </c>
      <c r="Q12" s="12">
        <v>3000</v>
      </c>
      <c r="R12" s="12">
        <f>IF('TEST GIR PROSPECT'!$H$17=$B$12,Q12,0)</f>
        <v>0</v>
      </c>
    </row>
    <row r="13" spans="1:18" ht="13" thickBot="1">
      <c r="A13" s="11"/>
      <c r="B13" s="9" t="s">
        <v>14</v>
      </c>
      <c r="C13" s="12">
        <v>20</v>
      </c>
      <c r="D13" s="12">
        <f>IF('TEST GIR PROSPECT'!$H$17=$B$13,C13,0)</f>
        <v>0</v>
      </c>
      <c r="E13" s="12">
        <v>0</v>
      </c>
      <c r="F13" s="12">
        <f>IF('TEST GIR PROSPECT'!$H$17=$B$13,E13,0)</f>
        <v>0</v>
      </c>
      <c r="G13" s="12">
        <v>20</v>
      </c>
      <c r="H13" s="12">
        <f>IF('TEST GIR PROSPECT'!$H$17=$B$13,G13,0)</f>
        <v>0</v>
      </c>
      <c r="I13" s="12">
        <v>200</v>
      </c>
      <c r="J13" s="12">
        <f>IF('TEST GIR PROSPECT'!$H$17=$B$13,I13,0)</f>
        <v>0</v>
      </c>
      <c r="K13" s="12">
        <v>100</v>
      </c>
      <c r="L13" s="12">
        <f>IF('TEST GIR PROSPECT'!$H$17=$B$13,K13,0)</f>
        <v>0</v>
      </c>
      <c r="M13" s="12">
        <v>100</v>
      </c>
      <c r="N13" s="12">
        <f>IF('TEST GIR PROSPECT'!$H$17=$B$13,M13,0)</f>
        <v>0</v>
      </c>
      <c r="O13" s="12">
        <v>200</v>
      </c>
      <c r="P13" s="12">
        <f>IF('TEST GIR PROSPECT'!$H$17=$B$13,O13,0)</f>
        <v>0</v>
      </c>
      <c r="Q13" s="12">
        <v>2000</v>
      </c>
      <c r="R13" s="12">
        <f>IF('TEST GIR PROSPECT'!$H$17=$B$13,Q13,0)</f>
        <v>0</v>
      </c>
    </row>
    <row r="14" spans="1:18" ht="13" thickBot="1">
      <c r="A14" s="10" t="s">
        <v>19</v>
      </c>
      <c r="B14" s="9" t="s">
        <v>13</v>
      </c>
      <c r="C14" s="12">
        <v>100</v>
      </c>
      <c r="D14" s="12">
        <f>IF('TEST GIR PROSPECT'!$H$19=$B$14,C14,0)</f>
        <v>0</v>
      </c>
      <c r="E14" s="12">
        <v>100</v>
      </c>
      <c r="F14" s="12">
        <f>IF('TEST GIR PROSPECT'!$H$19=$B$14,E14,0)</f>
        <v>0</v>
      </c>
      <c r="G14" s="12">
        <v>160</v>
      </c>
      <c r="H14" s="12">
        <f>IF('TEST GIR PROSPECT'!$H$19=$B$14,G14,0)</f>
        <v>0</v>
      </c>
      <c r="I14" s="12">
        <v>400</v>
      </c>
      <c r="J14" s="12">
        <f>IF('TEST GIR PROSPECT'!$H$19=$B$14,I14,0)</f>
        <v>0</v>
      </c>
      <c r="K14" s="12">
        <v>800</v>
      </c>
      <c r="L14" s="12">
        <f>IF('TEST GIR PROSPECT'!$H$19=$B$14,K14,0)</f>
        <v>0</v>
      </c>
      <c r="M14" s="12">
        <v>500</v>
      </c>
      <c r="N14" s="12">
        <f>IF('TEST GIR PROSPECT'!$H$19=$B$14,M14,0)</f>
        <v>0</v>
      </c>
      <c r="O14" s="12">
        <v>500</v>
      </c>
      <c r="P14" s="12">
        <f>IF('TEST GIR PROSPECT'!$H$19=$B$14,O14,0)</f>
        <v>0</v>
      </c>
      <c r="Q14" s="12">
        <v>3000</v>
      </c>
      <c r="R14" s="12">
        <f>IF('TEST GIR PROSPECT'!$H$19=$B$14,Q14,0)</f>
        <v>0</v>
      </c>
    </row>
    <row r="15" spans="1:18" ht="13" thickBot="1">
      <c r="A15" s="11"/>
      <c r="B15" s="9" t="s">
        <v>14</v>
      </c>
      <c r="C15" s="12">
        <v>16</v>
      </c>
      <c r="D15" s="12">
        <f>IF('TEST GIR PROSPECT'!$H$19=$B$15,C15,0)</f>
        <v>0</v>
      </c>
      <c r="E15" s="12">
        <v>16</v>
      </c>
      <c r="F15" s="12">
        <f>IF('TEST GIR PROSPECT'!$H$19=$B$15,E15,0)</f>
        <v>0</v>
      </c>
      <c r="G15" s="12">
        <v>20</v>
      </c>
      <c r="H15" s="12">
        <f>IF('TEST GIR PROSPECT'!$H$19=$B$15,G15,0)</f>
        <v>0</v>
      </c>
      <c r="I15" s="12">
        <v>200</v>
      </c>
      <c r="J15" s="12">
        <f>IF('TEST GIR PROSPECT'!$H$19=$B$15,I15,0)</f>
        <v>0</v>
      </c>
      <c r="K15" s="12">
        <v>100</v>
      </c>
      <c r="L15" s="12">
        <f>IF('TEST GIR PROSPECT'!$H$19=$B$15,K15,0)</f>
        <v>0</v>
      </c>
      <c r="M15" s="12">
        <v>100</v>
      </c>
      <c r="N15" s="12">
        <f>IF('TEST GIR PROSPECT'!$H$19=$B$15,M15,0)</f>
        <v>0</v>
      </c>
      <c r="O15" s="12">
        <v>200</v>
      </c>
      <c r="P15" s="12">
        <f>IF('TEST GIR PROSPECT'!$H$19=$B$15,O15,0)</f>
        <v>0</v>
      </c>
      <c r="Q15" s="12">
        <v>2000</v>
      </c>
      <c r="R15" s="12">
        <f>IF('TEST GIR PROSPECT'!$H$19=$B$15,Q15,0)</f>
        <v>0</v>
      </c>
    </row>
    <row r="16" spans="1:18" ht="13" thickBot="1">
      <c r="A16" s="10" t="s">
        <v>20</v>
      </c>
      <c r="B16" s="9" t="s">
        <v>13</v>
      </c>
      <c r="C16" s="12">
        <v>800</v>
      </c>
      <c r="D16" s="12">
        <f>IF('TEST GIR PROSPECT'!$H$21=$B$16,C16,0)</f>
        <v>800</v>
      </c>
      <c r="E16" s="12">
        <v>800</v>
      </c>
      <c r="F16" s="12">
        <f>IF('TEST GIR PROSPECT'!$H$21=$B$16,E16,0)</f>
        <v>800</v>
      </c>
      <c r="G16" s="12">
        <v>1000</v>
      </c>
      <c r="H16" s="12">
        <f>IF('TEST GIR PROSPECT'!$H$21=$B$16,G16,0)</f>
        <v>1000</v>
      </c>
      <c r="I16" s="12">
        <v>2000</v>
      </c>
      <c r="J16" s="12">
        <f>IF('TEST GIR PROSPECT'!$H$21=$B$16,I16,0)</f>
        <v>2000</v>
      </c>
      <c r="K16" s="12">
        <v>800</v>
      </c>
      <c r="L16" s="12">
        <f>IF('TEST GIR PROSPECT'!$H$21=$B$16,K16,0)</f>
        <v>800</v>
      </c>
      <c r="M16" s="12">
        <v>500</v>
      </c>
      <c r="N16" s="12">
        <f>IF('TEST GIR PROSPECT'!$H$21=$B$16,M16,0)</f>
        <v>500</v>
      </c>
      <c r="O16" s="12">
        <v>400</v>
      </c>
      <c r="P16" s="12">
        <f>IF('TEST GIR PROSPECT'!$H$21=$B$16,O16,0)</f>
        <v>400</v>
      </c>
      <c r="Q16" s="12">
        <v>1000</v>
      </c>
      <c r="R16" s="12">
        <f>IF('TEST GIR PROSPECT'!$H$21=$B$16,Q16,0)</f>
        <v>1000</v>
      </c>
    </row>
    <row r="17" spans="1:18" ht="13" thickBot="1">
      <c r="A17" s="11"/>
      <c r="B17" s="9" t="s">
        <v>14</v>
      </c>
      <c r="C17" s="12">
        <v>120</v>
      </c>
      <c r="D17" s="12">
        <f>IF('TEST GIR PROSPECT'!$H$21=$B$17,C17,0)</f>
        <v>0</v>
      </c>
      <c r="E17" s="12">
        <v>120</v>
      </c>
      <c r="F17" s="12">
        <f>IF('TEST GIR PROSPECT'!$H$21=$B$17,E17,0)</f>
        <v>0</v>
      </c>
      <c r="G17" s="12">
        <v>200</v>
      </c>
      <c r="H17" s="12">
        <f>IF('TEST GIR PROSPECT'!$H$21=$B$17,G17,0)</f>
        <v>0</v>
      </c>
      <c r="I17" s="12">
        <v>200</v>
      </c>
      <c r="J17" s="12">
        <f>IF('TEST GIR PROSPECT'!$H$21=$B$17,I17,0)</f>
        <v>0</v>
      </c>
      <c r="K17" s="12">
        <v>100</v>
      </c>
      <c r="L17" s="12">
        <f>IF('TEST GIR PROSPECT'!$H$21=$B$17,K17,0)</f>
        <v>0</v>
      </c>
      <c r="M17" s="12">
        <v>100</v>
      </c>
      <c r="N17" s="12">
        <f>IF('TEST GIR PROSPECT'!$H$21=$B$17,M17,0)</f>
        <v>0</v>
      </c>
      <c r="O17" s="12">
        <v>200</v>
      </c>
      <c r="P17" s="12">
        <f>IF('TEST GIR PROSPECT'!$H$21=$B$17,O17,0)</f>
        <v>0</v>
      </c>
      <c r="Q17" s="12">
        <v>2000</v>
      </c>
      <c r="R17" s="12">
        <f>IF('TEST GIR PROSPECT'!$H$21=$B$17,Q17,0)</f>
        <v>0</v>
      </c>
    </row>
    <row r="18" spans="1:18" ht="13" thickBot="1">
      <c r="A18" s="10" t="s">
        <v>55</v>
      </c>
      <c r="B18" s="9" t="s">
        <v>13</v>
      </c>
      <c r="C18" s="12">
        <v>200</v>
      </c>
      <c r="D18" s="12">
        <f>IF('TEST GIR PROSPECT'!$H$23=$B$18,C18,0)</f>
        <v>0</v>
      </c>
      <c r="E18" s="12">
        <v>-80</v>
      </c>
      <c r="F18" s="12">
        <f>IF('TEST GIR PROSPECT'!$H$23=$B$18,E18,0)</f>
        <v>0</v>
      </c>
      <c r="G18" s="12">
        <v>400</v>
      </c>
      <c r="H18" s="12">
        <f>IF('TEST GIR PROSPECT'!$H$23=$B$18,G18,0)</f>
        <v>0</v>
      </c>
      <c r="I18" s="12">
        <v>200</v>
      </c>
      <c r="J18" s="12">
        <f>IF('TEST GIR PROSPECT'!$H$23=$B$18,I18,0)</f>
        <v>0</v>
      </c>
      <c r="K18" s="12">
        <v>200</v>
      </c>
      <c r="L18" s="12">
        <f>IF('TEST GIR PROSPECT'!$H$23=$B$18,K18,0)</f>
        <v>0</v>
      </c>
      <c r="M18" s="12">
        <v>200</v>
      </c>
      <c r="N18" s="12">
        <f>IF('TEST GIR PROSPECT'!$H$23=$B$18,M18,0)</f>
        <v>0</v>
      </c>
      <c r="O18" s="12">
        <v>200</v>
      </c>
      <c r="P18" s="12">
        <f>IF('TEST GIR PROSPECT'!$H$23=$B$18,O18,0)</f>
        <v>0</v>
      </c>
      <c r="Q18" s="12">
        <v>1000</v>
      </c>
      <c r="R18" s="12">
        <f>IF('TEST GIR PROSPECT'!$H$23=$B$18,Q18,0)</f>
        <v>0</v>
      </c>
    </row>
    <row r="19" spans="1:18" ht="13" thickBot="1">
      <c r="A19" s="11" t="s">
        <v>56</v>
      </c>
      <c r="B19" s="9" t="s">
        <v>14</v>
      </c>
      <c r="C19" s="12">
        <v>32</v>
      </c>
      <c r="D19" s="12">
        <f>IF('TEST GIR PROSPECT'!$H$23=$B$19,C19,0)</f>
        <v>0</v>
      </c>
      <c r="E19" s="12">
        <v>-40</v>
      </c>
      <c r="F19" s="12">
        <f>IF('TEST GIR PROSPECT'!$H$23=$B$19,E19,0)</f>
        <v>0</v>
      </c>
      <c r="G19" s="12">
        <v>40</v>
      </c>
      <c r="H19" s="12">
        <f>IF('TEST GIR PROSPECT'!$H$23=$B$19,G19,0)</f>
        <v>0</v>
      </c>
      <c r="I19" s="12">
        <v>0</v>
      </c>
      <c r="J19" s="12">
        <f>IF('TEST GIR PROSPECT'!$H$23=$B$19,I19,0)</f>
        <v>0</v>
      </c>
      <c r="K19" s="12">
        <v>0</v>
      </c>
      <c r="L19" s="12">
        <f>IF('TEST GIR PROSPECT'!$H$23=$B$19,K19,0)</f>
        <v>0</v>
      </c>
      <c r="M19" s="12">
        <v>0</v>
      </c>
      <c r="N19" s="12">
        <f>IF('TEST GIR PROSPECT'!$H$23=$B$19,M19,0)</f>
        <v>0</v>
      </c>
      <c r="O19" s="12">
        <v>100</v>
      </c>
      <c r="P19" s="12">
        <f>IF('TEST GIR PROSPECT'!$H$23=$B$19,O19,0)</f>
        <v>0</v>
      </c>
      <c r="Q19" s="12">
        <v>1000</v>
      </c>
      <c r="R19" s="12">
        <f>IF('TEST GIR PROSPECT'!$H$23=$B$19,Q19,0)</f>
        <v>0</v>
      </c>
    </row>
    <row r="20" spans="1:18" ht="13" thickBot="1">
      <c r="A20" s="10" t="s">
        <v>55</v>
      </c>
      <c r="B20" s="9" t="s">
        <v>13</v>
      </c>
      <c r="C20" s="12">
        <v>0</v>
      </c>
      <c r="D20" s="12">
        <f>IF('TEST GIR PROSPECT'!$H$25=$B$20,C20,0)</f>
        <v>0</v>
      </c>
      <c r="E20" s="12">
        <v>0</v>
      </c>
      <c r="F20" s="12">
        <f>IF('TEST GIR PROSPECT'!$H$25=$B$20,E20,0)</f>
        <v>0</v>
      </c>
      <c r="G20" s="12">
        <v>0</v>
      </c>
      <c r="H20" s="12">
        <f>IF('TEST GIR PROSPECT'!$H$25=$B$20,G20,0)</f>
        <v>0</v>
      </c>
      <c r="I20" s="12">
        <v>0</v>
      </c>
      <c r="J20" s="12">
        <f>IF('TEST GIR PROSPECT'!$H$25=$B$20,I20,0)</f>
        <v>0</v>
      </c>
      <c r="K20" s="12">
        <v>0</v>
      </c>
      <c r="L20" s="12">
        <f>IF('TEST GIR PROSPECT'!$H$25=$B$20,K20,0)</f>
        <v>0</v>
      </c>
      <c r="M20" s="12">
        <v>0</v>
      </c>
      <c r="N20" s="12">
        <f>IF('TEST GIR PROSPECT'!$H$25=$B$20,M20,0)</f>
        <v>0</v>
      </c>
      <c r="O20" s="12">
        <v>0</v>
      </c>
      <c r="P20" s="12">
        <f>IF('TEST GIR PROSPECT'!$H$25=$B$20,O20,0)</f>
        <v>0</v>
      </c>
      <c r="Q20" s="12">
        <v>0</v>
      </c>
      <c r="R20" s="12">
        <f>IF('TEST GIR PROSPECT'!$H$25=$B$20,Q20,0)</f>
        <v>0</v>
      </c>
    </row>
    <row r="21" spans="1:18" ht="13" thickBot="1">
      <c r="A21" s="11" t="s">
        <v>57</v>
      </c>
      <c r="B21" s="9" t="s">
        <v>14</v>
      </c>
      <c r="C21" s="12">
        <v>0</v>
      </c>
      <c r="D21" s="12">
        <f>IF('TEST GIR PROSPECT'!$H$25=$B$21,C21,0)</f>
        <v>0</v>
      </c>
      <c r="E21" s="12">
        <v>0</v>
      </c>
      <c r="F21" s="12">
        <f>IF('TEST GIR PROSPECT'!$H$25=$B$21,E21,0)</f>
        <v>0</v>
      </c>
      <c r="G21" s="12">
        <v>0</v>
      </c>
      <c r="H21" s="12">
        <f>IF('TEST GIR PROSPECT'!$H$25=$B$21,G21,0)</f>
        <v>0</v>
      </c>
      <c r="I21" s="12">
        <v>0</v>
      </c>
      <c r="J21" s="12">
        <f>IF('TEST GIR PROSPECT'!$H$25=$B$21,I21,0)</f>
        <v>0</v>
      </c>
      <c r="K21" s="12">
        <v>0</v>
      </c>
      <c r="L21" s="12">
        <f>IF('TEST GIR PROSPECT'!$H$25=$B$21,K21,0)</f>
        <v>0</v>
      </c>
      <c r="M21" s="12">
        <v>0</v>
      </c>
      <c r="N21" s="12">
        <f>IF('TEST GIR PROSPECT'!$H$25=$B$21,M21,0)</f>
        <v>0</v>
      </c>
      <c r="O21" s="12">
        <v>0</v>
      </c>
      <c r="P21" s="12">
        <f>IF('TEST GIR PROSPECT'!$H$25=$B$21,O21,0)</f>
        <v>0</v>
      </c>
      <c r="Q21" s="12">
        <v>0</v>
      </c>
      <c r="R21" s="12">
        <f>IF('TEST GIR PROSPECT'!$H$25=$B$21,Q21,0)</f>
        <v>0</v>
      </c>
    </row>
    <row r="22" spans="1:18" ht="13" thickBot="1">
      <c r="A22" s="10" t="s">
        <v>21</v>
      </c>
      <c r="B22" s="9" t="s">
        <v>13</v>
      </c>
      <c r="C22" s="12">
        <v>0</v>
      </c>
      <c r="D22" s="12">
        <f>IF('TEST GIR PROSPECT'!$H$27=$B$22,C22,0)</f>
        <v>0</v>
      </c>
      <c r="E22" s="12">
        <v>0</v>
      </c>
      <c r="F22" s="12">
        <f>IF('TEST GIR PROSPECT'!$H$27=$B$22,E22,0)</f>
        <v>0</v>
      </c>
      <c r="G22" s="12">
        <v>0</v>
      </c>
      <c r="H22" s="12">
        <f>IF('TEST GIR PROSPECT'!$H$27=$B$22,G22,0)</f>
        <v>0</v>
      </c>
      <c r="I22" s="12">
        <v>0</v>
      </c>
      <c r="J22" s="12">
        <f>IF('TEST GIR PROSPECT'!$H$27=$B$22,I22,0)</f>
        <v>0</v>
      </c>
      <c r="K22" s="12">
        <v>0</v>
      </c>
      <c r="L22" s="12">
        <f>IF('TEST GIR PROSPECT'!$H$27=$B$22,K22,0)</f>
        <v>0</v>
      </c>
      <c r="M22" s="12">
        <v>0</v>
      </c>
      <c r="N22" s="12">
        <f>IF('TEST GIR PROSPECT'!$H$27=$B$22,M22,0)</f>
        <v>0</v>
      </c>
      <c r="O22" s="12">
        <v>0</v>
      </c>
      <c r="P22" s="12">
        <f>IF('TEST GIR PROSPECT'!$H$27=$B$22,O22,0)</f>
        <v>0</v>
      </c>
      <c r="Q22" s="12">
        <v>0</v>
      </c>
      <c r="R22" s="12">
        <f>IF('TEST GIR PROSPECT'!$H$27=$B$22,Q22,0)</f>
        <v>0</v>
      </c>
    </row>
    <row r="23" spans="1:18" ht="13" thickBot="1">
      <c r="A23" s="11"/>
      <c r="B23" s="9" t="s">
        <v>14</v>
      </c>
      <c r="C23" s="11">
        <v>0</v>
      </c>
      <c r="D23" s="11">
        <f>IF('TEST GIR PROSPECT'!$H$27=$B$23,C23,0)</f>
        <v>0</v>
      </c>
      <c r="E23" s="11">
        <v>0</v>
      </c>
      <c r="F23" s="11">
        <f>IF('TEST GIR PROSPECT'!$H$27=$B$23,E23,0)</f>
        <v>0</v>
      </c>
      <c r="G23" s="11">
        <v>0</v>
      </c>
      <c r="H23" s="11">
        <f>IF('TEST GIR PROSPECT'!$H$27=$B$23,G23,0)</f>
        <v>0</v>
      </c>
      <c r="I23" s="11">
        <v>0</v>
      </c>
      <c r="J23" s="11">
        <f>IF('TEST GIR PROSPECT'!$H$27=$B$23,I23,0)</f>
        <v>0</v>
      </c>
      <c r="K23" s="11">
        <v>0</v>
      </c>
      <c r="L23" s="11">
        <f>IF('TEST GIR PROSPECT'!$H$27=$B$23,K23,0)</f>
        <v>0</v>
      </c>
      <c r="M23" s="11">
        <v>0</v>
      </c>
      <c r="N23" s="11">
        <f>IF('TEST GIR PROSPECT'!$H$27=$B$23,M23,0)</f>
        <v>0</v>
      </c>
      <c r="O23" s="11">
        <v>0</v>
      </c>
      <c r="P23" s="11">
        <f>IF('TEST GIR PROSPECT'!$H$27=$B$23,O23,0)</f>
        <v>0</v>
      </c>
      <c r="Q23" s="11">
        <v>0</v>
      </c>
      <c r="R23" s="11">
        <f>IF('TEST GIR PROSPECT'!$H$27=$B$23,Q23,0)</f>
        <v>0</v>
      </c>
    </row>
    <row r="24" spans="1:18" ht="13" thickBot="1">
      <c r="A24" s="2" t="s">
        <v>52</v>
      </c>
      <c r="B24" s="13"/>
      <c r="C24" s="14"/>
      <c r="D24" s="13">
        <f>SUM(D4:D23)</f>
        <v>2000</v>
      </c>
      <c r="E24" s="13"/>
      <c r="F24" s="13">
        <f>SUM(F4:F23)</f>
        <v>2000</v>
      </c>
      <c r="G24" s="13"/>
      <c r="H24" s="13">
        <f>SUM(H4:H23)</f>
        <v>1000</v>
      </c>
      <c r="I24" s="13"/>
      <c r="J24" s="13">
        <f>SUM(J4:J23)</f>
        <v>2000</v>
      </c>
      <c r="K24" s="13"/>
      <c r="L24" s="13">
        <f>SUM(L4:L23)</f>
        <v>1200</v>
      </c>
      <c r="M24" s="13"/>
      <c r="N24" s="13">
        <f>SUM(N4:N23)</f>
        <v>700</v>
      </c>
      <c r="O24" s="13"/>
      <c r="P24" s="13">
        <f>SUM(P4:P23)</f>
        <v>550</v>
      </c>
      <c r="Q24" s="13"/>
      <c r="R24" s="3">
        <f>SUM(R4:R23)</f>
        <v>1000</v>
      </c>
    </row>
    <row r="25" spans="1:18" ht="14" thickTop="1" thickBot="1">
      <c r="A25" s="2" t="s">
        <v>53</v>
      </c>
      <c r="B25" s="13"/>
      <c r="C25" s="15">
        <f>IF(D24&gt;=4380,1,D25)</f>
        <v>8</v>
      </c>
      <c r="D25" s="13">
        <f>IF(D24&gt;=4140,2,E25)</f>
        <v>8</v>
      </c>
      <c r="E25" s="13">
        <f>IF(D24&gt;=3390,3,F25)</f>
        <v>8</v>
      </c>
      <c r="F25" s="13">
        <f>IF(F24&gt;=2016,4,G25)</f>
        <v>8</v>
      </c>
      <c r="G25" s="13">
        <f>IF(H24&gt;=1700,5,H25)</f>
        <v>8</v>
      </c>
      <c r="H25" s="13">
        <f>IF(H24&gt;=1432,6,I25)</f>
        <v>8</v>
      </c>
      <c r="I25" s="13">
        <f>IF(J24&gt;=2400,7,J25)</f>
        <v>8</v>
      </c>
      <c r="J25" s="13">
        <f>IF(L24&gt;=1200,8,K25)</f>
        <v>8</v>
      </c>
      <c r="K25" s="13">
        <f>IF(N24&gt;=800,9,L25)</f>
        <v>13</v>
      </c>
      <c r="L25" s="13">
        <f>IF(P24&gt;=650,10,M25)</f>
        <v>13</v>
      </c>
      <c r="M25" s="13">
        <f>IF($R$24&gt;=4000,11,N25)</f>
        <v>13</v>
      </c>
      <c r="N25" s="13">
        <f>IF($R$24&gt;=2000,12,O25)</f>
        <v>13</v>
      </c>
      <c r="O25" s="13">
        <f>IF($R$24&lt;2000,13,P25)</f>
        <v>13</v>
      </c>
      <c r="P25" s="3">
        <v>0</v>
      </c>
    </row>
    <row r="26" spans="1:18" ht="17" thickTop="1" thickBot="1">
      <c r="A26" s="2" t="s">
        <v>54</v>
      </c>
      <c r="B26" s="13"/>
      <c r="C26" s="16">
        <f>IF($C$25=1,1,D26)</f>
        <v>3</v>
      </c>
      <c r="D26" s="13">
        <f>IF(AND($C$25&gt;=2,$C$25&lt;=7),2,E26)</f>
        <v>3</v>
      </c>
      <c r="E26" s="13">
        <f>IF(OR($C$25=8,$C$25=9),3,F26)</f>
        <v>3</v>
      </c>
      <c r="F26" s="13">
        <f>IF(OR($C$25=10,$C$25=11),4,G26)</f>
        <v>0</v>
      </c>
      <c r="G26" s="13">
        <f>IF($C$25=12,5,H26)</f>
        <v>0</v>
      </c>
      <c r="H26" s="13">
        <f>IF($C$25=13,6,I26)</f>
        <v>0</v>
      </c>
      <c r="I26" s="3">
        <v>0</v>
      </c>
    </row>
  </sheetData>
  <sheetProtection password="C338" sheet="1" objects="1" scenarios="1"/>
  <pageMargins left="0.78740157499999996" right="0.78740157499999996" top="0.984251969" bottom="0.984251969" header="0.4921259845" footer="0.4921259845"/>
  <headerFooter alignWithMargins="0"/>
  <legacyDrawing r:id="rId1"/>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7</vt:i4>
      </vt:variant>
    </vt:vector>
  </HeadingPairs>
  <TitlesOfParts>
    <vt:vector size="7" baseType="lpstr">
      <vt:lpstr>TEST GIR PROSPECT</vt:lpstr>
      <vt:lpstr>LISTE DES RESIDENTS</vt:lpstr>
      <vt:lpstr>IMPRESSION AGGIR RESIDENT</vt:lpstr>
      <vt:lpstr>GIRMP</vt:lpstr>
      <vt:lpstr>GIR résidents sortis</vt:lpstr>
      <vt:lpstr>algorithme</vt:lpstr>
      <vt:lpstr>algorithme (2)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00371.direction</dc:creator>
  <cp:lastModifiedBy>christophe vincent</cp:lastModifiedBy>
  <cp:lastPrinted>2012-09-02T15:24:43Z</cp:lastPrinted>
  <dcterms:created xsi:type="dcterms:W3CDTF">2004-06-22T06:49:40Z</dcterms:created>
  <dcterms:modified xsi:type="dcterms:W3CDTF">2012-09-02T21:02:09Z</dcterms:modified>
</cp:coreProperties>
</file>