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tra\OneDrive\Desktop\"/>
    </mc:Choice>
  </mc:AlternateContent>
  <xr:revisionPtr revIDLastSave="213" documentId="11_A3F0AFFBB865F6B2DCF9830F0EDC7443083FA7EF" xr6:coauthVersionLast="43" xr6:coauthVersionMax="43" xr10:uidLastSave="{3799B4DA-65EC-4A81-8929-E59DD0D8FAD8}"/>
  <bookViews>
    <workbookView xWindow="-120" yWindow="-120" windowWidth="29040" windowHeight="15840" tabRatio="602" activeTab="4" xr2:uid="{00000000-000D-0000-FFFF-FFFF00000000}"/>
  </bookViews>
  <sheets>
    <sheet name="FORMULAIRE 2019-2020" sheetId="6" r:id="rId1"/>
    <sheet name="FACTURE" sheetId="2" r:id="rId2"/>
    <sheet name="REÇU IMPÔT 2019" sheetId="4" r:id="rId3"/>
    <sheet name="REÇU IMPÔT 2020" sheetId="8" r:id="rId4"/>
    <sheet name="LOCATION" sheetId="9" r:id="rId5"/>
    <sheet name="FORMULAIRE ÉTÉ 2019" sheetId="11" r:id="rId6"/>
    <sheet name="Divers" sheetId="10" r:id="rId7"/>
  </sheets>
  <definedNames>
    <definedName name="_xlnm.Print_Area" localSheetId="0">'FORMULAIRE 2019-2020'!$A$1:$L$40</definedName>
    <definedName name="_xlnm.Print_Area" localSheetId="5">'FORMULAIRE ÉTÉ 2019'!$A$1:$L$40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0" i="9" l="1"/>
  <c r="C18" i="9"/>
  <c r="C51" i="2"/>
  <c r="C19" i="9" l="1"/>
  <c r="C52" i="2"/>
  <c r="C53" i="2" s="1"/>
  <c r="C78" i="2" l="1"/>
  <c r="C69" i="2"/>
  <c r="C61" i="2"/>
  <c r="D31" i="11"/>
  <c r="C31" i="11"/>
  <c r="G31" i="11" s="1"/>
  <c r="D30" i="11"/>
  <c r="C30" i="11"/>
  <c r="G30" i="11" s="1"/>
  <c r="G28" i="11"/>
  <c r="D28" i="11"/>
  <c r="C28" i="11"/>
  <c r="J25" i="11"/>
  <c r="F25" i="11"/>
  <c r="D29" i="11" s="1"/>
  <c r="L24" i="11"/>
  <c r="J24" i="11"/>
  <c r="L23" i="11"/>
  <c r="J23" i="11"/>
  <c r="G23" i="11"/>
  <c r="L22" i="11"/>
  <c r="J22" i="11"/>
  <c r="B22" i="11"/>
  <c r="G22" i="11" s="1"/>
  <c r="H22" i="11" s="1"/>
  <c r="L21" i="11"/>
  <c r="J21" i="11"/>
  <c r="L20" i="11"/>
  <c r="J20" i="11"/>
  <c r="K19" i="11"/>
  <c r="I19" i="11"/>
  <c r="C79" i="2" l="1"/>
  <c r="C19" i="2"/>
  <c r="F28" i="11"/>
  <c r="H23" i="11"/>
  <c r="H24" i="11" s="1"/>
  <c r="H25" i="11" s="1"/>
  <c r="I4" i="11" s="1"/>
  <c r="C29" i="11"/>
  <c r="F30" i="11"/>
  <c r="F31" i="11"/>
  <c r="E20" i="4"/>
  <c r="E22" i="4" s="1"/>
  <c r="E24" i="4" s="1"/>
  <c r="G29" i="11" l="1"/>
  <c r="F29" i="11"/>
  <c r="L24" i="6"/>
  <c r="L23" i="6"/>
  <c r="L22" i="6"/>
  <c r="L21" i="6"/>
  <c r="L20" i="6"/>
  <c r="J24" i="6"/>
  <c r="J23" i="6"/>
  <c r="J22" i="6"/>
  <c r="J21" i="6"/>
  <c r="J20" i="6"/>
  <c r="J25" i="6"/>
  <c r="G23" i="6"/>
  <c r="F25" i="6"/>
  <c r="C18" i="2" s="1"/>
  <c r="K19" i="6" l="1"/>
  <c r="I19" i="6"/>
  <c r="B22" i="6" l="1"/>
  <c r="G22" i="6" l="1"/>
  <c r="G28" i="6" l="1"/>
  <c r="D29" i="6" l="1"/>
  <c r="D31" i="6"/>
  <c r="D30" i="6"/>
  <c r="D28" i="6"/>
  <c r="A20" i="8"/>
  <c r="A20" i="4"/>
  <c r="C14" i="10"/>
  <c r="C13" i="10"/>
  <c r="C8" i="10"/>
  <c r="C14" i="9"/>
  <c r="C13" i="9"/>
  <c r="C14" i="2"/>
  <c r="C13" i="2"/>
  <c r="C8" i="9"/>
  <c r="C8" i="2"/>
  <c r="K29" i="10"/>
  <c r="K28" i="10"/>
  <c r="K27" i="10"/>
  <c r="K26" i="10"/>
  <c r="K25" i="10"/>
  <c r="K24" i="10"/>
  <c r="K23" i="10"/>
  <c r="K22" i="10"/>
  <c r="K21" i="10"/>
  <c r="K20" i="10"/>
  <c r="C30" i="10"/>
  <c r="K19" i="10"/>
  <c r="F15" i="10" l="1"/>
  <c r="C15" i="10"/>
  <c r="C12" i="10"/>
  <c r="G11" i="10"/>
  <c r="C11" i="10"/>
  <c r="C10" i="10"/>
  <c r="C9" i="10"/>
  <c r="E8" i="10"/>
  <c r="C43" i="9" l="1"/>
  <c r="C35" i="9"/>
  <c r="C28" i="9"/>
  <c r="F15" i="9"/>
  <c r="C15" i="9"/>
  <c r="C12" i="9"/>
  <c r="G11" i="9"/>
  <c r="C11" i="9"/>
  <c r="C10" i="9"/>
  <c r="C9" i="9"/>
  <c r="E8" i="9"/>
  <c r="H22" i="6"/>
  <c r="F15" i="2"/>
  <c r="G11" i="2"/>
  <c r="C11" i="2"/>
  <c r="C10" i="2"/>
  <c r="C31" i="6" l="1"/>
  <c r="C29" i="6"/>
  <c r="C30" i="6"/>
  <c r="H23" i="6"/>
  <c r="C44" i="9"/>
  <c r="J6" i="9" s="1"/>
  <c r="D8" i="2"/>
  <c r="C15" i="2" l="1"/>
  <c r="D20" i="8" l="1"/>
  <c r="C20" i="8"/>
  <c r="B20" i="8"/>
  <c r="A17" i="8"/>
  <c r="A16" i="8"/>
  <c r="A15" i="8"/>
  <c r="A14" i="8"/>
  <c r="I15" i="2" l="1"/>
  <c r="I15" i="10"/>
  <c r="I15" i="9"/>
  <c r="B20" i="4"/>
  <c r="C45" i="2" l="1"/>
  <c r="F20" i="8" s="1"/>
  <c r="F21" i="8" s="1"/>
  <c r="C36" i="2"/>
  <c r="G24" i="4" s="1"/>
  <c r="C28" i="2"/>
  <c r="G22" i="4" s="1"/>
  <c r="C46" i="2" l="1"/>
  <c r="A17" i="4"/>
  <c r="A16" i="4"/>
  <c r="A15" i="4"/>
  <c r="A14" i="4"/>
  <c r="C12" i="2" l="1"/>
  <c r="C20" i="4" l="1"/>
  <c r="C9" i="2"/>
  <c r="H24" i="6" l="1"/>
  <c r="C28" i="6" l="1"/>
  <c r="H25" i="6"/>
  <c r="G25" i="4"/>
  <c r="G23" i="4" l="1"/>
  <c r="C17" i="2" l="1"/>
  <c r="C20" i="2" s="1"/>
  <c r="J5" i="2" s="1"/>
  <c r="F28" i="6"/>
  <c r="I4" i="6" s="1"/>
  <c r="F31" i="6"/>
  <c r="G31" i="6"/>
  <c r="G29" i="6"/>
  <c r="F29" i="6"/>
  <c r="G30" i="6"/>
  <c r="F30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B16" authorId="0" shapeId="0" xr:uid="{00000000-0006-0000-0000-000001000000}">
      <text>
        <r>
          <rPr>
            <sz val="9"/>
            <color indexed="81"/>
            <rFont val="Tahoma"/>
            <family val="2"/>
          </rPr>
          <t>année/mois/jour</t>
        </r>
      </text>
    </comment>
    <comment ref="B19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  <comment ref="G19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année/mois/jour
</t>
        </r>
      </text>
    </comment>
    <comment ref="K3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22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8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5" authorId="0" shapeId="0" xr:uid="{00000000-0006-0000-0200-000003000000}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B16" authorId="0" shapeId="0" xr:uid="{46BFEC62-6C2C-4CAB-859A-6BEF80C0211C}">
      <text>
        <r>
          <rPr>
            <sz val="9"/>
            <color indexed="81"/>
            <rFont val="Tahoma"/>
            <family val="2"/>
          </rPr>
          <t>année/mois/jour</t>
        </r>
      </text>
    </comment>
    <comment ref="B19" authorId="0" shapeId="0" xr:uid="{F276C332-2F24-4A59-89BE-A9E9D9B1014E}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  <comment ref="G19" authorId="0" shapeId="0" xr:uid="{E1514F72-48E2-4173-9E8F-E5D15D9BD729}">
      <text>
        <r>
          <rPr>
            <sz val="9"/>
            <color indexed="81"/>
            <rFont val="Tahoma"/>
            <family val="2"/>
          </rPr>
          <t xml:space="preserve">année/mois/jour
</t>
        </r>
      </text>
    </comment>
    <comment ref="K39" authorId="0" shapeId="0" xr:uid="{A4C78D75-102D-455F-A978-BA52E673DA0D}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18" authorId="0" shapeId="0" xr:uid="{00000000-0006-0000-03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</commentList>
</comments>
</file>

<file path=xl/sharedStrings.xml><?xml version="1.0" encoding="utf-8"?>
<sst xmlns="http://schemas.openxmlformats.org/spreadsheetml/2006/main" count="553" uniqueCount="124">
  <si>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</si>
  <si>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</si>
  <si>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</si>
  <si>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</si>
  <si>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</si>
  <si>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</si>
  <si>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Adresse</t>
  </si>
  <si>
    <t>Châteauguay</t>
  </si>
  <si>
    <t>J6J 2R4</t>
  </si>
  <si>
    <t>Nom du payeur :</t>
  </si>
  <si>
    <t>Date de naissance</t>
  </si>
  <si>
    <t>Dates</t>
  </si>
  <si>
    <t>Montant</t>
  </si>
  <si>
    <t>Inscription</t>
  </si>
  <si>
    <t>TOTAL</t>
  </si>
  <si>
    <t>Pour informations : Brigitte Rivet 450-741-7476</t>
  </si>
  <si>
    <t xml:space="preserve">Élève: </t>
  </si>
  <si>
    <t>Courriel:</t>
  </si>
  <si>
    <t>DATES</t>
  </si>
  <si>
    <t>INITIALES</t>
  </si>
  <si>
    <t>Reçu 2019</t>
  </si>
  <si>
    <t>Ville</t>
  </si>
  <si>
    <t>Âge</t>
  </si>
  <si>
    <t>Cours choisi</t>
  </si>
  <si>
    <t>Jour</t>
  </si>
  <si>
    <t>Heure</t>
  </si>
  <si>
    <t>Coûts</t>
  </si>
  <si>
    <t>REMARQUES</t>
  </si>
  <si>
    <t>Nombre de cours</t>
  </si>
  <si>
    <t>CHÈQUES</t>
  </si>
  <si>
    <t>RECUS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</si>
  <si>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</si>
  <si>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</si>
  <si>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</si>
  <si>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</si>
  <si>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</si>
  <si>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</si>
  <si>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</si>
  <si>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1 paiement</t>
  </si>
  <si>
    <t>Durée</t>
  </si>
  <si>
    <t xml:space="preserve">              Modalités de paiement               </t>
  </si>
  <si>
    <t>Nom de l'enfant</t>
  </si>
  <si>
    <t>Code Postal</t>
  </si>
  <si>
    <t>Nom de famille</t>
  </si>
  <si>
    <t xml:space="preserve">           Minutes</t>
  </si>
  <si>
    <t>inscription</t>
  </si>
  <si>
    <t>2019-2020</t>
  </si>
  <si>
    <t xml:space="preserve">    Septembre 2019</t>
  </si>
  <si>
    <t>Téléphone</t>
  </si>
  <si>
    <t>Cellulaire</t>
  </si>
  <si>
    <t>Cours</t>
  </si>
  <si>
    <t>Janvier à juin</t>
  </si>
  <si>
    <t>Septembre</t>
  </si>
  <si>
    <t>Juin à août</t>
  </si>
  <si>
    <r>
      <rPr>
        <b/>
        <sz val="9"/>
        <color theme="1"/>
        <rFont val="Arial Narrow"/>
        <family val="2"/>
      </rPr>
      <t>Début des cours</t>
    </r>
    <r>
      <rPr>
        <sz val="9"/>
        <color theme="1"/>
        <rFont val="Arial Narrow"/>
        <family val="2"/>
      </rPr>
      <t xml:space="preserve"> 31 aout 2019. </t>
    </r>
    <r>
      <rPr>
        <b/>
        <sz val="9"/>
        <color theme="1"/>
        <rFont val="Arial Narrow"/>
        <family val="2"/>
      </rPr>
      <t>Fin des cours</t>
    </r>
    <r>
      <rPr>
        <sz val="9"/>
        <color theme="1"/>
        <rFont val="Arial Narrow"/>
        <family val="2"/>
      </rPr>
      <t xml:space="preserve"> 1é juin 2019 élèves du mardi au samedi. 9-10 juin du dimanche ,lundi. </t>
    </r>
  </si>
  <si>
    <r>
      <rPr>
        <b/>
        <sz val="9"/>
        <color theme="1"/>
        <rFont val="Arial Narrow"/>
        <family val="2"/>
      </rPr>
      <t>Congés</t>
    </r>
    <r>
      <rPr>
        <sz val="9"/>
        <color theme="1"/>
        <rFont val="Arial Narrow"/>
        <family val="2"/>
      </rPr>
      <t xml:space="preserve"> 2 et 3 sept. 23 déc 2018 au 5 jan 2019, 3 au 9 mars 2019, 19 au 22 avril 2019</t>
    </r>
  </si>
  <si>
    <t>ans</t>
  </si>
  <si>
    <t>Montants</t>
  </si>
  <si>
    <t>Reçu 2020</t>
  </si>
  <si>
    <t>Total 2019-2020</t>
  </si>
  <si>
    <t>École de musique Jocelyne Laberge         NEQ :</t>
  </si>
  <si>
    <t>Sept. à déc.</t>
  </si>
  <si>
    <t>Sous total</t>
  </si>
  <si>
    <t>Professeur</t>
  </si>
  <si>
    <t>Coûts spéciaux</t>
  </si>
  <si>
    <t>Autres paiements sans l'inscription</t>
  </si>
  <si>
    <t>L'inscription avec 1é paiement</t>
  </si>
  <si>
    <t xml:space="preserve">Nom du payeur </t>
  </si>
  <si>
    <t>Rabais sur un seul paiement</t>
  </si>
  <si>
    <t>Remarques</t>
  </si>
  <si>
    <t>Début du cours</t>
  </si>
  <si>
    <t>Fin du cours</t>
  </si>
  <si>
    <t>nbdndnd</t>
  </si>
  <si>
    <t xml:space="preserve">                Nom de l'enfant                       </t>
  </si>
  <si>
    <t xml:space="preserve">        École de musique Jocelyne Laberge</t>
  </si>
  <si>
    <t xml:space="preserve">          Châteauguay (Qc) J6J 2R4</t>
  </si>
  <si>
    <t xml:space="preserve">          255 boulevard d'Anjou suite 101</t>
  </si>
  <si>
    <t>FACTURE</t>
  </si>
  <si>
    <t>Vendu à</t>
  </si>
  <si>
    <t>Code postal</t>
  </si>
  <si>
    <t>cours</t>
  </si>
  <si>
    <t>minutes</t>
  </si>
  <si>
    <t>Total juin à août 2019</t>
  </si>
  <si>
    <t>Total janv. à mai 2020</t>
  </si>
  <si>
    <t xml:space="preserve">Inscription </t>
  </si>
  <si>
    <t>LOCATION</t>
  </si>
  <si>
    <t>DIVERS</t>
  </si>
  <si>
    <t>Concert</t>
  </si>
  <si>
    <t>Billets</t>
  </si>
  <si>
    <t>Répétitions</t>
  </si>
  <si>
    <t>Orchestre</t>
  </si>
  <si>
    <t>PAYÉ</t>
  </si>
  <si>
    <t>Tél:</t>
  </si>
  <si>
    <t>2 paiements</t>
  </si>
  <si>
    <t>4 paiements</t>
  </si>
  <si>
    <t>9 paiements</t>
  </si>
  <si>
    <t>COÛTS</t>
  </si>
  <si>
    <t>PRIX</t>
  </si>
  <si>
    <t>RABAIS</t>
  </si>
  <si>
    <t>INSCRIPTION</t>
  </si>
  <si>
    <t>SEPT.OCT.NOV.DÉC 2019</t>
  </si>
  <si>
    <t>JUIN,JUILLET,AOÛT 2019</t>
  </si>
  <si>
    <t xml:space="preserve">        Élève: </t>
  </si>
  <si>
    <t xml:space="preserve">  </t>
  </si>
  <si>
    <t>Cel:</t>
  </si>
  <si>
    <t xml:space="preserve">Prénom </t>
  </si>
  <si>
    <t>Nombre de semaines</t>
  </si>
  <si>
    <t>bb</t>
  </si>
  <si>
    <t>Janvier à mai</t>
  </si>
  <si>
    <t xml:space="preserve">Service </t>
  </si>
  <si>
    <t xml:space="preserve">Cours </t>
  </si>
  <si>
    <t>JAN.FÉV.MARS,AVRIL,MAI,2020</t>
  </si>
  <si>
    <t>ÉTÉ 2019</t>
  </si>
  <si>
    <t>Inscription automne, hiver</t>
  </si>
  <si>
    <t>Inscription été</t>
  </si>
  <si>
    <t>LOCATION D'INSTRUMENT</t>
  </si>
  <si>
    <t>TPS</t>
  </si>
  <si>
    <t>TVQ</t>
  </si>
  <si>
    <t>TOTAL:</t>
  </si>
  <si>
    <t>Total sept .à déc. 2020</t>
  </si>
  <si>
    <t>Bonjour</t>
  </si>
  <si>
    <t>La formule dans J6 ne fonctionne pas sur cette feuille (LOCATION).</t>
  </si>
  <si>
    <t>Mais dans la feuille FACTURE, elle fontionne. Je ne comprends pas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</si>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</sst>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(&quot;$&quot;* #,##0.00_);_(&quot;$&quot;* \(#,##0.00\);_(&quot;$&quot;* &quot;-&quot;??_);_(@_)"/>
    <numFmt numFmtId="164" formatCode="#,##0\ &quot;$&quot;_);[Red]\(#,##0\ &quot;$&quot;\)"/>
    <numFmt numFmtId="165" formatCode="#,##0.00\ &quot;$&quot;_);[Red]\(#,##0.00\ &quot;$&quot;\)"/>
    <numFmt numFmtId="166" formatCode="_ * #,##0.00_)\ [$$-C0C]_ ;_ * \(#,##0.00\)\ [$$-C0C]_ ;_ * &quot;-&quot;??_)\ [$$-C0C]_ ;_ @_ "/>
    <numFmt numFmtId="167" formatCode="_([$$-409]* #,##0.00_);_([$$-409]* \(#,##0.00\);_([$$-409]* &quot;-&quot;??_);_(@_)"/>
    <numFmt numFmtId="168" formatCode="&quot;$&quot;#,##0.00"/>
    <numFmt numFmtId="169" formatCode="[&lt;=9999999]###\-####;###\-###\-####"/>
    <numFmt numFmtId="170" formatCode="0&quot; minutes&quot;"/>
    <numFmt numFmtId="171" formatCode="[$-C0C]d\ mmm\ yyyy;@"/>
    <numFmt numFmtId="172" formatCode="00000"/>
    <numFmt numFmtId="173" formatCode="[$-C0C]d\ mmmm\,\ yyyy;@"/>
    <numFmt numFmtId="174" formatCode="[$-F400]h:mm:ss\ AM/PM"/>
    <numFmt numFmtId="175" formatCode="[$$-409]#,##0.00"/>
    <numFmt numFmtId="176" formatCode=";;;"/>
    <numFmt numFmtId="177" formatCode="0.0%"/>
  </numFmts>
  <fonts count="5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7" tint="-0.249977111117893"/>
      <name val="Arial Narrow"/>
      <family val="2"/>
    </font>
    <font>
      <b/>
      <sz val="10"/>
      <name val="Arial Narrow"/>
      <family val="2"/>
    </font>
    <font>
      <sz val="7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rgb="FFFF0000"/>
      <name val="Arial Narrow"/>
      <family val="2"/>
    </font>
    <font>
      <sz val="9"/>
      <color theme="1"/>
      <name val="Arial Narrow"/>
      <family val="2"/>
    </font>
    <font>
      <sz val="20"/>
      <color rgb="FFFF0000"/>
      <name val="Arial Narrow"/>
      <family val="2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name val="Arial Narrow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1"/>
      <color rgb="FFFF0000"/>
      <name val="Arial Narrow"/>
      <family val="2"/>
    </font>
    <font>
      <sz val="11"/>
      <color theme="4" tint="-0.249977111117893"/>
      <name val="Calibri"/>
      <family val="2"/>
      <scheme val="minor"/>
    </font>
    <font>
      <sz val="28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 Narrow"/>
      <family val="2"/>
    </font>
    <font>
      <b/>
      <sz val="10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6"/>
      <color theme="0"/>
      <name val="Arial Narrow"/>
      <family val="2"/>
    </font>
    <font>
      <i/>
      <sz val="8"/>
      <color theme="0"/>
      <name val="Arial Narrow"/>
      <family val="2"/>
    </font>
    <font>
      <sz val="8"/>
      <color rgb="FF000000"/>
      <name val="Segoe UI"/>
      <family val="2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8"/>
      <color rgb="FFFF0000"/>
      <name val="Arial Narrow"/>
      <family val="2"/>
    </font>
    <font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35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4" fontId="2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164" fontId="0" fillId="0" borderId="0" xfId="0" applyNumberFormat="1"/>
    <xf numFmtId="15" fontId="1" fillId="0" borderId="0" xfId="0" applyNumberFormat="1" applyFont="1"/>
    <xf numFmtId="164" fontId="5" fillId="0" borderId="0" xfId="0" applyNumberFormat="1" applyFont="1"/>
    <xf numFmtId="0" fontId="2" fillId="0" borderId="0" xfId="0" applyFont="1"/>
    <xf numFmtId="16" fontId="0" fillId="0" borderId="0" xfId="0" applyNumberFormat="1"/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168" fontId="12" fillId="0" borderId="0" xfId="0" applyNumberFormat="1" applyFont="1" applyAlignment="1" applyProtection="1">
      <alignment horizontal="left" vertical="center"/>
      <protection locked="0"/>
    </xf>
    <xf numFmtId="168" fontId="10" fillId="0" borderId="0" xfId="0" applyNumberFormat="1" applyFont="1" applyProtection="1">
      <protection locked="0"/>
    </xf>
    <xf numFmtId="168" fontId="10" fillId="0" borderId="0" xfId="0" applyNumberFormat="1" applyFont="1" applyAlignment="1">
      <alignment horizontal="center"/>
    </xf>
    <xf numFmtId="0" fontId="10" fillId="0" borderId="0" xfId="0" applyFont="1"/>
    <xf numFmtId="0" fontId="14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20" fillId="0" borderId="0" xfId="0" applyFont="1" applyAlignment="1">
      <alignment horizontal="right" vertical="center"/>
    </xf>
    <xf numFmtId="166" fontId="19" fillId="0" borderId="0" xfId="0" applyNumberFormat="1" applyFont="1" applyAlignment="1" applyProtection="1">
      <alignment vertical="center"/>
      <protection locked="0"/>
    </xf>
    <xf numFmtId="166" fontId="0" fillId="0" borderId="0" xfId="0" applyNumberFormat="1" applyAlignment="1">
      <alignment horizontal="center"/>
    </xf>
    <xf numFmtId="167" fontId="20" fillId="0" borderId="0" xfId="0" applyNumberFormat="1" applyFont="1" applyAlignment="1">
      <alignment horizontal="right" vertical="center"/>
    </xf>
    <xf numFmtId="166" fontId="0" fillId="2" borderId="0" xfId="0" applyNumberFormat="1" applyFill="1"/>
    <xf numFmtId="0" fontId="0" fillId="2" borderId="0" xfId="0" applyFill="1" applyAlignment="1">
      <alignment horizontal="center"/>
    </xf>
    <xf numFmtId="15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27" fillId="0" borderId="0" xfId="0" applyFont="1" applyAlignment="1" applyProtection="1">
      <alignment horizontal="center" vertical="top"/>
      <protection locked="0"/>
    </xf>
    <xf numFmtId="0" fontId="28" fillId="0" borderId="0" xfId="0" applyFont="1" applyAlignment="1">
      <alignment horizontal="left" vertical="center"/>
    </xf>
    <xf numFmtId="0" fontId="29" fillId="0" borderId="0" xfId="0" applyFont="1" applyAlignment="1" applyProtection="1">
      <alignment vertical="top" textRotation="27"/>
      <protection locked="0"/>
    </xf>
    <xf numFmtId="173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7" fontId="0" fillId="0" borderId="0" xfId="0" applyNumberFormat="1"/>
    <xf numFmtId="167" fontId="0" fillId="0" borderId="2" xfId="0" applyNumberFormat="1" applyBorder="1"/>
    <xf numFmtId="167" fontId="1" fillId="0" borderId="0" xfId="0" applyNumberFormat="1" applyFont="1"/>
    <xf numFmtId="167" fontId="0" fillId="2" borderId="0" xfId="0" applyNumberFormat="1" applyFill="1"/>
    <xf numFmtId="167" fontId="0" fillId="0" borderId="3" xfId="0" applyNumberFormat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0" fontId="30" fillId="0" borderId="0" xfId="0" applyFont="1"/>
    <xf numFmtId="165" fontId="4" fillId="0" borderId="0" xfId="0" applyNumberFormat="1" applyFont="1" applyAlignment="1">
      <alignment horizontal="center"/>
    </xf>
    <xf numFmtId="167" fontId="0" fillId="0" borderId="3" xfId="0" applyNumberFormat="1" applyBorder="1" applyAlignment="1" applyProtection="1">
      <alignment horizontal="center"/>
      <protection locked="0"/>
    </xf>
    <xf numFmtId="167" fontId="0" fillId="0" borderId="8" xfId="0" applyNumberFormat="1" applyBorder="1" applyAlignment="1" applyProtection="1">
      <alignment horizontal="center"/>
      <protection locked="0"/>
    </xf>
    <xf numFmtId="167" fontId="0" fillId="2" borderId="4" xfId="0" applyNumberFormat="1" applyFill="1" applyBorder="1" applyProtection="1">
      <protection locked="0"/>
    </xf>
    <xf numFmtId="167" fontId="32" fillId="2" borderId="3" xfId="0" applyNumberFormat="1" applyFont="1" applyFill="1" applyBorder="1" applyProtection="1">
      <protection locked="0"/>
    </xf>
    <xf numFmtId="167" fontId="0" fillId="2" borderId="3" xfId="0" applyNumberFormat="1" applyFill="1" applyBorder="1" applyProtection="1">
      <protection locked="0"/>
    </xf>
    <xf numFmtId="167" fontId="0" fillId="2" borderId="8" xfId="0" applyNumberFormat="1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2" borderId="0" xfId="0" applyFill="1" applyAlignment="1" applyProtection="1">
      <alignment horizontal="center"/>
      <protection locked="0"/>
    </xf>
    <xf numFmtId="0" fontId="10" fillId="2" borderId="0" xfId="0" applyFont="1" applyFill="1" applyBorder="1" applyAlignment="1" applyProtection="1">
      <alignment vertical="center"/>
      <protection locked="0"/>
    </xf>
    <xf numFmtId="0" fontId="19" fillId="0" borderId="0" xfId="0" applyFont="1" applyBorder="1" applyAlignment="1" applyProtection="1">
      <alignment vertical="center"/>
      <protection locked="0"/>
    </xf>
    <xf numFmtId="0" fontId="20" fillId="2" borderId="0" xfId="0" applyFont="1" applyFill="1" applyBorder="1" applyAlignment="1" applyProtection="1">
      <alignment vertical="center"/>
      <protection locked="0"/>
    </xf>
    <xf numFmtId="0" fontId="20" fillId="0" borderId="0" xfId="0" applyFont="1" applyBorder="1" applyAlignment="1">
      <alignment horizontal="righ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0" fillId="0" borderId="3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0" fillId="2" borderId="3" xfId="0" applyNumberFormat="1" applyFill="1" applyBorder="1" applyProtection="1">
      <protection locked="0"/>
    </xf>
    <xf numFmtId="166" fontId="0" fillId="2" borderId="0" xfId="0" applyNumberFormat="1" applyFill="1" applyProtection="1">
      <protection locked="0"/>
    </xf>
    <xf numFmtId="166" fontId="0" fillId="2" borderId="5" xfId="0" applyNumberFormat="1" applyFill="1" applyBorder="1" applyProtection="1">
      <protection locked="0"/>
    </xf>
    <xf numFmtId="166" fontId="0" fillId="2" borderId="11" xfId="0" applyNumberFormat="1" applyFill="1" applyBorder="1" applyProtection="1">
      <protection locked="0"/>
    </xf>
    <xf numFmtId="175" fontId="20" fillId="0" borderId="20" xfId="0" applyNumberFormat="1" applyFont="1" applyBorder="1" applyAlignment="1" applyProtection="1">
      <alignment vertical="center"/>
      <protection hidden="1"/>
    </xf>
    <xf numFmtId="167" fontId="23" fillId="0" borderId="9" xfId="1" applyNumberFormat="1" applyFont="1" applyBorder="1" applyAlignment="1" applyProtection="1">
      <alignment vertical="center"/>
      <protection hidden="1"/>
    </xf>
    <xf numFmtId="167" fontId="23" fillId="0" borderId="10" xfId="1" applyNumberFormat="1" applyFont="1" applyBorder="1" applyAlignment="1" applyProtection="1">
      <alignment vertical="center"/>
      <protection hidden="1"/>
    </xf>
    <xf numFmtId="10" fontId="20" fillId="0" borderId="5" xfId="2" applyNumberFormat="1" applyFont="1" applyBorder="1" applyAlignment="1" applyProtection="1">
      <alignment horizontal="right" vertical="center"/>
      <protection hidden="1"/>
    </xf>
    <xf numFmtId="0" fontId="20" fillId="0" borderId="0" xfId="0" applyFont="1" applyAlignment="1" applyProtection="1">
      <alignment horizontal="right" vertical="center"/>
      <protection hidden="1"/>
    </xf>
    <xf numFmtId="167" fontId="19" fillId="0" borderId="17" xfId="0" applyNumberFormat="1" applyFont="1" applyBorder="1" applyAlignment="1" applyProtection="1">
      <alignment vertical="center"/>
      <protection hidden="1"/>
    </xf>
    <xf numFmtId="167" fontId="21" fillId="0" borderId="14" xfId="0" applyNumberFormat="1" applyFont="1" applyBorder="1" applyAlignment="1" applyProtection="1">
      <alignment vertical="center"/>
      <protection hidden="1"/>
    </xf>
    <xf numFmtId="167" fontId="19" fillId="0" borderId="11" xfId="0" applyNumberFormat="1" applyFont="1" applyBorder="1" applyAlignment="1" applyProtection="1">
      <alignment vertical="center"/>
      <protection hidden="1"/>
    </xf>
    <xf numFmtId="167" fontId="21" fillId="0" borderId="9" xfId="0" applyNumberFormat="1" applyFont="1" applyBorder="1" applyAlignment="1" applyProtection="1">
      <alignment vertical="center"/>
      <protection hidden="1"/>
    </xf>
    <xf numFmtId="167" fontId="18" fillId="0" borderId="13" xfId="0" applyNumberFormat="1" applyFont="1" applyBorder="1" applyAlignment="1" applyProtection="1">
      <alignment horizontal="center" vertical="center"/>
      <protection hidden="1"/>
    </xf>
    <xf numFmtId="167" fontId="21" fillId="0" borderId="3" xfId="0" applyNumberFormat="1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left"/>
      <protection locked="0"/>
    </xf>
    <xf numFmtId="0" fontId="31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left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0" fillId="0" borderId="0" xfId="0" applyFont="1" applyAlignment="1"/>
    <xf numFmtId="0" fontId="10" fillId="0" borderId="0" xfId="0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vertical="center"/>
      <protection locked="0"/>
    </xf>
    <xf numFmtId="0" fontId="20" fillId="0" borderId="7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8" fillId="0" borderId="0" xfId="0" applyFont="1" applyAlignment="1"/>
    <xf numFmtId="0" fontId="8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167" fontId="0" fillId="2" borderId="19" xfId="0" applyNumberForma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3" xfId="0" applyBorder="1" applyAlignment="1">
      <alignment horizontal="center"/>
    </xf>
    <xf numFmtId="0" fontId="38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3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38" fillId="0" borderId="0" xfId="0" applyFont="1" applyAlignment="1">
      <alignment horizontal="center"/>
    </xf>
    <xf numFmtId="0" fontId="32" fillId="0" borderId="0" xfId="0" applyFont="1" applyAlignment="1"/>
    <xf numFmtId="0" fontId="3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3" xfId="0" applyBorder="1"/>
    <xf numFmtId="0" fontId="2" fillId="3" borderId="1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41" fillId="0" borderId="3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42" fillId="3" borderId="3" xfId="0" applyFont="1" applyFill="1" applyBorder="1" applyAlignment="1" applyProtection="1">
      <alignment horizontal="center" vertical="center"/>
      <protection locked="0"/>
    </xf>
    <xf numFmtId="167" fontId="20" fillId="0" borderId="0" xfId="0" applyNumberFormat="1" applyFont="1" applyBorder="1" applyAlignment="1" applyProtection="1">
      <alignment vertical="center"/>
      <protection hidden="1"/>
    </xf>
    <xf numFmtId="167" fontId="20" fillId="0" borderId="22" xfId="0" applyNumberFormat="1" applyFont="1" applyBorder="1" applyAlignment="1" applyProtection="1">
      <alignment vertical="center"/>
      <protection hidden="1"/>
    </xf>
    <xf numFmtId="0" fontId="0" fillId="0" borderId="0" xfId="0" applyFill="1" applyBorder="1" applyAlignment="1">
      <alignment vertical="center"/>
    </xf>
    <xf numFmtId="176" fontId="20" fillId="0" borderId="0" xfId="2" applyNumberFormat="1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hidden="1"/>
    </xf>
    <xf numFmtId="0" fontId="43" fillId="0" borderId="0" xfId="0" applyFont="1" applyAlignment="1">
      <alignment vertical="center"/>
    </xf>
    <xf numFmtId="0" fontId="5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15" fillId="0" borderId="0" xfId="0" applyFont="1" applyBorder="1" applyAlignment="1" applyProtection="1">
      <alignment horizontal="right" vertical="center"/>
      <protection hidden="1"/>
    </xf>
    <xf numFmtId="167" fontId="0" fillId="0" borderId="0" xfId="0" applyNumberFormat="1" applyProtection="1">
      <protection locked="0"/>
    </xf>
    <xf numFmtId="167" fontId="53" fillId="0" borderId="0" xfId="0" applyNumberFormat="1" applyFont="1" applyAlignment="1" applyProtection="1">
      <alignment vertical="center"/>
      <protection locked="0"/>
    </xf>
    <xf numFmtId="167" fontId="32" fillId="0" borderId="0" xfId="0" applyNumberFormat="1" applyFont="1" applyAlignment="1">
      <alignment vertical="center"/>
    </xf>
    <xf numFmtId="0" fontId="2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/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7" fontId="0" fillId="0" borderId="0" xfId="0" applyNumberFormat="1" applyBorder="1" applyAlignment="1">
      <alignment horizontal="center"/>
    </xf>
    <xf numFmtId="9" fontId="0" fillId="0" borderId="0" xfId="2" applyFont="1" applyAlignment="1">
      <alignment horizontal="center" vertical="center"/>
    </xf>
    <xf numFmtId="167" fontId="32" fillId="0" borderId="0" xfId="0" applyNumberFormat="1" applyFont="1" applyAlignment="1">
      <alignment horizontal="center" vertical="center"/>
    </xf>
    <xf numFmtId="0" fontId="28" fillId="0" borderId="0" xfId="0" applyFont="1" applyAlignment="1" applyProtection="1">
      <alignment horizontal="left" vertical="center"/>
      <protection locked="0"/>
    </xf>
    <xf numFmtId="0" fontId="17" fillId="0" borderId="0" xfId="0" applyFont="1" applyAlignment="1" applyProtection="1">
      <alignment horizontal="left" vertical="center"/>
      <protection locked="0"/>
    </xf>
    <xf numFmtId="167" fontId="19" fillId="0" borderId="5" xfId="0" applyNumberFormat="1" applyFont="1" applyBorder="1" applyAlignment="1" applyProtection="1">
      <alignment vertical="center"/>
      <protection hidden="1"/>
    </xf>
    <xf numFmtId="0" fontId="20" fillId="2" borderId="0" xfId="0" applyFont="1" applyFill="1" applyBorder="1" applyAlignment="1" applyProtection="1">
      <alignment horizontal="right" vertical="center"/>
      <protection locked="0"/>
    </xf>
    <xf numFmtId="0" fontId="15" fillId="0" borderId="0" xfId="0" applyFont="1" applyBorder="1" applyAlignment="1">
      <alignment horizontal="right" vertical="center"/>
    </xf>
    <xf numFmtId="0" fontId="32" fillId="0" borderId="0" xfId="0" applyFont="1" applyAlignment="1">
      <alignment horizontal="center" vertical="center"/>
    </xf>
    <xf numFmtId="167" fontId="20" fillId="3" borderId="5" xfId="0" applyNumberFormat="1" applyFont="1" applyFill="1" applyBorder="1" applyAlignment="1">
      <alignment horizontal="right" vertical="center"/>
    </xf>
    <xf numFmtId="0" fontId="20" fillId="3" borderId="3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right" vertical="center"/>
      <protection hidden="1"/>
    </xf>
    <xf numFmtId="0" fontId="15" fillId="2" borderId="0" xfId="0" applyFont="1" applyFill="1" applyBorder="1" applyAlignment="1">
      <alignment horizontal="left" vertical="center"/>
    </xf>
    <xf numFmtId="174" fontId="10" fillId="3" borderId="14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Alignment="1"/>
    <xf numFmtId="0" fontId="8" fillId="0" borderId="26" xfId="0" applyFont="1" applyBorder="1" applyAlignment="1">
      <alignment horizontal="center" vertical="center"/>
    </xf>
    <xf numFmtId="0" fontId="8" fillId="3" borderId="15" xfId="0" applyFont="1" applyFill="1" applyBorder="1" applyAlignment="1" applyProtection="1">
      <alignment horizontal="center" vertical="center"/>
      <protection locked="0"/>
    </xf>
    <xf numFmtId="170" fontId="12" fillId="0" borderId="26" xfId="0" applyNumberFormat="1" applyFont="1" applyBorder="1" applyAlignment="1">
      <alignment horizontal="center" vertical="center"/>
    </xf>
    <xf numFmtId="170" fontId="12" fillId="0" borderId="27" xfId="2" applyNumberFormat="1" applyFont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5" fontId="1" fillId="0" borderId="0" xfId="0" applyNumberFormat="1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8" fillId="0" borderId="0" xfId="0" applyFont="1" applyAlignment="1" applyProtection="1">
      <alignment horizontal="left" vertical="center"/>
      <protection locked="0"/>
    </xf>
    <xf numFmtId="0" fontId="17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54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3" xfId="0" applyBorder="1" applyAlignment="1" applyProtection="1">
      <alignment horizontal="center"/>
      <protection locked="0"/>
    </xf>
    <xf numFmtId="167" fontId="12" fillId="4" borderId="15" xfId="0" applyNumberFormat="1" applyFont="1" applyFill="1" applyBorder="1" applyAlignment="1">
      <alignment vertical="center"/>
    </xf>
    <xf numFmtId="167" fontId="12" fillId="4" borderId="25" xfId="0" applyNumberFormat="1" applyFont="1" applyFill="1" applyBorder="1" applyAlignment="1">
      <alignment vertical="center"/>
    </xf>
    <xf numFmtId="167" fontId="12" fillId="5" borderId="15" xfId="0" applyNumberFormat="1" applyFont="1" applyFill="1" applyBorder="1" applyAlignment="1">
      <alignment vertical="center"/>
    </xf>
    <xf numFmtId="167" fontId="12" fillId="5" borderId="25" xfId="0" applyNumberFormat="1" applyFont="1" applyFill="1" applyBorder="1" applyAlignment="1">
      <alignment vertical="center"/>
    </xf>
    <xf numFmtId="167" fontId="0" fillId="5" borderId="3" xfId="0" applyNumberFormat="1" applyFill="1" applyBorder="1" applyProtection="1">
      <protection locked="0"/>
    </xf>
    <xf numFmtId="167" fontId="0" fillId="4" borderId="3" xfId="0" applyNumberFormat="1" applyFill="1" applyBorder="1" applyProtection="1">
      <protection locked="0"/>
    </xf>
    <xf numFmtId="167" fontId="0" fillId="4" borderId="3" xfId="0" applyNumberFormat="1" applyFill="1" applyBorder="1" applyAlignment="1" applyProtection="1">
      <alignment vertical="center"/>
      <protection locked="0"/>
    </xf>
    <xf numFmtId="167" fontId="53" fillId="5" borderId="3" xfId="0" applyNumberFormat="1" applyFont="1" applyFill="1" applyBorder="1" applyAlignment="1" applyProtection="1">
      <alignment vertical="center"/>
      <protection locked="0"/>
    </xf>
    <xf numFmtId="0" fontId="57" fillId="0" borderId="0" xfId="0" applyFont="1" applyAlignment="1">
      <alignment vertical="center"/>
    </xf>
    <xf numFmtId="167" fontId="0" fillId="0" borderId="9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167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right"/>
    </xf>
    <xf numFmtId="9" fontId="0" fillId="0" borderId="0" xfId="2" applyFont="1"/>
    <xf numFmtId="0" fontId="2" fillId="0" borderId="1" xfId="0" applyFont="1" applyBorder="1" applyAlignment="1">
      <alignment horizontal="right"/>
    </xf>
    <xf numFmtId="167" fontId="0" fillId="0" borderId="28" xfId="0" applyNumberFormat="1" applyFont="1" applyBorder="1" applyAlignment="1">
      <alignment horizontal="center"/>
    </xf>
    <xf numFmtId="0" fontId="2" fillId="0" borderId="5" xfId="0" applyFont="1" applyBorder="1" applyAlignment="1">
      <alignment horizontal="right"/>
    </xf>
    <xf numFmtId="167" fontId="0" fillId="0" borderId="14" xfId="0" applyNumberFormat="1" applyBorder="1" applyAlignment="1">
      <alignment horizontal="center"/>
    </xf>
    <xf numFmtId="177" fontId="0" fillId="0" borderId="0" xfId="2" applyNumberFormat="1" applyFont="1"/>
    <xf numFmtId="9" fontId="0" fillId="0" borderId="0" xfId="2" applyNumberFormat="1" applyFont="1"/>
    <xf numFmtId="171" fontId="10" fillId="0" borderId="6" xfId="0" applyNumberFormat="1" applyFont="1" applyFill="1" applyBorder="1" applyAlignment="1" applyProtection="1">
      <alignment horizontal="center" vertical="center"/>
    </xf>
    <xf numFmtId="171" fontId="10" fillId="0" borderId="5" xfId="0" applyNumberFormat="1" applyFont="1" applyFill="1" applyBorder="1" applyAlignment="1" applyProtection="1">
      <alignment horizontal="center" vertical="center"/>
    </xf>
    <xf numFmtId="0" fontId="50" fillId="0" borderId="0" xfId="0" applyFont="1" applyAlignment="1" applyProtection="1">
      <alignment horizontal="center" vertical="center"/>
      <protection hidden="1"/>
    </xf>
    <xf numFmtId="0" fontId="11" fillId="0" borderId="0" xfId="0" applyFont="1" applyBorder="1" applyAlignment="1">
      <alignment horizontal="center"/>
    </xf>
    <xf numFmtId="0" fontId="25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20" fillId="0" borderId="3" xfId="0" applyFont="1" applyBorder="1" applyAlignment="1" applyProtection="1">
      <alignment horizontal="center" vertical="center"/>
      <protection hidden="1"/>
    </xf>
    <xf numFmtId="171" fontId="10" fillId="3" borderId="9" xfId="0" applyNumberFormat="1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 vertical="top"/>
    </xf>
    <xf numFmtId="172" fontId="10" fillId="3" borderId="3" xfId="0" applyNumberFormat="1" applyFont="1" applyFill="1" applyBorder="1" applyAlignment="1" applyProtection="1">
      <alignment horizontal="left" vertical="center"/>
      <protection locked="0"/>
    </xf>
    <xf numFmtId="0" fontId="28" fillId="0" borderId="0" xfId="0" applyFont="1" applyAlignment="1" applyProtection="1">
      <alignment horizontal="left" vertical="center"/>
      <protection locked="0"/>
    </xf>
    <xf numFmtId="0" fontId="17" fillId="0" borderId="0" xfId="0" applyFont="1" applyAlignment="1" applyProtection="1">
      <alignment horizontal="left" vertical="center"/>
      <protection locked="0"/>
    </xf>
    <xf numFmtId="0" fontId="56" fillId="3" borderId="3" xfId="3" applyFont="1" applyFill="1" applyBorder="1" applyAlignment="1" applyProtection="1">
      <alignment horizontal="left" vertical="center"/>
      <protection locked="0"/>
    </xf>
    <xf numFmtId="0" fontId="15" fillId="3" borderId="3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6" fillId="0" borderId="0" xfId="0" applyFont="1" applyAlignment="1">
      <alignment horizontal="center" vertical="center"/>
    </xf>
    <xf numFmtId="0" fontId="34" fillId="3" borderId="3" xfId="0" applyFont="1" applyFill="1" applyBorder="1" applyAlignment="1" applyProtection="1">
      <alignment horizontal="left" vertical="center"/>
      <protection locked="0"/>
    </xf>
    <xf numFmtId="0" fontId="10" fillId="3" borderId="3" xfId="0" applyFont="1" applyFill="1" applyBorder="1" applyAlignment="1" applyProtection="1">
      <alignment horizontal="left" vertical="center"/>
      <protection locked="0"/>
    </xf>
    <xf numFmtId="0" fontId="8" fillId="0" borderId="7" xfId="0" applyFont="1" applyBorder="1" applyAlignment="1">
      <alignment horizontal="center" vertical="center"/>
    </xf>
    <xf numFmtId="169" fontId="34" fillId="3" borderId="3" xfId="0" applyNumberFormat="1" applyFont="1" applyFill="1" applyBorder="1" applyAlignment="1" applyProtection="1">
      <alignment horizontal="left" vertical="center"/>
      <protection locked="0"/>
    </xf>
    <xf numFmtId="0" fontId="13" fillId="0" borderId="9" xfId="0" applyFont="1" applyBorder="1" applyAlignment="1" applyProtection="1">
      <alignment horizontal="center" vertical="center"/>
    </xf>
    <xf numFmtId="0" fontId="13" fillId="0" borderId="3" xfId="0" applyFont="1" applyBorder="1" applyAlignment="1" applyProtection="1">
      <alignment horizontal="center" vertical="center"/>
    </xf>
    <xf numFmtId="0" fontId="51" fillId="3" borderId="23" xfId="0" applyFont="1" applyFill="1" applyBorder="1" applyAlignment="1" applyProtection="1">
      <alignment horizontal="center" vertical="center"/>
      <protection hidden="1"/>
    </xf>
    <xf numFmtId="0" fontId="51" fillId="3" borderId="24" xfId="0" applyFont="1" applyFill="1" applyBorder="1" applyAlignment="1" applyProtection="1">
      <alignment horizontal="center" vertical="center"/>
      <protection hidden="1"/>
    </xf>
    <xf numFmtId="171" fontId="10" fillId="3" borderId="3" xfId="0" applyNumberFormat="1" applyFont="1" applyFill="1" applyBorder="1" applyAlignment="1" applyProtection="1">
      <alignment horizontal="left" vertical="center"/>
      <protection locked="0"/>
    </xf>
    <xf numFmtId="171" fontId="10" fillId="3" borderId="4" xfId="0" applyNumberFormat="1" applyFont="1" applyFill="1" applyBorder="1" applyAlignment="1" applyProtection="1">
      <alignment horizontal="left" vertical="center"/>
      <protection locked="0"/>
    </xf>
    <xf numFmtId="167" fontId="18" fillId="0" borderId="3" xfId="0" applyNumberFormat="1" applyFont="1" applyBorder="1" applyAlignment="1">
      <alignment horizontal="center" vertical="center"/>
    </xf>
    <xf numFmtId="167" fontId="24" fillId="0" borderId="3" xfId="0" applyNumberFormat="1" applyFont="1" applyBorder="1" applyAlignment="1">
      <alignment horizontal="left" vertical="center"/>
    </xf>
    <xf numFmtId="167" fontId="24" fillId="0" borderId="6" xfId="0" applyNumberFormat="1" applyFont="1" applyBorder="1" applyAlignment="1">
      <alignment horizontal="left" vertical="center"/>
    </xf>
    <xf numFmtId="167" fontId="24" fillId="0" borderId="5" xfId="0" applyNumberFormat="1" applyFont="1" applyBorder="1" applyAlignment="1">
      <alignment horizontal="left" vertical="center"/>
    </xf>
    <xf numFmtId="167" fontId="21" fillId="0" borderId="3" xfId="0" applyNumberFormat="1" applyFont="1" applyBorder="1" applyAlignment="1">
      <alignment horizontal="center" vertical="center"/>
    </xf>
    <xf numFmtId="167" fontId="19" fillId="0" borderId="13" xfId="0" applyNumberFormat="1" applyFont="1" applyBorder="1" applyAlignment="1" applyProtection="1">
      <alignment horizontal="center" vertical="center"/>
      <protection hidden="1"/>
    </xf>
    <xf numFmtId="167" fontId="19" fillId="0" borderId="16" xfId="0" applyNumberFormat="1" applyFont="1" applyBorder="1" applyAlignment="1" applyProtection="1">
      <alignment horizontal="center" vertical="center"/>
      <protection hidden="1"/>
    </xf>
    <xf numFmtId="167" fontId="20" fillId="0" borderId="6" xfId="0" applyNumberFormat="1" applyFont="1" applyBorder="1" applyAlignment="1">
      <alignment horizontal="center" vertical="center"/>
    </xf>
    <xf numFmtId="166" fontId="20" fillId="3" borderId="13" xfId="1" applyNumberFormat="1" applyFont="1" applyFill="1" applyBorder="1" applyAlignment="1">
      <alignment horizontal="right" vertical="center"/>
    </xf>
    <xf numFmtId="166" fontId="20" fillId="3" borderId="1" xfId="1" applyNumberFormat="1" applyFont="1" applyFill="1" applyBorder="1" applyAlignment="1">
      <alignment horizontal="right" vertical="center"/>
    </xf>
    <xf numFmtId="166" fontId="20" fillId="3" borderId="5" xfId="1" applyNumberFormat="1" applyFont="1" applyFill="1" applyBorder="1" applyAlignment="1">
      <alignment horizontal="right" vertical="center"/>
    </xf>
    <xf numFmtId="0" fontId="20" fillId="3" borderId="4" xfId="0" applyFont="1" applyFill="1" applyBorder="1" applyAlignment="1">
      <alignment horizontal="left" vertical="center"/>
    </xf>
    <xf numFmtId="0" fontId="20" fillId="3" borderId="5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171" fontId="10" fillId="3" borderId="4" xfId="0" applyNumberFormat="1" applyFont="1" applyFill="1" applyBorder="1" applyAlignment="1" applyProtection="1">
      <alignment horizontal="center" vertical="center"/>
      <protection locked="0"/>
    </xf>
    <xf numFmtId="171" fontId="10" fillId="3" borderId="5" xfId="0" applyNumberFormat="1" applyFont="1" applyFill="1" applyBorder="1" applyAlignment="1" applyProtection="1">
      <alignment horizontal="center" vertical="center"/>
      <protection locked="0"/>
    </xf>
    <xf numFmtId="166" fontId="8" fillId="0" borderId="3" xfId="0" applyNumberFormat="1" applyFont="1" applyBorder="1" applyAlignment="1">
      <alignment horizontal="center" vertical="center"/>
    </xf>
    <xf numFmtId="166" fontId="8" fillId="0" borderId="4" xfId="0" applyNumberFormat="1" applyFont="1" applyBorder="1" applyAlignment="1">
      <alignment horizontal="center" vertical="center"/>
    </xf>
    <xf numFmtId="167" fontId="20" fillId="0" borderId="0" xfId="0" applyNumberFormat="1" applyFont="1" applyBorder="1" applyAlignment="1">
      <alignment horizontal="center" vertical="center"/>
    </xf>
    <xf numFmtId="0" fontId="20" fillId="3" borderId="4" xfId="0" applyFont="1" applyFill="1" applyBorder="1" applyAlignment="1">
      <alignment horizontal="right" vertical="center"/>
    </xf>
    <xf numFmtId="0" fontId="20" fillId="3" borderId="6" xfId="0" applyFont="1" applyFill="1" applyBorder="1" applyAlignment="1">
      <alignment horizontal="right" vertical="center"/>
    </xf>
    <xf numFmtId="0" fontId="10" fillId="3" borderId="4" xfId="0" applyFont="1" applyFill="1" applyBorder="1" applyAlignment="1" applyProtection="1">
      <alignment horizontal="left" vertical="center"/>
      <protection locked="0"/>
    </xf>
    <xf numFmtId="0" fontId="10" fillId="3" borderId="6" xfId="0" applyFont="1" applyFill="1" applyBorder="1" applyAlignment="1" applyProtection="1">
      <alignment horizontal="left" vertical="center"/>
      <protection locked="0"/>
    </xf>
    <xf numFmtId="0" fontId="20" fillId="3" borderId="4" xfId="0" applyFont="1" applyFill="1" applyBorder="1" applyAlignment="1">
      <alignment vertical="center"/>
    </xf>
    <xf numFmtId="0" fontId="20" fillId="3" borderId="5" xfId="0" applyFont="1" applyFill="1" applyBorder="1" applyAlignment="1">
      <alignment vertical="center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6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54" fillId="0" borderId="0" xfId="0" applyFont="1" applyAlignment="1">
      <alignment horizontal="right"/>
    </xf>
    <xf numFmtId="171" fontId="49" fillId="0" borderId="0" xfId="0" applyNumberFormat="1" applyFont="1" applyAlignment="1">
      <alignment horizontal="right"/>
    </xf>
    <xf numFmtId="171" fontId="48" fillId="0" borderId="0" xfId="0" applyNumberFormat="1" applyFont="1" applyAlignment="1">
      <alignment horizontal="right"/>
    </xf>
    <xf numFmtId="171" fontId="46" fillId="0" borderId="3" xfId="0" applyNumberFormat="1" applyFont="1" applyBorder="1" applyAlignment="1" applyProtection="1">
      <alignment horizontal="center"/>
      <protection locked="0"/>
    </xf>
    <xf numFmtId="171" fontId="48" fillId="0" borderId="13" xfId="0" applyNumberFormat="1" applyFont="1" applyBorder="1" applyAlignment="1" applyProtection="1">
      <alignment horizontal="center"/>
      <protection locked="0"/>
    </xf>
    <xf numFmtId="171" fontId="48" fillId="0" borderId="16" xfId="0" applyNumberFormat="1" applyFont="1" applyBorder="1" applyAlignment="1" applyProtection="1">
      <alignment horizontal="center"/>
      <protection locked="0"/>
    </xf>
    <xf numFmtId="171" fontId="48" fillId="0" borderId="3" xfId="0" applyNumberFormat="1" applyFont="1" applyBorder="1" applyAlignment="1" applyProtection="1">
      <alignment horizontal="center"/>
      <protection locked="0"/>
    </xf>
    <xf numFmtId="171" fontId="49" fillId="0" borderId="1" xfId="0" applyNumberFormat="1" applyFont="1" applyBorder="1" applyAlignment="1">
      <alignment horizontal="center"/>
    </xf>
    <xf numFmtId="0" fontId="0" fillId="0" borderId="0" xfId="0" applyAlignment="1">
      <alignment horizontal="right"/>
    </xf>
    <xf numFmtId="0" fontId="38" fillId="0" borderId="0" xfId="0" applyFont="1" applyAlignment="1">
      <alignment horizontal="left"/>
    </xf>
    <xf numFmtId="169" fontId="38" fillId="0" borderId="0" xfId="0" applyNumberFormat="1" applyFont="1" applyAlignment="1">
      <alignment horizontal="left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/>
    </xf>
    <xf numFmtId="0" fontId="55" fillId="0" borderId="0" xfId="0" applyFont="1" applyAlignment="1">
      <alignment horizontal="center" vertical="center"/>
    </xf>
    <xf numFmtId="0" fontId="38" fillId="0" borderId="0" xfId="0" applyFont="1" applyAlignment="1">
      <alignment horizontal="left" vertical="center"/>
    </xf>
    <xf numFmtId="171" fontId="46" fillId="0" borderId="4" xfId="0" applyNumberFormat="1" applyFont="1" applyBorder="1" applyAlignment="1" applyProtection="1">
      <alignment horizontal="center"/>
      <protection locked="0"/>
    </xf>
    <xf numFmtId="171" fontId="46" fillId="0" borderId="5" xfId="0" applyNumberFormat="1" applyFont="1" applyBorder="1" applyAlignment="1" applyProtection="1">
      <alignment horizontal="center"/>
      <protection locked="0"/>
    </xf>
    <xf numFmtId="171" fontId="46" fillId="0" borderId="13" xfId="0" applyNumberFormat="1" applyFont="1" applyBorder="1" applyAlignment="1" applyProtection="1">
      <alignment horizontal="center"/>
      <protection locked="0"/>
    </xf>
    <xf numFmtId="171" fontId="46" fillId="0" borderId="16" xfId="0" applyNumberFormat="1" applyFont="1" applyBorder="1" applyAlignment="1" applyProtection="1">
      <alignment horizontal="center"/>
      <protection locked="0"/>
    </xf>
    <xf numFmtId="171" fontId="46" fillId="0" borderId="1" xfId="0" applyNumberFormat="1" applyFont="1" applyBorder="1" applyAlignment="1" applyProtection="1">
      <alignment horizontal="center"/>
      <protection locked="0"/>
    </xf>
    <xf numFmtId="171" fontId="45" fillId="0" borderId="0" xfId="0" applyNumberFormat="1" applyFont="1" applyAlignment="1">
      <alignment horizontal="right"/>
    </xf>
    <xf numFmtId="171" fontId="44" fillId="0" borderId="0" xfId="0" applyNumberFormat="1" applyFont="1" applyAlignment="1">
      <alignment horizontal="right"/>
    </xf>
    <xf numFmtId="171" fontId="44" fillId="0" borderId="13" xfId="0" applyNumberFormat="1" applyFont="1" applyBorder="1" applyAlignment="1">
      <alignment horizontal="center"/>
    </xf>
    <xf numFmtId="171" fontId="44" fillId="0" borderId="16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2" fillId="0" borderId="0" xfId="0" applyFont="1" applyBorder="1" applyAlignment="1">
      <alignment horizontal="right"/>
    </xf>
    <xf numFmtId="171" fontId="48" fillId="0" borderId="9" xfId="0" applyNumberFormat="1" applyFont="1" applyBorder="1" applyAlignment="1" applyProtection="1">
      <alignment horizontal="center"/>
      <protection locked="0"/>
    </xf>
    <xf numFmtId="171" fontId="48" fillId="0" borderId="10" xfId="0" applyNumberFormat="1" applyFont="1" applyBorder="1" applyAlignment="1" applyProtection="1">
      <alignment horizontal="center"/>
      <protection locked="0"/>
    </xf>
    <xf numFmtId="171" fontId="47" fillId="0" borderId="0" xfId="0" applyNumberFormat="1" applyFont="1" applyAlignment="1">
      <alignment horizontal="right"/>
    </xf>
    <xf numFmtId="171" fontId="48" fillId="0" borderId="4" xfId="0" applyNumberFormat="1" applyFont="1" applyBorder="1" applyAlignment="1" applyProtection="1">
      <alignment horizontal="center"/>
      <protection locked="0"/>
    </xf>
    <xf numFmtId="171" fontId="48" fillId="0" borderId="5" xfId="0" applyNumberFormat="1" applyFont="1" applyBorder="1" applyAlignment="1" applyProtection="1">
      <alignment horizontal="center"/>
      <protection locked="0"/>
    </xf>
    <xf numFmtId="171" fontId="47" fillId="0" borderId="1" xfId="0" applyNumberFormat="1" applyFont="1" applyBorder="1" applyAlignment="1">
      <alignment horizontal="center"/>
    </xf>
    <xf numFmtId="0" fontId="45" fillId="0" borderId="3" xfId="0" applyFont="1" applyBorder="1" applyAlignment="1">
      <alignment horizontal="center"/>
    </xf>
    <xf numFmtId="0" fontId="0" fillId="0" borderId="3" xfId="0" applyBorder="1" applyAlignment="1">
      <alignment horizontal="right"/>
    </xf>
    <xf numFmtId="171" fontId="44" fillId="0" borderId="4" xfId="0" applyNumberFormat="1" applyFont="1" applyBorder="1" applyAlignment="1">
      <alignment horizontal="center"/>
    </xf>
    <xf numFmtId="171" fontId="44" fillId="0" borderId="5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171" fontId="48" fillId="0" borderId="1" xfId="0" applyNumberFormat="1" applyFont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6" fillId="0" borderId="3" xfId="0" applyFont="1" applyBorder="1" applyAlignment="1">
      <alignment horizontal="right"/>
    </xf>
    <xf numFmtId="171" fontId="0" fillId="0" borderId="13" xfId="0" applyNumberFormat="1" applyBorder="1" applyAlignment="1">
      <alignment horizontal="center"/>
    </xf>
    <xf numFmtId="171" fontId="0" fillId="0" borderId="16" xfId="0" applyNumberFormat="1" applyBorder="1" applyAlignment="1">
      <alignment horizontal="center"/>
    </xf>
    <xf numFmtId="171" fontId="0" fillId="0" borderId="4" xfId="0" applyNumberFormat="1" applyBorder="1" applyAlignment="1">
      <alignment horizontal="center"/>
    </xf>
    <xf numFmtId="171" fontId="0" fillId="0" borderId="5" xfId="0" applyNumberFormat="1" applyBorder="1" applyAlignment="1">
      <alignment horizontal="center"/>
    </xf>
    <xf numFmtId="171" fontId="2" fillId="0" borderId="0" xfId="0" applyNumberFormat="1" applyFont="1" applyAlignment="1">
      <alignment horizontal="left"/>
    </xf>
    <xf numFmtId="171" fontId="0" fillId="0" borderId="0" xfId="0" applyNumberFormat="1" applyAlignment="1">
      <alignment horizontal="left"/>
    </xf>
    <xf numFmtId="171" fontId="0" fillId="0" borderId="4" xfId="0" applyNumberFormat="1" applyBorder="1" applyAlignment="1" applyProtection="1">
      <alignment horizontal="center"/>
      <protection locked="0"/>
    </xf>
    <xf numFmtId="171" fontId="0" fillId="0" borderId="5" xfId="0" applyNumberFormat="1" applyBorder="1" applyAlignment="1" applyProtection="1">
      <alignment horizontal="center"/>
      <protection locked="0"/>
    </xf>
    <xf numFmtId="171" fontId="0" fillId="0" borderId="13" xfId="0" applyNumberFormat="1" applyBorder="1" applyAlignment="1" applyProtection="1">
      <alignment horizontal="center"/>
      <protection locked="0"/>
    </xf>
    <xf numFmtId="171" fontId="0" fillId="0" borderId="16" xfId="0" applyNumberFormat="1" applyBorder="1" applyAlignment="1" applyProtection="1">
      <alignment horizontal="center"/>
      <protection locked="0"/>
    </xf>
    <xf numFmtId="171" fontId="0" fillId="0" borderId="1" xfId="0" applyNumberFormat="1" applyBorder="1" applyAlignment="1" applyProtection="1">
      <alignment horizontal="center"/>
      <protection locked="0"/>
    </xf>
    <xf numFmtId="171" fontId="0" fillId="0" borderId="3" xfId="0" applyNumberFormat="1" applyBorder="1" applyAlignment="1" applyProtection="1">
      <alignment horizontal="center"/>
      <protection locked="0"/>
    </xf>
    <xf numFmtId="171" fontId="0" fillId="0" borderId="9" xfId="0" applyNumberFormat="1" applyBorder="1" applyAlignment="1" applyProtection="1">
      <alignment horizontal="center"/>
      <protection locked="0"/>
    </xf>
    <xf numFmtId="171" fontId="0" fillId="0" borderId="10" xfId="0" applyNumberFormat="1" applyBorder="1" applyAlignment="1" applyProtection="1">
      <alignment horizontal="center"/>
      <protection locked="0"/>
    </xf>
    <xf numFmtId="0" fontId="2" fillId="0" borderId="0" xfId="0" applyFont="1" applyAlignment="1">
      <alignment horizontal="left"/>
    </xf>
    <xf numFmtId="166" fontId="58" fillId="2" borderId="13" xfId="1" applyNumberFormat="1" applyFont="1" applyFill="1" applyBorder="1" applyAlignment="1">
      <alignment horizontal="right" vertical="center"/>
    </xf>
    <xf numFmtId="166" fontId="58" fillId="2" borderId="1" xfId="1" applyNumberFormat="1" applyFont="1" applyFill="1" applyBorder="1" applyAlignment="1">
      <alignment horizontal="right" vertical="center"/>
    </xf>
    <xf numFmtId="166" fontId="58" fillId="2" borderId="5" xfId="1" applyNumberFormat="1" applyFont="1" applyFill="1" applyBorder="1" applyAlignment="1">
      <alignment horizontal="right" vertical="center"/>
    </xf>
    <xf numFmtId="0" fontId="0" fillId="0" borderId="3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left"/>
      <protection locked="0"/>
    </xf>
    <xf numFmtId="0" fontId="2" fillId="0" borderId="3" xfId="0" applyFont="1" applyBorder="1" applyAlignment="1">
      <alignment horizontal="center"/>
    </xf>
    <xf numFmtId="0" fontId="40" fillId="6" borderId="3" xfId="0" applyFont="1" applyFill="1" applyBorder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A$25" lockText="1"/>
</file>

<file path=xl/ctrlProps/ctrlProp2.xml><?xml version="1.0" encoding="utf-8"?>
<formControlPr xmlns="http://schemas.microsoft.com/office/spreadsheetml/2009/9/main" objectType="CheckBox" fmlaLink="A23" lockText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firstButton="1" fmlaLink="$M$28" lockText="1"/>
</file>

<file path=xl/ctrlProps/ctrlProp5.xml><?xml version="1.0" encoding="utf-8"?>
<formControlPr xmlns="http://schemas.microsoft.com/office/spreadsheetml/2009/9/main" objectType="Radio" checked="Checked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Radio" lockText="1"/>
</file>

<file path=xl/ctrlProps/ctrlProp8.xml><?xml version="1.0" encoding="utf-8"?>
<formControlPr xmlns="http://schemas.microsoft.com/office/spreadsheetml/2009/9/main" objectType="Radio" checked="Checked" firstButton="1" fmlaLink="$F$22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CheckBox" checked="Checked" fmlaLink="$A$25" lockText="1"/>
</file>

<file path=xl/ctrlProps/ctrlProp12.xml><?xml version="1.0" encoding="utf-8"?>
<formControlPr xmlns="http://schemas.microsoft.com/office/spreadsheetml/2009/9/main" objectType="CheckBox" fmlaLink="A23" lockText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firstButton="1" fmlaLink="$M$28" lockText="1"/>
</file>

<file path=xl/ctrlProps/ctrlProp15.xml><?xml version="1.0" encoding="utf-8"?>
<formControlPr xmlns="http://schemas.microsoft.com/office/spreadsheetml/2009/9/main" objectType="Radio" checked="Checked" lockText="1"/>
</file>

<file path=xl/ctrlProps/ctrlProp16.xml><?xml version="1.0" encoding="utf-8"?>
<formControlPr xmlns="http://schemas.microsoft.com/office/spreadsheetml/2009/9/main" objectType="Radio" lockText="1"/>
</file>

<file path=xl/ctrlProps/ctrlProp17.xml><?xml version="1.0" encoding="utf-8"?>
<formControlPr xmlns="http://schemas.microsoft.com/office/spreadsheetml/2009/9/main" objectType="Radio" lockText="1"/>
</file>

<file path=xl/ctrlProps/ctrlProp18.xml><?xml version="1.0" encoding="utf-8"?>
<formControlPr xmlns="http://schemas.microsoft.com/office/spreadsheetml/2009/9/main" objectType="Radio" checked="Checked" firstButton="1" fmlaLink="$F$22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</xdr:colOff>
      <xdr:row>28</xdr:row>
      <xdr:rowOff>0</xdr:rowOff>
    </xdr:from>
    <xdr:to>
      <xdr:col>11</xdr:col>
      <xdr:colOff>400050</xdr:colOff>
      <xdr:row>29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746500" y="6026150"/>
          <a:ext cx="2298700" cy="279400"/>
        </a:xfrm>
        <a:prstGeom prst="rect">
          <a:avLst/>
        </a:prstGeom>
        <a:solidFill>
          <a:schemeClr val="lt1"/>
        </a:solidFill>
        <a:ln w="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72000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janvier 2020</a:t>
          </a:r>
        </a:p>
        <a:p>
          <a:endParaRPr lang="fr-CA" sz="1100"/>
        </a:p>
      </xdr:txBody>
    </xdr:sp>
    <xdr:clientData/>
  </xdr:twoCellAnchor>
  <xdr:twoCellAnchor>
    <xdr:from>
      <xdr:col>0</xdr:col>
      <xdr:colOff>22226</xdr:colOff>
      <xdr:row>31</xdr:row>
      <xdr:rowOff>31750</xdr:rowOff>
    </xdr:from>
    <xdr:to>
      <xdr:col>11</xdr:col>
      <xdr:colOff>387350</xdr:colOff>
      <xdr:row>36</xdr:row>
      <xdr:rowOff>520700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226" y="6819900"/>
          <a:ext cx="6010274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oneCellAnchor>
    <xdr:from>
      <xdr:col>7</xdr:col>
      <xdr:colOff>25400</xdr:colOff>
      <xdr:row>28</xdr:row>
      <xdr:rowOff>254000</xdr:rowOff>
    </xdr:from>
    <xdr:ext cx="2254250" cy="37465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765550" y="6280150"/>
          <a:ext cx="225425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279650" cy="26035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759200" y="6521450"/>
          <a:ext cx="2279650" cy="260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2019 à mai 2020</a:t>
          </a:r>
        </a:p>
        <a:p>
          <a:endParaRPr lang="fr-CA" sz="800" b="0"/>
        </a:p>
        <a:p>
          <a:endParaRPr lang="fr-CA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23</xdr:row>
          <xdr:rowOff>190500</xdr:rowOff>
        </xdr:from>
        <xdr:to>
          <xdr:col>2</xdr:col>
          <xdr:colOff>476250</xdr:colOff>
          <xdr:row>25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22</xdr:row>
          <xdr:rowOff>0</xdr:rowOff>
        </xdr:from>
        <xdr:to>
          <xdr:col>2</xdr:col>
          <xdr:colOff>447675</xdr:colOff>
          <xdr:row>23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628650</xdr:colOff>
          <xdr:row>27</xdr:row>
          <xdr:rowOff>0</xdr:rowOff>
        </xdr:from>
        <xdr:to>
          <xdr:col>2</xdr:col>
          <xdr:colOff>0</xdr:colOff>
          <xdr:row>31</xdr:row>
          <xdr:rowOff>9525</xdr:rowOff>
        </xdr:to>
        <xdr:sp macro="" textlink="">
          <xdr:nvSpPr>
            <xdr:cNvPr id="1035" name="Group Box 1" descr="Group Box 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809625</xdr:colOff>
          <xdr:row>27</xdr:row>
          <xdr:rowOff>47625</xdr:rowOff>
        </xdr:from>
        <xdr:to>
          <xdr:col>0</xdr:col>
          <xdr:colOff>1009650</xdr:colOff>
          <xdr:row>27</xdr:row>
          <xdr:rowOff>266700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809625</xdr:colOff>
          <xdr:row>28</xdr:row>
          <xdr:rowOff>38100</xdr:rowOff>
        </xdr:from>
        <xdr:to>
          <xdr:col>1</xdr:col>
          <xdr:colOff>57150</xdr:colOff>
          <xdr:row>28</xdr:row>
          <xdr:rowOff>257175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809625</xdr:colOff>
          <xdr:row>29</xdr:row>
          <xdr:rowOff>47625</xdr:rowOff>
        </xdr:from>
        <xdr:to>
          <xdr:col>0</xdr:col>
          <xdr:colOff>1009650</xdr:colOff>
          <xdr:row>29</xdr:row>
          <xdr:rowOff>266700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809625</xdr:colOff>
          <xdr:row>30</xdr:row>
          <xdr:rowOff>38100</xdr:rowOff>
        </xdr:from>
        <xdr:to>
          <xdr:col>0</xdr:col>
          <xdr:colOff>1000125</xdr:colOff>
          <xdr:row>30</xdr:row>
          <xdr:rowOff>257175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17</xdr:row>
          <xdr:rowOff>66675</xdr:rowOff>
        </xdr:from>
        <xdr:to>
          <xdr:col>9</xdr:col>
          <xdr:colOff>409575</xdr:colOff>
          <xdr:row>17</xdr:row>
          <xdr:rowOff>238125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Fixes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17</xdr:row>
          <xdr:rowOff>57150</xdr:rowOff>
        </xdr:from>
        <xdr:to>
          <xdr:col>11</xdr:col>
          <xdr:colOff>352425</xdr:colOff>
          <xdr:row>17</xdr:row>
          <xdr:rowOff>257175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Spéciaux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17</xdr:row>
          <xdr:rowOff>19050</xdr:rowOff>
        </xdr:from>
        <xdr:to>
          <xdr:col>12</xdr:col>
          <xdr:colOff>0</xdr:colOff>
          <xdr:row>18</xdr:row>
          <xdr:rowOff>9525</xdr:rowOff>
        </xdr:to>
        <xdr:sp macro="" textlink="">
          <xdr:nvSpPr>
            <xdr:cNvPr id="1043" name="Group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</xdr:colOff>
      <xdr:row>28</xdr:row>
      <xdr:rowOff>0</xdr:rowOff>
    </xdr:from>
    <xdr:to>
      <xdr:col>11</xdr:col>
      <xdr:colOff>400050</xdr:colOff>
      <xdr:row>29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3730625" y="5924550"/>
          <a:ext cx="2289175" cy="276225"/>
        </a:xfrm>
        <a:prstGeom prst="rect">
          <a:avLst/>
        </a:prstGeom>
        <a:solidFill>
          <a:schemeClr val="lt1"/>
        </a:solidFill>
        <a:ln w="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72000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janvier 2020</a:t>
          </a:r>
        </a:p>
        <a:p>
          <a:endParaRPr lang="fr-CA" sz="1100"/>
        </a:p>
      </xdr:txBody>
    </xdr:sp>
    <xdr:clientData/>
  </xdr:twoCellAnchor>
  <xdr:twoCellAnchor>
    <xdr:from>
      <xdr:col>0</xdr:col>
      <xdr:colOff>22226</xdr:colOff>
      <xdr:row>31</xdr:row>
      <xdr:rowOff>31750</xdr:rowOff>
    </xdr:from>
    <xdr:to>
      <xdr:col>11</xdr:col>
      <xdr:colOff>387350</xdr:colOff>
      <xdr:row>36</xdr:row>
      <xdr:rowOff>520700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22226" y="6784975"/>
          <a:ext cx="5984874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oneCellAnchor>
    <xdr:from>
      <xdr:col>7</xdr:col>
      <xdr:colOff>25400</xdr:colOff>
      <xdr:row>28</xdr:row>
      <xdr:rowOff>254000</xdr:rowOff>
    </xdr:from>
    <xdr:ext cx="2254250" cy="37465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3749675" y="6178550"/>
          <a:ext cx="225425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279650" cy="26035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3743325" y="6489700"/>
          <a:ext cx="2279650" cy="260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2019 à mai 2020</a:t>
          </a:r>
        </a:p>
        <a:p>
          <a:endParaRPr lang="fr-CA" sz="800" b="0"/>
        </a:p>
        <a:p>
          <a:endParaRPr lang="fr-CA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23</xdr:row>
          <xdr:rowOff>190500</xdr:rowOff>
        </xdr:from>
        <xdr:to>
          <xdr:col>2</xdr:col>
          <xdr:colOff>476250</xdr:colOff>
          <xdr:row>25</xdr:row>
          <xdr:rowOff>9525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22</xdr:row>
          <xdr:rowOff>0</xdr:rowOff>
        </xdr:from>
        <xdr:to>
          <xdr:col>2</xdr:col>
          <xdr:colOff>447675</xdr:colOff>
          <xdr:row>23</xdr:row>
          <xdr:rowOff>9525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5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628650</xdr:colOff>
          <xdr:row>27</xdr:row>
          <xdr:rowOff>0</xdr:rowOff>
        </xdr:from>
        <xdr:to>
          <xdr:col>2</xdr:col>
          <xdr:colOff>0</xdr:colOff>
          <xdr:row>31</xdr:row>
          <xdr:rowOff>9525</xdr:rowOff>
        </xdr:to>
        <xdr:sp macro="" textlink="">
          <xdr:nvSpPr>
            <xdr:cNvPr id="9219" name="Group Box 1" descr="Group Box 1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5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809625</xdr:colOff>
          <xdr:row>27</xdr:row>
          <xdr:rowOff>47625</xdr:rowOff>
        </xdr:from>
        <xdr:to>
          <xdr:col>0</xdr:col>
          <xdr:colOff>1009650</xdr:colOff>
          <xdr:row>27</xdr:row>
          <xdr:rowOff>266700</xdr:rowOff>
        </xdr:to>
        <xdr:sp macro="" textlink="">
          <xdr:nvSpPr>
            <xdr:cNvPr id="9220" name="Option 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5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809625</xdr:colOff>
          <xdr:row>28</xdr:row>
          <xdr:rowOff>38100</xdr:rowOff>
        </xdr:from>
        <xdr:to>
          <xdr:col>1</xdr:col>
          <xdr:colOff>57150</xdr:colOff>
          <xdr:row>28</xdr:row>
          <xdr:rowOff>257175</xdr:rowOff>
        </xdr:to>
        <xdr:sp macro="" textlink="">
          <xdr:nvSpPr>
            <xdr:cNvPr id="9221" name="Option But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5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809625</xdr:colOff>
          <xdr:row>29</xdr:row>
          <xdr:rowOff>47625</xdr:rowOff>
        </xdr:from>
        <xdr:to>
          <xdr:col>0</xdr:col>
          <xdr:colOff>1009650</xdr:colOff>
          <xdr:row>29</xdr:row>
          <xdr:rowOff>266700</xdr:rowOff>
        </xdr:to>
        <xdr:sp macro="" textlink="">
          <xdr:nvSpPr>
            <xdr:cNvPr id="9222" name="Option Button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5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809625</xdr:colOff>
          <xdr:row>30</xdr:row>
          <xdr:rowOff>38100</xdr:rowOff>
        </xdr:from>
        <xdr:to>
          <xdr:col>0</xdr:col>
          <xdr:colOff>1000125</xdr:colOff>
          <xdr:row>30</xdr:row>
          <xdr:rowOff>257175</xdr:rowOff>
        </xdr:to>
        <xdr:sp macro="" textlink="">
          <xdr:nvSpPr>
            <xdr:cNvPr id="9223" name="Option Button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5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17</xdr:row>
          <xdr:rowOff>66675</xdr:rowOff>
        </xdr:from>
        <xdr:to>
          <xdr:col>9</xdr:col>
          <xdr:colOff>409575</xdr:colOff>
          <xdr:row>17</xdr:row>
          <xdr:rowOff>238125</xdr:rowOff>
        </xdr:to>
        <xdr:sp macro="" textlink="">
          <xdr:nvSpPr>
            <xdr:cNvPr id="9224" name="Option Button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5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Fixes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17</xdr:row>
          <xdr:rowOff>57150</xdr:rowOff>
        </xdr:from>
        <xdr:to>
          <xdr:col>11</xdr:col>
          <xdr:colOff>352425</xdr:colOff>
          <xdr:row>17</xdr:row>
          <xdr:rowOff>257175</xdr:rowOff>
        </xdr:to>
        <xdr:sp macro="" textlink="">
          <xdr:nvSpPr>
            <xdr:cNvPr id="9225" name="Option Button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5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Spéciaux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17</xdr:row>
          <xdr:rowOff>19050</xdr:rowOff>
        </xdr:from>
        <xdr:to>
          <xdr:col>12</xdr:col>
          <xdr:colOff>0</xdr:colOff>
          <xdr:row>18</xdr:row>
          <xdr:rowOff>9525</xdr:rowOff>
        </xdr:to>
        <xdr:sp macro="" textlink="">
          <xdr:nvSpPr>
            <xdr:cNvPr id="9226" name="Group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5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tramusik@g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omments" Target="../comments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13" Type="http://schemas.openxmlformats.org/officeDocument/2006/relationships/ctrlProp" Target="../ctrlProps/ctrlProp19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13.xml"/><Relationship Id="rId12" Type="http://schemas.openxmlformats.org/officeDocument/2006/relationships/ctrlProp" Target="../ctrlProps/ctrlProp18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nitramusik@gmail.com" TargetMode="External"/><Relationship Id="rId6" Type="http://schemas.openxmlformats.org/officeDocument/2006/relationships/ctrlProp" Target="../ctrlProps/ctrlProp12.xml"/><Relationship Id="rId11" Type="http://schemas.openxmlformats.org/officeDocument/2006/relationships/ctrlProp" Target="../ctrlProps/ctrlProp17.xml"/><Relationship Id="rId5" Type="http://schemas.openxmlformats.org/officeDocument/2006/relationships/ctrlProp" Target="../ctrlProps/ctrlProp11.xml"/><Relationship Id="rId15" Type="http://schemas.openxmlformats.org/officeDocument/2006/relationships/comments" Target="../comments3.xml"/><Relationship Id="rId10" Type="http://schemas.openxmlformats.org/officeDocument/2006/relationships/ctrlProp" Target="../ctrlProps/ctrlProp16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15.xml"/><Relationship Id="rId14" Type="http://schemas.openxmlformats.org/officeDocument/2006/relationships/ctrlProp" Target="../ctrlProps/ctrlProp2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S40"/>
  <sheetViews>
    <sheetView showZeros="0" topLeftCell="A23" zoomScale="120" zoomScaleNormal="120" workbookViewId="0">
      <selection activeCell="W18" sqref="W18"/>
    </sheetView>
  </sheetViews>
  <sheetFormatPr baseColWidth="10" defaultColWidth="11.42578125" defaultRowHeight="15" x14ac:dyDescent="0.25"/>
  <cols>
    <col min="1" max="1" width="15.42578125" customWidth="1"/>
    <col min="2" max="2" width="1.5703125" customWidth="1"/>
    <col min="3" max="3" width="9" customWidth="1"/>
    <col min="4" max="4" width="4.42578125" customWidth="1"/>
    <col min="5" max="5" width="3.5703125" customWidth="1"/>
    <col min="6" max="6" width="13.140625" customWidth="1"/>
    <col min="7" max="7" width="8.7109375" customWidth="1"/>
    <col min="8" max="8" width="8.5703125" customWidth="1"/>
    <col min="9" max="9" width="6.7109375" customWidth="1"/>
    <col min="10" max="10" width="6.42578125" customWidth="1"/>
    <col min="11" max="11" width="6.7109375" customWidth="1"/>
    <col min="12" max="12" width="6.140625" customWidth="1"/>
    <col min="13" max="16" width="11.42578125" hidden="1" customWidth="1"/>
    <col min="17" max="17" width="12.85546875" hidden="1" customWidth="1"/>
    <col min="18" max="18" width="13.5703125" customWidth="1"/>
  </cols>
  <sheetData>
    <row r="1" spans="1:12" ht="15.75" customHeight="1" x14ac:dyDescent="0.25">
      <c r="A1" s="225" t="s">
        <v>1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1:12" ht="15.75" customHeight="1" x14ac:dyDescent="0.25">
      <c r="A2" s="235" t="s">
        <v>46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</row>
    <row r="3" spans="1:12" ht="6" hidden="1" customHeight="1" x14ac:dyDescent="0.25">
      <c r="A3" s="236"/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</row>
    <row r="4" spans="1:12" ht="17.25" customHeight="1" x14ac:dyDescent="0.3">
      <c r="A4" s="229" t="s">
        <v>2</v>
      </c>
      <c r="B4" s="229"/>
      <c r="C4" s="229"/>
      <c r="D4" s="229"/>
      <c r="E4" s="229"/>
      <c r="F4" s="229"/>
      <c r="G4" s="229"/>
      <c r="H4" s="14" t="s">
        <v>0</v>
      </c>
      <c r="I4" s="218" t="str">
        <f>IF(F28=H25,"PAYÉ","")</f>
        <v/>
      </c>
      <c r="J4" s="218"/>
      <c r="K4" s="35"/>
      <c r="L4" s="15"/>
    </row>
    <row r="5" spans="1:12" ht="16.5" customHeight="1" x14ac:dyDescent="0.3">
      <c r="A5" s="14" t="s">
        <v>3</v>
      </c>
      <c r="B5" s="14"/>
      <c r="C5" s="14"/>
      <c r="D5" s="14"/>
      <c r="E5" s="14"/>
      <c r="F5" s="222" t="s">
        <v>0</v>
      </c>
      <c r="G5" s="222"/>
      <c r="H5" s="222"/>
      <c r="I5" s="218"/>
      <c r="J5" s="218"/>
      <c r="K5" s="35"/>
      <c r="L5" s="22"/>
    </row>
    <row r="6" spans="1:12" ht="16.5" customHeight="1" x14ac:dyDescent="0.3">
      <c r="A6" s="14" t="s">
        <v>4</v>
      </c>
      <c r="B6" s="14"/>
      <c r="C6" s="14"/>
      <c r="D6" s="14"/>
      <c r="E6" s="14"/>
      <c r="F6" s="222"/>
      <c r="G6" s="222"/>
      <c r="H6" s="222"/>
      <c r="I6" s="35"/>
      <c r="J6" s="35"/>
      <c r="K6" s="35"/>
      <c r="L6" s="20"/>
    </row>
    <row r="7" spans="1:12" ht="3" customHeight="1" x14ac:dyDescent="0.3">
      <c r="A7" s="14"/>
      <c r="B7" s="14"/>
      <c r="C7" s="14"/>
      <c r="D7" s="14"/>
      <c r="E7" s="14"/>
      <c r="F7" s="14"/>
      <c r="G7" s="21"/>
      <c r="H7" s="20"/>
      <c r="I7" s="33"/>
      <c r="J7" s="33"/>
      <c r="K7" s="33"/>
      <c r="L7" s="20"/>
    </row>
    <row r="8" spans="1:12" ht="17.25" customHeight="1" x14ac:dyDescent="0.25">
      <c r="A8" s="231" t="s">
        <v>54</v>
      </c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2"/>
    </row>
    <row r="9" spans="1:12" ht="17.25" customHeight="1" x14ac:dyDescent="0.25">
      <c r="A9" s="162" t="s">
        <v>55</v>
      </c>
      <c r="B9" s="162"/>
      <c r="C9" s="162"/>
      <c r="D9" s="162"/>
      <c r="E9" s="162"/>
      <c r="F9" s="162"/>
      <c r="G9" s="162"/>
      <c r="H9" s="163"/>
      <c r="I9" s="32"/>
      <c r="J9" s="32"/>
      <c r="K9" s="32"/>
      <c r="L9" s="32"/>
    </row>
    <row r="10" spans="1:12" ht="3" hidden="1" customHeight="1" x14ac:dyDescent="0.25">
      <c r="A10" s="34"/>
      <c r="B10" s="34"/>
      <c r="C10" s="34"/>
      <c r="D10" s="34"/>
      <c r="E10" s="34"/>
      <c r="F10" s="34"/>
      <c r="G10" s="34"/>
      <c r="H10" s="32"/>
      <c r="I10" s="32"/>
      <c r="J10" s="32"/>
      <c r="K10" s="32"/>
      <c r="L10" s="32"/>
    </row>
    <row r="11" spans="1:12" ht="19.5" customHeight="1" x14ac:dyDescent="0.25">
      <c r="A11" s="219" t="s">
        <v>5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</row>
    <row r="12" spans="1:12" ht="21.95" customHeight="1" x14ac:dyDescent="0.25">
      <c r="A12" s="89" t="s">
        <v>43</v>
      </c>
      <c r="B12" s="238" t="s">
        <v>0</v>
      </c>
      <c r="C12" s="238"/>
      <c r="D12" s="238"/>
      <c r="E12" s="238"/>
      <c r="F12" s="238"/>
      <c r="G12" s="166" t="s">
        <v>105</v>
      </c>
      <c r="H12" s="237" t="s">
        <v>0</v>
      </c>
      <c r="I12" s="237"/>
      <c r="J12" s="237"/>
      <c r="K12" s="237"/>
      <c r="L12" s="237"/>
    </row>
    <row r="13" spans="1:12" ht="21.95" customHeight="1" x14ac:dyDescent="0.25">
      <c r="A13" s="89" t="s">
        <v>6</v>
      </c>
      <c r="B13" s="238"/>
      <c r="C13" s="238"/>
      <c r="D13" s="238"/>
      <c r="E13" s="238"/>
      <c r="F13" s="238"/>
      <c r="G13" s="166" t="s">
        <v>92</v>
      </c>
      <c r="H13" s="240" t="s">
        <v>0</v>
      </c>
      <c r="I13" s="240"/>
      <c r="J13" s="240"/>
      <c r="K13" s="240"/>
      <c r="L13" s="240"/>
    </row>
    <row r="14" spans="1:12" ht="21.95" customHeight="1" x14ac:dyDescent="0.25">
      <c r="A14" s="89" t="s">
        <v>21</v>
      </c>
      <c r="B14" s="238" t="s">
        <v>0</v>
      </c>
      <c r="C14" s="238"/>
      <c r="D14" s="238"/>
      <c r="E14" s="238"/>
      <c r="F14" s="238"/>
      <c r="G14" s="166" t="s">
        <v>104</v>
      </c>
      <c r="H14" s="240" t="s">
        <v>0</v>
      </c>
      <c r="I14" s="240"/>
      <c r="J14" s="240"/>
      <c r="K14" s="240"/>
      <c r="L14" s="240"/>
    </row>
    <row r="15" spans="1:12" ht="21.95" customHeight="1" x14ac:dyDescent="0.25">
      <c r="A15" s="89" t="s">
        <v>42</v>
      </c>
      <c r="B15" s="230" t="s">
        <v>0</v>
      </c>
      <c r="C15" s="230"/>
      <c r="D15" s="92"/>
      <c r="E15" s="92"/>
      <c r="F15" s="92"/>
      <c r="G15" s="166" t="s">
        <v>17</v>
      </c>
      <c r="H15" s="233" t="s">
        <v>103</v>
      </c>
      <c r="I15" s="234"/>
      <c r="J15" s="234"/>
      <c r="K15" s="234"/>
      <c r="L15" s="234"/>
    </row>
    <row r="16" spans="1:12" ht="21.95" customHeight="1" x14ac:dyDescent="0.25">
      <c r="A16" s="90" t="s">
        <v>10</v>
      </c>
      <c r="B16" s="228" t="s">
        <v>0</v>
      </c>
      <c r="C16" s="228"/>
      <c r="D16" s="93" t="s">
        <v>22</v>
      </c>
      <c r="E16" s="139" t="s">
        <v>0</v>
      </c>
      <c r="F16" s="90" t="s">
        <v>56</v>
      </c>
      <c r="G16" s="89" t="s">
        <v>0</v>
      </c>
      <c r="H16" s="94" t="s">
        <v>0</v>
      </c>
      <c r="I16" s="89" t="s">
        <v>0</v>
      </c>
      <c r="J16" s="94"/>
      <c r="K16" s="94"/>
      <c r="L16" s="94"/>
    </row>
    <row r="17" spans="1:19" ht="21.95" customHeight="1" thickBot="1" x14ac:dyDescent="0.3">
      <c r="A17" s="89" t="s">
        <v>23</v>
      </c>
      <c r="B17" s="238" t="s">
        <v>0</v>
      </c>
      <c r="C17" s="238"/>
      <c r="D17" s="238"/>
      <c r="E17" s="238"/>
      <c r="F17" s="170" t="s">
        <v>63</v>
      </c>
      <c r="G17" s="237" t="s">
        <v>0</v>
      </c>
      <c r="H17" s="237"/>
      <c r="I17" s="223" t="s">
        <v>96</v>
      </c>
      <c r="J17" s="224"/>
      <c r="K17" s="224"/>
      <c r="L17" s="224"/>
    </row>
    <row r="18" spans="1:19" ht="21.95" customHeight="1" x14ac:dyDescent="0.25">
      <c r="A18" s="89" t="s">
        <v>24</v>
      </c>
      <c r="B18" s="238" t="s">
        <v>0</v>
      </c>
      <c r="C18" s="238"/>
      <c r="D18" s="238"/>
      <c r="E18" s="238"/>
      <c r="F18" s="149" t="s">
        <v>25</v>
      </c>
      <c r="G18" s="172" t="s">
        <v>0</v>
      </c>
      <c r="H18" s="56" t="s">
        <v>0</v>
      </c>
      <c r="I18" s="243" t="s">
        <v>26</v>
      </c>
      <c r="J18" s="244"/>
      <c r="K18" s="243" t="s">
        <v>64</v>
      </c>
      <c r="L18" s="244"/>
      <c r="M18" s="13" t="s">
        <v>0</v>
      </c>
      <c r="N18" s="13"/>
      <c r="O18" s="13"/>
      <c r="P18" s="13"/>
      <c r="Q18" s="13" t="s">
        <v>0</v>
      </c>
      <c r="R18" s="13"/>
      <c r="S18" s="148" t="s">
        <v>0</v>
      </c>
    </row>
    <row r="19" spans="1:19" ht="21.95" customHeight="1" x14ac:dyDescent="0.25">
      <c r="A19" s="89" t="s">
        <v>70</v>
      </c>
      <c r="B19" s="245" t="s">
        <v>0</v>
      </c>
      <c r="C19" s="245"/>
      <c r="D19" s="245"/>
      <c r="E19" s="245"/>
      <c r="F19" s="149" t="s">
        <v>71</v>
      </c>
      <c r="G19" s="245" t="s">
        <v>0</v>
      </c>
      <c r="H19" s="246"/>
      <c r="I19" s="174" t="str">
        <f>IF(F22=2,"","Durée")</f>
        <v>Durée</v>
      </c>
      <c r="J19" s="175">
        <v>45</v>
      </c>
      <c r="K19" s="178" t="str">
        <f>IF(F22=1,"","Durée")</f>
        <v/>
      </c>
      <c r="L19" s="175">
        <v>45</v>
      </c>
      <c r="M19" s="173" t="s">
        <v>0</v>
      </c>
      <c r="N19" s="260" t="s">
        <v>97</v>
      </c>
      <c r="O19" s="260"/>
    </row>
    <row r="20" spans="1:19" ht="21.95" customHeight="1" x14ac:dyDescent="0.25">
      <c r="A20" s="89" t="s">
        <v>69</v>
      </c>
      <c r="B20" s="268" t="s">
        <v>0</v>
      </c>
      <c r="C20" s="269"/>
      <c r="D20" s="269"/>
      <c r="E20" s="269"/>
      <c r="F20" s="269"/>
      <c r="G20" s="269"/>
      <c r="H20" s="269"/>
      <c r="I20" s="176">
        <v>30</v>
      </c>
      <c r="J20" s="198">
        <f>IF($F$22=1,(N20),0)</f>
        <v>23</v>
      </c>
      <c r="K20" s="176">
        <v>30</v>
      </c>
      <c r="L20" s="196">
        <f>IF($F$22=2,(O20),0)</f>
        <v>0</v>
      </c>
      <c r="M20" s="150" t="s">
        <v>0</v>
      </c>
      <c r="N20" s="200">
        <v>23</v>
      </c>
      <c r="O20" s="201">
        <v>20</v>
      </c>
      <c r="P20" t="s">
        <v>0</v>
      </c>
    </row>
    <row r="21" spans="1:19" s="13" customFormat="1" ht="15.95" customHeight="1" x14ac:dyDescent="0.25">
      <c r="A21" s="171" t="s">
        <v>28</v>
      </c>
      <c r="B21" s="226" t="s">
        <v>44</v>
      </c>
      <c r="C21" s="226"/>
      <c r="D21" s="226"/>
      <c r="E21" s="226"/>
      <c r="F21" s="95"/>
      <c r="G21" s="263" t="s">
        <v>26</v>
      </c>
      <c r="H21" s="264"/>
      <c r="I21" s="176">
        <v>45</v>
      </c>
      <c r="J21" s="198">
        <f t="shared" ref="J21:J24" si="0">IF($F$22=1,(N21),0)</f>
        <v>32</v>
      </c>
      <c r="K21" s="176">
        <v>45</v>
      </c>
      <c r="L21" s="196">
        <f t="shared" ref="L21:L24" si="1">IF($F$22=2,(O21),0)</f>
        <v>0</v>
      </c>
      <c r="M21" s="150" t="s">
        <v>0</v>
      </c>
      <c r="N21" s="200">
        <v>32</v>
      </c>
      <c r="O21" s="201">
        <v>211</v>
      </c>
      <c r="P21"/>
      <c r="Q21"/>
      <c r="R21"/>
    </row>
    <row r="22" spans="1:19" s="13" customFormat="1" ht="15.95" customHeight="1" x14ac:dyDescent="0.25">
      <c r="A22" s="169">
        <v>8</v>
      </c>
      <c r="B22" s="227">
        <f>IF(F22=1,J19,L19)</f>
        <v>45</v>
      </c>
      <c r="C22" s="227"/>
      <c r="D22" s="227"/>
      <c r="E22" s="227"/>
      <c r="F22" s="143">
        <v>1</v>
      </c>
      <c r="G22" s="74">
        <f>IF(F22=1,INDEX($J$20:$J$24,MATCH(B22,$I$20:$I$24,0)),INDEX($L$20:$L$24,MATCH(B22,$K$20:$K$24,0)))</f>
        <v>32</v>
      </c>
      <c r="H22" s="75">
        <f>G22*A22</f>
        <v>256</v>
      </c>
      <c r="I22" s="176">
        <v>60</v>
      </c>
      <c r="J22" s="198">
        <f t="shared" si="0"/>
        <v>40</v>
      </c>
      <c r="K22" s="176">
        <v>60</v>
      </c>
      <c r="L22" s="196">
        <f t="shared" si="1"/>
        <v>0</v>
      </c>
      <c r="M22" s="150" t="s">
        <v>0</v>
      </c>
      <c r="N22" s="200">
        <v>40</v>
      </c>
      <c r="O22" s="201">
        <v>20</v>
      </c>
      <c r="P22" s="153" t="s">
        <v>98</v>
      </c>
      <c r="Q22"/>
      <c r="R22"/>
    </row>
    <row r="23" spans="1:19" s="13" customFormat="1" ht="15.95" customHeight="1" thickBot="1" x14ac:dyDescent="0.3">
      <c r="A23" s="143" t="b">
        <v>0</v>
      </c>
      <c r="B23" s="165"/>
      <c r="C23" s="255" t="s">
        <v>68</v>
      </c>
      <c r="D23" s="256"/>
      <c r="E23" s="256"/>
      <c r="F23" s="257"/>
      <c r="G23" s="76">
        <f>IF(A23,(P23),0)</f>
        <v>0</v>
      </c>
      <c r="H23" s="73">
        <f>A23*H22*-G23</f>
        <v>0</v>
      </c>
      <c r="I23" s="176">
        <v>75</v>
      </c>
      <c r="J23" s="198">
        <f t="shared" si="0"/>
        <v>50</v>
      </c>
      <c r="K23" s="176">
        <v>75</v>
      </c>
      <c r="L23" s="196">
        <f t="shared" si="1"/>
        <v>0</v>
      </c>
      <c r="M23" s="150" t="s">
        <v>0</v>
      </c>
      <c r="N23" s="200">
        <v>50</v>
      </c>
      <c r="O23" s="202">
        <v>35</v>
      </c>
      <c r="P23" s="160">
        <v>0.05</v>
      </c>
    </row>
    <row r="24" spans="1:19" s="13" customFormat="1" ht="15.95" customHeight="1" thickTop="1" thickBot="1" x14ac:dyDescent="0.3">
      <c r="A24" s="57"/>
      <c r="B24" s="58" t="s">
        <v>0</v>
      </c>
      <c r="C24" s="59" t="s">
        <v>0</v>
      </c>
      <c r="D24" s="265" t="s">
        <v>0</v>
      </c>
      <c r="E24" s="265"/>
      <c r="F24" s="23"/>
      <c r="G24" s="77" t="s">
        <v>62</v>
      </c>
      <c r="H24" s="141">
        <f>H22+H23</f>
        <v>256</v>
      </c>
      <c r="I24" s="177">
        <v>90</v>
      </c>
      <c r="J24" s="199">
        <f t="shared" si="0"/>
        <v>60</v>
      </c>
      <c r="K24" s="177">
        <v>90</v>
      </c>
      <c r="L24" s="197">
        <f t="shared" si="1"/>
        <v>0</v>
      </c>
      <c r="M24" s="151" t="s">
        <v>0</v>
      </c>
      <c r="N24" s="203">
        <v>60</v>
      </c>
      <c r="O24" s="202">
        <v>20</v>
      </c>
      <c r="P24" s="156" t="s">
        <v>0</v>
      </c>
      <c r="Q24" s="156" t="s">
        <v>99</v>
      </c>
    </row>
    <row r="25" spans="1:19" s="13" customFormat="1" ht="15.95" customHeight="1" thickTop="1" x14ac:dyDescent="0.25">
      <c r="A25" s="143" t="b">
        <v>1</v>
      </c>
      <c r="B25" s="58"/>
      <c r="C25" s="266" t="s">
        <v>13</v>
      </c>
      <c r="D25" s="267"/>
      <c r="E25" s="267"/>
      <c r="F25" s="168">
        <f>IF(A25,(Q25),0)</f>
        <v>25</v>
      </c>
      <c r="G25" s="77" t="s">
        <v>14</v>
      </c>
      <c r="H25" s="140">
        <f>A25*F25+H24</f>
        <v>281</v>
      </c>
      <c r="J25" s="13" t="str">
        <f t="shared" ref="J25" si="2">IF($F$22=1,(M25),0)</f>
        <v xml:space="preserve"> </v>
      </c>
      <c r="M25" s="146" t="s">
        <v>0</v>
      </c>
      <c r="N25" s="147"/>
      <c r="O25" s="147"/>
      <c r="P25" s="152" t="s">
        <v>0</v>
      </c>
      <c r="Q25" s="161">
        <v>25</v>
      </c>
      <c r="R25" s="147"/>
    </row>
    <row r="26" spans="1:19" s="13" customFormat="1" x14ac:dyDescent="0.25">
      <c r="A26" s="57"/>
      <c r="B26" s="58" t="s">
        <v>0</v>
      </c>
      <c r="C26" s="59" t="s">
        <v>0</v>
      </c>
      <c r="D26" s="254" t="s">
        <v>0</v>
      </c>
      <c r="E26" s="254"/>
      <c r="F26" s="23"/>
      <c r="G26" s="26" t="s">
        <v>0</v>
      </c>
      <c r="H26" s="24"/>
      <c r="M26" s="146"/>
      <c r="N26" s="147"/>
      <c r="O26" s="147"/>
      <c r="P26" s="147"/>
      <c r="Q26" s="147"/>
      <c r="R26" s="167"/>
    </row>
    <row r="27" spans="1:19" ht="16.5" customHeight="1" x14ac:dyDescent="0.25">
      <c r="A27" s="241" t="s">
        <v>40</v>
      </c>
      <c r="B27" s="241"/>
      <c r="C27" s="242"/>
      <c r="D27" s="221" t="s">
        <v>66</v>
      </c>
      <c r="E27" s="221"/>
      <c r="F27" s="221"/>
      <c r="G27" s="221" t="s">
        <v>65</v>
      </c>
      <c r="H27" s="221"/>
      <c r="I27" s="221"/>
      <c r="J27" s="221"/>
      <c r="K27" s="221"/>
      <c r="L27" s="221"/>
      <c r="M27" s="145"/>
      <c r="N27" s="13"/>
      <c r="O27" s="13"/>
      <c r="P27" s="13"/>
      <c r="Q27" s="13"/>
    </row>
    <row r="28" spans="1:19" ht="21.95" customHeight="1" x14ac:dyDescent="0.25">
      <c r="A28" s="258" t="s">
        <v>38</v>
      </c>
      <c r="B28" s="259"/>
      <c r="C28" s="78">
        <f>IF($M$28=ROW()-27,H24,0)</f>
        <v>0</v>
      </c>
      <c r="D28" s="252">
        <f>IF(AND($A$25,$M$28=ROW()-27),$F$25,0)</f>
        <v>0</v>
      </c>
      <c r="E28" s="253"/>
      <c r="F28" s="79">
        <f>C28+D28</f>
        <v>0</v>
      </c>
      <c r="G28" s="144" t="str">
        <f>IF($M$28=ROW()-27,"aucun","")</f>
        <v/>
      </c>
      <c r="H28" s="220" t="s">
        <v>47</v>
      </c>
      <c r="I28" s="220"/>
      <c r="J28" s="220"/>
      <c r="K28" s="220"/>
      <c r="L28" s="220"/>
      <c r="M28" s="143">
        <v>2</v>
      </c>
      <c r="N28" s="142"/>
    </row>
    <row r="29" spans="1:19" ht="21.95" customHeight="1" x14ac:dyDescent="0.25">
      <c r="A29" s="270" t="s">
        <v>93</v>
      </c>
      <c r="B29" s="271"/>
      <c r="C29" s="80">
        <f>IF($M$28=ROW()-27,$H$22/VALUE(LEFT(A29,1)),0)</f>
        <v>128</v>
      </c>
      <c r="D29" s="252">
        <f t="shared" ref="D29:D31" si="3">IF(AND($A$25,$M$28=ROW()-27),$F$25,0)</f>
        <v>25</v>
      </c>
      <c r="E29" s="253"/>
      <c r="F29" s="81">
        <f t="shared" ref="F29:F31" si="4">C29+D29</f>
        <v>153</v>
      </c>
      <c r="G29" s="82">
        <f>C29</f>
        <v>128</v>
      </c>
      <c r="H29" s="248" t="s">
        <v>0</v>
      </c>
      <c r="I29" s="249"/>
      <c r="J29" s="249"/>
      <c r="K29" s="249"/>
      <c r="L29" s="250"/>
      <c r="M29" s="143"/>
      <c r="N29" s="142"/>
    </row>
    <row r="30" spans="1:19" ht="21.95" customHeight="1" x14ac:dyDescent="0.25">
      <c r="A30" s="258" t="s">
        <v>94</v>
      </c>
      <c r="B30" s="259"/>
      <c r="C30" s="80">
        <f>IF($M$28=ROW()-27,$H$22/VALUE(LEFT(A30,1)),0)</f>
        <v>0</v>
      </c>
      <c r="D30" s="252">
        <f t="shared" si="3"/>
        <v>0</v>
      </c>
      <c r="E30" s="253"/>
      <c r="F30" s="81">
        <f t="shared" si="4"/>
        <v>0</v>
      </c>
      <c r="G30" s="82">
        <f t="shared" ref="G30:G31" si="5">C30</f>
        <v>0</v>
      </c>
      <c r="H30" s="251"/>
      <c r="I30" s="251"/>
      <c r="J30" s="251"/>
      <c r="K30" s="251"/>
      <c r="L30" s="251"/>
      <c r="M30" s="143"/>
      <c r="N30" s="142"/>
    </row>
    <row r="31" spans="1:19" ht="21.95" customHeight="1" x14ac:dyDescent="0.25">
      <c r="A31" s="258" t="s">
        <v>95</v>
      </c>
      <c r="B31" s="259"/>
      <c r="C31" s="164">
        <f>IF($M$28=ROW()-27,$H$22/VALUE(LEFT(A31,1)),0)</f>
        <v>0</v>
      </c>
      <c r="D31" s="252">
        <f t="shared" si="3"/>
        <v>0</v>
      </c>
      <c r="E31" s="253"/>
      <c r="F31" s="83">
        <f t="shared" si="4"/>
        <v>0</v>
      </c>
      <c r="G31" s="82">
        <f t="shared" si="5"/>
        <v>0</v>
      </c>
      <c r="H31" s="247" t="s">
        <v>0</v>
      </c>
      <c r="I31" s="247"/>
      <c r="J31" s="247"/>
      <c r="K31" s="247"/>
      <c r="L31" s="247"/>
      <c r="M31" s="143"/>
      <c r="N31" s="142"/>
    </row>
    <row r="32" spans="1:19" ht="16.5" x14ac:dyDescent="0.3">
      <c r="A32" s="16"/>
      <c r="B32" s="16"/>
      <c r="C32" s="18"/>
      <c r="D32" s="18"/>
      <c r="E32" s="18"/>
      <c r="F32" s="18"/>
      <c r="G32" s="18"/>
      <c r="H32" s="18"/>
      <c r="I32" s="19"/>
      <c r="J32" s="18"/>
      <c r="K32" s="17" t="s">
        <v>0</v>
      </c>
      <c r="L32" s="17"/>
      <c r="M32" s="142"/>
    </row>
    <row r="33" spans="1:12" ht="16.5" x14ac:dyDescent="0.3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2" ht="16.5" x14ac:dyDescent="0.3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</row>
    <row r="35" spans="1:12" ht="16.5" x14ac:dyDescent="0.3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2" ht="16.5" x14ac:dyDescent="0.3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2" ht="42" customHeight="1" x14ac:dyDescent="0.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2" ht="0.75" customHeight="1" x14ac:dyDescent="0.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2" ht="27" customHeight="1" x14ac:dyDescent="0.25">
      <c r="A39" s="272" t="s">
        <v>0</v>
      </c>
      <c r="B39" s="273"/>
      <c r="C39" s="273"/>
      <c r="D39" s="274"/>
      <c r="E39" s="216"/>
      <c r="F39" s="216"/>
      <c r="G39" s="216"/>
      <c r="H39" s="216"/>
      <c r="I39" s="216"/>
      <c r="J39" s="217"/>
      <c r="K39" s="261">
        <v>43498</v>
      </c>
      <c r="L39" s="262"/>
    </row>
    <row r="40" spans="1:12" ht="15" customHeight="1" x14ac:dyDescent="0.25">
      <c r="A40" s="239" t="s">
        <v>35</v>
      </c>
      <c r="B40" s="239"/>
      <c r="C40" s="239"/>
      <c r="D40" s="239" t="s">
        <v>36</v>
      </c>
      <c r="E40" s="239"/>
      <c r="F40" s="239"/>
      <c r="G40" s="239"/>
      <c r="H40" s="239"/>
      <c r="I40" s="239"/>
      <c r="J40" s="239"/>
      <c r="K40" s="239" t="s">
        <v>37</v>
      </c>
      <c r="L40" s="239"/>
    </row>
  </sheetData>
  <mergeCells count="55">
    <mergeCell ref="N19:O19"/>
    <mergeCell ref="K39:L39"/>
    <mergeCell ref="I18:J18"/>
    <mergeCell ref="D27:F27"/>
    <mergeCell ref="B18:E18"/>
    <mergeCell ref="B19:E19"/>
    <mergeCell ref="G21:H21"/>
    <mergeCell ref="D28:E28"/>
    <mergeCell ref="D29:E29"/>
    <mergeCell ref="D24:E24"/>
    <mergeCell ref="C25:E25"/>
    <mergeCell ref="B20:H20"/>
    <mergeCell ref="A28:B28"/>
    <mergeCell ref="A29:B29"/>
    <mergeCell ref="A31:B31"/>
    <mergeCell ref="A39:D39"/>
    <mergeCell ref="A40:C40"/>
    <mergeCell ref="H14:L14"/>
    <mergeCell ref="H13:L13"/>
    <mergeCell ref="K40:L40"/>
    <mergeCell ref="D40:J40"/>
    <mergeCell ref="A27:C27"/>
    <mergeCell ref="K18:L18"/>
    <mergeCell ref="G19:H19"/>
    <mergeCell ref="H31:L31"/>
    <mergeCell ref="H29:L29"/>
    <mergeCell ref="H30:L30"/>
    <mergeCell ref="D30:E30"/>
    <mergeCell ref="D31:E31"/>
    <mergeCell ref="D26:E26"/>
    <mergeCell ref="C23:F23"/>
    <mergeCell ref="A30:B30"/>
    <mergeCell ref="A1:L1"/>
    <mergeCell ref="B21:E21"/>
    <mergeCell ref="B22:E22"/>
    <mergeCell ref="B16:C16"/>
    <mergeCell ref="A4:G4"/>
    <mergeCell ref="B15:C15"/>
    <mergeCell ref="A8:L8"/>
    <mergeCell ref="H15:L15"/>
    <mergeCell ref="A2:L2"/>
    <mergeCell ref="A3:L3"/>
    <mergeCell ref="G17:H17"/>
    <mergeCell ref="B17:E17"/>
    <mergeCell ref="H12:L12"/>
    <mergeCell ref="B12:F12"/>
    <mergeCell ref="B13:F13"/>
    <mergeCell ref="B14:F14"/>
    <mergeCell ref="E39:J39"/>
    <mergeCell ref="I4:J5"/>
    <mergeCell ref="A11:L11"/>
    <mergeCell ref="H28:L28"/>
    <mergeCell ref="G27:L27"/>
    <mergeCell ref="F5:H6"/>
    <mergeCell ref="I17:L17"/>
  </mergeCells>
  <hyperlinks>
    <hyperlink ref="H15" r:id="rId1" display="nitramusik@gmail.com" xr:uid="{00000000-0004-0000-0000-000000000000}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2</xdr:col>
                    <xdr:colOff>266700</xdr:colOff>
                    <xdr:row>23</xdr:row>
                    <xdr:rowOff>190500</xdr:rowOff>
                  </from>
                  <to>
                    <xdr:col>2</xdr:col>
                    <xdr:colOff>476250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2</xdr:col>
                    <xdr:colOff>247650</xdr:colOff>
                    <xdr:row>22</xdr:row>
                    <xdr:rowOff>0</xdr:rowOff>
                  </from>
                  <to>
                    <xdr:col>2</xdr:col>
                    <xdr:colOff>447675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Group Box 1">
              <controlPr defaultSize="0" autoFill="0" autoPict="0" altText="Group Box 1">
                <anchor moveWithCells="1">
                  <from>
                    <xdr:col>0</xdr:col>
                    <xdr:colOff>628650</xdr:colOff>
                    <xdr:row>27</xdr:row>
                    <xdr:rowOff>0</xdr:rowOff>
                  </from>
                  <to>
                    <xdr:col>2</xdr:col>
                    <xdr:colOff>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Option Button 12">
              <controlPr defaultSize="0" autoFill="0" autoLine="0" autoPict="0">
                <anchor moveWithCells="1">
                  <from>
                    <xdr:col>0</xdr:col>
                    <xdr:colOff>809625</xdr:colOff>
                    <xdr:row>27</xdr:row>
                    <xdr:rowOff>47625</xdr:rowOff>
                  </from>
                  <to>
                    <xdr:col>0</xdr:col>
                    <xdr:colOff>1009650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Option Button 13">
              <controlPr defaultSize="0" autoFill="0" autoLine="0" autoPict="0">
                <anchor moveWithCells="1">
                  <from>
                    <xdr:col>0</xdr:col>
                    <xdr:colOff>809625</xdr:colOff>
                    <xdr:row>28</xdr:row>
                    <xdr:rowOff>38100</xdr:rowOff>
                  </from>
                  <to>
                    <xdr:col>1</xdr:col>
                    <xdr:colOff>57150</xdr:colOff>
                    <xdr:row>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Option Button 14">
              <controlPr defaultSize="0" autoFill="0" autoLine="0" autoPict="0">
                <anchor moveWithCells="1">
                  <from>
                    <xdr:col>0</xdr:col>
                    <xdr:colOff>809625</xdr:colOff>
                    <xdr:row>29</xdr:row>
                    <xdr:rowOff>47625</xdr:rowOff>
                  </from>
                  <to>
                    <xdr:col>0</xdr:col>
                    <xdr:colOff>1009650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Option Button 15">
              <controlPr defaultSize="0" autoFill="0" autoLine="0" autoPict="0">
                <anchor moveWithCells="1">
                  <from>
                    <xdr:col>0</xdr:col>
                    <xdr:colOff>809625</xdr:colOff>
                    <xdr:row>30</xdr:row>
                    <xdr:rowOff>38100</xdr:rowOff>
                  </from>
                  <to>
                    <xdr:col>0</xdr:col>
                    <xdr:colOff>1000125</xdr:colOff>
                    <xdr:row>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Option Button 17">
              <controlPr defaultSize="0" autoFill="0" autoLine="0" autoPict="0">
                <anchor moveWithCells="1">
                  <from>
                    <xdr:col>8</xdr:col>
                    <xdr:colOff>161925</xdr:colOff>
                    <xdr:row>17</xdr:row>
                    <xdr:rowOff>66675</xdr:rowOff>
                  </from>
                  <to>
                    <xdr:col>9</xdr:col>
                    <xdr:colOff>409575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Option Button 18">
              <controlPr defaultSize="0" autoFill="0" autoLine="0" autoPict="0">
                <anchor moveWithCells="1">
                  <from>
                    <xdr:col>10</xdr:col>
                    <xdr:colOff>133350</xdr:colOff>
                    <xdr:row>17</xdr:row>
                    <xdr:rowOff>57150</xdr:rowOff>
                  </from>
                  <to>
                    <xdr:col>11</xdr:col>
                    <xdr:colOff>352425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4" name="Group Box 19">
              <controlPr defaultSize="0" autoFill="0" autoPict="0">
                <anchor moveWithCells="1">
                  <from>
                    <xdr:col>8</xdr:col>
                    <xdr:colOff>9525</xdr:colOff>
                    <xdr:row>17</xdr:row>
                    <xdr:rowOff>19050</xdr:rowOff>
                  </from>
                  <to>
                    <xdr:col>12</xdr:col>
                    <xdr:colOff>0</xdr:colOff>
                    <xdr:row>18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0.39997558519241921"/>
  </sheetPr>
  <dimension ref="A1:M79"/>
  <sheetViews>
    <sheetView workbookViewId="0">
      <pane ySplit="21" topLeftCell="A22" activePane="bottomLeft" state="frozenSplit"/>
      <selection pane="bottomLeft" activeCell="M34" sqref="M34"/>
    </sheetView>
  </sheetViews>
  <sheetFormatPr baseColWidth="10" defaultColWidth="11.42578125" defaultRowHeight="15" x14ac:dyDescent="0.25"/>
  <cols>
    <col min="1" max="1" width="5.7109375" customWidth="1"/>
    <col min="2" max="2" width="22.28515625" customWidth="1"/>
    <col min="3" max="3" width="11.7109375" customWidth="1"/>
    <col min="4" max="4" width="6.7109375" customWidth="1"/>
    <col min="5" max="6" width="5.42578125" customWidth="1"/>
    <col min="7" max="7" width="7.42578125" customWidth="1"/>
    <col min="8" max="8" width="8.85546875" customWidth="1"/>
    <col min="9" max="9" width="2.7109375" customWidth="1"/>
    <col min="10" max="10" width="51.7109375" customWidth="1"/>
  </cols>
  <sheetData>
    <row r="1" spans="1:13" ht="14.25" customHeight="1" x14ac:dyDescent="0.25">
      <c r="A1" s="292" t="s">
        <v>77</v>
      </c>
      <c r="B1" s="292"/>
      <c r="C1" s="292"/>
      <c r="D1" s="292"/>
      <c r="E1" s="292"/>
      <c r="F1" s="292"/>
      <c r="G1" s="292"/>
      <c r="H1" s="292"/>
      <c r="I1" s="292"/>
      <c r="J1" s="292"/>
    </row>
    <row r="2" spans="1:13" ht="9" customHeight="1" x14ac:dyDescent="0.25">
      <c r="A2" s="293" t="s">
        <v>46</v>
      </c>
      <c r="B2" s="293"/>
      <c r="C2" s="293"/>
      <c r="D2" s="293"/>
      <c r="E2" s="293"/>
      <c r="F2" s="293"/>
      <c r="G2" s="293"/>
      <c r="H2" s="293"/>
      <c r="I2" s="293"/>
      <c r="J2" s="293"/>
    </row>
    <row r="3" spans="1:13" ht="18" customHeight="1" x14ac:dyDescent="0.25">
      <c r="A3" s="104" t="s">
        <v>74</v>
      </c>
      <c r="B3" s="97"/>
      <c r="C3" s="97"/>
      <c r="D3" s="97"/>
      <c r="E3" s="97"/>
      <c r="F3" s="97"/>
      <c r="G3" s="97"/>
      <c r="H3" s="97"/>
      <c r="I3" s="97"/>
      <c r="J3" s="96" t="s">
        <v>0</v>
      </c>
    </row>
    <row r="4" spans="1:13" ht="12.95" customHeight="1" x14ac:dyDescent="0.25">
      <c r="A4" s="294" t="s">
        <v>76</v>
      </c>
      <c r="B4" s="294"/>
      <c r="C4" s="294"/>
      <c r="D4" s="294"/>
      <c r="E4" s="294"/>
      <c r="F4" s="294"/>
      <c r="G4" s="294"/>
      <c r="H4" s="86"/>
      <c r="I4" s="86"/>
      <c r="J4" s="100" t="s">
        <v>0</v>
      </c>
    </row>
    <row r="5" spans="1:13" ht="12.75" customHeight="1" x14ac:dyDescent="0.25">
      <c r="A5" s="100" t="s">
        <v>75</v>
      </c>
      <c r="B5" s="91"/>
      <c r="C5" s="106"/>
      <c r="D5" s="106"/>
      <c r="E5" s="107"/>
      <c r="F5" s="107"/>
      <c r="G5" s="107"/>
      <c r="H5" s="105"/>
      <c r="I5" s="105"/>
      <c r="J5" s="296" t="str">
        <f>IF(C46=C20,"PAYÉ","")</f>
        <v>PAYÉ</v>
      </c>
    </row>
    <row r="6" spans="1:13" ht="3" customHeight="1" x14ac:dyDescent="0.25">
      <c r="A6" s="105"/>
      <c r="B6" s="91"/>
      <c r="C6" s="106"/>
      <c r="D6" s="106"/>
      <c r="E6" s="107"/>
      <c r="F6" s="107"/>
      <c r="G6" s="107"/>
      <c r="H6" s="105"/>
      <c r="I6" s="105"/>
      <c r="J6" s="296"/>
      <c r="M6" s="122" t="s">
        <v>0</v>
      </c>
    </row>
    <row r="7" spans="1:13" ht="15.75" customHeight="1" x14ac:dyDescent="0.25">
      <c r="A7" s="295" t="s">
        <v>78</v>
      </c>
      <c r="B7" s="295"/>
      <c r="C7" s="106"/>
      <c r="D7" s="106"/>
      <c r="E7" s="107"/>
      <c r="F7" s="107"/>
      <c r="G7" s="107"/>
      <c r="H7" s="105"/>
      <c r="I7" s="105"/>
      <c r="J7" s="296"/>
    </row>
    <row r="8" spans="1:13" ht="12.95" customHeight="1" x14ac:dyDescent="0.25">
      <c r="A8" s="289" t="s">
        <v>102</v>
      </c>
      <c r="B8" s="289"/>
      <c r="C8" s="99" t="str">
        <f>'FORMULAIRE 2019-2020'!H12</f>
        <v xml:space="preserve"> </v>
      </c>
      <c r="D8" s="290" t="str">
        <f>'FORMULAIRE 2019-2020'!B12</f>
        <v xml:space="preserve"> </v>
      </c>
      <c r="E8" s="290"/>
      <c r="F8" s="290"/>
      <c r="G8" s="290"/>
      <c r="H8" s="290"/>
      <c r="I8" s="85" t="s">
        <v>0</v>
      </c>
      <c r="J8" s="296"/>
    </row>
    <row r="9" spans="1:13" ht="12.95" customHeight="1" x14ac:dyDescent="0.25">
      <c r="A9" s="289" t="s">
        <v>33</v>
      </c>
      <c r="B9" s="289"/>
      <c r="C9" s="290" t="str">
        <f>'FORMULAIRE 2019-2020'!A39</f>
        <v xml:space="preserve"> </v>
      </c>
      <c r="D9" s="290"/>
      <c r="E9" s="290"/>
      <c r="F9" s="290"/>
      <c r="G9" s="290"/>
      <c r="H9" s="290"/>
      <c r="I9" s="85" t="s">
        <v>0</v>
      </c>
      <c r="J9" s="296"/>
    </row>
    <row r="10" spans="1:13" ht="12.95" customHeight="1" x14ac:dyDescent="0.25">
      <c r="A10" s="289" t="s">
        <v>6</v>
      </c>
      <c r="B10" s="289"/>
      <c r="C10" s="290">
        <f>'FORMULAIRE 2019-2020'!B13</f>
        <v>0</v>
      </c>
      <c r="D10" s="290"/>
      <c r="E10" s="290"/>
      <c r="F10" s="290"/>
      <c r="G10" s="114"/>
      <c r="H10" s="114"/>
      <c r="I10" s="85"/>
      <c r="J10" s="296"/>
    </row>
    <row r="11" spans="1:13" ht="12.95" customHeight="1" x14ac:dyDescent="0.25">
      <c r="A11" s="289" t="s">
        <v>21</v>
      </c>
      <c r="B11" s="289"/>
      <c r="C11" s="290" t="str">
        <f>'FORMULAIRE 2019-2020'!B14</f>
        <v xml:space="preserve"> </v>
      </c>
      <c r="D11" s="290"/>
      <c r="E11" s="124" t="s">
        <v>79</v>
      </c>
      <c r="F11" s="124"/>
      <c r="G11" s="114" t="str">
        <f>'FORMULAIRE 2019-2020'!B15</f>
        <v xml:space="preserve"> </v>
      </c>
      <c r="H11" s="114"/>
      <c r="I11" s="85"/>
      <c r="J11" s="296"/>
    </row>
    <row r="12" spans="1:13" ht="12.95" customHeight="1" x14ac:dyDescent="0.25">
      <c r="A12" s="289" t="s">
        <v>17</v>
      </c>
      <c r="B12" s="289"/>
      <c r="C12" s="290" t="str">
        <f>'FORMULAIRE 2019-2020'!H15</f>
        <v xml:space="preserve">  </v>
      </c>
      <c r="D12" s="290"/>
      <c r="E12" s="290"/>
      <c r="F12" s="99"/>
      <c r="G12" s="99"/>
      <c r="H12" s="99"/>
      <c r="I12" s="99"/>
      <c r="J12" s="102" t="s">
        <v>0</v>
      </c>
    </row>
    <row r="13" spans="1:13" ht="12.95" customHeight="1" x14ac:dyDescent="0.3">
      <c r="A13" s="289" t="s">
        <v>48</v>
      </c>
      <c r="B13" s="289"/>
      <c r="C13" s="291" t="str">
        <f>'FORMULAIRE 2019-2020'!H13</f>
        <v xml:space="preserve"> </v>
      </c>
      <c r="D13" s="291"/>
      <c r="E13" s="291"/>
      <c r="F13" s="88"/>
      <c r="G13" s="88"/>
      <c r="H13" s="88"/>
      <c r="I13" s="88"/>
      <c r="J13" s="14" t="s">
        <v>0</v>
      </c>
    </row>
    <row r="14" spans="1:13" ht="12.95" customHeight="1" x14ac:dyDescent="0.3">
      <c r="A14" s="289" t="s">
        <v>49</v>
      </c>
      <c r="B14" s="289"/>
      <c r="C14" s="291" t="str">
        <f>'FORMULAIRE 2019-2020'!H14</f>
        <v xml:space="preserve"> </v>
      </c>
      <c r="D14" s="291"/>
      <c r="E14" s="291"/>
      <c r="F14" s="45"/>
      <c r="G14" s="45"/>
      <c r="H14" s="45"/>
      <c r="I14" s="45"/>
      <c r="J14" s="14" t="s">
        <v>0</v>
      </c>
    </row>
    <row r="15" spans="1:13" ht="12.95" customHeight="1" x14ac:dyDescent="0.25">
      <c r="A15" s="289" t="s">
        <v>63</v>
      </c>
      <c r="B15" s="289"/>
      <c r="C15" s="290" t="str">
        <f>'FORMULAIRE 2019-2020'!G17</f>
        <v xml:space="preserve"> </v>
      </c>
      <c r="D15" s="290"/>
      <c r="E15" s="124" t="s">
        <v>80</v>
      </c>
      <c r="F15" s="297" t="str">
        <f>'FORMULAIRE 2019-2020'!B17</f>
        <v xml:space="preserve"> </v>
      </c>
      <c r="G15" s="297"/>
      <c r="H15" s="98" t="s">
        <v>39</v>
      </c>
      <c r="I15" s="123">
        <f>'FORMULAIRE 2019-2020'!B22</f>
        <v>45</v>
      </c>
      <c r="J15" s="125" t="s">
        <v>81</v>
      </c>
    </row>
    <row r="16" spans="1:13" ht="1.5" customHeight="1" x14ac:dyDescent="0.25">
      <c r="A16" s="112"/>
      <c r="B16" s="112"/>
      <c r="E16" t="s">
        <v>0</v>
      </c>
      <c r="G16" s="3" t="s">
        <v>0</v>
      </c>
      <c r="H16" s="1" t="s">
        <v>0</v>
      </c>
      <c r="I16" s="1"/>
      <c r="J16" s="101" t="s">
        <v>0</v>
      </c>
      <c r="K16" s="116"/>
    </row>
    <row r="17" spans="1:13" ht="14.1" customHeight="1" x14ac:dyDescent="0.25">
      <c r="A17" s="317" t="s">
        <v>12</v>
      </c>
      <c r="B17" s="317"/>
      <c r="C17" s="42">
        <f>'FORMULAIRE 2019-2020'!H24</f>
        <v>256</v>
      </c>
      <c r="D17" s="25" t="s">
        <v>0</v>
      </c>
      <c r="E17" s="322" t="s">
        <v>0</v>
      </c>
      <c r="F17" s="322"/>
      <c r="G17" s="1" t="s">
        <v>0</v>
      </c>
      <c r="H17" s="1" t="s">
        <v>0</v>
      </c>
      <c r="I17" s="1"/>
      <c r="J17" s="3" t="s">
        <v>0</v>
      </c>
      <c r="M17" s="155"/>
    </row>
    <row r="18" spans="1:13" ht="14.1" customHeight="1" x14ac:dyDescent="0.25">
      <c r="A18" s="307" t="s">
        <v>113</v>
      </c>
      <c r="B18" s="308"/>
      <c r="C18" s="205">
        <f>'FORMULAIRE 2019-2020'!F25</f>
        <v>25</v>
      </c>
      <c r="D18" s="25"/>
      <c r="E18" s="187"/>
      <c r="F18" s="187"/>
      <c r="G18" s="187"/>
      <c r="H18" s="187"/>
      <c r="I18" s="187"/>
      <c r="J18" s="194"/>
      <c r="M18" s="155"/>
    </row>
    <row r="19" spans="1:13" ht="14.1" customHeight="1" thickBot="1" x14ac:dyDescent="0.3">
      <c r="A19" s="307" t="s">
        <v>114</v>
      </c>
      <c r="B19" s="308"/>
      <c r="C19" s="43">
        <f>'FORMULAIRE ÉTÉ 2019'!F25</f>
        <v>10</v>
      </c>
      <c r="D19" s="25"/>
      <c r="E19" s="1"/>
      <c r="F19" s="1"/>
      <c r="G19" s="1"/>
      <c r="H19" s="1"/>
      <c r="I19" s="1"/>
      <c r="J19" s="3"/>
    </row>
    <row r="20" spans="1:13" ht="14.1" customHeight="1" thickTop="1" x14ac:dyDescent="0.25">
      <c r="A20" s="309" t="s">
        <v>14</v>
      </c>
      <c r="B20" s="309"/>
      <c r="C20" s="159">
        <f>SUM(C17:C19)</f>
        <v>291</v>
      </c>
      <c r="D20" s="158"/>
      <c r="E20" s="322" t="s">
        <v>0</v>
      </c>
      <c r="F20" s="322"/>
      <c r="G20" s="1"/>
      <c r="H20" s="1"/>
      <c r="I20" s="1"/>
      <c r="J20" s="3"/>
    </row>
    <row r="21" spans="1:13" ht="11.25" customHeight="1" x14ac:dyDescent="0.25">
      <c r="A21" s="320" t="s">
        <v>18</v>
      </c>
      <c r="B21" s="320"/>
      <c r="C21" s="157" t="s">
        <v>0</v>
      </c>
      <c r="D21" s="157" t="s">
        <v>0</v>
      </c>
      <c r="E21" s="320" t="s">
        <v>0</v>
      </c>
      <c r="F21" s="320"/>
      <c r="G21" s="157" t="s">
        <v>0</v>
      </c>
      <c r="H21" s="157" t="s">
        <v>0</v>
      </c>
      <c r="I21" s="320" t="s">
        <v>0</v>
      </c>
      <c r="J21" s="320"/>
    </row>
    <row r="22" spans="1:13" ht="14.1" customHeight="1" x14ac:dyDescent="0.25">
      <c r="A22" s="316" t="s">
        <v>101</v>
      </c>
      <c r="B22" s="316"/>
      <c r="C22" s="154" t="s">
        <v>31</v>
      </c>
      <c r="D22" s="154" t="s">
        <v>32</v>
      </c>
      <c r="E22" s="323" t="s">
        <v>29</v>
      </c>
      <c r="F22" s="323"/>
      <c r="G22" s="154" t="s">
        <v>30</v>
      </c>
      <c r="H22" s="154" t="s">
        <v>19</v>
      </c>
      <c r="I22" s="323" t="s">
        <v>27</v>
      </c>
      <c r="J22" s="323"/>
    </row>
    <row r="23" spans="1:13" ht="14.1" customHeight="1" x14ac:dyDescent="0.25">
      <c r="A23" s="305">
        <v>43617</v>
      </c>
      <c r="B23" s="306"/>
      <c r="C23" s="47">
        <v>0</v>
      </c>
      <c r="D23" s="67"/>
      <c r="E23" s="277" t="s">
        <v>0</v>
      </c>
      <c r="F23" s="278"/>
      <c r="G23" s="64" t="s">
        <v>0</v>
      </c>
      <c r="H23" s="64"/>
      <c r="I23" s="321" t="s">
        <v>72</v>
      </c>
      <c r="J23" s="321"/>
    </row>
    <row r="24" spans="1:13" ht="14.1" customHeight="1" x14ac:dyDescent="0.25">
      <c r="A24" s="305">
        <v>43647</v>
      </c>
      <c r="B24" s="306"/>
      <c r="C24" s="47">
        <v>0</v>
      </c>
      <c r="D24" s="67"/>
      <c r="E24" s="277" t="s">
        <v>0</v>
      </c>
      <c r="F24" s="278"/>
      <c r="G24" s="64"/>
      <c r="H24" s="64"/>
      <c r="I24" s="321"/>
      <c r="J24" s="321"/>
    </row>
    <row r="25" spans="1:13" ht="14.1" customHeight="1" x14ac:dyDescent="0.25">
      <c r="A25" s="305">
        <v>43678</v>
      </c>
      <c r="B25" s="306"/>
      <c r="C25" s="47">
        <v>291</v>
      </c>
      <c r="D25" s="67"/>
      <c r="E25" s="277" t="s">
        <v>0</v>
      </c>
      <c r="F25" s="278"/>
      <c r="G25" s="64">
        <v>1000</v>
      </c>
      <c r="H25" s="64"/>
      <c r="I25" s="321" t="s">
        <v>84</v>
      </c>
      <c r="J25" s="321"/>
    </row>
    <row r="26" spans="1:13" ht="14.1" customHeight="1" x14ac:dyDescent="0.25">
      <c r="A26" s="305" t="s">
        <v>0</v>
      </c>
      <c r="B26" s="306"/>
      <c r="C26" s="47">
        <v>0</v>
      </c>
      <c r="D26" s="67"/>
      <c r="E26" s="277"/>
      <c r="F26" s="278"/>
      <c r="G26" s="64"/>
      <c r="H26" s="64"/>
      <c r="I26" s="321"/>
      <c r="J26" s="321"/>
    </row>
    <row r="27" spans="1:13" ht="14.1" customHeight="1" thickBot="1" x14ac:dyDescent="0.3">
      <c r="A27" s="318" t="s">
        <v>0</v>
      </c>
      <c r="B27" s="319"/>
      <c r="C27" s="48">
        <v>0</v>
      </c>
      <c r="D27" s="67"/>
      <c r="E27" s="277" t="s">
        <v>0</v>
      </c>
      <c r="F27" s="278"/>
      <c r="G27" s="64"/>
      <c r="H27" s="64"/>
      <c r="I27" s="275"/>
      <c r="J27" s="276"/>
    </row>
    <row r="28" spans="1:13" ht="13.5" customHeight="1" thickTop="1" x14ac:dyDescent="0.25">
      <c r="A28" s="303" t="s">
        <v>14</v>
      </c>
      <c r="B28" s="304"/>
      <c r="C28" s="44">
        <f>SUM(C23:C27)</f>
        <v>291</v>
      </c>
      <c r="D28" s="68"/>
      <c r="E28" s="53"/>
      <c r="F28" s="53"/>
      <c r="G28" s="53"/>
      <c r="H28" s="53"/>
      <c r="I28" s="53"/>
      <c r="J28" s="84"/>
    </row>
    <row r="29" spans="1:13" ht="13.5" customHeight="1" x14ac:dyDescent="0.25">
      <c r="A29" s="315" t="s">
        <v>100</v>
      </c>
      <c r="B29" s="315"/>
      <c r="C29" s="44"/>
      <c r="D29" s="68"/>
      <c r="E29" s="53"/>
      <c r="F29" s="53"/>
      <c r="G29" s="53"/>
      <c r="H29" s="53"/>
      <c r="I29" s="53"/>
      <c r="J29" s="84"/>
    </row>
    <row r="30" spans="1:13" ht="14.1" customHeight="1" x14ac:dyDescent="0.25">
      <c r="A30" s="298">
        <v>43709</v>
      </c>
      <c r="B30" s="299"/>
      <c r="C30" s="49">
        <v>0</v>
      </c>
      <c r="D30" s="69"/>
      <c r="E30" s="279" t="s">
        <v>0</v>
      </c>
      <c r="F30" s="279"/>
      <c r="G30" s="65"/>
      <c r="H30" s="65"/>
      <c r="I30" s="275"/>
      <c r="J30" s="276"/>
    </row>
    <row r="31" spans="1:13" ht="14.1" customHeight="1" x14ac:dyDescent="0.25">
      <c r="A31" s="300">
        <v>43739</v>
      </c>
      <c r="B31" s="301"/>
      <c r="C31" s="49">
        <v>0</v>
      </c>
      <c r="D31" s="69"/>
      <c r="E31" s="279" t="s">
        <v>0</v>
      </c>
      <c r="F31" s="279"/>
      <c r="G31" s="65"/>
      <c r="H31" s="65"/>
      <c r="I31" s="275"/>
      <c r="J31" s="276"/>
    </row>
    <row r="32" spans="1:13" ht="14.1" customHeight="1" x14ac:dyDescent="0.25">
      <c r="A32" s="300">
        <v>43770</v>
      </c>
      <c r="B32" s="302"/>
      <c r="C32" s="50">
        <v>0</v>
      </c>
      <c r="D32" s="69"/>
      <c r="E32" s="279" t="s">
        <v>0</v>
      </c>
      <c r="F32" s="279"/>
      <c r="G32" s="65"/>
      <c r="H32" s="65"/>
      <c r="I32" s="275"/>
      <c r="J32" s="276"/>
    </row>
    <row r="33" spans="1:10" ht="14.1" customHeight="1" x14ac:dyDescent="0.25">
      <c r="A33" s="284">
        <v>43800</v>
      </c>
      <c r="B33" s="284"/>
      <c r="C33" s="51">
        <v>0</v>
      </c>
      <c r="D33" s="69"/>
      <c r="E33" s="280" t="s">
        <v>0</v>
      </c>
      <c r="F33" s="280"/>
      <c r="G33" s="66"/>
      <c r="H33" s="66"/>
      <c r="I33" s="275" t="s">
        <v>0</v>
      </c>
      <c r="J33" s="276"/>
    </row>
    <row r="34" spans="1:10" ht="14.1" customHeight="1" x14ac:dyDescent="0.25">
      <c r="A34" s="284" t="s">
        <v>0</v>
      </c>
      <c r="B34" s="284"/>
      <c r="C34" s="51">
        <v>0</v>
      </c>
      <c r="D34" s="69"/>
      <c r="E34" s="280" t="s">
        <v>0</v>
      </c>
      <c r="F34" s="280"/>
      <c r="G34" s="66"/>
      <c r="H34" s="66"/>
      <c r="I34" s="275" t="s">
        <v>0</v>
      </c>
      <c r="J34" s="276"/>
    </row>
    <row r="35" spans="1:10" ht="14.1" customHeight="1" thickBot="1" x14ac:dyDescent="0.3">
      <c r="A35" s="284" t="s">
        <v>0</v>
      </c>
      <c r="B35" s="284"/>
      <c r="C35" s="52">
        <v>0</v>
      </c>
      <c r="D35" s="69"/>
      <c r="E35" s="279" t="s">
        <v>0</v>
      </c>
      <c r="F35" s="279"/>
      <c r="G35" s="65"/>
      <c r="H35" s="65"/>
      <c r="I35" s="275" t="s">
        <v>0</v>
      </c>
      <c r="J35" s="276"/>
    </row>
    <row r="36" spans="1:10" ht="14.1" customHeight="1" thickTop="1" x14ac:dyDescent="0.25">
      <c r="A36" s="312" t="s">
        <v>14</v>
      </c>
      <c r="B36" s="312"/>
      <c r="C36" s="41">
        <f>SUM(C30:C35)</f>
        <v>0</v>
      </c>
      <c r="D36" s="70"/>
      <c r="E36" s="55"/>
      <c r="F36" s="55"/>
      <c r="G36" s="55"/>
      <c r="H36" s="55"/>
      <c r="I36" s="55"/>
      <c r="J36" s="54"/>
    </row>
    <row r="37" spans="1:10" ht="14.1" customHeight="1" x14ac:dyDescent="0.25">
      <c r="A37" s="288" t="s">
        <v>111</v>
      </c>
      <c r="B37" s="288"/>
      <c r="C37" s="41"/>
      <c r="D37" s="70"/>
      <c r="E37" s="55"/>
      <c r="F37" s="55"/>
      <c r="G37" s="55"/>
      <c r="H37" s="55"/>
      <c r="I37" s="55"/>
      <c r="J37" s="54"/>
    </row>
    <row r="38" spans="1:10" ht="14.1" customHeight="1" x14ac:dyDescent="0.25">
      <c r="A38" s="313">
        <v>43831</v>
      </c>
      <c r="B38" s="314"/>
      <c r="C38" s="51">
        <v>0</v>
      </c>
      <c r="D38" s="69" t="s">
        <v>0</v>
      </c>
      <c r="E38" s="279" t="s">
        <v>0</v>
      </c>
      <c r="F38" s="279"/>
      <c r="G38" s="65"/>
      <c r="H38" s="65"/>
      <c r="I38" s="275" t="s">
        <v>0</v>
      </c>
      <c r="J38" s="276"/>
    </row>
    <row r="39" spans="1:10" ht="14.1" customHeight="1" x14ac:dyDescent="0.25">
      <c r="A39" s="285">
        <v>43862</v>
      </c>
      <c r="B39" s="286"/>
      <c r="C39" s="51">
        <v>0</v>
      </c>
      <c r="D39" s="69"/>
      <c r="E39" s="279" t="s">
        <v>0</v>
      </c>
      <c r="F39" s="279"/>
      <c r="G39" s="65"/>
      <c r="H39" s="65"/>
      <c r="I39" s="275"/>
      <c r="J39" s="276"/>
    </row>
    <row r="40" spans="1:10" ht="14.1" customHeight="1" x14ac:dyDescent="0.25">
      <c r="A40" s="285">
        <v>43891</v>
      </c>
      <c r="B40" s="286"/>
      <c r="C40" s="51">
        <v>0</v>
      </c>
      <c r="D40" s="69"/>
      <c r="E40" s="279" t="s">
        <v>0</v>
      </c>
      <c r="F40" s="279"/>
      <c r="G40" s="65"/>
      <c r="H40" s="65"/>
      <c r="I40" s="275"/>
      <c r="J40" s="276"/>
    </row>
    <row r="41" spans="1:10" ht="14.1" customHeight="1" x14ac:dyDescent="0.25">
      <c r="A41" s="285">
        <v>43922</v>
      </c>
      <c r="B41" s="324"/>
      <c r="C41" s="51">
        <v>0</v>
      </c>
      <c r="D41" s="71"/>
      <c r="E41" s="279" t="s">
        <v>0</v>
      </c>
      <c r="F41" s="279"/>
      <c r="G41" s="65" t="s">
        <v>0</v>
      </c>
      <c r="H41" s="65"/>
      <c r="I41" s="275" t="s">
        <v>0</v>
      </c>
      <c r="J41" s="276"/>
    </row>
    <row r="42" spans="1:10" ht="14.1" customHeight="1" x14ac:dyDescent="0.25">
      <c r="A42" s="310">
        <v>43952</v>
      </c>
      <c r="B42" s="311"/>
      <c r="C42" s="51">
        <v>0</v>
      </c>
      <c r="D42" s="71"/>
      <c r="E42" s="279" t="s">
        <v>0</v>
      </c>
      <c r="F42" s="279"/>
      <c r="G42" s="66"/>
      <c r="H42" s="66" t="s">
        <v>0</v>
      </c>
      <c r="I42" s="275" t="s">
        <v>0</v>
      </c>
      <c r="J42" s="276"/>
    </row>
    <row r="43" spans="1:10" ht="14.1" customHeight="1" x14ac:dyDescent="0.25">
      <c r="A43" s="310" t="s">
        <v>0</v>
      </c>
      <c r="B43" s="311"/>
      <c r="C43" s="51">
        <v>0</v>
      </c>
      <c r="D43" s="72"/>
      <c r="E43" s="279" t="s">
        <v>0</v>
      </c>
      <c r="F43" s="279"/>
      <c r="G43" s="66"/>
      <c r="H43" s="66"/>
      <c r="I43" s="275"/>
      <c r="J43" s="276"/>
    </row>
    <row r="44" spans="1:10" ht="14.1" customHeight="1" thickBot="1" x14ac:dyDescent="0.3">
      <c r="A44" s="287" t="s">
        <v>0</v>
      </c>
      <c r="B44" s="287"/>
      <c r="C44" s="52">
        <v>0</v>
      </c>
      <c r="D44" s="69"/>
      <c r="E44" s="279" t="s">
        <v>0</v>
      </c>
      <c r="F44" s="279"/>
      <c r="G44" s="65"/>
      <c r="H44" s="65"/>
      <c r="I44" s="275"/>
      <c r="J44" s="276"/>
    </row>
    <row r="45" spans="1:10" ht="14.1" customHeight="1" thickTop="1" thickBot="1" x14ac:dyDescent="0.3">
      <c r="A45" s="282" t="s">
        <v>14</v>
      </c>
      <c r="B45" s="283"/>
      <c r="C45" s="103">
        <f>SUM(C38:C44)</f>
        <v>0</v>
      </c>
      <c r="D45" s="27"/>
      <c r="E45" s="28"/>
      <c r="F45" s="28"/>
      <c r="G45" s="28"/>
      <c r="H45" s="28"/>
      <c r="I45" s="28"/>
      <c r="J45" s="3"/>
    </row>
    <row r="46" spans="1:10" ht="14.1" customHeight="1" thickTop="1" x14ac:dyDescent="0.25">
      <c r="A46" s="281" t="s">
        <v>59</v>
      </c>
      <c r="B46" s="281"/>
      <c r="C46" s="38">
        <f>C45+C36+C28</f>
        <v>291</v>
      </c>
      <c r="J46" s="87"/>
    </row>
    <row r="47" spans="1:10" ht="14.1" customHeight="1" x14ac:dyDescent="0.25">
      <c r="A47" s="193"/>
      <c r="B47" s="193"/>
      <c r="C47" s="38"/>
      <c r="J47" s="187"/>
    </row>
    <row r="49" spans="1:11" ht="18.75" hidden="1" x14ac:dyDescent="0.3">
      <c r="A49" s="325" t="s">
        <v>115</v>
      </c>
      <c r="B49" s="325"/>
      <c r="C49" s="325"/>
      <c r="D49" s="325"/>
      <c r="E49" s="325"/>
      <c r="F49" s="325"/>
      <c r="G49" s="325"/>
      <c r="H49" s="325"/>
      <c r="I49" s="325"/>
      <c r="J49" s="325"/>
    </row>
    <row r="50" spans="1:11" ht="15" hidden="1" customHeight="1" x14ac:dyDescent="0.3">
      <c r="A50" s="206"/>
      <c r="B50" s="208" t="s">
        <v>97</v>
      </c>
      <c r="C50" s="207">
        <v>60</v>
      </c>
      <c r="D50" s="206"/>
      <c r="E50" s="206"/>
      <c r="F50" s="206"/>
      <c r="G50" s="206"/>
      <c r="H50" s="206"/>
      <c r="I50" s="206"/>
      <c r="J50" s="206"/>
    </row>
    <row r="51" spans="1:11" ht="15" hidden="1" customHeight="1" x14ac:dyDescent="0.3">
      <c r="A51" s="206"/>
      <c r="B51" s="208" t="s">
        <v>116</v>
      </c>
      <c r="C51" s="207">
        <f>C50*K51</f>
        <v>3</v>
      </c>
      <c r="D51" s="206"/>
      <c r="E51" s="206"/>
      <c r="F51" s="206"/>
      <c r="G51" s="206"/>
      <c r="H51" s="206"/>
      <c r="I51" s="206"/>
      <c r="J51" s="206"/>
      <c r="K51" s="209">
        <v>0.05</v>
      </c>
    </row>
    <row r="52" spans="1:11" ht="15" hidden="1" customHeight="1" thickBot="1" x14ac:dyDescent="0.35">
      <c r="A52" s="206"/>
      <c r="B52" s="208" t="s">
        <v>117</v>
      </c>
      <c r="C52" s="211">
        <f>(C50+C51)*K52</f>
        <v>5.9850000000000003</v>
      </c>
      <c r="D52" s="206"/>
      <c r="E52" s="206"/>
      <c r="F52" s="206"/>
      <c r="G52" s="206"/>
      <c r="H52" s="206"/>
      <c r="I52" s="206"/>
      <c r="J52" s="206"/>
      <c r="K52" s="209">
        <v>9.5000000000000001E-2</v>
      </c>
    </row>
    <row r="53" spans="1:11" ht="15" hidden="1" customHeight="1" thickTop="1" x14ac:dyDescent="0.3">
      <c r="A53" s="206"/>
      <c r="B53" s="210" t="s">
        <v>118</v>
      </c>
      <c r="C53" s="207">
        <f>SUM(C50:C52)</f>
        <v>68.984999999999999</v>
      </c>
      <c r="D53" s="206"/>
      <c r="E53" s="206"/>
      <c r="F53" s="206"/>
      <c r="G53" s="206"/>
      <c r="H53" s="206"/>
      <c r="I53" s="206"/>
      <c r="J53" s="206"/>
    </row>
    <row r="54" spans="1:11" ht="15" hidden="1" customHeight="1" x14ac:dyDescent="0.3">
      <c r="A54" s="206"/>
      <c r="B54" s="210"/>
      <c r="C54" s="207"/>
      <c r="D54" s="206"/>
      <c r="E54" s="206"/>
      <c r="F54" s="206"/>
      <c r="G54" s="206"/>
      <c r="H54" s="206"/>
      <c r="I54" s="206"/>
      <c r="J54" s="206"/>
    </row>
    <row r="55" spans="1:11" hidden="1" x14ac:dyDescent="0.25">
      <c r="A55" s="316" t="s">
        <v>101</v>
      </c>
      <c r="B55" s="316"/>
      <c r="C55" s="188" t="s">
        <v>31</v>
      </c>
      <c r="D55" s="188" t="s">
        <v>32</v>
      </c>
      <c r="E55" s="323" t="s">
        <v>29</v>
      </c>
      <c r="F55" s="323"/>
      <c r="G55" s="188" t="s">
        <v>30</v>
      </c>
      <c r="H55" s="188" t="s">
        <v>19</v>
      </c>
      <c r="I55" s="323" t="s">
        <v>27</v>
      </c>
      <c r="J55" s="323"/>
    </row>
    <row r="56" spans="1:11" ht="15" hidden="1" customHeight="1" x14ac:dyDescent="0.25">
      <c r="A56" s="305">
        <v>43617</v>
      </c>
      <c r="B56" s="306"/>
      <c r="C56" s="47">
        <v>0</v>
      </c>
      <c r="D56" s="67"/>
      <c r="E56" s="277" t="s">
        <v>0</v>
      </c>
      <c r="F56" s="278"/>
      <c r="G56" s="195" t="s">
        <v>0</v>
      </c>
      <c r="H56" s="195"/>
      <c r="I56" s="321" t="s">
        <v>72</v>
      </c>
      <c r="J56" s="321"/>
    </row>
    <row r="57" spans="1:11" hidden="1" x14ac:dyDescent="0.25">
      <c r="A57" s="305">
        <v>43647</v>
      </c>
      <c r="B57" s="306"/>
      <c r="C57" s="47">
        <v>10</v>
      </c>
      <c r="D57" s="67"/>
      <c r="E57" s="277" t="s">
        <v>0</v>
      </c>
      <c r="F57" s="278"/>
      <c r="G57" s="195"/>
      <c r="H57" s="195"/>
      <c r="I57" s="321"/>
      <c r="J57" s="321"/>
    </row>
    <row r="58" spans="1:11" hidden="1" x14ac:dyDescent="0.25">
      <c r="A58" s="305">
        <v>43678</v>
      </c>
      <c r="B58" s="306"/>
      <c r="C58" s="47">
        <v>0</v>
      </c>
      <c r="D58" s="67"/>
      <c r="E58" s="277" t="s">
        <v>0</v>
      </c>
      <c r="F58" s="278"/>
      <c r="G58" s="195">
        <v>1000</v>
      </c>
      <c r="H58" s="195"/>
      <c r="I58" s="321" t="s">
        <v>84</v>
      </c>
      <c r="J58" s="321"/>
    </row>
    <row r="59" spans="1:11" hidden="1" x14ac:dyDescent="0.25">
      <c r="A59" s="305" t="s">
        <v>0</v>
      </c>
      <c r="B59" s="306"/>
      <c r="C59" s="47">
        <v>0</v>
      </c>
      <c r="D59" s="67"/>
      <c r="E59" s="277"/>
      <c r="F59" s="278"/>
      <c r="G59" s="195"/>
      <c r="H59" s="195"/>
      <c r="I59" s="321"/>
      <c r="J59" s="321"/>
    </row>
    <row r="60" spans="1:11" ht="15.75" hidden="1" thickBot="1" x14ac:dyDescent="0.3">
      <c r="A60" s="318" t="s">
        <v>0</v>
      </c>
      <c r="B60" s="319"/>
      <c r="C60" s="48">
        <v>0</v>
      </c>
      <c r="D60" s="67"/>
      <c r="E60" s="277" t="s">
        <v>0</v>
      </c>
      <c r="F60" s="278"/>
      <c r="G60" s="195"/>
      <c r="H60" s="195"/>
      <c r="I60" s="275"/>
      <c r="J60" s="276"/>
    </row>
    <row r="61" spans="1:11" ht="15.75" hidden="1" thickTop="1" x14ac:dyDescent="0.25">
      <c r="A61" s="303" t="s">
        <v>14</v>
      </c>
      <c r="B61" s="304"/>
      <c r="C61" s="44">
        <f>SUM(C56:C60)</f>
        <v>10</v>
      </c>
      <c r="D61" s="68"/>
      <c r="E61" s="53"/>
      <c r="F61" s="53"/>
      <c r="G61" s="53"/>
      <c r="H61" s="53"/>
      <c r="I61" s="53"/>
      <c r="J61" s="84"/>
    </row>
    <row r="62" spans="1:11" hidden="1" x14ac:dyDescent="0.25">
      <c r="A62" s="315" t="s">
        <v>100</v>
      </c>
      <c r="B62" s="315"/>
      <c r="C62" s="44"/>
      <c r="D62" s="68"/>
      <c r="E62" s="53"/>
      <c r="F62" s="53"/>
      <c r="G62" s="53"/>
      <c r="H62" s="53"/>
      <c r="I62" s="53"/>
      <c r="J62" s="84"/>
    </row>
    <row r="63" spans="1:11" hidden="1" x14ac:dyDescent="0.25">
      <c r="A63" s="298">
        <v>43709</v>
      </c>
      <c r="B63" s="299"/>
      <c r="C63" s="49">
        <v>0</v>
      </c>
      <c r="D63" s="69"/>
      <c r="E63" s="279" t="s">
        <v>0</v>
      </c>
      <c r="F63" s="279"/>
      <c r="G63" s="189"/>
      <c r="H63" s="189"/>
      <c r="I63" s="275"/>
      <c r="J63" s="276"/>
    </row>
    <row r="64" spans="1:11" hidden="1" x14ac:dyDescent="0.25">
      <c r="A64" s="300">
        <v>43739</v>
      </c>
      <c r="B64" s="301"/>
      <c r="C64" s="49">
        <v>0</v>
      </c>
      <c r="D64" s="69"/>
      <c r="E64" s="279" t="s">
        <v>0</v>
      </c>
      <c r="F64" s="279"/>
      <c r="G64" s="189"/>
      <c r="H64" s="189"/>
      <c r="I64" s="275"/>
      <c r="J64" s="276"/>
    </row>
    <row r="65" spans="1:10" hidden="1" x14ac:dyDescent="0.25">
      <c r="A65" s="300">
        <v>43770</v>
      </c>
      <c r="B65" s="302"/>
      <c r="C65" s="50">
        <v>0</v>
      </c>
      <c r="D65" s="69"/>
      <c r="E65" s="279" t="s">
        <v>0</v>
      </c>
      <c r="F65" s="279"/>
      <c r="G65" s="189"/>
      <c r="H65" s="189"/>
      <c r="I65" s="275"/>
      <c r="J65" s="276"/>
    </row>
    <row r="66" spans="1:10" hidden="1" x14ac:dyDescent="0.25">
      <c r="A66" s="284">
        <v>43800</v>
      </c>
      <c r="B66" s="284"/>
      <c r="C66" s="51">
        <v>0</v>
      </c>
      <c r="D66" s="69"/>
      <c r="E66" s="280" t="s">
        <v>0</v>
      </c>
      <c r="F66" s="280"/>
      <c r="G66" s="190"/>
      <c r="H66" s="190"/>
      <c r="I66" s="275" t="s">
        <v>0</v>
      </c>
      <c r="J66" s="276"/>
    </row>
    <row r="67" spans="1:10" hidden="1" x14ac:dyDescent="0.25">
      <c r="A67" s="284" t="s">
        <v>0</v>
      </c>
      <c r="B67" s="284"/>
      <c r="C67" s="51">
        <v>0</v>
      </c>
      <c r="D67" s="69"/>
      <c r="E67" s="280" t="s">
        <v>0</v>
      </c>
      <c r="F67" s="280"/>
      <c r="G67" s="190"/>
      <c r="H67" s="190"/>
      <c r="I67" s="275" t="s">
        <v>0</v>
      </c>
      <c r="J67" s="276"/>
    </row>
    <row r="68" spans="1:10" ht="15.75" hidden="1" thickBot="1" x14ac:dyDescent="0.3">
      <c r="A68" s="284" t="s">
        <v>0</v>
      </c>
      <c r="B68" s="284"/>
      <c r="C68" s="52">
        <v>0</v>
      </c>
      <c r="D68" s="69"/>
      <c r="E68" s="279" t="s">
        <v>0</v>
      </c>
      <c r="F68" s="279"/>
      <c r="G68" s="189"/>
      <c r="H68" s="189"/>
      <c r="I68" s="275" t="s">
        <v>0</v>
      </c>
      <c r="J68" s="276"/>
    </row>
    <row r="69" spans="1:10" ht="15.75" hidden="1" thickTop="1" x14ac:dyDescent="0.25">
      <c r="A69" s="312" t="s">
        <v>14</v>
      </c>
      <c r="B69" s="312"/>
      <c r="C69" s="41">
        <f>SUM(C63:C68)</f>
        <v>0</v>
      </c>
      <c r="D69" s="70"/>
      <c r="E69" s="55"/>
      <c r="F69" s="55"/>
      <c r="G69" s="55"/>
      <c r="H69" s="55"/>
      <c r="I69" s="55"/>
      <c r="J69" s="54"/>
    </row>
    <row r="70" spans="1:10" hidden="1" x14ac:dyDescent="0.25">
      <c r="A70" s="288" t="s">
        <v>111</v>
      </c>
      <c r="B70" s="288"/>
      <c r="C70" s="41"/>
      <c r="D70" s="70"/>
      <c r="E70" s="55"/>
      <c r="F70" s="55"/>
      <c r="G70" s="55"/>
      <c r="H70" s="55"/>
      <c r="I70" s="55"/>
      <c r="J70" s="54"/>
    </row>
    <row r="71" spans="1:10" hidden="1" x14ac:dyDescent="0.25">
      <c r="A71" s="313">
        <v>43831</v>
      </c>
      <c r="B71" s="314"/>
      <c r="C71" s="51">
        <v>0</v>
      </c>
      <c r="D71" s="69" t="s">
        <v>0</v>
      </c>
      <c r="E71" s="279" t="s">
        <v>0</v>
      </c>
      <c r="F71" s="279"/>
      <c r="G71" s="189"/>
      <c r="H71" s="189"/>
      <c r="I71" s="275" t="s">
        <v>0</v>
      </c>
      <c r="J71" s="276"/>
    </row>
    <row r="72" spans="1:10" hidden="1" x14ac:dyDescent="0.25">
      <c r="A72" s="285">
        <v>43862</v>
      </c>
      <c r="B72" s="286"/>
      <c r="C72" s="51">
        <v>0</v>
      </c>
      <c r="D72" s="69"/>
      <c r="E72" s="279" t="s">
        <v>0</v>
      </c>
      <c r="F72" s="279"/>
      <c r="G72" s="189"/>
      <c r="H72" s="189"/>
      <c r="I72" s="275"/>
      <c r="J72" s="276"/>
    </row>
    <row r="73" spans="1:10" hidden="1" x14ac:dyDescent="0.25">
      <c r="A73" s="285">
        <v>43891</v>
      </c>
      <c r="B73" s="286"/>
      <c r="C73" s="51">
        <v>0</v>
      </c>
      <c r="D73" s="69"/>
      <c r="E73" s="279" t="s">
        <v>0</v>
      </c>
      <c r="F73" s="279"/>
      <c r="G73" s="189"/>
      <c r="H73" s="189"/>
      <c r="I73" s="275"/>
      <c r="J73" s="276"/>
    </row>
    <row r="74" spans="1:10" hidden="1" x14ac:dyDescent="0.25">
      <c r="A74" s="285">
        <v>43922</v>
      </c>
      <c r="B74" s="324"/>
      <c r="C74" s="51">
        <v>0</v>
      </c>
      <c r="D74" s="71"/>
      <c r="E74" s="279" t="s">
        <v>0</v>
      </c>
      <c r="F74" s="279"/>
      <c r="G74" s="189" t="s">
        <v>0</v>
      </c>
      <c r="H74" s="189"/>
      <c r="I74" s="275" t="s">
        <v>0</v>
      </c>
      <c r="J74" s="276"/>
    </row>
    <row r="75" spans="1:10" hidden="1" x14ac:dyDescent="0.25">
      <c r="A75" s="310">
        <v>43952</v>
      </c>
      <c r="B75" s="311"/>
      <c r="C75" s="51">
        <v>0</v>
      </c>
      <c r="D75" s="71"/>
      <c r="E75" s="279" t="s">
        <v>0</v>
      </c>
      <c r="F75" s="279"/>
      <c r="G75" s="190"/>
      <c r="H75" s="190" t="s">
        <v>0</v>
      </c>
      <c r="I75" s="275" t="s">
        <v>0</v>
      </c>
      <c r="J75" s="276"/>
    </row>
    <row r="76" spans="1:10" hidden="1" x14ac:dyDescent="0.25">
      <c r="A76" s="310" t="s">
        <v>0</v>
      </c>
      <c r="B76" s="311"/>
      <c r="C76" s="51">
        <v>0</v>
      </c>
      <c r="D76" s="72"/>
      <c r="E76" s="279" t="s">
        <v>0</v>
      </c>
      <c r="F76" s="279"/>
      <c r="G76" s="190"/>
      <c r="H76" s="190"/>
      <c r="I76" s="275"/>
      <c r="J76" s="276"/>
    </row>
    <row r="77" spans="1:10" ht="15.75" hidden="1" thickBot="1" x14ac:dyDescent="0.3">
      <c r="A77" s="287" t="s">
        <v>0</v>
      </c>
      <c r="B77" s="287"/>
      <c r="C77" s="52">
        <v>0</v>
      </c>
      <c r="D77" s="69"/>
      <c r="E77" s="279" t="s">
        <v>0</v>
      </c>
      <c r="F77" s="279"/>
      <c r="G77" s="189"/>
      <c r="H77" s="189"/>
      <c r="I77" s="275"/>
      <c r="J77" s="276"/>
    </row>
    <row r="78" spans="1:10" ht="16.5" hidden="1" thickTop="1" thickBot="1" x14ac:dyDescent="0.3">
      <c r="A78" s="282" t="s">
        <v>14</v>
      </c>
      <c r="B78" s="283"/>
      <c r="C78" s="103">
        <f>SUM(C71:C77)</f>
        <v>0</v>
      </c>
      <c r="D78" s="27"/>
      <c r="E78" s="28"/>
      <c r="F78" s="28"/>
      <c r="G78" s="28"/>
      <c r="H78" s="28"/>
      <c r="I78" s="28"/>
      <c r="J78" s="194"/>
    </row>
    <row r="79" spans="1:10" ht="15.75" hidden="1" thickTop="1" x14ac:dyDescent="0.25">
      <c r="A79" s="281" t="s">
        <v>59</v>
      </c>
      <c r="B79" s="281"/>
      <c r="C79" s="38">
        <f>C78+C69+C61</f>
        <v>10</v>
      </c>
      <c r="J79" s="187"/>
    </row>
  </sheetData>
  <mergeCells count="158">
    <mergeCell ref="A79:B79"/>
    <mergeCell ref="A49:J49"/>
    <mergeCell ref="A77:B77"/>
    <mergeCell ref="A78:B78"/>
    <mergeCell ref="E55:F55"/>
    <mergeCell ref="I55:J55"/>
    <mergeCell ref="E77:F77"/>
    <mergeCell ref="I77:J77"/>
    <mergeCell ref="A75:B75"/>
    <mergeCell ref="E75:F75"/>
    <mergeCell ref="I75:J75"/>
    <mergeCell ref="A76:B76"/>
    <mergeCell ref="E76:F76"/>
    <mergeCell ref="I76:J76"/>
    <mergeCell ref="A73:B73"/>
    <mergeCell ref="E73:F73"/>
    <mergeCell ref="I73:J73"/>
    <mergeCell ref="A74:B74"/>
    <mergeCell ref="E74:F74"/>
    <mergeCell ref="I74:J74"/>
    <mergeCell ref="A71:B71"/>
    <mergeCell ref="E71:F71"/>
    <mergeCell ref="I71:J71"/>
    <mergeCell ref="A72:B72"/>
    <mergeCell ref="E72:F72"/>
    <mergeCell ref="I72:J72"/>
    <mergeCell ref="A68:B68"/>
    <mergeCell ref="E68:F68"/>
    <mergeCell ref="I68:J68"/>
    <mergeCell ref="A69:B69"/>
    <mergeCell ref="A70:B70"/>
    <mergeCell ref="A66:B66"/>
    <mergeCell ref="E66:F66"/>
    <mergeCell ref="I66:J66"/>
    <mergeCell ref="A67:B67"/>
    <mergeCell ref="E67:F67"/>
    <mergeCell ref="I67:J67"/>
    <mergeCell ref="A64:B64"/>
    <mergeCell ref="E64:F64"/>
    <mergeCell ref="I64:J64"/>
    <mergeCell ref="A65:B65"/>
    <mergeCell ref="E65:F65"/>
    <mergeCell ref="I65:J65"/>
    <mergeCell ref="A61:B61"/>
    <mergeCell ref="A62:B62"/>
    <mergeCell ref="A63:B63"/>
    <mergeCell ref="E63:F63"/>
    <mergeCell ref="I63:J63"/>
    <mergeCell ref="A59:B59"/>
    <mergeCell ref="E59:F59"/>
    <mergeCell ref="I59:J59"/>
    <mergeCell ref="A60:B60"/>
    <mergeCell ref="E60:F60"/>
    <mergeCell ref="I60:J60"/>
    <mergeCell ref="I56:J56"/>
    <mergeCell ref="A57:B57"/>
    <mergeCell ref="E57:F57"/>
    <mergeCell ref="I57:J57"/>
    <mergeCell ref="A58:B58"/>
    <mergeCell ref="E58:F58"/>
    <mergeCell ref="I58:J58"/>
    <mergeCell ref="E56:F56"/>
    <mergeCell ref="I21:J21"/>
    <mergeCell ref="I23:J23"/>
    <mergeCell ref="I24:J24"/>
    <mergeCell ref="C15:D15"/>
    <mergeCell ref="E17:F17"/>
    <mergeCell ref="E20:F20"/>
    <mergeCell ref="E23:F23"/>
    <mergeCell ref="E24:F24"/>
    <mergeCell ref="E21:F21"/>
    <mergeCell ref="E22:F22"/>
    <mergeCell ref="I22:J22"/>
    <mergeCell ref="I38:J38"/>
    <mergeCell ref="I39:J39"/>
    <mergeCell ref="I40:J40"/>
    <mergeCell ref="I25:J25"/>
    <mergeCell ref="I26:J26"/>
    <mergeCell ref="A34:B34"/>
    <mergeCell ref="A42:B42"/>
    <mergeCell ref="A29:B29"/>
    <mergeCell ref="A22:B22"/>
    <mergeCell ref="A17:B17"/>
    <mergeCell ref="A27:B27"/>
    <mergeCell ref="A18:B18"/>
    <mergeCell ref="A55:B55"/>
    <mergeCell ref="A56:B56"/>
    <mergeCell ref="A21:B21"/>
    <mergeCell ref="A24:B24"/>
    <mergeCell ref="A25:B25"/>
    <mergeCell ref="A41:B41"/>
    <mergeCell ref="F15:G15"/>
    <mergeCell ref="A33:B33"/>
    <mergeCell ref="A30:B30"/>
    <mergeCell ref="A31:B31"/>
    <mergeCell ref="A32:B32"/>
    <mergeCell ref="E32:F32"/>
    <mergeCell ref="E33:F33"/>
    <mergeCell ref="E25:F25"/>
    <mergeCell ref="A15:B15"/>
    <mergeCell ref="A28:B28"/>
    <mergeCell ref="A26:B26"/>
    <mergeCell ref="A19:B19"/>
    <mergeCell ref="A23:B23"/>
    <mergeCell ref="A20:B20"/>
    <mergeCell ref="A1:J1"/>
    <mergeCell ref="A2:J2"/>
    <mergeCell ref="C9:H9"/>
    <mergeCell ref="A9:B9"/>
    <mergeCell ref="A4:G4"/>
    <mergeCell ref="A7:B7"/>
    <mergeCell ref="J5:J11"/>
    <mergeCell ref="A8:B8"/>
    <mergeCell ref="D8:H8"/>
    <mergeCell ref="C11:D11"/>
    <mergeCell ref="A13:B13"/>
    <mergeCell ref="A14:B14"/>
    <mergeCell ref="A10:B10"/>
    <mergeCell ref="A11:B11"/>
    <mergeCell ref="C10:F10"/>
    <mergeCell ref="A12:B12"/>
    <mergeCell ref="C12:E12"/>
    <mergeCell ref="C13:E13"/>
    <mergeCell ref="C14:E14"/>
    <mergeCell ref="A46:B46"/>
    <mergeCell ref="E35:F35"/>
    <mergeCell ref="A45:B45"/>
    <mergeCell ref="A35:B35"/>
    <mergeCell ref="A40:B40"/>
    <mergeCell ref="A44:B44"/>
    <mergeCell ref="E40:F40"/>
    <mergeCell ref="A37:B37"/>
    <mergeCell ref="E44:F44"/>
    <mergeCell ref="E38:F38"/>
    <mergeCell ref="E39:F39"/>
    <mergeCell ref="E42:F42"/>
    <mergeCell ref="E41:F41"/>
    <mergeCell ref="E43:F43"/>
    <mergeCell ref="A43:B43"/>
    <mergeCell ref="A39:B39"/>
    <mergeCell ref="A36:B36"/>
    <mergeCell ref="A38:B38"/>
    <mergeCell ref="I44:J44"/>
    <mergeCell ref="E27:F27"/>
    <mergeCell ref="E30:F30"/>
    <mergeCell ref="E31:F31"/>
    <mergeCell ref="E26:F26"/>
    <mergeCell ref="I41:J41"/>
    <mergeCell ref="E34:F34"/>
    <mergeCell ref="I27:J27"/>
    <mergeCell ref="I42:J42"/>
    <mergeCell ref="I43:J43"/>
    <mergeCell ref="I32:J32"/>
    <mergeCell ref="I33:J33"/>
    <mergeCell ref="I34:J34"/>
    <mergeCell ref="I35:J35"/>
    <mergeCell ref="I30:J30"/>
    <mergeCell ref="I31:J31"/>
  </mergeCells>
  <pageMargins left="0.75" right="0" top="0" bottom="0" header="2.0499999999999998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7" tint="-0.249977111117893"/>
  </sheetPr>
  <dimension ref="A1:I31"/>
  <sheetViews>
    <sheetView workbookViewId="0">
      <selection activeCell="F2" sqref="F2"/>
    </sheetView>
  </sheetViews>
  <sheetFormatPr baseColWidth="10" defaultColWidth="11.42578125" defaultRowHeight="15" x14ac:dyDescent="0.25"/>
  <cols>
    <col min="1" max="1" width="15.7109375" customWidth="1"/>
    <col min="2" max="2" width="15.85546875" customWidth="1"/>
    <col min="3" max="3" width="16.28515625" customWidth="1"/>
    <col min="4" max="5" width="12.28515625" customWidth="1"/>
    <col min="6" max="7" width="13.28515625" customWidth="1"/>
    <col min="8" max="8" width="7.5703125" customWidth="1"/>
  </cols>
  <sheetData>
    <row r="1" spans="1:6" ht="23.25" x14ac:dyDescent="0.35">
      <c r="A1" s="2" t="s">
        <v>20</v>
      </c>
      <c r="B1" s="2"/>
    </row>
    <row r="2" spans="1:6" x14ac:dyDescent="0.25">
      <c r="A2" t="s">
        <v>60</v>
      </c>
      <c r="D2" s="3">
        <v>1164959448</v>
      </c>
      <c r="E2" s="183"/>
      <c r="F2" s="3" t="s">
        <v>0</v>
      </c>
    </row>
    <row r="3" spans="1:6" x14ac:dyDescent="0.25">
      <c r="A3" t="s">
        <v>3</v>
      </c>
    </row>
    <row r="4" spans="1:6" x14ac:dyDescent="0.25">
      <c r="A4" t="s">
        <v>7</v>
      </c>
    </row>
    <row r="5" spans="1:6" x14ac:dyDescent="0.25">
      <c r="A5" t="s">
        <v>8</v>
      </c>
    </row>
    <row r="13" spans="1:6" x14ac:dyDescent="0.25">
      <c r="A13" s="4" t="s">
        <v>67</v>
      </c>
      <c r="B13" s="4"/>
    </row>
    <row r="14" spans="1:6" x14ac:dyDescent="0.25">
      <c r="A14" s="328" t="str">
        <f>'FORMULAIRE 2019-2020'!A39</f>
        <v xml:space="preserve"> </v>
      </c>
      <c r="B14" s="328"/>
    </row>
    <row r="15" spans="1:6" x14ac:dyDescent="0.25">
      <c r="A15" s="328">
        <f>'FORMULAIRE 2019-2020'!B13</f>
        <v>0</v>
      </c>
      <c r="B15" s="328"/>
      <c r="C15" s="5"/>
    </row>
    <row r="16" spans="1:6" x14ac:dyDescent="0.25">
      <c r="A16" s="328" t="str">
        <f>'FORMULAIRE 2019-2020'!B14</f>
        <v xml:space="preserve"> </v>
      </c>
      <c r="B16" s="328"/>
      <c r="C16" s="5"/>
    </row>
    <row r="17" spans="1:9" x14ac:dyDescent="0.25">
      <c r="A17" s="328" t="str">
        <f>'FORMULAIRE 2019-2020'!B15</f>
        <v xml:space="preserve"> </v>
      </c>
      <c r="B17" s="328"/>
      <c r="C17" s="5"/>
    </row>
    <row r="18" spans="1:9" x14ac:dyDescent="0.25">
      <c r="C18" s="5"/>
    </row>
    <row r="19" spans="1:9" x14ac:dyDescent="0.25">
      <c r="A19" s="327" t="s">
        <v>73</v>
      </c>
      <c r="B19" s="327"/>
      <c r="C19" s="46" t="s">
        <v>10</v>
      </c>
      <c r="D19" s="326" t="s">
        <v>109</v>
      </c>
      <c r="E19" s="326"/>
      <c r="F19" s="6" t="s">
        <v>11</v>
      </c>
      <c r="G19" s="6" t="s">
        <v>57</v>
      </c>
      <c r="H19" s="326" t="s">
        <v>106</v>
      </c>
      <c r="I19" s="326"/>
    </row>
    <row r="20" spans="1:9" x14ac:dyDescent="0.25">
      <c r="A20" t="str">
        <f>'FORMULAIRE 2019-2020'!H12</f>
        <v xml:space="preserve"> </v>
      </c>
      <c r="B20" t="str">
        <f>'FORMULAIRE 2019-2020'!B12</f>
        <v xml:space="preserve"> </v>
      </c>
      <c r="C20" s="36" t="str">
        <f>'FORMULAIRE 2019-2020'!B16</f>
        <v xml:space="preserve"> </v>
      </c>
      <c r="D20" s="182" t="s">
        <v>110</v>
      </c>
      <c r="E20" s="181" t="str">
        <f>'FORMULAIRE 2019-2020'!B17</f>
        <v xml:space="preserve"> </v>
      </c>
      <c r="F20" s="1" t="s">
        <v>108</v>
      </c>
      <c r="G20" s="37">
        <v>0</v>
      </c>
      <c r="H20" s="322">
        <v>2</v>
      </c>
      <c r="I20" s="322"/>
    </row>
    <row r="21" spans="1:9" x14ac:dyDescent="0.25">
      <c r="C21" s="36"/>
      <c r="D21" s="182" t="s">
        <v>13</v>
      </c>
      <c r="E21" s="181"/>
      <c r="F21" s="179"/>
      <c r="G21" s="37"/>
      <c r="H21" s="179"/>
      <c r="I21" s="179"/>
    </row>
    <row r="22" spans="1:9" x14ac:dyDescent="0.25">
      <c r="A22" t="s">
        <v>0</v>
      </c>
      <c r="C22" s="29"/>
      <c r="D22" s="182" t="s">
        <v>50</v>
      </c>
      <c r="E22" s="181" t="str">
        <f>E20</f>
        <v xml:space="preserve"> </v>
      </c>
      <c r="F22" s="1" t="s">
        <v>53</v>
      </c>
      <c r="G22" s="37">
        <f>FACTURE!C28</f>
        <v>291</v>
      </c>
      <c r="H22" s="322">
        <v>2</v>
      </c>
      <c r="I22" s="322"/>
    </row>
    <row r="23" spans="1:9" hidden="1" x14ac:dyDescent="0.25">
      <c r="D23" s="1" t="s">
        <v>13</v>
      </c>
      <c r="E23" s="181"/>
      <c r="F23" s="29" t="s">
        <v>52</v>
      </c>
      <c r="G23" s="38">
        <f>FACTURE!C19</f>
        <v>10</v>
      </c>
      <c r="H23" t="s">
        <v>0</v>
      </c>
    </row>
    <row r="24" spans="1:9" ht="15.75" thickBot="1" x14ac:dyDescent="0.3">
      <c r="C24" s="8"/>
      <c r="D24" s="182" t="s">
        <v>50</v>
      </c>
      <c r="E24" s="181" t="str">
        <f>E22</f>
        <v xml:space="preserve"> </v>
      </c>
      <c r="F24" s="30" t="s">
        <v>61</v>
      </c>
      <c r="G24" s="39">
        <f>FACTURE!C36</f>
        <v>0</v>
      </c>
      <c r="H24" t="s">
        <v>0</v>
      </c>
    </row>
    <row r="25" spans="1:9" ht="19.5" thickTop="1" x14ac:dyDescent="0.3">
      <c r="C25" s="7"/>
      <c r="F25" s="180" t="s">
        <v>14</v>
      </c>
      <c r="G25" s="40">
        <f>G20+G22+G24</f>
        <v>291</v>
      </c>
    </row>
    <row r="26" spans="1:9" ht="18.75" x14ac:dyDescent="0.3">
      <c r="C26" s="7"/>
      <c r="F26" s="9"/>
      <c r="G26" s="40"/>
    </row>
    <row r="27" spans="1:9" ht="18.75" x14ac:dyDescent="0.3">
      <c r="C27" s="7"/>
      <c r="F27" s="9"/>
      <c r="G27" s="40"/>
    </row>
    <row r="28" spans="1:9" ht="18.75" x14ac:dyDescent="0.3">
      <c r="C28" s="7"/>
      <c r="F28" s="9"/>
      <c r="G28" s="40"/>
    </row>
    <row r="29" spans="1:9" ht="18.75" x14ac:dyDescent="0.3">
      <c r="C29" s="7"/>
      <c r="F29" s="9"/>
      <c r="G29" s="10"/>
    </row>
    <row r="30" spans="1:9" x14ac:dyDescent="0.25">
      <c r="A30" s="11" t="s">
        <v>15</v>
      </c>
      <c r="B30" s="11"/>
      <c r="C30" s="7"/>
      <c r="F30" s="7"/>
      <c r="G30" s="8"/>
    </row>
    <row r="31" spans="1:9" x14ac:dyDescent="0.25">
      <c r="F31" s="12"/>
      <c r="G31" s="8"/>
    </row>
  </sheetData>
  <mergeCells count="9">
    <mergeCell ref="H19:I19"/>
    <mergeCell ref="H20:I20"/>
    <mergeCell ref="H22:I22"/>
    <mergeCell ref="A19:B19"/>
    <mergeCell ref="A14:B14"/>
    <mergeCell ref="A15:B15"/>
    <mergeCell ref="A16:B16"/>
    <mergeCell ref="A17:B17"/>
    <mergeCell ref="D19:E19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tabColor rgb="FF00B0F0"/>
  </sheetPr>
  <dimension ref="A1:G27"/>
  <sheetViews>
    <sheetView workbookViewId="0">
      <selection activeCell="E33" sqref="E33"/>
    </sheetView>
  </sheetViews>
  <sheetFormatPr baseColWidth="10" defaultColWidth="11.42578125" defaultRowHeight="15" x14ac:dyDescent="0.2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 x14ac:dyDescent="0.35">
      <c r="A1" s="2" t="s">
        <v>58</v>
      </c>
      <c r="B1" s="2"/>
    </row>
    <row r="2" spans="1:5" x14ac:dyDescent="0.25">
      <c r="A2" t="s">
        <v>60</v>
      </c>
      <c r="D2" s="60">
        <v>1164959448</v>
      </c>
      <c r="E2" s="60" t="s">
        <v>0</v>
      </c>
    </row>
    <row r="3" spans="1:5" x14ac:dyDescent="0.25">
      <c r="A3" t="s">
        <v>3</v>
      </c>
    </row>
    <row r="4" spans="1:5" x14ac:dyDescent="0.25">
      <c r="A4" t="s">
        <v>7</v>
      </c>
    </row>
    <row r="5" spans="1:5" x14ac:dyDescent="0.25">
      <c r="A5" t="s">
        <v>8</v>
      </c>
    </row>
    <row r="13" spans="1:5" x14ac:dyDescent="0.25">
      <c r="A13" s="4" t="s">
        <v>9</v>
      </c>
      <c r="B13" s="4"/>
    </row>
    <row r="14" spans="1:5" x14ac:dyDescent="0.25">
      <c r="A14" s="328" t="str">
        <f>'FORMULAIRE 2019-2020'!A39</f>
        <v xml:space="preserve"> </v>
      </c>
      <c r="B14" s="328"/>
    </row>
    <row r="15" spans="1:5" x14ac:dyDescent="0.25">
      <c r="A15" s="328">
        <f>'FORMULAIRE 2019-2020'!B13</f>
        <v>0</v>
      </c>
      <c r="B15" s="328"/>
      <c r="C15" s="5"/>
    </row>
    <row r="16" spans="1:5" x14ac:dyDescent="0.25">
      <c r="A16" s="328" t="str">
        <f>'FORMULAIRE 2019-2020'!B14</f>
        <v xml:space="preserve"> </v>
      </c>
      <c r="B16" s="328"/>
      <c r="C16" s="5"/>
    </row>
    <row r="17" spans="1:7" x14ac:dyDescent="0.25">
      <c r="A17" s="328" t="str">
        <f>'FORMULAIRE 2019-2020'!B15</f>
        <v xml:space="preserve"> </v>
      </c>
      <c r="B17" s="328"/>
      <c r="C17" s="5"/>
    </row>
    <row r="18" spans="1:7" x14ac:dyDescent="0.25">
      <c r="C18" s="5"/>
    </row>
    <row r="19" spans="1:7" x14ac:dyDescent="0.25">
      <c r="A19" s="326" t="s">
        <v>41</v>
      </c>
      <c r="B19" s="326"/>
      <c r="C19" s="46" t="s">
        <v>10</v>
      </c>
      <c r="D19" s="63" t="s">
        <v>50</v>
      </c>
      <c r="E19" s="63" t="s">
        <v>11</v>
      </c>
      <c r="F19" s="63" t="s">
        <v>57</v>
      </c>
      <c r="G19" s="31" t="s">
        <v>0</v>
      </c>
    </row>
    <row r="20" spans="1:7" x14ac:dyDescent="0.25">
      <c r="A20" t="str">
        <f>'FORMULAIRE 2019-2020'!H12</f>
        <v xml:space="preserve"> </v>
      </c>
      <c r="B20" t="str">
        <f>'FORMULAIRE 2019-2020'!B12</f>
        <v xml:space="preserve"> </v>
      </c>
      <c r="C20" s="36" t="str">
        <f>'FORMULAIRE 2019-2020'!B16</f>
        <v xml:space="preserve"> </v>
      </c>
      <c r="D20" s="61" t="str">
        <f>'FORMULAIRE 2019-2020'!B17</f>
        <v xml:space="preserve"> </v>
      </c>
      <c r="E20" s="61" t="s">
        <v>51</v>
      </c>
      <c r="F20" s="37">
        <f>FACTURE!C45</f>
        <v>0</v>
      </c>
      <c r="G20" s="62" t="s">
        <v>0</v>
      </c>
    </row>
    <row r="21" spans="1:7" ht="18.75" x14ac:dyDescent="0.3">
      <c r="C21" s="7"/>
      <c r="E21" s="9" t="s">
        <v>14</v>
      </c>
      <c r="F21" s="40">
        <f>F20</f>
        <v>0</v>
      </c>
    </row>
    <row r="22" spans="1:7" ht="18.75" x14ac:dyDescent="0.3">
      <c r="C22" s="7"/>
      <c r="E22" s="9"/>
      <c r="F22" s="40"/>
    </row>
    <row r="23" spans="1:7" ht="18.75" x14ac:dyDescent="0.3">
      <c r="C23" s="7"/>
      <c r="E23" s="9"/>
      <c r="F23" s="40"/>
    </row>
    <row r="24" spans="1:7" ht="18.75" x14ac:dyDescent="0.3">
      <c r="C24" s="7"/>
      <c r="E24" s="9"/>
      <c r="F24" s="40"/>
    </row>
    <row r="25" spans="1:7" ht="18.75" x14ac:dyDescent="0.3">
      <c r="C25" s="7"/>
      <c r="E25" s="9"/>
      <c r="F25" s="10"/>
    </row>
    <row r="26" spans="1:7" x14ac:dyDescent="0.25">
      <c r="A26" s="11" t="s">
        <v>15</v>
      </c>
      <c r="B26" s="11"/>
      <c r="C26" s="7"/>
      <c r="E26" s="7"/>
      <c r="F26" s="8"/>
    </row>
    <row r="27" spans="1:7" x14ac:dyDescent="0.25">
      <c r="E27" s="12"/>
      <c r="F27" s="8"/>
    </row>
  </sheetData>
  <mergeCells count="5">
    <mergeCell ref="A14:B14"/>
    <mergeCell ref="A15:B15"/>
    <mergeCell ref="A16:B16"/>
    <mergeCell ref="A17:B17"/>
    <mergeCell ref="A19:B1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theme="9" tint="-0.249977111117893"/>
  </sheetPr>
  <dimension ref="A1:Q44"/>
  <sheetViews>
    <sheetView tabSelected="1" workbookViewId="0">
      <pane ySplit="22" topLeftCell="A23" activePane="bottomLeft" state="frozenSplit"/>
      <selection pane="bottomLeft" activeCell="L6" sqref="L6:Q9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  <col min="11" max="11" width="11.42578125" hidden="1" customWidth="1"/>
  </cols>
  <sheetData>
    <row r="1" spans="1:17" ht="14.25" customHeight="1" x14ac:dyDescent="0.3">
      <c r="A1" s="329" t="s">
        <v>77</v>
      </c>
      <c r="B1" s="329"/>
      <c r="C1" s="329"/>
      <c r="D1" s="329"/>
      <c r="E1" s="329"/>
      <c r="F1" s="329"/>
      <c r="G1" s="329"/>
      <c r="H1" s="329"/>
      <c r="I1" s="329"/>
      <c r="J1" s="329"/>
    </row>
    <row r="2" spans="1:17" ht="10.5" customHeight="1" x14ac:dyDescent="0.25">
      <c r="A2" s="293" t="s">
        <v>85</v>
      </c>
      <c r="B2" s="293"/>
      <c r="C2" s="293"/>
      <c r="D2" s="293"/>
      <c r="E2" s="293"/>
      <c r="F2" s="293"/>
      <c r="G2" s="293"/>
      <c r="H2" s="293"/>
      <c r="I2" s="293"/>
      <c r="J2" s="293"/>
    </row>
    <row r="3" spans="1:17" ht="15.75" customHeight="1" x14ac:dyDescent="0.25">
      <c r="A3" s="108" t="s">
        <v>74</v>
      </c>
      <c r="B3" s="105"/>
      <c r="C3" s="105"/>
      <c r="D3" s="105"/>
      <c r="E3" s="105"/>
      <c r="F3" s="105"/>
      <c r="G3" s="105"/>
      <c r="H3" s="105"/>
      <c r="I3" s="105"/>
      <c r="J3" s="108" t="s">
        <v>0</v>
      </c>
    </row>
    <row r="4" spans="1:17" ht="12.95" customHeight="1" x14ac:dyDescent="0.25">
      <c r="A4" s="294" t="s">
        <v>76</v>
      </c>
      <c r="B4" s="294"/>
      <c r="C4" s="294"/>
      <c r="D4" s="294"/>
      <c r="E4" s="294"/>
      <c r="F4" s="294"/>
      <c r="G4" s="294"/>
      <c r="H4" s="105"/>
      <c r="I4" s="105"/>
      <c r="J4" s="115" t="s">
        <v>0</v>
      </c>
    </row>
    <row r="5" spans="1:17" ht="12.95" customHeight="1" x14ac:dyDescent="0.25">
      <c r="A5" s="115" t="s">
        <v>75</v>
      </c>
      <c r="B5" s="91"/>
      <c r="C5" s="106"/>
      <c r="D5" s="106"/>
      <c r="E5" s="107"/>
      <c r="F5" s="107"/>
      <c r="G5" s="107"/>
      <c r="H5" s="105"/>
      <c r="I5" s="105"/>
      <c r="J5" s="115" t="s">
        <v>0</v>
      </c>
    </row>
    <row r="6" spans="1:17" ht="22.5" customHeight="1" x14ac:dyDescent="0.25">
      <c r="A6" s="105"/>
      <c r="B6" s="91"/>
      <c r="C6" s="106"/>
      <c r="D6" s="106"/>
      <c r="E6" s="107"/>
      <c r="F6" s="107"/>
      <c r="G6" s="107"/>
      <c r="H6" s="105"/>
      <c r="I6" s="105"/>
      <c r="J6" s="353" t="str">
        <f>IF(C44=C20,"PAYÉ","")</f>
        <v/>
      </c>
      <c r="L6" s="45" t="s">
        <v>120</v>
      </c>
      <c r="M6" s="45"/>
      <c r="N6" s="45"/>
      <c r="O6" s="45"/>
      <c r="P6" s="45"/>
      <c r="Q6" s="45"/>
    </row>
    <row r="7" spans="1:17" ht="20.25" customHeight="1" x14ac:dyDescent="0.25">
      <c r="A7" s="330" t="s">
        <v>78</v>
      </c>
      <c r="B7" s="330"/>
      <c r="C7" s="106"/>
      <c r="D7" s="106"/>
      <c r="E7" s="107"/>
      <c r="F7" s="107"/>
      <c r="G7" s="107"/>
      <c r="H7" s="105"/>
      <c r="I7" s="105"/>
      <c r="J7" s="115"/>
      <c r="L7" s="45" t="s">
        <v>121</v>
      </c>
      <c r="M7" s="45"/>
      <c r="N7" s="45"/>
      <c r="O7" s="45"/>
      <c r="P7" s="45"/>
      <c r="Q7" s="45"/>
    </row>
    <row r="8" spans="1:17" ht="12.95" customHeight="1" x14ac:dyDescent="0.25">
      <c r="A8" t="s">
        <v>16</v>
      </c>
      <c r="C8" s="290" t="str">
        <f>'FORMULAIRE 2019-2020'!H12</f>
        <v xml:space="preserve"> </v>
      </c>
      <c r="D8" s="290"/>
      <c r="E8" s="290" t="str">
        <f>'FORMULAIRE 2019-2020'!B12</f>
        <v xml:space="preserve"> </v>
      </c>
      <c r="F8" s="290"/>
      <c r="G8" s="290"/>
      <c r="H8" s="290"/>
      <c r="I8" s="85" t="s">
        <v>0</v>
      </c>
      <c r="J8" s="115" t="s">
        <v>0</v>
      </c>
      <c r="L8" s="45" t="s">
        <v>122</v>
      </c>
      <c r="M8" s="45"/>
      <c r="N8" s="45"/>
      <c r="O8" s="45"/>
      <c r="P8" s="45"/>
      <c r="Q8" s="45"/>
    </row>
    <row r="9" spans="1:17" ht="12.95" customHeight="1" x14ac:dyDescent="0.25">
      <c r="A9" s="328" t="s">
        <v>33</v>
      </c>
      <c r="B9" s="328"/>
      <c r="C9" s="290" t="str">
        <f>'FORMULAIRE 2019-2020'!A39</f>
        <v xml:space="preserve"> </v>
      </c>
      <c r="D9" s="290"/>
      <c r="E9" s="290"/>
      <c r="F9" s="290"/>
      <c r="G9" s="290"/>
      <c r="H9" s="290"/>
      <c r="I9" s="85" t="s">
        <v>0</v>
      </c>
      <c r="J9" s="115" t="s">
        <v>0</v>
      </c>
      <c r="L9" s="45" t="s">
        <v>123</v>
      </c>
      <c r="M9" s="45"/>
      <c r="N9" s="45"/>
      <c r="O9" s="45"/>
      <c r="P9" s="45"/>
      <c r="Q9" s="45"/>
    </row>
    <row r="10" spans="1:17" ht="12.95" customHeight="1" x14ac:dyDescent="0.25">
      <c r="A10" s="328" t="s">
        <v>6</v>
      </c>
      <c r="B10" s="328"/>
      <c r="C10" s="290">
        <f>'FORMULAIRE 2019-2020'!B13</f>
        <v>0</v>
      </c>
      <c r="D10" s="290"/>
      <c r="E10" s="290"/>
      <c r="F10" s="290"/>
      <c r="G10" s="114"/>
      <c r="H10" s="114"/>
      <c r="I10" s="85"/>
      <c r="J10" s="115"/>
    </row>
    <row r="11" spans="1:17" ht="12.95" customHeight="1" x14ac:dyDescent="0.25">
      <c r="A11" s="328" t="s">
        <v>21</v>
      </c>
      <c r="B11" s="328"/>
      <c r="C11" s="99" t="str">
        <f>'FORMULAIRE 2019-2020'!B14</f>
        <v xml:space="preserve"> </v>
      </c>
      <c r="D11" s="99"/>
      <c r="E11" s="124" t="s">
        <v>79</v>
      </c>
      <c r="F11" s="124"/>
      <c r="G11" s="114" t="str">
        <f>'FORMULAIRE 2019-2020'!B15</f>
        <v xml:space="preserve"> </v>
      </c>
      <c r="H11" s="114"/>
      <c r="I11" s="85"/>
      <c r="J11" s="115"/>
    </row>
    <row r="12" spans="1:17" ht="12.95" customHeight="1" x14ac:dyDescent="0.25">
      <c r="A12" t="s">
        <v>17</v>
      </c>
      <c r="C12" s="99" t="str">
        <f>'FORMULAIRE 2019-2020'!H15</f>
        <v xml:space="preserve">  </v>
      </c>
      <c r="D12" s="99"/>
      <c r="E12" s="99"/>
      <c r="F12" s="99"/>
      <c r="G12" s="99"/>
      <c r="H12" s="99"/>
      <c r="I12" s="99"/>
      <c r="J12" s="102" t="s">
        <v>0</v>
      </c>
      <c r="O12" s="131" t="s">
        <v>0</v>
      </c>
    </row>
    <row r="13" spans="1:17" ht="12.95" customHeight="1" x14ac:dyDescent="0.3">
      <c r="A13" s="328" t="s">
        <v>48</v>
      </c>
      <c r="B13" s="328"/>
      <c r="C13" s="291" t="str">
        <f>'FORMULAIRE 2019-2020'!H13</f>
        <v xml:space="preserve"> </v>
      </c>
      <c r="D13" s="291"/>
      <c r="E13" s="291"/>
      <c r="F13" s="88"/>
      <c r="G13" s="88"/>
      <c r="H13" s="88"/>
      <c r="I13" s="88"/>
      <c r="J13" s="14" t="s">
        <v>0</v>
      </c>
    </row>
    <row r="14" spans="1:17" ht="12.95" customHeight="1" x14ac:dyDescent="0.3">
      <c r="A14" s="328" t="s">
        <v>49</v>
      </c>
      <c r="B14" s="328"/>
      <c r="C14" s="291" t="str">
        <f>'FORMULAIRE 2019-2020'!H14</f>
        <v xml:space="preserve"> </v>
      </c>
      <c r="D14" s="291"/>
      <c r="E14" s="291"/>
      <c r="F14" s="45"/>
      <c r="G14" s="45"/>
      <c r="H14" s="45"/>
      <c r="I14" s="45"/>
      <c r="J14" s="14" t="s">
        <v>0</v>
      </c>
    </row>
    <row r="15" spans="1:17" ht="12.95" customHeight="1" x14ac:dyDescent="0.25">
      <c r="A15" s="328" t="s">
        <v>63</v>
      </c>
      <c r="B15" s="328"/>
      <c r="C15" s="290" t="str">
        <f>'FORMULAIRE 2019-2020'!G17</f>
        <v xml:space="preserve"> </v>
      </c>
      <c r="D15" s="290"/>
      <c r="E15" s="124" t="s">
        <v>80</v>
      </c>
      <c r="F15" s="297" t="str">
        <f>'FORMULAIRE 2019-2020'!B17</f>
        <v xml:space="preserve"> </v>
      </c>
      <c r="G15" s="297"/>
      <c r="H15" s="112" t="s">
        <v>39</v>
      </c>
      <c r="I15" s="123">
        <f>'FORMULAIRE 2019-2020'!B22</f>
        <v>45</v>
      </c>
      <c r="J15" s="125" t="s">
        <v>81</v>
      </c>
    </row>
    <row r="16" spans="1:17" ht="9.75" customHeight="1" x14ac:dyDescent="0.25">
      <c r="E16" t="s">
        <v>0</v>
      </c>
      <c r="G16" s="111" t="s">
        <v>0</v>
      </c>
      <c r="H16" s="116" t="s">
        <v>0</v>
      </c>
      <c r="I16" s="116"/>
      <c r="J16" s="101" t="s">
        <v>0</v>
      </c>
      <c r="K16" s="116"/>
    </row>
    <row r="17" spans="1:11" ht="14.1" customHeight="1" x14ac:dyDescent="0.25">
      <c r="A17" s="331" t="s">
        <v>97</v>
      </c>
      <c r="B17" s="331"/>
      <c r="C17" s="42">
        <v>60</v>
      </c>
      <c r="D17" s="25" t="s">
        <v>0</v>
      </c>
      <c r="E17" s="322" t="s">
        <v>0</v>
      </c>
      <c r="F17" s="322"/>
      <c r="G17" s="116" t="s">
        <v>0</v>
      </c>
      <c r="H17" s="116" t="s">
        <v>0</v>
      </c>
      <c r="I17" s="116"/>
      <c r="J17" s="111" t="s">
        <v>0</v>
      </c>
    </row>
    <row r="18" spans="1:11" ht="14.1" customHeight="1" x14ac:dyDescent="0.25">
      <c r="A18" s="191"/>
      <c r="B18" s="192" t="s">
        <v>116</v>
      </c>
      <c r="C18" s="213">
        <f>C17*K18</f>
        <v>3</v>
      </c>
      <c r="D18" s="25"/>
      <c r="E18" s="187"/>
      <c r="F18" s="187"/>
      <c r="G18" s="187"/>
      <c r="H18" s="187"/>
      <c r="I18" s="187"/>
      <c r="J18" s="194"/>
      <c r="K18" s="215">
        <v>0.05</v>
      </c>
    </row>
    <row r="19" spans="1:11" ht="14.1" customHeight="1" thickBot="1" x14ac:dyDescent="0.3">
      <c r="A19" s="191"/>
      <c r="B19" s="192" t="s">
        <v>117</v>
      </c>
      <c r="C19" s="43">
        <f>(C17+C18)*K19</f>
        <v>5.9850000000000003</v>
      </c>
      <c r="D19" s="25"/>
      <c r="E19" s="187"/>
      <c r="F19" s="187"/>
      <c r="G19" s="187"/>
      <c r="H19" s="187"/>
      <c r="I19" s="187"/>
      <c r="J19" s="194"/>
      <c r="K19" s="214">
        <v>9.5000000000000001E-2</v>
      </c>
    </row>
    <row r="20" spans="1:11" ht="14.1" customHeight="1" thickTop="1" x14ac:dyDescent="0.25">
      <c r="A20" s="191"/>
      <c r="B20" s="212" t="s">
        <v>14</v>
      </c>
      <c r="C20" s="213">
        <f>SUM(C17:C19)</f>
        <v>68.984999999999999</v>
      </c>
      <c r="D20" s="25"/>
      <c r="E20" s="187"/>
      <c r="F20" s="187"/>
      <c r="G20" s="187"/>
      <c r="H20" s="187"/>
      <c r="I20" s="187"/>
      <c r="J20" s="194"/>
    </row>
    <row r="21" spans="1:11" ht="14.1" customHeight="1" x14ac:dyDescent="0.25">
      <c r="A21" s="191"/>
      <c r="B21" s="192"/>
      <c r="C21" s="205"/>
      <c r="D21" s="25"/>
      <c r="E21" s="187"/>
      <c r="F21" s="187"/>
      <c r="G21" s="187"/>
      <c r="H21" s="187"/>
      <c r="I21" s="187"/>
      <c r="J21" s="194"/>
    </row>
    <row r="22" spans="1:11" ht="14.1" customHeight="1" x14ac:dyDescent="0.25">
      <c r="A22" s="323" t="s">
        <v>18</v>
      </c>
      <c r="B22" s="323"/>
      <c r="C22" s="113" t="s">
        <v>31</v>
      </c>
      <c r="D22" s="113" t="s">
        <v>32</v>
      </c>
      <c r="E22" s="323" t="s">
        <v>29</v>
      </c>
      <c r="F22" s="323"/>
      <c r="G22" s="113" t="s">
        <v>30</v>
      </c>
      <c r="H22" s="113" t="s">
        <v>19</v>
      </c>
      <c r="I22" s="323" t="s">
        <v>27</v>
      </c>
      <c r="J22" s="323"/>
    </row>
    <row r="23" spans="1:11" ht="14.1" customHeight="1" x14ac:dyDescent="0.25">
      <c r="A23" s="332">
        <v>43617</v>
      </c>
      <c r="B23" s="333"/>
      <c r="C23" s="47">
        <v>0</v>
      </c>
      <c r="D23" s="67"/>
      <c r="E23" s="277" t="s">
        <v>0</v>
      </c>
      <c r="F23" s="278"/>
      <c r="G23" s="64" t="s">
        <v>0</v>
      </c>
      <c r="H23" s="64"/>
      <c r="I23" s="321" t="s">
        <v>72</v>
      </c>
      <c r="J23" s="321"/>
    </row>
    <row r="24" spans="1:11" ht="14.1" customHeight="1" x14ac:dyDescent="0.25">
      <c r="A24" s="332">
        <v>43647</v>
      </c>
      <c r="B24" s="333"/>
      <c r="C24" s="47">
        <v>68.989999999999995</v>
      </c>
      <c r="D24" s="67"/>
      <c r="E24" s="277" t="s">
        <v>0</v>
      </c>
      <c r="F24" s="278"/>
      <c r="G24" s="64"/>
      <c r="H24" s="64"/>
      <c r="I24" s="321"/>
      <c r="J24" s="321"/>
    </row>
    <row r="25" spans="1:11" ht="14.1" customHeight="1" x14ac:dyDescent="0.25">
      <c r="A25" s="332">
        <v>43648</v>
      </c>
      <c r="B25" s="333"/>
      <c r="C25" s="47">
        <v>0</v>
      </c>
      <c r="D25" s="67"/>
      <c r="E25" s="277" t="s">
        <v>0</v>
      </c>
      <c r="F25" s="278"/>
      <c r="G25" s="64">
        <v>1000</v>
      </c>
      <c r="H25" s="64"/>
      <c r="I25" s="321" t="s">
        <v>84</v>
      </c>
      <c r="J25" s="321"/>
    </row>
    <row r="26" spans="1:11" ht="14.1" customHeight="1" x14ac:dyDescent="0.25">
      <c r="A26" s="332" t="s">
        <v>0</v>
      </c>
      <c r="B26" s="333"/>
      <c r="C26" s="47">
        <v>0</v>
      </c>
      <c r="D26" s="67"/>
      <c r="E26" s="277"/>
      <c r="F26" s="278"/>
      <c r="G26" s="64"/>
      <c r="H26" s="64"/>
      <c r="I26" s="321"/>
      <c r="J26" s="321"/>
    </row>
    <row r="27" spans="1:11" ht="14.1" customHeight="1" thickBot="1" x14ac:dyDescent="0.3">
      <c r="A27" s="334" t="s">
        <v>0</v>
      </c>
      <c r="B27" s="335"/>
      <c r="C27" s="48">
        <v>0</v>
      </c>
      <c r="D27" s="67"/>
      <c r="E27" s="277" t="s">
        <v>0</v>
      </c>
      <c r="F27" s="278"/>
      <c r="G27" s="64"/>
      <c r="H27" s="64"/>
      <c r="I27" s="275"/>
      <c r="J27" s="276"/>
    </row>
    <row r="28" spans="1:11" ht="13.5" customHeight="1" thickTop="1" x14ac:dyDescent="0.25">
      <c r="A28" s="336" t="s">
        <v>82</v>
      </c>
      <c r="B28" s="337"/>
      <c r="C28" s="44">
        <f>SUM(C23:C27)</f>
        <v>68.989999999999995</v>
      </c>
      <c r="D28" s="68"/>
      <c r="E28" s="53"/>
      <c r="F28" s="53"/>
      <c r="G28" s="53"/>
      <c r="H28" s="53"/>
      <c r="I28" s="53"/>
      <c r="J28" s="84"/>
    </row>
    <row r="29" spans="1:11" ht="14.1" customHeight="1" x14ac:dyDescent="0.25">
      <c r="A29" s="338">
        <v>43709</v>
      </c>
      <c r="B29" s="339"/>
      <c r="C29" s="49">
        <v>0</v>
      </c>
      <c r="D29" s="69"/>
      <c r="E29" s="279" t="s">
        <v>0</v>
      </c>
      <c r="F29" s="279"/>
      <c r="G29" s="109"/>
      <c r="H29" s="109"/>
      <c r="I29" s="275"/>
      <c r="J29" s="276"/>
    </row>
    <row r="30" spans="1:11" ht="14.1" customHeight="1" x14ac:dyDescent="0.25">
      <c r="A30" s="340">
        <v>43739</v>
      </c>
      <c r="B30" s="341"/>
      <c r="C30" s="49">
        <v>0</v>
      </c>
      <c r="D30" s="69"/>
      <c r="E30" s="279" t="s">
        <v>0</v>
      </c>
      <c r="F30" s="279"/>
      <c r="G30" s="109"/>
      <c r="H30" s="109"/>
      <c r="I30" s="275"/>
      <c r="J30" s="276"/>
    </row>
    <row r="31" spans="1:11" ht="14.1" customHeight="1" x14ac:dyDescent="0.25">
      <c r="A31" s="340">
        <v>43770</v>
      </c>
      <c r="B31" s="342"/>
      <c r="C31" s="50">
        <v>0</v>
      </c>
      <c r="D31" s="69"/>
      <c r="E31" s="279" t="s">
        <v>0</v>
      </c>
      <c r="F31" s="279"/>
      <c r="G31" s="109"/>
      <c r="H31" s="109"/>
      <c r="I31" s="275"/>
      <c r="J31" s="276"/>
    </row>
    <row r="32" spans="1:11" ht="14.1" customHeight="1" x14ac:dyDescent="0.25">
      <c r="A32" s="343">
        <v>43800</v>
      </c>
      <c r="B32" s="343"/>
      <c r="C32" s="51">
        <v>0</v>
      </c>
      <c r="D32" s="69"/>
      <c r="E32" s="280" t="s">
        <v>0</v>
      </c>
      <c r="F32" s="280"/>
      <c r="G32" s="110"/>
      <c r="H32" s="110"/>
      <c r="I32" s="275" t="s">
        <v>0</v>
      </c>
      <c r="J32" s="276"/>
    </row>
    <row r="33" spans="1:10" ht="14.1" customHeight="1" x14ac:dyDescent="0.25">
      <c r="A33" s="343" t="s">
        <v>0</v>
      </c>
      <c r="B33" s="343"/>
      <c r="C33" s="51">
        <v>0</v>
      </c>
      <c r="D33" s="69"/>
      <c r="E33" s="280" t="s">
        <v>0</v>
      </c>
      <c r="F33" s="280"/>
      <c r="G33" s="110"/>
      <c r="H33" s="110"/>
      <c r="I33" s="275" t="s">
        <v>0</v>
      </c>
      <c r="J33" s="276"/>
    </row>
    <row r="34" spans="1:10" ht="14.1" customHeight="1" thickBot="1" x14ac:dyDescent="0.3">
      <c r="A34" s="343" t="s">
        <v>0</v>
      </c>
      <c r="B34" s="343"/>
      <c r="C34" s="52">
        <v>0</v>
      </c>
      <c r="D34" s="69"/>
      <c r="E34" s="279" t="s">
        <v>0</v>
      </c>
      <c r="F34" s="279"/>
      <c r="G34" s="109"/>
      <c r="H34" s="109"/>
      <c r="I34" s="275" t="s">
        <v>0</v>
      </c>
      <c r="J34" s="276"/>
    </row>
    <row r="35" spans="1:10" ht="14.1" customHeight="1" thickTop="1" x14ac:dyDescent="0.25">
      <c r="A35" s="336" t="s">
        <v>119</v>
      </c>
      <c r="B35" s="336"/>
      <c r="C35" s="41">
        <f>SUM(C29:C34)</f>
        <v>0</v>
      </c>
      <c r="D35" s="70"/>
      <c r="E35" s="55"/>
      <c r="F35" s="55"/>
      <c r="G35" s="55"/>
      <c r="H35" s="55"/>
      <c r="I35" s="55"/>
      <c r="J35" s="54"/>
    </row>
    <row r="36" spans="1:10" ht="14.1" customHeight="1" x14ac:dyDescent="0.25">
      <c r="A36" s="338">
        <v>43831</v>
      </c>
      <c r="B36" s="339"/>
      <c r="C36" s="51">
        <v>0</v>
      </c>
      <c r="D36" s="69" t="s">
        <v>0</v>
      </c>
      <c r="E36" s="279" t="s">
        <v>0</v>
      </c>
      <c r="F36" s="279"/>
      <c r="G36" s="109"/>
      <c r="H36" s="109"/>
      <c r="I36" s="275" t="s">
        <v>0</v>
      </c>
      <c r="J36" s="276"/>
    </row>
    <row r="37" spans="1:10" ht="14.1" customHeight="1" x14ac:dyDescent="0.25">
      <c r="A37" s="340">
        <v>43862</v>
      </c>
      <c r="B37" s="341"/>
      <c r="C37" s="51">
        <v>0</v>
      </c>
      <c r="D37" s="69"/>
      <c r="E37" s="279" t="s">
        <v>0</v>
      </c>
      <c r="F37" s="279"/>
      <c r="G37" s="109"/>
      <c r="H37" s="109"/>
      <c r="I37" s="275"/>
      <c r="J37" s="276"/>
    </row>
    <row r="38" spans="1:10" ht="14.1" customHeight="1" x14ac:dyDescent="0.25">
      <c r="A38" s="340">
        <v>43891</v>
      </c>
      <c r="B38" s="341"/>
      <c r="C38" s="51">
        <v>0</v>
      </c>
      <c r="D38" s="69"/>
      <c r="E38" s="279" t="s">
        <v>0</v>
      </c>
      <c r="F38" s="279"/>
      <c r="G38" s="109"/>
      <c r="H38" s="109"/>
      <c r="I38" s="275"/>
      <c r="J38" s="276"/>
    </row>
    <row r="39" spans="1:10" ht="14.1" customHeight="1" x14ac:dyDescent="0.25">
      <c r="A39" s="340">
        <v>43922</v>
      </c>
      <c r="B39" s="342"/>
      <c r="C39" s="51">
        <v>0</v>
      </c>
      <c r="D39" s="71"/>
      <c r="E39" s="279" t="s">
        <v>0</v>
      </c>
      <c r="F39" s="279"/>
      <c r="G39" s="109" t="s">
        <v>0</v>
      </c>
      <c r="H39" s="109"/>
      <c r="I39" s="275" t="s">
        <v>0</v>
      </c>
      <c r="J39" s="276"/>
    </row>
    <row r="40" spans="1:10" ht="14.1" customHeight="1" x14ac:dyDescent="0.25">
      <c r="A40" s="344">
        <v>43952</v>
      </c>
      <c r="B40" s="345"/>
      <c r="C40" s="51">
        <v>0</v>
      </c>
      <c r="D40" s="71"/>
      <c r="E40" s="279" t="s">
        <v>0</v>
      </c>
      <c r="F40" s="279"/>
      <c r="G40" s="110"/>
      <c r="H40" s="110" t="s">
        <v>0</v>
      </c>
      <c r="I40" s="275" t="s">
        <v>0</v>
      </c>
      <c r="J40" s="276"/>
    </row>
    <row r="41" spans="1:10" ht="14.1" customHeight="1" x14ac:dyDescent="0.25">
      <c r="A41" s="344" t="s">
        <v>0</v>
      </c>
      <c r="B41" s="345"/>
      <c r="C41" s="51">
        <v>0</v>
      </c>
      <c r="D41" s="72"/>
      <c r="E41" s="279" t="s">
        <v>0</v>
      </c>
      <c r="F41" s="279"/>
      <c r="G41" s="110"/>
      <c r="H41" s="110"/>
      <c r="I41" s="275"/>
      <c r="J41" s="276"/>
    </row>
    <row r="42" spans="1:10" ht="14.1" customHeight="1" thickBot="1" x14ac:dyDescent="0.3">
      <c r="A42" s="343" t="s">
        <v>0</v>
      </c>
      <c r="B42" s="343"/>
      <c r="C42" s="52">
        <v>0</v>
      </c>
      <c r="D42" s="69"/>
      <c r="E42" s="279" t="s">
        <v>0</v>
      </c>
      <c r="F42" s="279"/>
      <c r="G42" s="109"/>
      <c r="H42" s="109"/>
      <c r="I42" s="275"/>
      <c r="J42" s="276"/>
    </row>
    <row r="43" spans="1:10" ht="14.1" customHeight="1" thickTop="1" thickBot="1" x14ac:dyDescent="0.3">
      <c r="A43" s="336" t="s">
        <v>83</v>
      </c>
      <c r="B43" s="337"/>
      <c r="C43" s="103">
        <f>SUM(C36:C42)</f>
        <v>0</v>
      </c>
      <c r="D43" s="27"/>
      <c r="E43" s="28"/>
      <c r="F43" s="28"/>
      <c r="G43" s="28"/>
      <c r="H43" s="28"/>
      <c r="I43" s="28"/>
      <c r="J43" s="111"/>
    </row>
    <row r="44" spans="1:10" ht="14.1" customHeight="1" thickTop="1" x14ac:dyDescent="0.25">
      <c r="A44" s="346" t="s">
        <v>59</v>
      </c>
      <c r="B44" s="346"/>
      <c r="C44" s="38">
        <f>C43+C35+C28</f>
        <v>68.989999999999995</v>
      </c>
      <c r="J44" s="116"/>
    </row>
  </sheetData>
  <mergeCells count="81">
    <mergeCell ref="A43:B43"/>
    <mergeCell ref="A44:B44"/>
    <mergeCell ref="A41:B41"/>
    <mergeCell ref="E41:F41"/>
    <mergeCell ref="I41:J41"/>
    <mergeCell ref="A42:B42"/>
    <mergeCell ref="E42:F42"/>
    <mergeCell ref="I42:J42"/>
    <mergeCell ref="A39:B39"/>
    <mergeCell ref="E39:F39"/>
    <mergeCell ref="I39:J39"/>
    <mergeCell ref="A40:B40"/>
    <mergeCell ref="E40:F40"/>
    <mergeCell ref="I40:J40"/>
    <mergeCell ref="A37:B37"/>
    <mergeCell ref="E37:F37"/>
    <mergeCell ref="I37:J37"/>
    <mergeCell ref="A38:B38"/>
    <mergeCell ref="E38:F38"/>
    <mergeCell ref="I38:J38"/>
    <mergeCell ref="A34:B34"/>
    <mergeCell ref="E34:F34"/>
    <mergeCell ref="I34:J34"/>
    <mergeCell ref="A35:B35"/>
    <mergeCell ref="A36:B36"/>
    <mergeCell ref="E36:F36"/>
    <mergeCell ref="I36:J36"/>
    <mergeCell ref="A32:B32"/>
    <mergeCell ref="E32:F32"/>
    <mergeCell ref="I32:J32"/>
    <mergeCell ref="A33:B33"/>
    <mergeCell ref="E33:F33"/>
    <mergeCell ref="I33:J33"/>
    <mergeCell ref="A30:B30"/>
    <mergeCell ref="E30:F30"/>
    <mergeCell ref="I30:J30"/>
    <mergeCell ref="A31:B31"/>
    <mergeCell ref="E31:F31"/>
    <mergeCell ref="I31:J31"/>
    <mergeCell ref="A27:B27"/>
    <mergeCell ref="E27:F27"/>
    <mergeCell ref="I27:J27"/>
    <mergeCell ref="A28:B28"/>
    <mergeCell ref="A29:B29"/>
    <mergeCell ref="E29:F29"/>
    <mergeCell ref="I29:J29"/>
    <mergeCell ref="A25:B25"/>
    <mergeCell ref="E25:F25"/>
    <mergeCell ref="I25:J25"/>
    <mergeCell ref="A26:B26"/>
    <mergeCell ref="E26:F26"/>
    <mergeCell ref="I26:J26"/>
    <mergeCell ref="A23:B23"/>
    <mergeCell ref="E23:F23"/>
    <mergeCell ref="I23:J23"/>
    <mergeCell ref="A24:B24"/>
    <mergeCell ref="E24:F24"/>
    <mergeCell ref="I24:J24"/>
    <mergeCell ref="I22:J22"/>
    <mergeCell ref="A14:B14"/>
    <mergeCell ref="C14:E14"/>
    <mergeCell ref="A15:B15"/>
    <mergeCell ref="C15:D15"/>
    <mergeCell ref="F15:G15"/>
    <mergeCell ref="A17:B17"/>
    <mergeCell ref="E17:F17"/>
    <mergeCell ref="A22:B22"/>
    <mergeCell ref="E22:F22"/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</mergeCells>
  <pageMargins left="0.75" right="0" top="0" bottom="0" header="2.0499999999999998" footer="0.3"/>
  <pageSetup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396C5-935C-46BA-B44A-41CB33A4B033}">
  <sheetPr codeName="Feuil4">
    <tabColor rgb="FFFFC000"/>
  </sheetPr>
  <dimension ref="A1:T40"/>
  <sheetViews>
    <sheetView showZeros="0" zoomScale="120" zoomScaleNormal="120" workbookViewId="0">
      <selection activeCell="U19" sqref="U19"/>
    </sheetView>
  </sheetViews>
  <sheetFormatPr baseColWidth="10" defaultColWidth="11.42578125" defaultRowHeight="15" x14ac:dyDescent="0.25"/>
  <cols>
    <col min="1" max="1" width="15.42578125" customWidth="1"/>
    <col min="2" max="2" width="1.5703125" customWidth="1"/>
    <col min="3" max="3" width="9" customWidth="1"/>
    <col min="4" max="4" width="4.42578125" customWidth="1"/>
    <col min="5" max="5" width="3.5703125" customWidth="1"/>
    <col min="6" max="6" width="13.140625" customWidth="1"/>
    <col min="7" max="7" width="8.7109375" customWidth="1"/>
    <col min="8" max="8" width="8.5703125" customWidth="1"/>
    <col min="9" max="9" width="6.7109375" customWidth="1"/>
    <col min="10" max="10" width="6.42578125" customWidth="1"/>
    <col min="11" max="11" width="6.7109375" customWidth="1"/>
    <col min="12" max="12" width="6.140625" customWidth="1"/>
    <col min="13" max="16" width="11.42578125" hidden="1" customWidth="1"/>
    <col min="17" max="17" width="12.85546875" hidden="1" customWidth="1"/>
    <col min="18" max="18" width="13.5703125" customWidth="1"/>
  </cols>
  <sheetData>
    <row r="1" spans="1:12" ht="15.75" customHeight="1" x14ac:dyDescent="0.25">
      <c r="A1" s="225" t="s">
        <v>1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1:12" ht="15.75" customHeight="1" x14ac:dyDescent="0.25">
      <c r="A2" s="235" t="s">
        <v>112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</row>
    <row r="3" spans="1:12" ht="6" hidden="1" customHeight="1" x14ac:dyDescent="0.25">
      <c r="A3" s="236"/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</row>
    <row r="4" spans="1:12" ht="17.25" customHeight="1" x14ac:dyDescent="0.3">
      <c r="A4" s="229" t="s">
        <v>2</v>
      </c>
      <c r="B4" s="229"/>
      <c r="C4" s="229"/>
      <c r="D4" s="229"/>
      <c r="E4" s="229"/>
      <c r="F4" s="229"/>
      <c r="G4" s="229"/>
      <c r="H4" s="14" t="s">
        <v>0</v>
      </c>
      <c r="I4" s="218" t="str">
        <f>IF(F28=H25,"PAYÉ","")</f>
        <v/>
      </c>
      <c r="J4" s="218"/>
      <c r="K4" s="35"/>
      <c r="L4" s="15"/>
    </row>
    <row r="5" spans="1:12" ht="16.5" customHeight="1" x14ac:dyDescent="0.3">
      <c r="A5" s="14" t="s">
        <v>3</v>
      </c>
      <c r="B5" s="14"/>
      <c r="C5" s="14"/>
      <c r="D5" s="14"/>
      <c r="E5" s="14"/>
      <c r="F5" s="222" t="s">
        <v>0</v>
      </c>
      <c r="G5" s="222"/>
      <c r="H5" s="222"/>
      <c r="I5" s="218"/>
      <c r="J5" s="218"/>
      <c r="K5" s="35"/>
      <c r="L5" s="22"/>
    </row>
    <row r="6" spans="1:12" ht="16.5" customHeight="1" x14ac:dyDescent="0.3">
      <c r="A6" s="14" t="s">
        <v>4</v>
      </c>
      <c r="B6" s="14"/>
      <c r="C6" s="14"/>
      <c r="D6" s="14"/>
      <c r="E6" s="14"/>
      <c r="F6" s="222"/>
      <c r="G6" s="222"/>
      <c r="H6" s="222"/>
      <c r="I6" s="35"/>
      <c r="J6" s="35"/>
      <c r="K6" s="35"/>
      <c r="L6" s="20"/>
    </row>
    <row r="7" spans="1:12" ht="3" customHeight="1" x14ac:dyDescent="0.3">
      <c r="A7" s="14"/>
      <c r="B7" s="14"/>
      <c r="C7" s="14"/>
      <c r="D7" s="14"/>
      <c r="E7" s="14"/>
      <c r="F7" s="14"/>
      <c r="G7" s="21"/>
      <c r="H7" s="20"/>
      <c r="I7" s="33"/>
      <c r="J7" s="33"/>
      <c r="K7" s="33"/>
      <c r="L7" s="20"/>
    </row>
    <row r="8" spans="1:12" ht="17.25" customHeight="1" x14ac:dyDescent="0.25">
      <c r="A8" s="231" t="s">
        <v>54</v>
      </c>
      <c r="B8" s="232"/>
      <c r="C8" s="232"/>
      <c r="D8" s="232"/>
      <c r="E8" s="232"/>
      <c r="F8" s="232"/>
      <c r="G8" s="232"/>
      <c r="H8" s="232"/>
      <c r="I8" s="232"/>
      <c r="J8" s="232"/>
      <c r="K8" s="232"/>
      <c r="L8" s="232"/>
    </row>
    <row r="9" spans="1:12" ht="17.25" customHeight="1" x14ac:dyDescent="0.25">
      <c r="A9" s="185" t="s">
        <v>55</v>
      </c>
      <c r="B9" s="185"/>
      <c r="C9" s="185"/>
      <c r="D9" s="185"/>
      <c r="E9" s="185"/>
      <c r="F9" s="185"/>
      <c r="G9" s="185"/>
      <c r="H9" s="186"/>
      <c r="I9" s="32"/>
      <c r="J9" s="32"/>
      <c r="K9" s="32"/>
      <c r="L9" s="32"/>
    </row>
    <row r="10" spans="1:12" ht="3" hidden="1" customHeight="1" x14ac:dyDescent="0.25">
      <c r="A10" s="34"/>
      <c r="B10" s="34"/>
      <c r="C10" s="34"/>
      <c r="D10" s="34"/>
      <c r="E10" s="34"/>
      <c r="F10" s="34"/>
      <c r="G10" s="34"/>
      <c r="H10" s="32"/>
      <c r="I10" s="32"/>
      <c r="J10" s="32"/>
      <c r="K10" s="32"/>
      <c r="L10" s="32"/>
    </row>
    <row r="11" spans="1:12" ht="19.5" customHeight="1" x14ac:dyDescent="0.25">
      <c r="A11" s="219" t="s">
        <v>5</v>
      </c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</row>
    <row r="12" spans="1:12" ht="21.95" customHeight="1" x14ac:dyDescent="0.25">
      <c r="A12" s="89" t="s">
        <v>43</v>
      </c>
      <c r="B12" s="238" t="s">
        <v>0</v>
      </c>
      <c r="C12" s="238"/>
      <c r="D12" s="238"/>
      <c r="E12" s="238"/>
      <c r="F12" s="238"/>
      <c r="G12" s="166" t="s">
        <v>105</v>
      </c>
      <c r="H12" s="237" t="s">
        <v>107</v>
      </c>
      <c r="I12" s="237"/>
      <c r="J12" s="237"/>
      <c r="K12" s="237"/>
      <c r="L12" s="237"/>
    </row>
    <row r="13" spans="1:12" ht="21.95" customHeight="1" x14ac:dyDescent="0.25">
      <c r="A13" s="89" t="s">
        <v>6</v>
      </c>
      <c r="B13" s="238"/>
      <c r="C13" s="238"/>
      <c r="D13" s="238"/>
      <c r="E13" s="238"/>
      <c r="F13" s="238"/>
      <c r="G13" s="166" t="s">
        <v>92</v>
      </c>
      <c r="H13" s="240" t="s">
        <v>0</v>
      </c>
      <c r="I13" s="240"/>
      <c r="J13" s="240"/>
      <c r="K13" s="240"/>
      <c r="L13" s="240"/>
    </row>
    <row r="14" spans="1:12" ht="21.95" customHeight="1" x14ac:dyDescent="0.25">
      <c r="A14" s="89" t="s">
        <v>21</v>
      </c>
      <c r="B14" s="238" t="s">
        <v>0</v>
      </c>
      <c r="C14" s="238"/>
      <c r="D14" s="238"/>
      <c r="E14" s="238"/>
      <c r="F14" s="238"/>
      <c r="G14" s="166" t="s">
        <v>104</v>
      </c>
      <c r="H14" s="240" t="s">
        <v>0</v>
      </c>
      <c r="I14" s="240"/>
      <c r="J14" s="240"/>
      <c r="K14" s="240"/>
      <c r="L14" s="240"/>
    </row>
    <row r="15" spans="1:12" ht="21.95" customHeight="1" x14ac:dyDescent="0.25">
      <c r="A15" s="89" t="s">
        <v>42</v>
      </c>
      <c r="B15" s="230" t="s">
        <v>0</v>
      </c>
      <c r="C15" s="230"/>
      <c r="D15" s="92"/>
      <c r="E15" s="92"/>
      <c r="F15" s="92"/>
      <c r="G15" s="166" t="s">
        <v>17</v>
      </c>
      <c r="H15" s="233" t="s">
        <v>103</v>
      </c>
      <c r="I15" s="234"/>
      <c r="J15" s="234"/>
      <c r="K15" s="234"/>
      <c r="L15" s="234"/>
    </row>
    <row r="16" spans="1:12" ht="21.95" customHeight="1" x14ac:dyDescent="0.25">
      <c r="A16" s="90" t="s">
        <v>10</v>
      </c>
      <c r="B16" s="228" t="s">
        <v>0</v>
      </c>
      <c r="C16" s="228"/>
      <c r="D16" s="93" t="s">
        <v>22</v>
      </c>
      <c r="E16" s="139" t="s">
        <v>0</v>
      </c>
      <c r="F16" s="90" t="s">
        <v>56</v>
      </c>
      <c r="G16" s="89" t="s">
        <v>0</v>
      </c>
      <c r="H16" s="94" t="s">
        <v>0</v>
      </c>
      <c r="I16" s="89" t="s">
        <v>0</v>
      </c>
      <c r="J16" s="94"/>
      <c r="K16" s="94"/>
      <c r="L16" s="94"/>
    </row>
    <row r="17" spans="1:20" ht="21.95" customHeight="1" thickBot="1" x14ac:dyDescent="0.3">
      <c r="A17" s="89" t="s">
        <v>23</v>
      </c>
      <c r="B17" s="238" t="s">
        <v>0</v>
      </c>
      <c r="C17" s="238"/>
      <c r="D17" s="238"/>
      <c r="E17" s="238"/>
      <c r="F17" s="170" t="s">
        <v>63</v>
      </c>
      <c r="G17" s="237" t="s">
        <v>0</v>
      </c>
      <c r="H17" s="237"/>
      <c r="I17" s="223" t="s">
        <v>96</v>
      </c>
      <c r="J17" s="224"/>
      <c r="K17" s="224"/>
      <c r="L17" s="224"/>
    </row>
    <row r="18" spans="1:20" ht="21.95" customHeight="1" x14ac:dyDescent="0.25">
      <c r="A18" s="89" t="s">
        <v>24</v>
      </c>
      <c r="B18" s="238" t="s">
        <v>0</v>
      </c>
      <c r="C18" s="238"/>
      <c r="D18" s="238"/>
      <c r="E18" s="238"/>
      <c r="F18" s="149" t="s">
        <v>25</v>
      </c>
      <c r="G18" s="172" t="s">
        <v>0</v>
      </c>
      <c r="H18" s="56" t="s">
        <v>0</v>
      </c>
      <c r="I18" s="243" t="s">
        <v>26</v>
      </c>
      <c r="J18" s="244"/>
      <c r="K18" s="243" t="s">
        <v>64</v>
      </c>
      <c r="L18" s="244"/>
      <c r="M18" s="13" t="s">
        <v>0</v>
      </c>
      <c r="N18" s="13"/>
      <c r="O18" s="13"/>
      <c r="P18" s="13"/>
      <c r="Q18" s="13" t="s">
        <v>0</v>
      </c>
      <c r="R18" s="13"/>
      <c r="S18" s="148" t="s">
        <v>0</v>
      </c>
    </row>
    <row r="19" spans="1:20" ht="21.95" customHeight="1" x14ac:dyDescent="0.25">
      <c r="A19" s="89" t="s">
        <v>70</v>
      </c>
      <c r="B19" s="245" t="s">
        <v>0</v>
      </c>
      <c r="C19" s="245"/>
      <c r="D19" s="245"/>
      <c r="E19" s="245"/>
      <c r="F19" s="149" t="s">
        <v>71</v>
      </c>
      <c r="G19" s="245" t="s">
        <v>0</v>
      </c>
      <c r="H19" s="246"/>
      <c r="I19" s="174" t="str">
        <f>IF(F22=2,"","Durée")</f>
        <v>Durée</v>
      </c>
      <c r="J19" s="175">
        <v>45</v>
      </c>
      <c r="K19" s="178" t="str">
        <f>IF(F22=1,"","Durée")</f>
        <v/>
      </c>
      <c r="L19" s="175">
        <v>45</v>
      </c>
      <c r="M19" s="173" t="s">
        <v>0</v>
      </c>
      <c r="N19" s="260" t="s">
        <v>97</v>
      </c>
      <c r="O19" s="260"/>
    </row>
    <row r="20" spans="1:20" ht="21.95" customHeight="1" x14ac:dyDescent="0.25">
      <c r="A20" s="89" t="s">
        <v>69</v>
      </c>
      <c r="B20" s="268" t="s">
        <v>0</v>
      </c>
      <c r="C20" s="269"/>
      <c r="D20" s="269"/>
      <c r="E20" s="269"/>
      <c r="F20" s="269"/>
      <c r="G20" s="269"/>
      <c r="H20" s="269"/>
      <c r="I20" s="176">
        <v>30</v>
      </c>
      <c r="J20" s="198">
        <f>IF($F$22=1,(N20),0)</f>
        <v>23</v>
      </c>
      <c r="K20" s="176">
        <v>30</v>
      </c>
      <c r="L20" s="196">
        <f>IF($F$22=2,(O20),0)</f>
        <v>0</v>
      </c>
      <c r="M20" s="150" t="s">
        <v>0</v>
      </c>
      <c r="N20" s="200">
        <v>23</v>
      </c>
      <c r="O20" s="201">
        <v>20</v>
      </c>
      <c r="P20" t="s">
        <v>0</v>
      </c>
    </row>
    <row r="21" spans="1:20" s="13" customFormat="1" ht="15.95" customHeight="1" x14ac:dyDescent="0.25">
      <c r="A21" s="171" t="s">
        <v>28</v>
      </c>
      <c r="B21" s="226" t="s">
        <v>44</v>
      </c>
      <c r="C21" s="226"/>
      <c r="D21" s="226"/>
      <c r="E21" s="226"/>
      <c r="F21" s="95"/>
      <c r="G21" s="263" t="s">
        <v>26</v>
      </c>
      <c r="H21" s="264"/>
      <c r="I21" s="176">
        <v>45</v>
      </c>
      <c r="J21" s="198">
        <f t="shared" ref="J21:J24" si="0">IF($F$22=1,(N21),0)</f>
        <v>32</v>
      </c>
      <c r="K21" s="176">
        <v>45</v>
      </c>
      <c r="L21" s="196">
        <f t="shared" ref="L21:L24" si="1">IF($F$22=2,(O21),0)</f>
        <v>0</v>
      </c>
      <c r="M21" s="150" t="s">
        <v>0</v>
      </c>
      <c r="N21" s="200">
        <v>32</v>
      </c>
      <c r="O21" s="201">
        <v>211</v>
      </c>
      <c r="P21"/>
      <c r="Q21"/>
      <c r="R21"/>
      <c r="T21" s="204"/>
    </row>
    <row r="22" spans="1:20" s="13" customFormat="1" ht="15.95" customHeight="1" x14ac:dyDescent="0.25">
      <c r="A22" s="169">
        <v>8</v>
      </c>
      <c r="B22" s="227">
        <f>IF(F22=1,J19,L19)</f>
        <v>45</v>
      </c>
      <c r="C22" s="227"/>
      <c r="D22" s="227"/>
      <c r="E22" s="227"/>
      <c r="F22" s="143">
        <v>1</v>
      </c>
      <c r="G22" s="74">
        <f>IF(F22=1,INDEX($J$20:$J$24,MATCH(B22,$I$20:$I$24,0)),INDEX($L$20:$L$24,MATCH(B22,$K$20:$K$24,0)))</f>
        <v>32</v>
      </c>
      <c r="H22" s="75">
        <f>G22*A22</f>
        <v>256</v>
      </c>
      <c r="I22" s="176">
        <v>60</v>
      </c>
      <c r="J22" s="198">
        <f t="shared" si="0"/>
        <v>40</v>
      </c>
      <c r="K22" s="176">
        <v>60</v>
      </c>
      <c r="L22" s="196">
        <f t="shared" si="1"/>
        <v>0</v>
      </c>
      <c r="M22" s="150" t="s">
        <v>0</v>
      </c>
      <c r="N22" s="200">
        <v>40</v>
      </c>
      <c r="O22" s="201">
        <v>20</v>
      </c>
      <c r="P22" s="184" t="s">
        <v>98</v>
      </c>
      <c r="Q22"/>
      <c r="R22"/>
    </row>
    <row r="23" spans="1:20" s="13" customFormat="1" ht="15.95" customHeight="1" thickBot="1" x14ac:dyDescent="0.3">
      <c r="A23" s="143" t="b">
        <v>0</v>
      </c>
      <c r="B23" s="165"/>
      <c r="C23" s="347" t="s">
        <v>68</v>
      </c>
      <c r="D23" s="348"/>
      <c r="E23" s="348"/>
      <c r="F23" s="349"/>
      <c r="G23" s="76">
        <f>IF(A23,(P23),0)</f>
        <v>0</v>
      </c>
      <c r="H23" s="73">
        <f>A23*H22*-G23</f>
        <v>0</v>
      </c>
      <c r="I23" s="176">
        <v>75</v>
      </c>
      <c r="J23" s="198">
        <f t="shared" si="0"/>
        <v>50</v>
      </c>
      <c r="K23" s="176">
        <v>75</v>
      </c>
      <c r="L23" s="196">
        <f t="shared" si="1"/>
        <v>0</v>
      </c>
      <c r="M23" s="150" t="s">
        <v>0</v>
      </c>
      <c r="N23" s="200">
        <v>50</v>
      </c>
      <c r="O23" s="202">
        <v>35</v>
      </c>
      <c r="P23" s="160">
        <v>0.05</v>
      </c>
    </row>
    <row r="24" spans="1:20" s="13" customFormat="1" ht="15.95" customHeight="1" thickTop="1" thickBot="1" x14ac:dyDescent="0.3">
      <c r="A24" s="57"/>
      <c r="B24" s="58" t="s">
        <v>0</v>
      </c>
      <c r="C24" s="59" t="s">
        <v>0</v>
      </c>
      <c r="D24" s="265" t="s">
        <v>0</v>
      </c>
      <c r="E24" s="265"/>
      <c r="F24" s="23"/>
      <c r="G24" s="77" t="s">
        <v>62</v>
      </c>
      <c r="H24" s="141">
        <f>H22+H23</f>
        <v>256</v>
      </c>
      <c r="I24" s="177">
        <v>90</v>
      </c>
      <c r="J24" s="199">
        <f t="shared" si="0"/>
        <v>60</v>
      </c>
      <c r="K24" s="177">
        <v>90</v>
      </c>
      <c r="L24" s="197">
        <f t="shared" si="1"/>
        <v>0</v>
      </c>
      <c r="M24" s="151" t="s">
        <v>0</v>
      </c>
      <c r="N24" s="203">
        <v>60</v>
      </c>
      <c r="O24" s="202">
        <v>20</v>
      </c>
      <c r="P24" s="156" t="s">
        <v>0</v>
      </c>
      <c r="Q24" s="156" t="s">
        <v>99</v>
      </c>
    </row>
    <row r="25" spans="1:20" s="13" customFormat="1" ht="15.95" customHeight="1" thickTop="1" x14ac:dyDescent="0.25">
      <c r="A25" s="143" t="b">
        <v>1</v>
      </c>
      <c r="B25" s="58"/>
      <c r="C25" s="266" t="s">
        <v>13</v>
      </c>
      <c r="D25" s="267"/>
      <c r="E25" s="267"/>
      <c r="F25" s="168">
        <f>IF(A25,(Q25),0)</f>
        <v>10</v>
      </c>
      <c r="G25" s="77" t="s">
        <v>14</v>
      </c>
      <c r="H25" s="140">
        <f>A25*F25+H24</f>
        <v>266</v>
      </c>
      <c r="J25" s="13" t="str">
        <f t="shared" ref="J25" si="2">IF($F$22=1,(M25),0)</f>
        <v xml:space="preserve"> </v>
      </c>
      <c r="M25" s="146" t="s">
        <v>0</v>
      </c>
      <c r="N25" s="147"/>
      <c r="O25" s="147"/>
      <c r="P25" s="152" t="s">
        <v>0</v>
      </c>
      <c r="Q25" s="161">
        <v>10</v>
      </c>
      <c r="R25" s="147"/>
    </row>
    <row r="26" spans="1:20" s="13" customFormat="1" x14ac:dyDescent="0.25">
      <c r="A26" s="57"/>
      <c r="B26" s="58" t="s">
        <v>0</v>
      </c>
      <c r="C26" s="59" t="s">
        <v>0</v>
      </c>
      <c r="D26" s="254" t="s">
        <v>0</v>
      </c>
      <c r="E26" s="254"/>
      <c r="F26" s="23"/>
      <c r="G26" s="26" t="s">
        <v>0</v>
      </c>
      <c r="H26" s="24"/>
      <c r="M26" s="146"/>
      <c r="N26" s="147"/>
      <c r="O26" s="147"/>
      <c r="P26" s="147"/>
      <c r="Q26" s="147"/>
      <c r="R26" s="167"/>
    </row>
    <row r="27" spans="1:20" ht="16.5" customHeight="1" x14ac:dyDescent="0.25">
      <c r="A27" s="241" t="s">
        <v>40</v>
      </c>
      <c r="B27" s="241"/>
      <c r="C27" s="242"/>
      <c r="D27" s="221" t="s">
        <v>66</v>
      </c>
      <c r="E27" s="221"/>
      <c r="F27" s="221"/>
      <c r="G27" s="221" t="s">
        <v>65</v>
      </c>
      <c r="H27" s="221"/>
      <c r="I27" s="221"/>
      <c r="J27" s="221"/>
      <c r="K27" s="221"/>
      <c r="L27" s="221"/>
      <c r="M27" s="145"/>
      <c r="N27" s="13"/>
      <c r="O27" s="13"/>
      <c r="P27" s="13"/>
      <c r="Q27" s="13"/>
    </row>
    <row r="28" spans="1:20" ht="21.95" customHeight="1" x14ac:dyDescent="0.25">
      <c r="A28" s="258" t="s">
        <v>38</v>
      </c>
      <c r="B28" s="259"/>
      <c r="C28" s="78">
        <f>IF($M$28=ROW()-27,H24,0)</f>
        <v>0</v>
      </c>
      <c r="D28" s="252">
        <f>IF(AND($A$25,$M$28=ROW()-27),$F$25,0)</f>
        <v>0</v>
      </c>
      <c r="E28" s="253"/>
      <c r="F28" s="79">
        <f>C28+D28</f>
        <v>0</v>
      </c>
      <c r="G28" s="144" t="str">
        <f>IF($M$28=ROW()-27,"aucun","")</f>
        <v/>
      </c>
      <c r="H28" s="220" t="s">
        <v>47</v>
      </c>
      <c r="I28" s="220"/>
      <c r="J28" s="220"/>
      <c r="K28" s="220"/>
      <c r="L28" s="220"/>
      <c r="M28" s="143">
        <v>2</v>
      </c>
      <c r="N28" s="142"/>
    </row>
    <row r="29" spans="1:20" ht="21.95" customHeight="1" x14ac:dyDescent="0.25">
      <c r="A29" s="270" t="s">
        <v>93</v>
      </c>
      <c r="B29" s="271"/>
      <c r="C29" s="80">
        <f>IF($M$28=ROW()-27,$H$22/VALUE(LEFT(A29,1)),0)</f>
        <v>128</v>
      </c>
      <c r="D29" s="252">
        <f t="shared" ref="D29:D31" si="3">IF(AND($A$25,$M$28=ROW()-27),$F$25,0)</f>
        <v>10</v>
      </c>
      <c r="E29" s="253"/>
      <c r="F29" s="81">
        <f t="shared" ref="F29:F31" si="4">C29+D29</f>
        <v>138</v>
      </c>
      <c r="G29" s="82">
        <f>C29</f>
        <v>128</v>
      </c>
      <c r="H29" s="248" t="s">
        <v>0</v>
      </c>
      <c r="I29" s="249"/>
      <c r="J29" s="249"/>
      <c r="K29" s="249"/>
      <c r="L29" s="250"/>
      <c r="M29" s="143"/>
      <c r="N29" s="142"/>
    </row>
    <row r="30" spans="1:20" ht="21.95" customHeight="1" x14ac:dyDescent="0.25">
      <c r="A30" s="258" t="s">
        <v>94</v>
      </c>
      <c r="B30" s="259"/>
      <c r="C30" s="80">
        <f>IF($M$28=ROW()-27,$H$22/VALUE(LEFT(A30,1)),0)</f>
        <v>0</v>
      </c>
      <c r="D30" s="252">
        <f t="shared" si="3"/>
        <v>0</v>
      </c>
      <c r="E30" s="253"/>
      <c r="F30" s="81">
        <f t="shared" si="4"/>
        <v>0</v>
      </c>
      <c r="G30" s="82">
        <f t="shared" ref="G30:G31" si="5">C30</f>
        <v>0</v>
      </c>
      <c r="H30" s="251"/>
      <c r="I30" s="251"/>
      <c r="J30" s="251"/>
      <c r="K30" s="251"/>
      <c r="L30" s="251"/>
      <c r="M30" s="143"/>
      <c r="N30" s="142"/>
    </row>
    <row r="31" spans="1:20" ht="21.95" customHeight="1" x14ac:dyDescent="0.25">
      <c r="A31" s="258" t="s">
        <v>95</v>
      </c>
      <c r="B31" s="259"/>
      <c r="C31" s="164">
        <f>IF($M$28=ROW()-27,$H$22/VALUE(LEFT(A31,1)),0)</f>
        <v>0</v>
      </c>
      <c r="D31" s="252">
        <f t="shared" si="3"/>
        <v>0</v>
      </c>
      <c r="E31" s="253"/>
      <c r="F31" s="83">
        <f t="shared" si="4"/>
        <v>0</v>
      </c>
      <c r="G31" s="82">
        <f t="shared" si="5"/>
        <v>0</v>
      </c>
      <c r="H31" s="247" t="s">
        <v>0</v>
      </c>
      <c r="I31" s="247"/>
      <c r="J31" s="247"/>
      <c r="K31" s="247"/>
      <c r="L31" s="247"/>
      <c r="M31" s="143"/>
      <c r="N31" s="142"/>
    </row>
    <row r="32" spans="1:20" ht="16.5" x14ac:dyDescent="0.3">
      <c r="A32" s="16"/>
      <c r="B32" s="16"/>
      <c r="C32" s="18"/>
      <c r="D32" s="18"/>
      <c r="E32" s="18"/>
      <c r="F32" s="18"/>
      <c r="G32" s="18"/>
      <c r="H32" s="18"/>
      <c r="I32" s="19"/>
      <c r="J32" s="18"/>
      <c r="K32" s="17" t="s">
        <v>0</v>
      </c>
      <c r="L32" s="17"/>
      <c r="M32" s="142"/>
    </row>
    <row r="33" spans="1:12" ht="16.5" x14ac:dyDescent="0.3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2" ht="16.5" x14ac:dyDescent="0.3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</row>
    <row r="35" spans="1:12" ht="16.5" x14ac:dyDescent="0.3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2" ht="16.5" x14ac:dyDescent="0.3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2" ht="42" customHeight="1" x14ac:dyDescent="0.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</row>
    <row r="38" spans="1:12" ht="0.75" customHeight="1" x14ac:dyDescent="0.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2" ht="27" customHeight="1" x14ac:dyDescent="0.25">
      <c r="A39" s="272" t="s">
        <v>0</v>
      </c>
      <c r="B39" s="273"/>
      <c r="C39" s="273"/>
      <c r="D39" s="274"/>
      <c r="E39" s="216"/>
      <c r="F39" s="216"/>
      <c r="G39" s="216"/>
      <c r="H39" s="216"/>
      <c r="I39" s="216"/>
      <c r="J39" s="217"/>
      <c r="K39" s="261">
        <v>43617</v>
      </c>
      <c r="L39" s="262"/>
    </row>
    <row r="40" spans="1:12" ht="15" customHeight="1" x14ac:dyDescent="0.25">
      <c r="A40" s="239" t="s">
        <v>35</v>
      </c>
      <c r="B40" s="239"/>
      <c r="C40" s="239"/>
      <c r="D40" s="239" t="s">
        <v>36</v>
      </c>
      <c r="E40" s="239"/>
      <c r="F40" s="239"/>
      <c r="G40" s="239"/>
      <c r="H40" s="239"/>
      <c r="I40" s="239"/>
      <c r="J40" s="239"/>
      <c r="K40" s="239" t="s">
        <v>37</v>
      </c>
      <c r="L40" s="239"/>
    </row>
  </sheetData>
  <mergeCells count="55">
    <mergeCell ref="A40:C40"/>
    <mergeCell ref="D40:J40"/>
    <mergeCell ref="K40:L40"/>
    <mergeCell ref="A31:B31"/>
    <mergeCell ref="D31:E31"/>
    <mergeCell ref="H31:L31"/>
    <mergeCell ref="A39:D39"/>
    <mergeCell ref="E39:J39"/>
    <mergeCell ref="K39:L39"/>
    <mergeCell ref="A29:B29"/>
    <mergeCell ref="D29:E29"/>
    <mergeCell ref="H29:L29"/>
    <mergeCell ref="A30:B30"/>
    <mergeCell ref="D30:E30"/>
    <mergeCell ref="H30:L30"/>
    <mergeCell ref="A28:B28"/>
    <mergeCell ref="D28:E28"/>
    <mergeCell ref="H28:L28"/>
    <mergeCell ref="B20:H20"/>
    <mergeCell ref="B21:E21"/>
    <mergeCell ref="G21:H21"/>
    <mergeCell ref="B22:E22"/>
    <mergeCell ref="C23:F23"/>
    <mergeCell ref="D24:E24"/>
    <mergeCell ref="C25:E25"/>
    <mergeCell ref="D26:E26"/>
    <mergeCell ref="A27:C27"/>
    <mergeCell ref="D27:F27"/>
    <mergeCell ref="G27:L27"/>
    <mergeCell ref="N19:O19"/>
    <mergeCell ref="B14:F14"/>
    <mergeCell ref="H14:L14"/>
    <mergeCell ref="B15:C15"/>
    <mergeCell ref="H15:L15"/>
    <mergeCell ref="B16:C16"/>
    <mergeCell ref="B17:E17"/>
    <mergeCell ref="G17:H17"/>
    <mergeCell ref="I17:L17"/>
    <mergeCell ref="B18:E18"/>
    <mergeCell ref="I18:J18"/>
    <mergeCell ref="K18:L18"/>
    <mergeCell ref="B19:E19"/>
    <mergeCell ref="G19:H19"/>
    <mergeCell ref="A8:L8"/>
    <mergeCell ref="A11:L11"/>
    <mergeCell ref="B12:F12"/>
    <mergeCell ref="H12:L12"/>
    <mergeCell ref="B13:F13"/>
    <mergeCell ref="H13:L13"/>
    <mergeCell ref="A1:L1"/>
    <mergeCell ref="A2:L2"/>
    <mergeCell ref="A3:L3"/>
    <mergeCell ref="A4:G4"/>
    <mergeCell ref="I4:J5"/>
    <mergeCell ref="F5:H6"/>
  </mergeCells>
  <hyperlinks>
    <hyperlink ref="H15" r:id="rId1" display="nitramusik@gmail.com" xr:uid="{B59BCE3F-DDE4-4130-A017-B2DD14EDA7E1}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</xdr:col>
                    <xdr:colOff>266700</xdr:colOff>
                    <xdr:row>23</xdr:row>
                    <xdr:rowOff>190500</xdr:rowOff>
                  </from>
                  <to>
                    <xdr:col>2</xdr:col>
                    <xdr:colOff>476250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</xdr:col>
                    <xdr:colOff>247650</xdr:colOff>
                    <xdr:row>22</xdr:row>
                    <xdr:rowOff>0</xdr:rowOff>
                  </from>
                  <to>
                    <xdr:col>2</xdr:col>
                    <xdr:colOff>447675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Group Box 1">
              <controlPr defaultSize="0" autoFill="0" autoPict="0" altText="Group Box 1">
                <anchor moveWithCells="1">
                  <from>
                    <xdr:col>0</xdr:col>
                    <xdr:colOff>628650</xdr:colOff>
                    <xdr:row>27</xdr:row>
                    <xdr:rowOff>0</xdr:rowOff>
                  </from>
                  <to>
                    <xdr:col>2</xdr:col>
                    <xdr:colOff>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Option Button 4">
              <controlPr defaultSize="0" autoFill="0" autoLine="0" autoPict="0">
                <anchor moveWithCells="1">
                  <from>
                    <xdr:col>0</xdr:col>
                    <xdr:colOff>809625</xdr:colOff>
                    <xdr:row>27</xdr:row>
                    <xdr:rowOff>47625</xdr:rowOff>
                  </from>
                  <to>
                    <xdr:col>0</xdr:col>
                    <xdr:colOff>1009650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Option Button 5">
              <controlPr defaultSize="0" autoFill="0" autoLine="0" autoPict="0">
                <anchor moveWithCells="1">
                  <from>
                    <xdr:col>0</xdr:col>
                    <xdr:colOff>809625</xdr:colOff>
                    <xdr:row>28</xdr:row>
                    <xdr:rowOff>38100</xdr:rowOff>
                  </from>
                  <to>
                    <xdr:col>1</xdr:col>
                    <xdr:colOff>57150</xdr:colOff>
                    <xdr:row>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Option Button 6">
              <controlPr defaultSize="0" autoFill="0" autoLine="0" autoPict="0">
                <anchor moveWithCells="1">
                  <from>
                    <xdr:col>0</xdr:col>
                    <xdr:colOff>809625</xdr:colOff>
                    <xdr:row>29</xdr:row>
                    <xdr:rowOff>47625</xdr:rowOff>
                  </from>
                  <to>
                    <xdr:col>0</xdr:col>
                    <xdr:colOff>1009650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Option Button 7">
              <controlPr defaultSize="0" autoFill="0" autoLine="0" autoPict="0">
                <anchor moveWithCells="1">
                  <from>
                    <xdr:col>0</xdr:col>
                    <xdr:colOff>809625</xdr:colOff>
                    <xdr:row>30</xdr:row>
                    <xdr:rowOff>38100</xdr:rowOff>
                  </from>
                  <to>
                    <xdr:col>0</xdr:col>
                    <xdr:colOff>1000125</xdr:colOff>
                    <xdr:row>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Option Button 8">
              <controlPr defaultSize="0" autoFill="0" autoLine="0" autoPict="0">
                <anchor moveWithCells="1">
                  <from>
                    <xdr:col>8</xdr:col>
                    <xdr:colOff>161925</xdr:colOff>
                    <xdr:row>17</xdr:row>
                    <xdr:rowOff>66675</xdr:rowOff>
                  </from>
                  <to>
                    <xdr:col>9</xdr:col>
                    <xdr:colOff>409575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Option Button 9">
              <controlPr defaultSize="0" autoFill="0" autoLine="0" autoPict="0">
                <anchor moveWithCells="1">
                  <from>
                    <xdr:col>10</xdr:col>
                    <xdr:colOff>133350</xdr:colOff>
                    <xdr:row>17</xdr:row>
                    <xdr:rowOff>57150</xdr:rowOff>
                  </from>
                  <to>
                    <xdr:col>11</xdr:col>
                    <xdr:colOff>352425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Group Box 10">
              <controlPr defaultSize="0" autoFill="0" autoPict="0">
                <anchor moveWithCells="1">
                  <from>
                    <xdr:col>8</xdr:col>
                    <xdr:colOff>9525</xdr:colOff>
                    <xdr:row>17</xdr:row>
                    <xdr:rowOff>19050</xdr:rowOff>
                  </from>
                  <to>
                    <xdr:col>12</xdr:col>
                    <xdr:colOff>0</xdr:colOff>
                    <xdr:row>18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rgb="FF7030A0"/>
  </sheetPr>
  <dimension ref="A1:L30"/>
  <sheetViews>
    <sheetView zoomScaleNormal="100" workbookViewId="0">
      <pane ySplit="18" topLeftCell="A19" activePane="bottomLeft" state="frozenSplit"/>
      <selection pane="bottomLeft" activeCell="O23" sqref="O23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40.28515625" customWidth="1"/>
    <col min="11" max="11" width="5.5703125" customWidth="1"/>
    <col min="12" max="12" width="4.42578125" customWidth="1"/>
  </cols>
  <sheetData>
    <row r="1" spans="1:12" ht="16.5" customHeight="1" x14ac:dyDescent="0.3">
      <c r="A1" s="329" t="s">
        <v>77</v>
      </c>
      <c r="B1" s="329"/>
      <c r="C1" s="329"/>
      <c r="D1" s="329"/>
      <c r="E1" s="329"/>
      <c r="F1" s="329"/>
      <c r="G1" s="329"/>
      <c r="H1" s="329"/>
      <c r="I1" s="329"/>
      <c r="J1" s="329"/>
      <c r="K1" s="128"/>
    </row>
    <row r="2" spans="1:12" ht="14.25" customHeight="1" x14ac:dyDescent="0.25">
      <c r="A2" s="293" t="s">
        <v>86</v>
      </c>
      <c r="B2" s="293"/>
      <c r="C2" s="293"/>
      <c r="D2" s="293"/>
      <c r="E2" s="293"/>
      <c r="F2" s="293"/>
      <c r="G2" s="293"/>
      <c r="H2" s="293"/>
      <c r="I2" s="293"/>
      <c r="J2" s="293"/>
      <c r="K2" s="129"/>
    </row>
    <row r="3" spans="1:12" ht="18" customHeight="1" x14ac:dyDescent="0.25">
      <c r="A3" s="117" t="s">
        <v>74</v>
      </c>
      <c r="B3" s="105"/>
      <c r="C3" s="105"/>
      <c r="D3" s="105"/>
      <c r="E3" s="105"/>
      <c r="F3" s="105"/>
      <c r="G3" s="105"/>
      <c r="H3" s="105"/>
      <c r="I3" s="105"/>
      <c r="J3" s="117" t="s">
        <v>0</v>
      </c>
      <c r="K3" s="126"/>
    </row>
    <row r="4" spans="1:12" ht="12.95" customHeight="1" x14ac:dyDescent="0.25">
      <c r="A4" s="294" t="s">
        <v>76</v>
      </c>
      <c r="B4" s="294"/>
      <c r="C4" s="294"/>
      <c r="D4" s="294"/>
      <c r="E4" s="294"/>
      <c r="F4" s="294"/>
      <c r="G4" s="294"/>
      <c r="H4" s="105"/>
      <c r="I4" s="105"/>
      <c r="J4" s="121" t="s">
        <v>0</v>
      </c>
      <c r="K4" s="130"/>
    </row>
    <row r="5" spans="1:12" ht="12.95" customHeight="1" x14ac:dyDescent="0.25">
      <c r="A5" s="121" t="s">
        <v>75</v>
      </c>
      <c r="B5" s="91"/>
      <c r="C5" s="106"/>
      <c r="D5" s="106"/>
      <c r="E5" s="107"/>
      <c r="F5" s="107"/>
      <c r="G5" s="107"/>
      <c r="H5" s="105"/>
      <c r="I5" s="105"/>
      <c r="J5" s="121" t="s">
        <v>0</v>
      </c>
      <c r="K5" s="130"/>
    </row>
    <row r="6" spans="1:12" ht="26.25" customHeight="1" x14ac:dyDescent="0.25">
      <c r="A6" s="105"/>
      <c r="B6" s="91"/>
      <c r="C6" s="106"/>
      <c r="D6" s="106"/>
      <c r="E6" s="107"/>
      <c r="F6" s="107"/>
      <c r="G6" s="107"/>
      <c r="H6" s="105"/>
      <c r="I6" s="105"/>
      <c r="J6" s="122"/>
      <c r="K6" s="122"/>
    </row>
    <row r="7" spans="1:12" ht="20.25" customHeight="1" x14ac:dyDescent="0.25">
      <c r="A7" s="330" t="s">
        <v>78</v>
      </c>
      <c r="B7" s="330"/>
      <c r="C7" s="106"/>
      <c r="D7" s="106"/>
      <c r="E7" s="107"/>
      <c r="F7" s="107"/>
      <c r="G7" s="107"/>
      <c r="H7" s="105"/>
      <c r="I7" s="105"/>
      <c r="J7" s="121"/>
      <c r="K7" s="130"/>
    </row>
    <row r="8" spans="1:12" ht="12.95" customHeight="1" x14ac:dyDescent="0.25">
      <c r="A8" t="s">
        <v>16</v>
      </c>
      <c r="C8" s="290" t="str">
        <f>'FORMULAIRE 2019-2020'!H12</f>
        <v xml:space="preserve"> </v>
      </c>
      <c r="D8" s="290"/>
      <c r="E8" s="290" t="str">
        <f>'FORMULAIRE 2019-2020'!B12</f>
        <v xml:space="preserve"> </v>
      </c>
      <c r="F8" s="290"/>
      <c r="G8" s="290"/>
      <c r="H8" s="290"/>
      <c r="I8" s="85" t="s">
        <v>0</v>
      </c>
      <c r="J8" s="121" t="s">
        <v>0</v>
      </c>
      <c r="K8" s="130"/>
    </row>
    <row r="9" spans="1:12" ht="12.95" customHeight="1" x14ac:dyDescent="0.25">
      <c r="A9" s="328" t="s">
        <v>33</v>
      </c>
      <c r="B9" s="328"/>
      <c r="C9" s="290" t="str">
        <f>'FORMULAIRE 2019-2020'!A39</f>
        <v xml:space="preserve"> </v>
      </c>
      <c r="D9" s="290"/>
      <c r="E9" s="290"/>
      <c r="F9" s="290"/>
      <c r="G9" s="290"/>
      <c r="H9" s="290"/>
      <c r="I9" s="85" t="s">
        <v>0</v>
      </c>
      <c r="J9" s="121" t="s">
        <v>0</v>
      </c>
      <c r="K9" s="130"/>
    </row>
    <row r="10" spans="1:12" ht="12.95" customHeight="1" x14ac:dyDescent="0.25">
      <c r="A10" s="328" t="s">
        <v>6</v>
      </c>
      <c r="B10" s="328"/>
      <c r="C10" s="290">
        <f>'FORMULAIRE 2019-2020'!B13</f>
        <v>0</v>
      </c>
      <c r="D10" s="290"/>
      <c r="E10" s="290"/>
      <c r="F10" s="290"/>
      <c r="G10" s="119"/>
      <c r="H10" s="119"/>
      <c r="I10" s="85"/>
      <c r="J10" s="121"/>
      <c r="K10" s="130"/>
    </row>
    <row r="11" spans="1:12" ht="12.95" customHeight="1" x14ac:dyDescent="0.25">
      <c r="A11" s="328" t="s">
        <v>21</v>
      </c>
      <c r="B11" s="328"/>
      <c r="C11" s="99" t="str">
        <f>'FORMULAIRE 2019-2020'!B14</f>
        <v xml:space="preserve"> </v>
      </c>
      <c r="D11" s="99"/>
      <c r="E11" s="124" t="s">
        <v>79</v>
      </c>
      <c r="F11" s="124"/>
      <c r="G11" s="119" t="str">
        <f>'FORMULAIRE 2019-2020'!B15</f>
        <v xml:space="preserve"> </v>
      </c>
      <c r="H11" s="119"/>
      <c r="I11" s="85"/>
      <c r="J11" s="121"/>
      <c r="K11" s="130"/>
    </row>
    <row r="12" spans="1:12" ht="12.95" customHeight="1" x14ac:dyDescent="0.25">
      <c r="A12" t="s">
        <v>17</v>
      </c>
      <c r="C12" s="99" t="str">
        <f>'FORMULAIRE 2019-2020'!H15</f>
        <v xml:space="preserve">  </v>
      </c>
      <c r="D12" s="99"/>
      <c r="E12" s="99"/>
      <c r="F12" s="99"/>
      <c r="G12" s="99"/>
      <c r="H12" s="99"/>
      <c r="I12" s="99"/>
      <c r="J12" s="102" t="s">
        <v>0</v>
      </c>
      <c r="K12" s="102"/>
    </row>
    <row r="13" spans="1:12" ht="12.95" customHeight="1" x14ac:dyDescent="0.3">
      <c r="A13" s="328" t="s">
        <v>48</v>
      </c>
      <c r="B13" s="328"/>
      <c r="C13" s="291" t="str">
        <f>'FORMULAIRE 2019-2020'!H13</f>
        <v xml:space="preserve"> </v>
      </c>
      <c r="D13" s="291"/>
      <c r="E13" s="291"/>
      <c r="F13" s="88"/>
      <c r="G13" s="88"/>
      <c r="H13" s="88"/>
      <c r="I13" s="88"/>
      <c r="J13" s="14" t="s">
        <v>0</v>
      </c>
      <c r="K13" s="14"/>
    </row>
    <row r="14" spans="1:12" ht="12.95" customHeight="1" x14ac:dyDescent="0.3">
      <c r="A14" s="328" t="s">
        <v>49</v>
      </c>
      <c r="B14" s="328"/>
      <c r="C14" s="291" t="str">
        <f>'FORMULAIRE 2019-2020'!H14</f>
        <v xml:space="preserve"> </v>
      </c>
      <c r="D14" s="291"/>
      <c r="E14" s="291"/>
      <c r="F14" s="45"/>
      <c r="G14" s="45"/>
      <c r="H14" s="45"/>
      <c r="I14" s="45"/>
      <c r="J14" s="14" t="s">
        <v>0</v>
      </c>
      <c r="K14" s="14"/>
    </row>
    <row r="15" spans="1:12" ht="12.95" customHeight="1" x14ac:dyDescent="0.25">
      <c r="A15" s="328" t="s">
        <v>63</v>
      </c>
      <c r="B15" s="328"/>
      <c r="C15" s="290" t="str">
        <f>'FORMULAIRE 2019-2020'!G17</f>
        <v xml:space="preserve"> </v>
      </c>
      <c r="D15" s="290"/>
      <c r="E15" s="124" t="s">
        <v>80</v>
      </c>
      <c r="F15" s="297" t="str">
        <f>'FORMULAIRE 2019-2020'!B17</f>
        <v xml:space="preserve"> </v>
      </c>
      <c r="G15" s="297"/>
      <c r="H15" s="112" t="s">
        <v>39</v>
      </c>
      <c r="I15" s="123">
        <f>'FORMULAIRE 2019-2020'!B22</f>
        <v>45</v>
      </c>
      <c r="J15" s="125" t="s">
        <v>81</v>
      </c>
      <c r="K15" s="125"/>
    </row>
    <row r="16" spans="1:12" ht="18" customHeight="1" x14ac:dyDescent="0.25">
      <c r="E16" t="s">
        <v>0</v>
      </c>
      <c r="G16" s="118" t="s">
        <v>0</v>
      </c>
      <c r="H16" s="120" t="s">
        <v>0</v>
      </c>
      <c r="I16" s="120"/>
      <c r="J16" s="101" t="s">
        <v>0</v>
      </c>
      <c r="K16" s="101"/>
      <c r="L16" s="120"/>
    </row>
    <row r="17" spans="1:12" ht="14.1" hidden="1" customHeight="1" thickBot="1" x14ac:dyDescent="0.3">
      <c r="A17" s="307" t="s">
        <v>45</v>
      </c>
      <c r="B17" s="308"/>
      <c r="C17" s="43">
        <v>0</v>
      </c>
      <c r="D17" s="25"/>
      <c r="E17" s="120"/>
      <c r="F17" s="120"/>
      <c r="G17" s="120"/>
      <c r="H17" s="120"/>
      <c r="I17" s="120"/>
      <c r="J17" s="118"/>
      <c r="K17" s="127"/>
    </row>
    <row r="18" spans="1:12" ht="14.1" customHeight="1" thickBot="1" x14ac:dyDescent="0.3">
      <c r="A18" s="352" t="s">
        <v>18</v>
      </c>
      <c r="B18" s="352"/>
      <c r="C18" s="133" t="s">
        <v>31</v>
      </c>
      <c r="D18" s="133" t="s">
        <v>32</v>
      </c>
      <c r="E18" s="352" t="s">
        <v>29</v>
      </c>
      <c r="F18" s="352"/>
      <c r="G18" s="133" t="s">
        <v>30</v>
      </c>
      <c r="H18" s="133" t="s">
        <v>19</v>
      </c>
      <c r="I18" s="352" t="s">
        <v>27</v>
      </c>
      <c r="J18" s="352"/>
      <c r="K18" s="135" t="s">
        <v>91</v>
      </c>
      <c r="L18" s="134" t="s">
        <v>34</v>
      </c>
    </row>
    <row r="19" spans="1:12" ht="14.1" customHeight="1" thickBot="1" x14ac:dyDescent="0.3">
      <c r="A19" s="334">
        <v>43617</v>
      </c>
      <c r="B19" s="335"/>
      <c r="C19" s="47">
        <v>20</v>
      </c>
      <c r="D19" s="67"/>
      <c r="E19" s="277" t="s">
        <v>0</v>
      </c>
      <c r="F19" s="278"/>
      <c r="G19" s="64" t="s">
        <v>0</v>
      </c>
      <c r="H19" s="64"/>
      <c r="I19" s="275" t="s">
        <v>87</v>
      </c>
      <c r="J19" s="351"/>
      <c r="K19" s="137" t="str">
        <f>IF(L19="x","PAYÉ","")</f>
        <v/>
      </c>
      <c r="L19" s="136" t="s">
        <v>0</v>
      </c>
    </row>
    <row r="20" spans="1:12" ht="16.5" thickBot="1" x14ac:dyDescent="0.3">
      <c r="A20" s="334">
        <v>43617</v>
      </c>
      <c r="B20" s="335"/>
      <c r="C20" s="47">
        <v>0</v>
      </c>
      <c r="D20" s="131"/>
      <c r="E20" s="350" t="s">
        <v>0</v>
      </c>
      <c r="F20" s="350"/>
      <c r="G20" s="131"/>
      <c r="H20" s="131"/>
      <c r="I20" s="275" t="s">
        <v>88</v>
      </c>
      <c r="J20" s="351"/>
      <c r="K20" s="137" t="str">
        <f t="shared" ref="K20:K29" si="0">IF(L20="x","PAYÉ","")</f>
        <v/>
      </c>
      <c r="L20" s="136" t="s">
        <v>0</v>
      </c>
    </row>
    <row r="21" spans="1:12" ht="16.5" thickBot="1" x14ac:dyDescent="0.3">
      <c r="A21" s="334">
        <v>43617</v>
      </c>
      <c r="B21" s="335"/>
      <c r="C21" s="47">
        <v>0</v>
      </c>
      <c r="D21" s="131"/>
      <c r="E21" s="350" t="s">
        <v>0</v>
      </c>
      <c r="F21" s="350"/>
      <c r="G21" s="131"/>
      <c r="H21" s="131"/>
      <c r="I21" s="275" t="s">
        <v>89</v>
      </c>
      <c r="J21" s="351"/>
      <c r="K21" s="137" t="str">
        <f t="shared" si="0"/>
        <v/>
      </c>
      <c r="L21" s="136" t="s">
        <v>0</v>
      </c>
    </row>
    <row r="22" spans="1:12" ht="16.5" thickBot="1" x14ac:dyDescent="0.3">
      <c r="A22" s="334">
        <v>43617</v>
      </c>
      <c r="B22" s="335"/>
      <c r="C22" s="47">
        <v>0</v>
      </c>
      <c r="D22" s="131"/>
      <c r="E22" s="350" t="s">
        <v>0</v>
      </c>
      <c r="F22" s="350"/>
      <c r="G22" s="131"/>
      <c r="H22" s="131"/>
      <c r="I22" s="275" t="s">
        <v>90</v>
      </c>
      <c r="J22" s="351"/>
      <c r="K22" s="137" t="str">
        <f t="shared" si="0"/>
        <v/>
      </c>
      <c r="L22" s="136" t="s">
        <v>0</v>
      </c>
    </row>
    <row r="23" spans="1:12" ht="16.5" thickBot="1" x14ac:dyDescent="0.3">
      <c r="A23" s="334">
        <v>43617</v>
      </c>
      <c r="B23" s="335"/>
      <c r="C23" s="47">
        <v>0</v>
      </c>
      <c r="D23" s="131"/>
      <c r="E23" s="350" t="s">
        <v>0</v>
      </c>
      <c r="F23" s="350"/>
      <c r="G23" s="131"/>
      <c r="H23" s="131"/>
      <c r="I23" s="275" t="s">
        <v>0</v>
      </c>
      <c r="J23" s="351"/>
      <c r="K23" s="137" t="str">
        <f t="shared" si="0"/>
        <v/>
      </c>
      <c r="L23" s="136" t="s">
        <v>0</v>
      </c>
    </row>
    <row r="24" spans="1:12" ht="16.5" thickBot="1" x14ac:dyDescent="0.3">
      <c r="A24" s="334">
        <v>43617</v>
      </c>
      <c r="B24" s="335"/>
      <c r="C24" s="47">
        <v>0</v>
      </c>
      <c r="D24" s="131"/>
      <c r="E24" s="350" t="s">
        <v>0</v>
      </c>
      <c r="F24" s="350"/>
      <c r="G24" s="131"/>
      <c r="H24" s="131"/>
      <c r="I24" s="275" t="s">
        <v>0</v>
      </c>
      <c r="J24" s="351"/>
      <c r="K24" s="137" t="str">
        <f t="shared" si="0"/>
        <v/>
      </c>
      <c r="L24" s="136" t="s">
        <v>0</v>
      </c>
    </row>
    <row r="25" spans="1:12" ht="16.5" thickBot="1" x14ac:dyDescent="0.3">
      <c r="A25" s="334">
        <v>43617</v>
      </c>
      <c r="B25" s="335"/>
      <c r="C25" s="47">
        <v>0</v>
      </c>
      <c r="D25" s="131"/>
      <c r="E25" s="350" t="s">
        <v>0</v>
      </c>
      <c r="F25" s="350"/>
      <c r="G25" s="131"/>
      <c r="H25" s="131"/>
      <c r="I25" s="275" t="s">
        <v>0</v>
      </c>
      <c r="J25" s="351"/>
      <c r="K25" s="137" t="str">
        <f t="shared" si="0"/>
        <v/>
      </c>
      <c r="L25" s="136" t="s">
        <v>0</v>
      </c>
    </row>
    <row r="26" spans="1:12" ht="16.5" thickBot="1" x14ac:dyDescent="0.3">
      <c r="A26" s="334">
        <v>43617</v>
      </c>
      <c r="B26" s="335"/>
      <c r="C26" s="47">
        <v>0</v>
      </c>
      <c r="D26" s="131"/>
      <c r="E26" s="350" t="s">
        <v>0</v>
      </c>
      <c r="F26" s="350"/>
      <c r="G26" s="131"/>
      <c r="H26" s="131"/>
      <c r="I26" s="275" t="s">
        <v>0</v>
      </c>
      <c r="J26" s="351"/>
      <c r="K26" s="137" t="str">
        <f t="shared" si="0"/>
        <v/>
      </c>
      <c r="L26" s="136" t="s">
        <v>0</v>
      </c>
    </row>
    <row r="27" spans="1:12" ht="16.5" thickBot="1" x14ac:dyDescent="0.3">
      <c r="A27" s="334">
        <v>43617</v>
      </c>
      <c r="B27" s="335"/>
      <c r="C27" s="47">
        <v>0</v>
      </c>
      <c r="D27" s="131"/>
      <c r="E27" s="350" t="s">
        <v>0</v>
      </c>
      <c r="F27" s="350"/>
      <c r="G27" s="131"/>
      <c r="H27" s="131"/>
      <c r="I27" s="275" t="s">
        <v>0</v>
      </c>
      <c r="J27" s="351"/>
      <c r="K27" s="137" t="str">
        <f t="shared" si="0"/>
        <v/>
      </c>
      <c r="L27" s="136" t="s">
        <v>0</v>
      </c>
    </row>
    <row r="28" spans="1:12" ht="16.5" thickBot="1" x14ac:dyDescent="0.3">
      <c r="A28" s="334">
        <v>43617</v>
      </c>
      <c r="B28" s="335"/>
      <c r="C28" s="47">
        <v>0</v>
      </c>
      <c r="D28" s="131"/>
      <c r="E28" s="350" t="s">
        <v>0</v>
      </c>
      <c r="F28" s="350"/>
      <c r="G28" s="131"/>
      <c r="H28" s="131"/>
      <c r="I28" s="275" t="s">
        <v>0</v>
      </c>
      <c r="J28" s="351"/>
      <c r="K28" s="137" t="str">
        <f t="shared" si="0"/>
        <v/>
      </c>
      <c r="L28" s="136" t="s">
        <v>0</v>
      </c>
    </row>
    <row r="29" spans="1:12" ht="16.5" thickBot="1" x14ac:dyDescent="0.3">
      <c r="A29" s="334">
        <v>43617</v>
      </c>
      <c r="B29" s="335"/>
      <c r="C29" s="47">
        <v>0</v>
      </c>
      <c r="D29" s="131"/>
      <c r="E29" s="350" t="s">
        <v>0</v>
      </c>
      <c r="F29" s="350"/>
      <c r="G29" s="131"/>
      <c r="H29" s="131"/>
      <c r="I29" s="275" t="s">
        <v>0</v>
      </c>
      <c r="J29" s="351"/>
      <c r="K29" s="137" t="str">
        <f t="shared" si="0"/>
        <v/>
      </c>
      <c r="L29" s="132" t="s">
        <v>0</v>
      </c>
    </row>
    <row r="30" spans="1:12" x14ac:dyDescent="0.25">
      <c r="C30" s="38">
        <f>SUM(C19:C29)</f>
        <v>20</v>
      </c>
      <c r="L30" s="138" t="s">
        <v>0</v>
      </c>
    </row>
  </sheetData>
  <mergeCells count="55"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  <mergeCell ref="A17:B17"/>
    <mergeCell ref="A18:B18"/>
    <mergeCell ref="E18:F18"/>
    <mergeCell ref="I18:J18"/>
    <mergeCell ref="A14:B14"/>
    <mergeCell ref="C14:E14"/>
    <mergeCell ref="A15:B15"/>
    <mergeCell ref="C15:D15"/>
    <mergeCell ref="F15:G15"/>
    <mergeCell ref="I19:J19"/>
    <mergeCell ref="E19:F19"/>
    <mergeCell ref="A19:B19"/>
    <mergeCell ref="I20:J20"/>
    <mergeCell ref="A29:B29"/>
    <mergeCell ref="A27:B27"/>
    <mergeCell ref="A28:B28"/>
    <mergeCell ref="A24:B24"/>
    <mergeCell ref="A25:B25"/>
    <mergeCell ref="A26:B26"/>
    <mergeCell ref="A22:B22"/>
    <mergeCell ref="A23:B23"/>
    <mergeCell ref="A20:B20"/>
    <mergeCell ref="A21:B21"/>
    <mergeCell ref="I27:J27"/>
    <mergeCell ref="I28:J28"/>
    <mergeCell ref="I29:J29"/>
    <mergeCell ref="I21:J21"/>
    <mergeCell ref="I22:J22"/>
    <mergeCell ref="I23:J23"/>
    <mergeCell ref="I24:J24"/>
    <mergeCell ref="I25:J25"/>
    <mergeCell ref="I26:J26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</mergeCells>
  <pageMargins left="0.75" right="0" top="0" bottom="0" header="2.0499999999999998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FORMULAIRE 2019-2020</vt:lpstr>
      <vt:lpstr>FACTURE</vt:lpstr>
      <vt:lpstr>REÇU IMPÔT 2019</vt:lpstr>
      <vt:lpstr>REÇU IMPÔT 2020</vt:lpstr>
      <vt:lpstr>LOCATION</vt:lpstr>
      <vt:lpstr>FORMULAIRE ÉTÉ 2019</vt:lpstr>
      <vt:lpstr>Divers</vt:lpstr>
      <vt:lpstr>'FORMULAIRE 2019-2020'!Zone_d_impression</vt:lpstr>
      <vt:lpstr>'FORMULAIRE ÉTÉ 2019'!Zone_d_impression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Martin Egan</cp:lastModifiedBy>
  <cp:lastPrinted>2019-05-11T17:46:45Z</cp:lastPrinted>
  <dcterms:created xsi:type="dcterms:W3CDTF">2019-03-14T12:07:41Z</dcterms:created>
  <dcterms:modified xsi:type="dcterms:W3CDTF">2019-05-11T17:55:03Z</dcterms:modified>
</cp:coreProperties>
</file>