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43" documentId="11_176BE4267A6AD58BFA870BB72582A389DEF7D205" xr6:coauthVersionLast="43" xr6:coauthVersionMax="43" xr10:uidLastSave="{67A003A9-4077-4813-8701-57BD77651247}"/>
  <bookViews>
    <workbookView xWindow="-120" yWindow="-120" windowWidth="29040" windowHeight="15840" tabRatio="602" xr2:uid="{00000000-000D-0000-FFFF-FFFF00000000}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0" i="8" l="1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0" i="9" l="1"/>
  <c r="C32" i="9"/>
  <c r="C25" i="9"/>
  <c r="F15" i="9"/>
  <c r="C15" i="9"/>
  <c r="C12" i="9"/>
  <c r="G11" i="9"/>
  <c r="C11" i="9"/>
  <c r="C10" i="9"/>
  <c r="C9" i="9"/>
  <c r="E8" i="9"/>
  <c r="G22" i="6"/>
  <c r="F15" i="2"/>
  <c r="G11" i="2"/>
  <c r="C11" i="2"/>
  <c r="C10" i="2"/>
  <c r="C41" i="9" l="1"/>
  <c r="J6" i="9" s="1"/>
  <c r="E8" i="2"/>
  <c r="I4" i="6" l="1"/>
  <c r="C15" i="2" l="1"/>
  <c r="D20" i="8" l="1"/>
  <c r="C20" i="8"/>
  <c r="B20" i="8"/>
  <c r="A17" i="8"/>
  <c r="A16" i="8"/>
  <c r="A15" i="8"/>
  <c r="A14" i="8"/>
  <c r="D29" i="6"/>
  <c r="D31" i="6"/>
  <c r="D30" i="6"/>
  <c r="D28" i="6"/>
  <c r="B22" i="6" l="1"/>
  <c r="I15" i="2" l="1"/>
  <c r="I15" i="10"/>
  <c r="I15" i="9"/>
  <c r="B20" i="4"/>
  <c r="C41" i="2" l="1"/>
  <c r="F20" i="8" s="1"/>
  <c r="F21" i="8" s="1"/>
  <c r="C33" i="2"/>
  <c r="F23" i="4" s="1"/>
  <c r="C26" i="2"/>
  <c r="F21" i="4" s="1"/>
  <c r="C42" i="2" l="1"/>
  <c r="A17" i="4"/>
  <c r="A16" i="4"/>
  <c r="A15" i="4"/>
  <c r="A14" i="4"/>
  <c r="C12" i="2" l="1"/>
  <c r="D21" i="4" l="1"/>
  <c r="C20" i="4"/>
  <c r="D23" i="4"/>
  <c r="D20" i="4"/>
  <c r="C9" i="2"/>
  <c r="H22" i="6" l="1"/>
  <c r="H23" i="6" s="1"/>
  <c r="H24" i="6" s="1"/>
  <c r="C31" i="6" l="1"/>
  <c r="F24" i="4"/>
  <c r="G28" i="6" l="1"/>
  <c r="C18" i="2" l="1"/>
  <c r="F22" i="4" s="1"/>
  <c r="H25" i="6" l="1"/>
  <c r="C30" i="6"/>
  <c r="C29" i="6"/>
  <c r="C17" i="2" l="1"/>
  <c r="C19" i="2" s="1"/>
  <c r="J6" i="2" s="1"/>
  <c r="C28" i="6"/>
  <c r="F28" i="6" s="1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0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3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9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<sst xmlns="http://schemas.openxmlformats.org/spreadsheetml/2006/main" count="397" uniqueCount="115">
  <si>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</si>
  <si>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</si>
  <si>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</si>
  <si>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</si>
  <si>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</si>
  <si>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</si>
  <si>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</si>
  <si>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</si>
  <si>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</si>
  <si>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</si>
  <si>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</si>
  <si>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</si>
  <si>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</si>
  <si>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</si>
  <si>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</si>
  <si>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</si>
  <si>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</si>
  <si>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</si>
  <si>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</si>
  <si>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</si>
  <si>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</si>
  <si>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</si>
  <si>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</si>
  <si>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</si>
  <si>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</si>
  <si>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</si>
  <si>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</si>
  <si>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</si>
  <si>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</si>
  <si>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</si>
  <si>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</si>
  <si>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</si>
  <si>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</si>
  <si>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</si>
  <si>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</si>
  <si>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</si>
  <si>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</si>
  <si>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</si>
  <si>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</si>
  <si>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</si>
  <si>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2 paiement</t>
  </si>
  <si>
    <t>4 paiement</t>
  </si>
  <si>
    <t>9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</si>
  <si>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</si>
  <si>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</si>
  <si>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</si>
  <si>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</si>
  <si>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</si>
  <si>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</si>
  <si>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</si>
  <si>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</si>
  <si>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</si>
  <si>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</si>
  <si>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</si>
  <si>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</si>
  <si>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</si>
  <si>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</si>
  <si>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</si>
  <si>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</si>
  <si>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</si>
  <si>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</si>
  <si>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</si>
  <si>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</si>
  <si>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</si>
  <si>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</si>
  <si>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</si>
  <si>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</si>
  <si>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</si>
  <si>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</si>
  <si>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</si>
  <si>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</si>
  <si>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</si>
  <si>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</si>
  <si>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</si>
  <si>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</si>
  <si>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</si>
  <si>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</si>
  <si>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</si>
  <si>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</si>
  <si>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</si>
  <si>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</si>
  <si>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</si>
  <si>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</si>
  <si>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</si>
  <si>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</si>
  <si>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</si>
  <si>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</si>
  <si>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</si>
  <si>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</si>
  <si>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</si>
  <si>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</si>
  <si>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</si>
  <si>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</si>
  <si>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</si>
  <si>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</si>
  <si>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</si>
  <si>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</si>
  <si>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</si>
  <si>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</si>
  <si>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</si>
  <si>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</si>
  <si>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Aux deux semaines</t>
  </si>
  <si>
    <t xml:space="preserve">Merci ça fonctionne mais il faut que je fasse des </t>
  </si>
  <si>
    <t>changements. Comme je ne vois pas comment vous</t>
  </si>
  <si>
    <t>avez fait (macro ou formules) vous me dites comment</t>
  </si>
  <si>
    <t xml:space="preserve">    Cette case doit contrôler formule H23, D28,D29, D30 et D31</t>
  </si>
  <si>
    <t>regarder les formules. Sur la feuille que m'avez envoyée vous avez</t>
  </si>
  <si>
    <t>ajouter H25</t>
  </si>
  <si>
    <t>vous avez fait À moins que ça soit compliqué</t>
  </si>
  <si>
    <t>Cette case va contrôler la formule H23</t>
  </si>
  <si>
    <t xml:space="preserve">  Cette case pour C29</t>
  </si>
  <si>
    <t xml:space="preserve">  Cette case pour C30</t>
  </si>
  <si>
    <t xml:space="preserve">  Cette case pour C31</t>
  </si>
  <si>
    <t xml:space="preserve">  Cette case pour C28 et i4</t>
  </si>
  <si>
    <t>Toute les cases vont remplacer les x que je vais faire disparaître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</si>
</sst>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</numFmts>
  <fonts count="4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7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166" fontId="10" fillId="0" borderId="0" xfId="0" applyNumberFormat="1" applyFont="1" applyAlignment="1" applyProtection="1">
      <alignment vertical="center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166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21" fillId="0" borderId="4" xfId="0" applyFont="1" applyBorder="1" applyAlignment="1">
      <alignment horizontal="left" vertical="center"/>
    </xf>
    <xf numFmtId="0" fontId="21" fillId="3" borderId="12" xfId="0" applyFont="1" applyFill="1" applyBorder="1" applyAlignment="1" applyProtection="1">
      <alignment vertical="center"/>
      <protection locked="0"/>
    </xf>
    <xf numFmtId="0" fontId="21" fillId="0" borderId="0" xfId="0" applyFont="1" applyAlignment="1">
      <alignment horizontal="right" vertical="center"/>
    </xf>
    <xf numFmtId="166" fontId="20" fillId="0" borderId="0" xfId="0" applyNumberFormat="1" applyFont="1" applyAlignment="1" applyProtection="1">
      <alignment vertical="center"/>
      <protection locked="0"/>
    </xf>
    <xf numFmtId="0" fontId="21" fillId="0" borderId="10" xfId="0" applyFont="1" applyBorder="1" applyAlignment="1">
      <alignment horizontal="left" vertical="center"/>
    </xf>
    <xf numFmtId="0" fontId="21" fillId="3" borderId="12" xfId="0" applyFont="1" applyFill="1" applyBorder="1" applyAlignment="1" applyProtection="1">
      <alignment horizontal="left" vertical="center"/>
      <protection locked="0"/>
    </xf>
    <xf numFmtId="167" fontId="12" fillId="0" borderId="17" xfId="0" applyNumberFormat="1" applyFont="1" applyBorder="1" applyAlignment="1">
      <alignment horizontal="center" vertical="center"/>
    </xf>
    <xf numFmtId="167" fontId="12" fillId="0" borderId="18" xfId="2" applyNumberFormat="1" applyFont="1" applyBorder="1" applyAlignment="1">
      <alignment horizontal="center" vertical="center"/>
    </xf>
    <xf numFmtId="170" fontId="12" fillId="0" borderId="15" xfId="0" applyNumberFormat="1" applyFont="1" applyBorder="1" applyAlignment="1">
      <alignment horizontal="center" vertical="center"/>
    </xf>
    <xf numFmtId="170" fontId="12" fillId="0" borderId="16" xfId="2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21" xfId="0" applyNumberFormat="1" applyBorder="1" applyAlignment="1">
      <alignment horizontal="center"/>
    </xf>
    <xf numFmtId="167" fontId="21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center" vertical="top"/>
      <protection locked="0"/>
    </xf>
    <xf numFmtId="0" fontId="30" fillId="0" borderId="0" xfId="0" applyFont="1" applyAlignment="1">
      <alignment horizontal="left" vertical="center"/>
    </xf>
    <xf numFmtId="0" fontId="31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20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3" fillId="0" borderId="0" xfId="0" applyFont="1"/>
    <xf numFmtId="165" fontId="4" fillId="0" borderId="0" xfId="0" applyNumberFormat="1" applyFont="1" applyAlignment="1">
      <alignment horizontal="center"/>
    </xf>
    <xf numFmtId="0" fontId="21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5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3" borderId="22" xfId="0" applyFont="1" applyFill="1" applyBorder="1" applyAlignment="1">
      <alignment horizontal="center" vertical="center"/>
    </xf>
    <xf numFmtId="10" fontId="21" fillId="0" borderId="0" xfId="2" applyNumberFormat="1" applyFont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167" fontId="25" fillId="0" borderId="0" xfId="1" applyNumberFormat="1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right" vertical="center"/>
    </xf>
    <xf numFmtId="0" fontId="21" fillId="0" borderId="2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1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70" fontId="12" fillId="0" borderId="25" xfId="2" applyNumberFormat="1" applyFont="1" applyBorder="1" applyAlignment="1">
      <alignment horizontal="center" vertical="center"/>
    </xf>
    <xf numFmtId="167" fontId="12" fillId="0" borderId="17" xfId="0" applyNumberFormat="1" applyFont="1" applyBorder="1" applyAlignment="1">
      <alignment vertical="center"/>
    </xf>
    <xf numFmtId="167" fontId="12" fillId="0" borderId="22" xfId="0" applyNumberFormat="1" applyFont="1" applyBorder="1" applyAlignment="1">
      <alignment vertical="center"/>
    </xf>
    <xf numFmtId="167" fontId="12" fillId="0" borderId="18" xfId="0" applyNumberFormat="1" applyFont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1" fillId="0" borderId="24" xfId="0" applyNumberFormat="1" applyFont="1" applyBorder="1" applyAlignment="1" applyProtection="1">
      <alignment vertical="center"/>
      <protection hidden="1"/>
    </xf>
    <xf numFmtId="167" fontId="24" fillId="0" borderId="9" xfId="1" applyNumberFormat="1" applyFont="1" applyBorder="1" applyAlignment="1" applyProtection="1">
      <alignment vertical="center"/>
      <protection hidden="1"/>
    </xf>
    <xf numFmtId="167" fontId="24" fillId="0" borderId="10" xfId="1" applyNumberFormat="1" applyFont="1" applyBorder="1" applyAlignment="1" applyProtection="1">
      <alignment vertical="center"/>
      <protection hidden="1"/>
    </xf>
    <xf numFmtId="10" fontId="21" fillId="0" borderId="5" xfId="2" applyNumberFormat="1" applyFont="1" applyBorder="1" applyAlignment="1" applyProtection="1">
      <alignment horizontal="right" vertical="center"/>
      <protection hidden="1"/>
    </xf>
    <xf numFmtId="0" fontId="21" fillId="0" borderId="0" xfId="0" applyFont="1" applyAlignment="1" applyProtection="1">
      <alignment horizontal="right" vertical="center"/>
      <protection hidden="1"/>
    </xf>
    <xf numFmtId="167" fontId="20" fillId="0" borderId="20" xfId="0" applyNumberFormat="1" applyFont="1" applyBorder="1" applyAlignment="1" applyProtection="1">
      <alignment vertical="center"/>
      <protection hidden="1"/>
    </xf>
    <xf numFmtId="167" fontId="22" fillId="0" borderId="14" xfId="0" applyNumberFormat="1" applyFont="1" applyBorder="1" applyAlignment="1" applyProtection="1">
      <alignment vertical="center"/>
      <protection hidden="1"/>
    </xf>
    <xf numFmtId="0" fontId="10" fillId="0" borderId="13" xfId="0" applyFont="1" applyBorder="1" applyAlignment="1" applyProtection="1">
      <alignment horizontal="center" vertical="center"/>
      <protection hidden="1"/>
    </xf>
    <xf numFmtId="167" fontId="20" fillId="0" borderId="11" xfId="0" applyNumberFormat="1" applyFont="1" applyBorder="1" applyAlignment="1" applyProtection="1">
      <alignment vertical="center"/>
      <protection hidden="1"/>
    </xf>
    <xf numFmtId="167" fontId="22" fillId="0" borderId="9" xfId="0" applyNumberFormat="1" applyFont="1" applyBorder="1" applyAlignment="1" applyProtection="1">
      <alignment vertical="center"/>
      <protection hidden="1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20" fillId="0" borderId="5" xfId="0" applyNumberFormat="1" applyFont="1" applyBorder="1" applyAlignment="1" applyProtection="1">
      <alignment vertical="center"/>
      <protection hidden="1"/>
    </xf>
    <xf numFmtId="167" fontId="22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1" fillId="0" borderId="7" xfId="0" applyFont="1" applyBorder="1" applyAlignment="1">
      <alignment horizontal="left" vertical="center"/>
    </xf>
    <xf numFmtId="0" fontId="8" fillId="3" borderId="22" xfId="0" applyFont="1" applyFill="1" applyBorder="1" applyAlignment="1" applyProtection="1">
      <alignment horizontal="center" vertical="center"/>
      <protection locked="0"/>
    </xf>
    <xf numFmtId="0" fontId="21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41" fillId="0" borderId="0" xfId="0" applyFont="1" applyAlignment="1"/>
    <xf numFmtId="0" fontId="8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3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41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4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35" fillId="0" borderId="0" xfId="0" applyFont="1" applyAlignment="1"/>
    <xf numFmtId="0" fontId="3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44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5" fillId="3" borderId="3" xfId="0" applyFont="1" applyFill="1" applyBorder="1" applyAlignment="1" applyProtection="1">
      <alignment horizontal="center" vertical="center"/>
      <protection locked="0"/>
    </xf>
    <xf numFmtId="167" fontId="21" fillId="0" borderId="0" xfId="0" applyNumberFormat="1" applyFont="1" applyBorder="1" applyAlignment="1" applyProtection="1">
      <alignment vertical="center"/>
      <protection hidden="1"/>
    </xf>
    <xf numFmtId="167" fontId="21" fillId="0" borderId="31" xfId="0" applyNumberFormat="1" applyFont="1" applyBorder="1" applyAlignment="1" applyProtection="1">
      <alignment vertical="center"/>
      <protection hidden="1"/>
    </xf>
    <xf numFmtId="0" fontId="8" fillId="0" borderId="32" xfId="0" applyFont="1" applyBorder="1" applyAlignment="1">
      <alignment horizontal="center" vertical="center"/>
    </xf>
    <xf numFmtId="174" fontId="10" fillId="3" borderId="30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69" fontId="37" fillId="3" borderId="3" xfId="0" applyNumberFormat="1" applyFont="1" applyFill="1" applyBorder="1" applyAlignment="1">
      <alignment horizontal="left" vertical="center"/>
    </xf>
    <xf numFmtId="0" fontId="37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18" fillId="0" borderId="26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66" fontId="21" fillId="0" borderId="3" xfId="0" applyNumberFormat="1" applyFont="1" applyBorder="1" applyAlignment="1">
      <alignment horizontal="center" vertical="center"/>
    </xf>
    <xf numFmtId="166" fontId="21" fillId="0" borderId="4" xfId="0" applyNumberFormat="1" applyFont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9" fillId="0" borderId="3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left" vertical="center"/>
    </xf>
    <xf numFmtId="167" fontId="22" fillId="0" borderId="3" xfId="0" applyNumberFormat="1" applyFont="1" applyBorder="1" applyAlignment="1">
      <alignment horizontal="center" vertical="center"/>
    </xf>
    <xf numFmtId="167" fontId="20" fillId="0" borderId="4" xfId="0" applyNumberFormat="1" applyFont="1" applyBorder="1" applyAlignment="1" applyProtection="1">
      <alignment horizontal="center" vertical="center"/>
      <protection hidden="1"/>
    </xf>
    <xf numFmtId="167" fontId="20" fillId="0" borderId="5" xfId="0" applyNumberFormat="1" applyFont="1" applyBorder="1" applyAlignment="1" applyProtection="1">
      <alignment horizontal="center" vertical="center"/>
      <protection hidden="1"/>
    </xf>
    <xf numFmtId="167" fontId="20" fillId="0" borderId="3" xfId="0" applyNumberFormat="1" applyFont="1" applyBorder="1" applyAlignment="1" applyProtection="1">
      <alignment horizontal="center" vertical="center"/>
      <protection hidden="1"/>
    </xf>
    <xf numFmtId="167" fontId="21" fillId="0" borderId="6" xfId="0" applyNumberFormat="1" applyFont="1" applyBorder="1" applyAlignment="1">
      <alignment horizontal="center" vertical="center"/>
    </xf>
    <xf numFmtId="166" fontId="21" fillId="0" borderId="6" xfId="1" applyNumberFormat="1" applyFont="1" applyBorder="1" applyAlignment="1">
      <alignment horizontal="right" vertical="center"/>
    </xf>
    <xf numFmtId="166" fontId="21" fillId="0" borderId="5" xfId="1" applyNumberFormat="1" applyFont="1" applyBorder="1" applyAlignment="1">
      <alignment horizontal="right" vertical="center"/>
    </xf>
    <xf numFmtId="167" fontId="21" fillId="0" borderId="0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7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 vertical="top"/>
    </xf>
    <xf numFmtId="0" fontId="21" fillId="0" borderId="3" xfId="0" applyFont="1" applyBorder="1" applyAlignment="1">
      <alignment horizontal="left" vertical="center"/>
    </xf>
    <xf numFmtId="0" fontId="21" fillId="0" borderId="11" xfId="0" applyFont="1" applyBorder="1" applyAlignment="1" applyProtection="1">
      <alignment horizontal="center" vertical="center"/>
      <protection hidden="1"/>
    </xf>
    <xf numFmtId="0" fontId="21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7" fillId="3" borderId="3" xfId="0" applyFont="1" applyFill="1" applyBorder="1" applyAlignment="1" applyProtection="1">
      <alignment horizontal="left" vertical="center"/>
      <protection locked="0"/>
    </xf>
    <xf numFmtId="0" fontId="32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18" fillId="0" borderId="27" xfId="0" applyFont="1" applyBorder="1" applyAlignment="1">
      <alignment horizontal="center" vertical="center"/>
    </xf>
    <xf numFmtId="167" fontId="20" fillId="0" borderId="13" xfId="0" applyNumberFormat="1" applyFont="1" applyBorder="1" applyAlignment="1" applyProtection="1">
      <alignment horizontal="center" vertical="center"/>
      <protection hidden="1"/>
    </xf>
    <xf numFmtId="167" fontId="20" fillId="0" borderId="19" xfId="0" applyNumberFormat="1" applyFont="1" applyBorder="1" applyAlignment="1" applyProtection="1">
      <alignment horizontal="center" vertical="center"/>
      <protection hidden="1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40" fillId="0" borderId="0" xfId="0" applyFont="1" applyAlignment="1">
      <alignment horizontal="center" vertical="center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171" fontId="0" fillId="0" borderId="13" xfId="0" applyNumberFormat="1" applyBorder="1" applyAlignment="1">
      <alignment horizontal="center"/>
    </xf>
    <xf numFmtId="171" fontId="0" fillId="0" borderId="19" xfId="0" applyNumberFormat="1" applyBorder="1" applyAlignment="1">
      <alignment horizontal="center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19" xfId="0" applyNumberForma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Alignment="1">
      <alignment horizontal="right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0" fontId="4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71" fontId="0" fillId="0" borderId="0" xfId="0" applyNumberFormat="1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69" fontId="4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1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6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ill="1" applyBorder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31750</xdr:rowOff>
    </xdr:from>
    <xdr:to>
      <xdr:col>11</xdr:col>
      <xdr:colOff>368300</xdr:colOff>
      <xdr:row>28</xdr:row>
      <xdr:rowOff>273050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D5D8C0A-B89B-4536-B389-9C56DB867649}"/>
            </a:ext>
          </a:extLst>
        </xdr:cNvPr>
        <xdr:cNvSpPr txBox="1"/>
      </xdr:nvSpPr>
      <xdr:spPr>
        <a:xfrm>
          <a:off x="3752850" y="5981700"/>
          <a:ext cx="2260600" cy="24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8048B55-0091-4A2B-B4D8-DCAA056D83B8}"/>
            </a:ext>
          </a:extLst>
        </xdr:cNvPr>
        <xdr:cNvSpPr txBox="1"/>
      </xdr:nvSpPr>
      <xdr:spPr>
        <a:xfrm>
          <a:off x="3765550" y="62039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20E260F-72A6-49E3-9D1A-D8A9868000BF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263525</xdr:colOff>
          <xdr:row>23</xdr:row>
          <xdr:rowOff>184150</xdr:rowOff>
        </xdr:from>
        <xdr:to>
          <xdr:col>2</xdr:col>
          <xdr:colOff>476250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CCA09BA-1E1D-4EC2-8CD3-8884FC42F4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24</xdr:row>
      <xdr:rowOff>101600</xdr:rowOff>
    </xdr:from>
    <xdr:to>
      <xdr:col>12</xdr:col>
      <xdr:colOff>88900</xdr:colOff>
      <xdr:row>24</xdr:row>
      <xdr:rowOff>158750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895EF9F-D13C-41AB-A53F-4BC60B7EA41D}"/>
            </a:ext>
          </a:extLst>
        </xdr:cNvPr>
        <xdr:cNvCxnSpPr/>
      </xdr:nvCxnSpPr>
      <xdr:spPr>
        <a:xfrm flipH="1" flipV="1">
          <a:off x="1593850" y="5245100"/>
          <a:ext cx="4552950" cy="5715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250825</xdr:colOff>
          <xdr:row>21</xdr:row>
          <xdr:rowOff>187325</xdr:rowOff>
        </xdr:from>
        <xdr:to>
          <xdr:col>2</xdr:col>
          <xdr:colOff>450851</xdr:colOff>
          <xdr:row>23</xdr:row>
          <xdr:rowOff>3175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30A5865-8776-4D48-8669-313A2E68DD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488950</xdr:colOff>
      <xdr:row>20</xdr:row>
      <xdr:rowOff>184150</xdr:rowOff>
    </xdr:from>
    <xdr:to>
      <xdr:col>12</xdr:col>
      <xdr:colOff>158750</xdr:colOff>
      <xdr:row>22</xdr:row>
      <xdr:rowOff>88900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ED529715-60CA-4455-AF8E-BC23816AA6C1}"/>
            </a:ext>
          </a:extLst>
        </xdr:cNvPr>
        <xdr:cNvCxnSpPr/>
      </xdr:nvCxnSpPr>
      <xdr:spPr>
        <a:xfrm flipH="1">
          <a:off x="1625600" y="4514850"/>
          <a:ext cx="4591050" cy="31115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755650</xdr:colOff>
      <xdr:row>27</xdr:row>
      <xdr:rowOff>133350</xdr:rowOff>
    </xdr:from>
    <xdr:to>
      <xdr:col>12</xdr:col>
      <xdr:colOff>50800</xdr:colOff>
      <xdr:row>27</xdr:row>
      <xdr:rowOff>158750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C6BA871B-5668-41ED-9035-4F59D6705D86}"/>
            </a:ext>
          </a:extLst>
        </xdr:cNvPr>
        <xdr:cNvCxnSpPr/>
      </xdr:nvCxnSpPr>
      <xdr:spPr>
        <a:xfrm flipH="1" flipV="1">
          <a:off x="755650" y="5803900"/>
          <a:ext cx="5353050" cy="2540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720725</xdr:colOff>
          <xdr:row>27</xdr:row>
          <xdr:rowOff>22225</xdr:rowOff>
        </xdr:from>
        <xdr:to>
          <xdr:col>0</xdr:col>
          <xdr:colOff>939800</xdr:colOff>
          <xdr:row>27</xdr:row>
          <xdr:rowOff>244475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CE01DAF2-2403-438A-9A39-84A02FDC27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708025</xdr:colOff>
          <xdr:row>28</xdr:row>
          <xdr:rowOff>19050</xdr:rowOff>
        </xdr:from>
        <xdr:to>
          <xdr:col>0</xdr:col>
          <xdr:colOff>920750</xdr:colOff>
          <xdr:row>28</xdr:row>
          <xdr:rowOff>231775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18998F5-5A07-4CC4-9448-D777C38B9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920750</xdr:colOff>
      <xdr:row>28</xdr:row>
      <xdr:rowOff>125412</xdr:rowOff>
    </xdr:from>
    <xdr:to>
      <xdr:col>12</xdr:col>
      <xdr:colOff>63500</xdr:colOff>
      <xdr:row>28</xdr:row>
      <xdr:rowOff>152400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7AC137DE-1F74-46A4-A5EE-E1C75BF36878}"/>
            </a:ext>
          </a:extLst>
        </xdr:cNvPr>
        <xdr:cNvCxnSpPr>
          <a:endCxn id="1032" idx="3"/>
        </xdr:cNvCxnSpPr>
      </xdr:nvCxnSpPr>
      <xdr:spPr>
        <a:xfrm flipH="1" flipV="1">
          <a:off x="920750" y="6075362"/>
          <a:ext cx="5200650" cy="26988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29</xdr:row>
      <xdr:rowOff>146050</xdr:rowOff>
    </xdr:from>
    <xdr:to>
      <xdr:col>12</xdr:col>
      <xdr:colOff>76200</xdr:colOff>
      <xdr:row>29</xdr:row>
      <xdr:rowOff>146050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9C86E8F2-C576-4FD8-814C-A4F13BB462DD}"/>
            </a:ext>
          </a:extLst>
        </xdr:cNvPr>
        <xdr:cNvCxnSpPr/>
      </xdr:nvCxnSpPr>
      <xdr:spPr>
        <a:xfrm flipH="1">
          <a:off x="857250" y="6375400"/>
          <a:ext cx="5276850" cy="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682625</xdr:colOff>
          <xdr:row>29</xdr:row>
          <xdr:rowOff>3175</xdr:rowOff>
        </xdr:from>
        <xdr:to>
          <xdr:col>0</xdr:col>
          <xdr:colOff>863600</xdr:colOff>
          <xdr:row>29</xdr:row>
          <xdr:rowOff>225425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1AE9B654-29E9-415E-A53E-094C410019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30</xdr:row>
          <xdr:rowOff>6350</xdr:rowOff>
        </xdr:from>
        <xdr:to>
          <xdr:col>0</xdr:col>
          <xdr:colOff>882650</xdr:colOff>
          <xdr:row>30</xdr:row>
          <xdr:rowOff>225425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F010868B-F89C-47F0-997E-4C8FBB7476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920750</xdr:colOff>
      <xdr:row>30</xdr:row>
      <xdr:rowOff>114300</xdr:rowOff>
    </xdr:from>
    <xdr:to>
      <xdr:col>12</xdr:col>
      <xdr:colOff>44450</xdr:colOff>
      <xdr:row>30</xdr:row>
      <xdr:rowOff>120650</xdr:rowOff>
    </xdr:to>
    <xdr:cxnSp macro="">
      <xdr:nvCxnSpPr>
        <xdr:cNvPr id="1027" name="Connecteur droit avec flèche 1026">
          <a:extLst>
            <a:ext uri="{FF2B5EF4-FFF2-40B4-BE49-F238E27FC236}">
              <a16:creationId xmlns:a16="http://schemas.microsoft.com/office/drawing/2014/main" id="{DB80233C-B861-416F-8D1F-457D220CF065}"/>
            </a:ext>
          </a:extLst>
        </xdr:cNvPr>
        <xdr:cNvCxnSpPr/>
      </xdr:nvCxnSpPr>
      <xdr:spPr>
        <a:xfrm flipH="1">
          <a:off x="920750" y="6623050"/>
          <a:ext cx="5181600" cy="635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omments" Target="../comments1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Q40"/>
  <sheetViews>
    <sheetView tabSelected="1" topLeftCell="A13" zoomScale="150" zoomScaleNormal="150" workbookViewId="0">
      <selection activeCell="Q19" sqref="Q19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</cols>
  <sheetData>
    <row r="1" spans="1:13" ht="15.75" customHeight="1" x14ac:dyDescent="0.25">
      <c r="A1" s="212" t="s">
        <v>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ht="15.75" customHeight="1" x14ac:dyDescent="0.25">
      <c r="A2" s="224" t="s">
        <v>50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3" ht="6" customHeight="1" x14ac:dyDescent="0.25">
      <c r="A3" s="225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</row>
    <row r="4" spans="1:13" ht="15.75" customHeight="1" x14ac:dyDescent="0.3">
      <c r="A4" s="217" t="s">
        <v>2</v>
      </c>
      <c r="B4" s="217"/>
      <c r="C4" s="217"/>
      <c r="D4" s="217"/>
      <c r="E4" s="217"/>
      <c r="F4" s="217"/>
      <c r="G4" s="217"/>
      <c r="H4" s="16" t="s">
        <v>0</v>
      </c>
      <c r="I4" s="227" t="str">
        <f>IF(B28="x","PAYÉ","")</f>
        <v>PAYÉ</v>
      </c>
      <c r="J4" s="227"/>
      <c r="K4" s="51"/>
      <c r="L4" s="17"/>
    </row>
    <row r="5" spans="1:13" ht="16.5" customHeight="1" x14ac:dyDescent="0.3">
      <c r="A5" s="16" t="s">
        <v>3</v>
      </c>
      <c r="B5" s="16"/>
      <c r="C5" s="16"/>
      <c r="D5" s="16"/>
      <c r="E5" s="16"/>
      <c r="F5" s="234" t="s">
        <v>0</v>
      </c>
      <c r="G5" s="234"/>
      <c r="H5" s="234"/>
      <c r="I5" s="227"/>
      <c r="J5" s="227"/>
      <c r="K5" s="51"/>
      <c r="L5" s="28"/>
    </row>
    <row r="6" spans="1:13" ht="16.5" customHeight="1" x14ac:dyDescent="0.3">
      <c r="A6" s="16" t="s">
        <v>4</v>
      </c>
      <c r="B6" s="16"/>
      <c r="C6" s="16"/>
      <c r="D6" s="16"/>
      <c r="E6" s="16"/>
      <c r="F6" s="234"/>
      <c r="G6" s="234"/>
      <c r="H6" s="234"/>
      <c r="I6" s="51"/>
      <c r="J6" s="51"/>
      <c r="K6" s="51"/>
      <c r="L6" s="25"/>
    </row>
    <row r="7" spans="1:13" ht="3" customHeight="1" x14ac:dyDescent="0.3">
      <c r="A7" s="16"/>
      <c r="B7" s="16"/>
      <c r="C7" s="16"/>
      <c r="D7" s="16"/>
      <c r="E7" s="16"/>
      <c r="F7" s="16"/>
      <c r="G7" s="27"/>
      <c r="H7" s="25"/>
      <c r="I7" s="49"/>
      <c r="J7" s="49"/>
      <c r="K7" s="49"/>
      <c r="L7" s="25"/>
    </row>
    <row r="8" spans="1:13" ht="17.25" customHeight="1" x14ac:dyDescent="0.25">
      <c r="A8" s="219" t="s">
        <v>59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</row>
    <row r="9" spans="1:13" ht="17.25" customHeight="1" x14ac:dyDescent="0.25">
      <c r="A9" s="50" t="s">
        <v>60</v>
      </c>
      <c r="B9" s="50"/>
      <c r="C9" s="50"/>
      <c r="D9" s="50"/>
      <c r="E9" s="50"/>
      <c r="F9" s="50"/>
      <c r="G9" s="50"/>
      <c r="H9" s="48"/>
      <c r="I9" s="48"/>
      <c r="J9" s="48"/>
      <c r="K9" s="48"/>
      <c r="L9" s="48"/>
    </row>
    <row r="10" spans="1:13" ht="3" customHeight="1" x14ac:dyDescent="0.25">
      <c r="A10" s="50"/>
      <c r="B10" s="50"/>
      <c r="C10" s="50"/>
      <c r="D10" s="50"/>
      <c r="E10" s="50"/>
      <c r="F10" s="50"/>
      <c r="G10" s="50"/>
      <c r="H10" s="48"/>
      <c r="I10" s="48"/>
      <c r="J10" s="48"/>
      <c r="K10" s="48"/>
      <c r="L10" s="48"/>
    </row>
    <row r="11" spans="1:13" ht="15" customHeight="1" x14ac:dyDescent="0.25">
      <c r="A11" s="228" t="s">
        <v>5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</row>
    <row r="12" spans="1:13" ht="21.95" customHeight="1" x14ac:dyDescent="0.25">
      <c r="A12" s="120" t="s">
        <v>47</v>
      </c>
      <c r="B12" s="182" t="s">
        <v>0</v>
      </c>
      <c r="C12" s="182"/>
      <c r="D12" s="182"/>
      <c r="E12" s="182"/>
      <c r="F12" s="182"/>
      <c r="G12" s="121" t="s">
        <v>6</v>
      </c>
      <c r="H12" s="181" t="s">
        <v>0</v>
      </c>
      <c r="I12" s="181"/>
      <c r="J12" s="181"/>
      <c r="K12" s="181"/>
      <c r="L12" s="181"/>
    </row>
    <row r="13" spans="1:13" ht="21.95" customHeight="1" x14ac:dyDescent="0.25">
      <c r="A13" s="120" t="s">
        <v>7</v>
      </c>
      <c r="B13" s="182" t="s">
        <v>0</v>
      </c>
      <c r="C13" s="182"/>
      <c r="D13" s="182"/>
      <c r="E13" s="182"/>
      <c r="F13" s="182"/>
      <c r="G13" s="121" t="s">
        <v>98</v>
      </c>
      <c r="H13" s="180" t="s">
        <v>0</v>
      </c>
      <c r="I13" s="180"/>
      <c r="J13" s="180"/>
      <c r="K13" s="180"/>
      <c r="L13" s="180"/>
    </row>
    <row r="14" spans="1:13" ht="21.95" customHeight="1" x14ac:dyDescent="0.25">
      <c r="A14" s="120" t="s">
        <v>22</v>
      </c>
      <c r="B14" s="182" t="s">
        <v>0</v>
      </c>
      <c r="C14" s="182"/>
      <c r="D14" s="182"/>
      <c r="E14" s="182"/>
      <c r="F14" s="182"/>
      <c r="G14" s="121" t="s">
        <v>99</v>
      </c>
      <c r="H14" s="180" t="s">
        <v>0</v>
      </c>
      <c r="I14" s="180"/>
      <c r="J14" s="180"/>
      <c r="K14" s="180"/>
      <c r="L14" s="180"/>
    </row>
    <row r="15" spans="1:13" ht="21.95" customHeight="1" x14ac:dyDescent="0.25">
      <c r="A15" s="120" t="s">
        <v>46</v>
      </c>
      <c r="B15" s="218" t="s">
        <v>0</v>
      </c>
      <c r="C15" s="218"/>
      <c r="D15" s="124"/>
      <c r="E15" s="124"/>
      <c r="F15" s="124"/>
      <c r="G15" s="121" t="s">
        <v>58</v>
      </c>
      <c r="H15" s="222" t="s">
        <v>0</v>
      </c>
      <c r="I15" s="223"/>
      <c r="J15" s="223"/>
      <c r="K15" s="223"/>
      <c r="L15" s="223"/>
    </row>
    <row r="16" spans="1:13" ht="21.95" customHeight="1" x14ac:dyDescent="0.25">
      <c r="A16" s="121" t="s">
        <v>11</v>
      </c>
      <c r="B16" s="216" t="s">
        <v>0</v>
      </c>
      <c r="C16" s="216"/>
      <c r="D16" s="125" t="s">
        <v>23</v>
      </c>
      <c r="E16" s="173">
        <v>12</v>
      </c>
      <c r="F16" s="121" t="s">
        <v>61</v>
      </c>
      <c r="G16" s="120" t="s">
        <v>0</v>
      </c>
      <c r="H16" s="126" t="s">
        <v>0</v>
      </c>
      <c r="I16" s="120" t="s">
        <v>0</v>
      </c>
      <c r="J16" s="126"/>
      <c r="K16" s="126"/>
      <c r="L16" s="126"/>
      <c r="M16" t="s">
        <v>102</v>
      </c>
    </row>
    <row r="17" spans="1:17" ht="21.95" customHeight="1" thickBot="1" x14ac:dyDescent="0.3">
      <c r="A17" s="120" t="s">
        <v>24</v>
      </c>
      <c r="B17" s="182" t="s">
        <v>0</v>
      </c>
      <c r="C17" s="182"/>
      <c r="D17" s="182"/>
      <c r="E17" s="182"/>
      <c r="F17" s="178" t="s">
        <v>68</v>
      </c>
      <c r="G17" s="226" t="s">
        <v>0</v>
      </c>
      <c r="H17" s="226"/>
      <c r="I17" s="221" t="s">
        <v>0</v>
      </c>
      <c r="J17" s="221"/>
      <c r="K17" s="221" t="s">
        <v>0</v>
      </c>
      <c r="L17" s="221"/>
      <c r="M17" t="s">
        <v>103</v>
      </c>
    </row>
    <row r="18" spans="1:17" ht="21.95" customHeight="1" x14ac:dyDescent="0.25">
      <c r="A18" s="120" t="s">
        <v>25</v>
      </c>
      <c r="B18" s="182" t="s">
        <v>0</v>
      </c>
      <c r="C18" s="182"/>
      <c r="D18" s="182"/>
      <c r="E18" s="182"/>
      <c r="F18" s="123" t="s">
        <v>26</v>
      </c>
      <c r="G18" s="177" t="s">
        <v>0</v>
      </c>
      <c r="H18" s="76" t="s">
        <v>0</v>
      </c>
      <c r="I18" s="188" t="s">
        <v>27</v>
      </c>
      <c r="J18" s="189"/>
      <c r="K18" s="189" t="s">
        <v>69</v>
      </c>
      <c r="L18" s="229"/>
      <c r="M18" t="s">
        <v>104</v>
      </c>
    </row>
    <row r="19" spans="1:17" ht="21.95" customHeight="1" x14ac:dyDescent="0.25">
      <c r="A19" s="120" t="s">
        <v>75</v>
      </c>
      <c r="B19" s="191" t="s">
        <v>0</v>
      </c>
      <c r="C19" s="191"/>
      <c r="D19" s="191"/>
      <c r="E19" s="191"/>
      <c r="F19" s="123" t="s">
        <v>76</v>
      </c>
      <c r="G19" s="191" t="s">
        <v>0</v>
      </c>
      <c r="H19" s="197"/>
      <c r="I19" s="176" t="s">
        <v>43</v>
      </c>
      <c r="J19" s="128">
        <v>45</v>
      </c>
      <c r="K19" s="92" t="s">
        <v>43</v>
      </c>
      <c r="L19" s="74">
        <v>0</v>
      </c>
      <c r="M19" t="s">
        <v>108</v>
      </c>
    </row>
    <row r="20" spans="1:17" ht="21.95" customHeight="1" x14ac:dyDescent="0.25">
      <c r="A20" s="120" t="s">
        <v>74</v>
      </c>
      <c r="B20" s="209" t="s">
        <v>101</v>
      </c>
      <c r="C20" s="210"/>
      <c r="D20" s="210"/>
      <c r="E20" s="210"/>
      <c r="F20" s="210"/>
      <c r="G20" s="210"/>
      <c r="H20" s="210"/>
      <c r="I20" s="38">
        <v>30</v>
      </c>
      <c r="J20" s="89">
        <v>23</v>
      </c>
      <c r="K20" s="87">
        <v>30</v>
      </c>
      <c r="L20" s="36">
        <v>10</v>
      </c>
    </row>
    <row r="21" spans="1:17" s="15" customFormat="1" ht="15.95" customHeight="1" thickBot="1" x14ac:dyDescent="0.3">
      <c r="A21" s="34" t="s">
        <v>29</v>
      </c>
      <c r="B21" s="213" t="s">
        <v>48</v>
      </c>
      <c r="C21" s="213"/>
      <c r="D21" s="213"/>
      <c r="E21" s="213"/>
      <c r="F21" s="127"/>
      <c r="G21" s="192" t="s">
        <v>27</v>
      </c>
      <c r="H21" s="193"/>
      <c r="I21" s="38">
        <v>45</v>
      </c>
      <c r="J21" s="90">
        <v>32</v>
      </c>
      <c r="K21" s="87">
        <v>45</v>
      </c>
      <c r="L21" s="36">
        <v>200</v>
      </c>
      <c r="M21" s="15" t="s">
        <v>109</v>
      </c>
    </row>
    <row r="22" spans="1:17" s="15" customFormat="1" ht="15.95" customHeight="1" thickBot="1" x14ac:dyDescent="0.3">
      <c r="A22" s="129">
        <v>36</v>
      </c>
      <c r="B22" s="214">
        <f>J19+L19</f>
        <v>45</v>
      </c>
      <c r="C22" s="215"/>
      <c r="D22" s="215"/>
      <c r="E22" s="215"/>
      <c r="F22" s="77"/>
      <c r="G22" s="103">
        <f>IFERROR(VLOOKUP(J19,I19:J24,2,0),IFERROR(VLOOKUP(L19,K19:L24,2,0),0))</f>
        <v>32</v>
      </c>
      <c r="H22" s="104">
        <f>G22*A22</f>
        <v>1152</v>
      </c>
      <c r="I22" s="38">
        <v>60</v>
      </c>
      <c r="J22" s="36">
        <v>40</v>
      </c>
      <c r="K22" s="87">
        <v>60</v>
      </c>
      <c r="L22" s="36">
        <v>20</v>
      </c>
    </row>
    <row r="23" spans="1:17" s="15" customFormat="1" ht="15.95" customHeight="1" thickBot="1" x14ac:dyDescent="0.3">
      <c r="A23" s="75" t="s">
        <v>0</v>
      </c>
      <c r="B23" s="64" t="s">
        <v>35</v>
      </c>
      <c r="C23" s="205" t="s">
        <v>73</v>
      </c>
      <c r="D23" s="205"/>
      <c r="E23" s="205"/>
      <c r="F23" s="206"/>
      <c r="G23" s="105">
        <v>0.05</v>
      </c>
      <c r="H23" s="102">
        <f>IF(B23="x",SUM(H22*G23),0)*-1</f>
        <v>-57.6</v>
      </c>
      <c r="I23" s="38">
        <v>75</v>
      </c>
      <c r="J23" s="36">
        <v>50</v>
      </c>
      <c r="K23" s="87">
        <v>75</v>
      </c>
      <c r="L23" s="36">
        <v>0</v>
      </c>
    </row>
    <row r="24" spans="1:17" s="15" customFormat="1" ht="15.95" customHeight="1" thickTop="1" thickBot="1" x14ac:dyDescent="0.3">
      <c r="A24" s="78"/>
      <c r="B24" s="79" t="s">
        <v>0</v>
      </c>
      <c r="C24" s="80" t="s">
        <v>0</v>
      </c>
      <c r="D24" s="207" t="s">
        <v>0</v>
      </c>
      <c r="E24" s="207"/>
      <c r="F24" s="32"/>
      <c r="G24" s="106" t="s">
        <v>67</v>
      </c>
      <c r="H24" s="175">
        <f>H22+H23</f>
        <v>1094.4000000000001</v>
      </c>
      <c r="I24" s="39">
        <v>90</v>
      </c>
      <c r="J24" s="91">
        <v>60</v>
      </c>
      <c r="K24" s="88">
        <v>90</v>
      </c>
      <c r="L24" s="37">
        <v>20</v>
      </c>
    </row>
    <row r="25" spans="1:17" s="15" customFormat="1" ht="15.95" customHeight="1" thickTop="1" thickBot="1" x14ac:dyDescent="0.3">
      <c r="A25" s="78"/>
      <c r="B25" s="31" t="s">
        <v>35</v>
      </c>
      <c r="C25" s="208" t="s">
        <v>14</v>
      </c>
      <c r="D25" s="208"/>
      <c r="E25" s="208"/>
      <c r="F25" s="86">
        <v>25</v>
      </c>
      <c r="G25" s="106" t="s">
        <v>15</v>
      </c>
      <c r="H25" s="174">
        <f>(B25="X")*F25+H24</f>
        <v>1119.4000000000001</v>
      </c>
      <c r="I25" s="20"/>
      <c r="J25" s="21"/>
      <c r="K25" s="20" t="s">
        <v>0</v>
      </c>
      <c r="L25" s="20"/>
      <c r="M25" s="15" t="s">
        <v>105</v>
      </c>
    </row>
    <row r="26" spans="1:17" s="15" customFormat="1" ht="9" customHeight="1" x14ac:dyDescent="0.25">
      <c r="A26" s="78"/>
      <c r="B26" s="79" t="s">
        <v>0</v>
      </c>
      <c r="C26" s="80" t="s">
        <v>0</v>
      </c>
      <c r="D26" s="204" t="s">
        <v>0</v>
      </c>
      <c r="E26" s="204"/>
      <c r="F26" s="32"/>
      <c r="G26" s="42" t="s">
        <v>0</v>
      </c>
      <c r="H26" s="33"/>
      <c r="I26" s="19" t="s">
        <v>0</v>
      </c>
      <c r="J26" s="26" t="s">
        <v>0</v>
      </c>
      <c r="K26" s="29" t="s">
        <v>0</v>
      </c>
      <c r="L26" s="29"/>
      <c r="M26" s="15" t="s">
        <v>106</v>
      </c>
    </row>
    <row r="27" spans="1:17" ht="16.5" customHeight="1" thickBot="1" x14ac:dyDescent="0.3">
      <c r="A27" s="232" t="s">
        <v>44</v>
      </c>
      <c r="B27" s="233"/>
      <c r="C27" s="232"/>
      <c r="D27" s="190" t="s">
        <v>71</v>
      </c>
      <c r="E27" s="190"/>
      <c r="F27" s="190"/>
      <c r="G27" s="190" t="s">
        <v>70</v>
      </c>
      <c r="H27" s="190"/>
      <c r="I27" s="190"/>
      <c r="J27" s="190"/>
      <c r="K27" s="190"/>
      <c r="L27" s="190"/>
      <c r="M27" s="15" t="s">
        <v>107</v>
      </c>
      <c r="N27" s="15"/>
      <c r="O27" s="15"/>
      <c r="P27" s="15"/>
      <c r="Q27" s="15"/>
    </row>
    <row r="28" spans="1:17" ht="21.95" customHeight="1" thickBot="1" x14ac:dyDescent="0.3">
      <c r="A28" s="81" t="s">
        <v>39</v>
      </c>
      <c r="B28" s="64" t="s">
        <v>35</v>
      </c>
      <c r="C28" s="107">
        <f>IF(B28="x",SUM(H24),0)</f>
        <v>1094.4000000000001</v>
      </c>
      <c r="D28" s="230">
        <f>IF(AND(B25="x",B28="x"),SUM(F25),0)</f>
        <v>25</v>
      </c>
      <c r="E28" s="231"/>
      <c r="F28" s="108">
        <f>C28+D28</f>
        <v>1119.4000000000001</v>
      </c>
      <c r="G28" s="109" t="str">
        <f>IF(B28="x","Aucun","")</f>
        <v>Aucun</v>
      </c>
      <c r="H28" s="211" t="s">
        <v>51</v>
      </c>
      <c r="I28" s="211"/>
      <c r="J28" s="211"/>
      <c r="K28" s="211"/>
      <c r="L28" s="211"/>
      <c r="M28" s="277" t="s">
        <v>113</v>
      </c>
    </row>
    <row r="29" spans="1:17" ht="21.95" customHeight="1" thickBot="1" x14ac:dyDescent="0.3">
      <c r="A29" s="34" t="s">
        <v>40</v>
      </c>
      <c r="B29" s="35" t="s">
        <v>35</v>
      </c>
      <c r="C29" s="110">
        <f>IF(B29="x",SUM(H22),0)/2</f>
        <v>576</v>
      </c>
      <c r="D29" s="201">
        <f>IF(AND(B25="x",B29="x"),SUM(F25),0)</f>
        <v>25</v>
      </c>
      <c r="E29" s="202"/>
      <c r="F29" s="111">
        <f t="shared" ref="F29:F31" si="0">C29+D29</f>
        <v>601</v>
      </c>
      <c r="G29" s="112">
        <f>C29</f>
        <v>576</v>
      </c>
      <c r="H29" s="199" t="s">
        <v>0</v>
      </c>
      <c r="I29" s="199"/>
      <c r="J29" s="199"/>
      <c r="K29" s="199"/>
      <c r="L29" s="199"/>
      <c r="M29" s="277" t="s">
        <v>110</v>
      </c>
    </row>
    <row r="30" spans="1:17" ht="21.95" customHeight="1" thickBot="1" x14ac:dyDescent="0.3">
      <c r="A30" s="34" t="s">
        <v>41</v>
      </c>
      <c r="B30" s="35" t="s">
        <v>35</v>
      </c>
      <c r="C30" s="110">
        <f>IF(B30="x",SUM(H22),0)/4</f>
        <v>288</v>
      </c>
      <c r="D30" s="201">
        <f>IF(AND(B25="x",B30="x"),SUM(F25),0)</f>
        <v>25</v>
      </c>
      <c r="E30" s="202"/>
      <c r="F30" s="111">
        <f t="shared" si="0"/>
        <v>313</v>
      </c>
      <c r="G30" s="112">
        <f t="shared" ref="G30:G31" si="1">C30</f>
        <v>288</v>
      </c>
      <c r="H30" s="200"/>
      <c r="I30" s="200"/>
      <c r="J30" s="200"/>
      <c r="K30" s="200"/>
      <c r="L30" s="200"/>
      <c r="M30" s="277" t="s">
        <v>111</v>
      </c>
    </row>
    <row r="31" spans="1:17" ht="21.95" customHeight="1" thickBot="1" x14ac:dyDescent="0.3">
      <c r="A31" s="30" t="s">
        <v>42</v>
      </c>
      <c r="B31" s="64" t="s">
        <v>35</v>
      </c>
      <c r="C31" s="113">
        <f>IF(B31="x",SUM(H22),0)/9</f>
        <v>128</v>
      </c>
      <c r="D31" s="203">
        <f>IF(AND(B25="x",B31="x"),SUM(F25),0)</f>
        <v>25</v>
      </c>
      <c r="E31" s="203"/>
      <c r="F31" s="114">
        <f t="shared" si="0"/>
        <v>153</v>
      </c>
      <c r="G31" s="112">
        <f t="shared" si="1"/>
        <v>128</v>
      </c>
      <c r="H31" s="198" t="s">
        <v>0</v>
      </c>
      <c r="I31" s="198"/>
      <c r="J31" s="198"/>
      <c r="K31" s="198"/>
      <c r="L31" s="198"/>
      <c r="M31" s="277" t="s">
        <v>112</v>
      </c>
    </row>
    <row r="32" spans="1:17" ht="16.5" x14ac:dyDescent="0.3">
      <c r="A32" s="18"/>
      <c r="B32" s="18"/>
      <c r="C32" s="23"/>
      <c r="D32" s="23"/>
      <c r="E32" s="23"/>
      <c r="F32" s="23"/>
      <c r="G32" s="23"/>
      <c r="H32" s="23"/>
      <c r="I32" s="24"/>
      <c r="J32" s="23"/>
      <c r="K32" s="22" t="s">
        <v>0</v>
      </c>
      <c r="L32" s="22"/>
      <c r="M32" s="277" t="s">
        <v>114</v>
      </c>
    </row>
    <row r="33" spans="1:12" ht="16.5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6.5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16.5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1:12" ht="16.5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42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0.75" customHeight="1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ht="27" customHeight="1" x14ac:dyDescent="0.25">
      <c r="A39" s="194" t="s">
        <v>100</v>
      </c>
      <c r="B39" s="195"/>
      <c r="C39" s="196"/>
      <c r="D39" s="185" t="s">
        <v>0</v>
      </c>
      <c r="E39" s="186"/>
      <c r="F39" s="186"/>
      <c r="G39" s="186"/>
      <c r="H39" s="186"/>
      <c r="I39" s="186"/>
      <c r="J39" s="187"/>
      <c r="K39" s="183">
        <v>43498</v>
      </c>
      <c r="L39" s="184"/>
    </row>
    <row r="40" spans="1:12" ht="15" customHeight="1" x14ac:dyDescent="0.25">
      <c r="A40" s="179" t="s">
        <v>36</v>
      </c>
      <c r="B40" s="179"/>
      <c r="C40" s="179"/>
      <c r="D40" s="179" t="s">
        <v>37</v>
      </c>
      <c r="E40" s="179"/>
      <c r="F40" s="179"/>
      <c r="G40" s="179"/>
      <c r="H40" s="179"/>
      <c r="I40" s="179"/>
      <c r="J40" s="179"/>
      <c r="K40" s="179" t="s">
        <v>38</v>
      </c>
      <c r="L40" s="179"/>
    </row>
  </sheetData>
  <mergeCells count="51">
    <mergeCell ref="K18:L18"/>
    <mergeCell ref="D28:E28"/>
    <mergeCell ref="D29:E29"/>
    <mergeCell ref="A27:C27"/>
    <mergeCell ref="F5:H6"/>
    <mergeCell ref="A1:L1"/>
    <mergeCell ref="B21:E21"/>
    <mergeCell ref="B22:E22"/>
    <mergeCell ref="B16:C16"/>
    <mergeCell ref="A4:G4"/>
    <mergeCell ref="B15:C15"/>
    <mergeCell ref="A8:L8"/>
    <mergeCell ref="I17:J17"/>
    <mergeCell ref="K17:L17"/>
    <mergeCell ref="H15:L15"/>
    <mergeCell ref="A2:L2"/>
    <mergeCell ref="A3:L3"/>
    <mergeCell ref="G17:H17"/>
    <mergeCell ref="B17:E17"/>
    <mergeCell ref="I4:J5"/>
    <mergeCell ref="A11:L11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D24:E24"/>
    <mergeCell ref="C25:E25"/>
    <mergeCell ref="B20:H20"/>
    <mergeCell ref="H28:L28"/>
    <mergeCell ref="G27:L27"/>
    <mergeCell ref="A40:C40"/>
    <mergeCell ref="H14:L14"/>
    <mergeCell ref="H13:L13"/>
    <mergeCell ref="H12:L12"/>
    <mergeCell ref="B12:F12"/>
    <mergeCell ref="B13:F13"/>
    <mergeCell ref="B14:F14"/>
    <mergeCell ref="K39:L39"/>
    <mergeCell ref="D39:J39"/>
    <mergeCell ref="K40:L40"/>
    <mergeCell ref="D40:J40"/>
    <mergeCell ref="I18:J18"/>
    <mergeCell ref="D27:F27"/>
    <mergeCell ref="B18:E18"/>
    <mergeCell ref="B19:E19"/>
    <mergeCell ref="G21:H21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180975</xdr:rowOff>
                  </from>
                  <to>
                    <xdr:col>2</xdr:col>
                    <xdr:colOff>476250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21</xdr:row>
                    <xdr:rowOff>190500</xdr:rowOff>
                  </from>
                  <to>
                    <xdr:col>2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0</xdr:col>
                    <xdr:colOff>723900</xdr:colOff>
                    <xdr:row>27</xdr:row>
                    <xdr:rowOff>19050</xdr:rowOff>
                  </from>
                  <to>
                    <xdr:col>0</xdr:col>
                    <xdr:colOff>942975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704850</xdr:colOff>
                    <xdr:row>28</xdr:row>
                    <xdr:rowOff>19050</xdr:rowOff>
                  </from>
                  <to>
                    <xdr:col>0</xdr:col>
                    <xdr:colOff>923925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685800</xdr:colOff>
                    <xdr:row>29</xdr:row>
                    <xdr:rowOff>0</xdr:rowOff>
                  </from>
                  <to>
                    <xdr:col>0</xdr:col>
                    <xdr:colOff>866775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685800</xdr:colOff>
                    <xdr:row>30</xdr:row>
                    <xdr:rowOff>9525</xdr:rowOff>
                  </from>
                  <to>
                    <xdr:col>0</xdr:col>
                    <xdr:colOff>885825</xdr:colOff>
                    <xdr:row>30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K42"/>
  <sheetViews>
    <sheetView workbookViewId="0">
      <pane ySplit="20" topLeftCell="A36" activePane="bottomLeft" state="frozenSplit"/>
      <selection pane="bottomLeft" activeCell="C23" sqref="C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64" t="s">
        <v>82</v>
      </c>
      <c r="B1" s="264"/>
      <c r="C1" s="264"/>
      <c r="D1" s="264"/>
      <c r="E1" s="264"/>
      <c r="F1" s="264"/>
      <c r="G1" s="264"/>
      <c r="H1" s="264"/>
      <c r="I1" s="264"/>
      <c r="J1" s="264"/>
    </row>
    <row r="2" spans="1:11" ht="14.25" customHeight="1" x14ac:dyDescent="0.25">
      <c r="A2" s="265" t="s">
        <v>50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1" ht="18" customHeight="1" x14ac:dyDescent="0.25">
      <c r="A3" s="138" t="s">
        <v>79</v>
      </c>
      <c r="B3" s="131"/>
      <c r="C3" s="131"/>
      <c r="D3" s="131"/>
      <c r="E3" s="131"/>
      <c r="F3" s="131"/>
      <c r="G3" s="131"/>
      <c r="H3" s="131"/>
      <c r="I3" s="131"/>
      <c r="J3" s="130" t="s">
        <v>0</v>
      </c>
    </row>
    <row r="4" spans="1:11" ht="12.95" customHeight="1" x14ac:dyDescent="0.25">
      <c r="A4" s="267" t="s">
        <v>81</v>
      </c>
      <c r="B4" s="267"/>
      <c r="C4" s="267"/>
      <c r="D4" s="267"/>
      <c r="E4" s="267"/>
      <c r="F4" s="267"/>
      <c r="G4" s="267"/>
      <c r="H4" s="117"/>
      <c r="I4" s="117"/>
      <c r="J4" s="134" t="s">
        <v>0</v>
      </c>
    </row>
    <row r="5" spans="1:11" ht="12.95" customHeight="1" x14ac:dyDescent="0.25">
      <c r="A5" s="134" t="s">
        <v>80</v>
      </c>
      <c r="B5" s="122"/>
      <c r="C5" s="140"/>
      <c r="D5" s="140"/>
      <c r="E5" s="141"/>
      <c r="F5" s="141"/>
      <c r="G5" s="141"/>
      <c r="H5" s="139"/>
      <c r="I5" s="139"/>
      <c r="J5" s="134" t="s">
        <v>0</v>
      </c>
    </row>
    <row r="6" spans="1:11" ht="26.25" customHeight="1" x14ac:dyDescent="0.25">
      <c r="A6" s="139"/>
      <c r="B6" s="122"/>
      <c r="C6" s="140"/>
      <c r="D6" s="140"/>
      <c r="E6" s="141"/>
      <c r="F6" s="141"/>
      <c r="G6" s="141"/>
      <c r="H6" s="139"/>
      <c r="I6" s="139"/>
      <c r="J6" s="156" t="str">
        <f>IF(C42=C19,"PAYÉ","")</f>
        <v/>
      </c>
    </row>
    <row r="7" spans="1:11" ht="20.25" customHeight="1" x14ac:dyDescent="0.25">
      <c r="A7" s="268" t="s">
        <v>83</v>
      </c>
      <c r="B7" s="268"/>
      <c r="C7" s="140"/>
      <c r="D7" s="140"/>
      <c r="E7" s="141"/>
      <c r="F7" s="141"/>
      <c r="G7" s="141"/>
      <c r="H7" s="139"/>
      <c r="I7" s="139"/>
      <c r="J7" s="134"/>
    </row>
    <row r="8" spans="1:11" ht="12.95" customHeight="1" x14ac:dyDescent="0.25">
      <c r="A8" t="s">
        <v>17</v>
      </c>
      <c r="C8" s="266" t="str">
        <f>Formulaire!H12</f>
        <v xml:space="preserve"> </v>
      </c>
      <c r="D8" s="266"/>
      <c r="E8" s="266" t="str">
        <f>Formulaire!B12</f>
        <v xml:space="preserve"> </v>
      </c>
      <c r="F8" s="266"/>
      <c r="G8" s="266"/>
      <c r="H8" s="266"/>
      <c r="I8" s="116" t="s">
        <v>0</v>
      </c>
      <c r="J8" s="134" t="s">
        <v>0</v>
      </c>
    </row>
    <row r="9" spans="1:11" ht="12.95" customHeight="1" x14ac:dyDescent="0.25">
      <c r="A9" s="258" t="s">
        <v>34</v>
      </c>
      <c r="B9" s="258"/>
      <c r="C9" s="266" t="str">
        <f>Formulaire!A39</f>
        <v>Martin Egan</v>
      </c>
      <c r="D9" s="266"/>
      <c r="E9" s="266"/>
      <c r="F9" s="266"/>
      <c r="G9" s="266"/>
      <c r="H9" s="266"/>
      <c r="I9" s="116" t="s">
        <v>0</v>
      </c>
      <c r="J9" s="134" t="s">
        <v>0</v>
      </c>
    </row>
    <row r="10" spans="1:11" ht="12.95" customHeight="1" x14ac:dyDescent="0.25">
      <c r="A10" s="258" t="s">
        <v>7</v>
      </c>
      <c r="B10" s="258"/>
      <c r="C10" s="266" t="str">
        <f>Formulaire!B13</f>
        <v xml:space="preserve"> </v>
      </c>
      <c r="D10" s="266"/>
      <c r="E10" s="266"/>
      <c r="F10" s="266"/>
      <c r="G10" s="148"/>
      <c r="H10" s="148"/>
      <c r="I10" s="116"/>
      <c r="J10" s="149"/>
    </row>
    <row r="11" spans="1:11" ht="12.95" customHeight="1" x14ac:dyDescent="0.25">
      <c r="A11" s="258" t="s">
        <v>22</v>
      </c>
      <c r="B11" s="258"/>
      <c r="C11" s="133" t="str">
        <f>Formulaire!B14</f>
        <v xml:space="preserve"> </v>
      </c>
      <c r="D11" s="133"/>
      <c r="E11" s="158" t="s">
        <v>84</v>
      </c>
      <c r="F11" s="158"/>
      <c r="G11" s="148" t="str">
        <f>Formulaire!B15</f>
        <v xml:space="preserve"> </v>
      </c>
      <c r="H11" s="148"/>
      <c r="I11" s="116"/>
      <c r="J11" s="149"/>
    </row>
    <row r="12" spans="1:11" ht="12.95" customHeight="1" x14ac:dyDescent="0.25">
      <c r="A12" t="s">
        <v>18</v>
      </c>
      <c r="C12" s="133" t="str">
        <f>Formulaire!H15</f>
        <v xml:space="preserve"> </v>
      </c>
      <c r="D12" s="133"/>
      <c r="E12" s="133"/>
      <c r="F12" s="133"/>
      <c r="G12" s="133"/>
      <c r="H12" s="133"/>
      <c r="I12" s="133"/>
      <c r="J12" s="136" t="s">
        <v>0</v>
      </c>
    </row>
    <row r="13" spans="1:11" ht="12.95" customHeight="1" x14ac:dyDescent="0.3">
      <c r="A13" s="258" t="s">
        <v>52</v>
      </c>
      <c r="B13" s="258"/>
      <c r="C13" s="263" t="str">
        <f>Formulaire!H13</f>
        <v xml:space="preserve"> </v>
      </c>
      <c r="D13" s="263"/>
      <c r="E13" s="263"/>
      <c r="F13" s="119"/>
      <c r="G13" s="119"/>
      <c r="H13" s="119"/>
      <c r="I13" s="119"/>
      <c r="J13" s="16" t="s">
        <v>0</v>
      </c>
    </row>
    <row r="14" spans="1:11" ht="12.95" customHeight="1" x14ac:dyDescent="0.3">
      <c r="A14" s="258" t="s">
        <v>53</v>
      </c>
      <c r="B14" s="258"/>
      <c r="C14" s="263" t="str">
        <f>Formulaire!H14</f>
        <v xml:space="preserve"> </v>
      </c>
      <c r="D14" s="263"/>
      <c r="E14" s="263"/>
      <c r="F14" s="62"/>
      <c r="G14" s="62"/>
      <c r="H14" s="62"/>
      <c r="I14" s="62"/>
      <c r="J14" s="16" t="s">
        <v>0</v>
      </c>
    </row>
    <row r="15" spans="1:11" ht="12.95" customHeight="1" x14ac:dyDescent="0.25">
      <c r="A15" s="258" t="s">
        <v>68</v>
      </c>
      <c r="B15" s="258"/>
      <c r="C15" s="266" t="str">
        <f>Formulaire!G17</f>
        <v xml:space="preserve"> </v>
      </c>
      <c r="D15" s="266"/>
      <c r="E15" s="158" t="s">
        <v>85</v>
      </c>
      <c r="F15" s="257" t="str">
        <f>Formulaire!B17</f>
        <v xml:space="preserve"> </v>
      </c>
      <c r="G15" s="257"/>
      <c r="H15" s="132" t="s">
        <v>43</v>
      </c>
      <c r="I15" s="157">
        <f>Formulaire!B22</f>
        <v>45</v>
      </c>
      <c r="J15" s="159" t="s">
        <v>86</v>
      </c>
    </row>
    <row r="16" spans="1:11" ht="18" customHeight="1" x14ac:dyDescent="0.25">
      <c r="E16" t="s">
        <v>0</v>
      </c>
      <c r="G16" s="3" t="s">
        <v>0</v>
      </c>
      <c r="H16" s="1" t="s">
        <v>0</v>
      </c>
      <c r="I16" s="1"/>
      <c r="J16" s="135" t="s">
        <v>0</v>
      </c>
      <c r="K16" s="150"/>
    </row>
    <row r="17" spans="1:10" ht="14.1" customHeight="1" x14ac:dyDescent="0.25">
      <c r="A17" s="254" t="s">
        <v>13</v>
      </c>
      <c r="B17" s="254"/>
      <c r="C17" s="58">
        <f>Formulaire!H24</f>
        <v>1094.4000000000001</v>
      </c>
      <c r="D17" s="40" t="s">
        <v>0</v>
      </c>
      <c r="E17" s="269" t="s">
        <v>0</v>
      </c>
      <c r="F17" s="269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 x14ac:dyDescent="0.3">
      <c r="A18" s="260" t="s">
        <v>49</v>
      </c>
      <c r="B18" s="261"/>
      <c r="C18" s="59">
        <f>Formulaire!D28+Formulaire!D29+Formulaire!D30+Formulaire!D31</f>
        <v>100</v>
      </c>
      <c r="D18" s="40"/>
      <c r="E18" s="1"/>
      <c r="F18" s="1"/>
      <c r="G18" s="1"/>
      <c r="H18" s="1"/>
      <c r="I18" s="1"/>
      <c r="J18" s="3"/>
    </row>
    <row r="19" spans="1:10" ht="14.1" customHeight="1" thickTop="1" x14ac:dyDescent="0.25">
      <c r="A19" s="262" t="s">
        <v>15</v>
      </c>
      <c r="B19" s="262"/>
      <c r="C19" s="60">
        <f>SUM(C17:C18)</f>
        <v>1194.4000000000001</v>
      </c>
      <c r="D19" s="41"/>
      <c r="E19" s="269" t="s">
        <v>0</v>
      </c>
      <c r="F19" s="269"/>
      <c r="G19" s="1"/>
      <c r="H19" s="1"/>
      <c r="I19" s="1"/>
      <c r="J19" s="3"/>
    </row>
    <row r="20" spans="1:10" ht="14.1" customHeight="1" x14ac:dyDescent="0.25">
      <c r="A20" s="242" t="s">
        <v>19</v>
      </c>
      <c r="B20" s="242"/>
      <c r="C20" s="14" t="s">
        <v>32</v>
      </c>
      <c r="D20" s="14" t="s">
        <v>33</v>
      </c>
      <c r="E20" s="242" t="s">
        <v>30</v>
      </c>
      <c r="F20" s="242"/>
      <c r="G20" s="14" t="s">
        <v>31</v>
      </c>
      <c r="H20" s="14" t="s">
        <v>20</v>
      </c>
      <c r="I20" s="242" t="s">
        <v>28</v>
      </c>
      <c r="J20" s="242"/>
    </row>
    <row r="21" spans="1:10" ht="14.1" customHeight="1" x14ac:dyDescent="0.25">
      <c r="A21" s="243">
        <v>43617</v>
      </c>
      <c r="B21" s="244"/>
      <c r="C21" s="65">
        <v>0</v>
      </c>
      <c r="D21" s="96"/>
      <c r="E21" s="238" t="s">
        <v>0</v>
      </c>
      <c r="F21" s="239"/>
      <c r="G21" s="93" t="s">
        <v>0</v>
      </c>
      <c r="H21" s="93"/>
      <c r="I21" s="235" t="s">
        <v>77</v>
      </c>
      <c r="J21" s="235"/>
    </row>
    <row r="22" spans="1:10" ht="14.1" customHeight="1" x14ac:dyDescent="0.25">
      <c r="A22" s="243">
        <v>43647</v>
      </c>
      <c r="B22" s="244"/>
      <c r="C22" s="65">
        <v>0</v>
      </c>
      <c r="D22" s="96"/>
      <c r="E22" s="238" t="s">
        <v>0</v>
      </c>
      <c r="F22" s="239"/>
      <c r="G22" s="93"/>
      <c r="H22" s="93"/>
      <c r="I22" s="235"/>
      <c r="J22" s="235"/>
    </row>
    <row r="23" spans="1:10" ht="14.1" customHeight="1" x14ac:dyDescent="0.25">
      <c r="A23" s="243">
        <v>43648</v>
      </c>
      <c r="B23" s="244"/>
      <c r="C23" s="65">
        <v>0</v>
      </c>
      <c r="D23" s="96"/>
      <c r="E23" s="238" t="s">
        <v>0</v>
      </c>
      <c r="F23" s="239"/>
      <c r="G23" s="93">
        <v>1000</v>
      </c>
      <c r="H23" s="93"/>
      <c r="I23" s="235" t="s">
        <v>90</v>
      </c>
      <c r="J23" s="235"/>
    </row>
    <row r="24" spans="1:10" ht="14.1" customHeight="1" x14ac:dyDescent="0.25">
      <c r="A24" s="243" t="s">
        <v>0</v>
      </c>
      <c r="B24" s="244"/>
      <c r="C24" s="65">
        <v>0</v>
      </c>
      <c r="D24" s="96"/>
      <c r="E24" s="238"/>
      <c r="F24" s="239"/>
      <c r="G24" s="93"/>
      <c r="H24" s="93"/>
      <c r="I24" s="235"/>
      <c r="J24" s="235"/>
    </row>
    <row r="25" spans="1:10" ht="14.1" customHeight="1" thickBot="1" x14ac:dyDescent="0.3">
      <c r="A25" s="255" t="s">
        <v>0</v>
      </c>
      <c r="B25" s="256"/>
      <c r="C25" s="66">
        <v>0</v>
      </c>
      <c r="D25" s="96"/>
      <c r="E25" s="238" t="s">
        <v>0</v>
      </c>
      <c r="F25" s="239"/>
      <c r="G25" s="93"/>
      <c r="H25" s="93"/>
      <c r="I25" s="236"/>
      <c r="J25" s="237"/>
    </row>
    <row r="26" spans="1:10" ht="13.5" customHeight="1" thickTop="1" x14ac:dyDescent="0.25">
      <c r="A26" s="250" t="s">
        <v>87</v>
      </c>
      <c r="B26" s="259"/>
      <c r="C26" s="61">
        <f>SUM(C21:C25)</f>
        <v>0</v>
      </c>
      <c r="D26" s="97"/>
      <c r="E26" s="71"/>
      <c r="F26" s="71"/>
      <c r="G26" s="71"/>
      <c r="H26" s="71"/>
      <c r="I26" s="71"/>
      <c r="J26" s="115"/>
    </row>
    <row r="27" spans="1:10" ht="14.1" customHeight="1" x14ac:dyDescent="0.25">
      <c r="A27" s="251">
        <v>43709</v>
      </c>
      <c r="B27" s="252"/>
      <c r="C27" s="67">
        <v>0</v>
      </c>
      <c r="D27" s="98"/>
      <c r="E27" s="240" t="s">
        <v>0</v>
      </c>
      <c r="F27" s="240"/>
      <c r="G27" s="94"/>
      <c r="H27" s="94"/>
      <c r="I27" s="236"/>
      <c r="J27" s="237"/>
    </row>
    <row r="28" spans="1:10" ht="14.1" customHeight="1" x14ac:dyDescent="0.25">
      <c r="A28" s="245">
        <v>43739</v>
      </c>
      <c r="B28" s="249"/>
      <c r="C28" s="67">
        <v>0</v>
      </c>
      <c r="D28" s="98"/>
      <c r="E28" s="240" t="s">
        <v>0</v>
      </c>
      <c r="F28" s="240"/>
      <c r="G28" s="94"/>
      <c r="H28" s="94"/>
      <c r="I28" s="236"/>
      <c r="J28" s="237"/>
    </row>
    <row r="29" spans="1:10" ht="14.1" customHeight="1" x14ac:dyDescent="0.25">
      <c r="A29" s="245">
        <v>43770</v>
      </c>
      <c r="B29" s="246"/>
      <c r="C29" s="68">
        <v>0</v>
      </c>
      <c r="D29" s="98"/>
      <c r="E29" s="240" t="s">
        <v>0</v>
      </c>
      <c r="F29" s="240"/>
      <c r="G29" s="94"/>
      <c r="H29" s="94"/>
      <c r="I29" s="236"/>
      <c r="J29" s="237"/>
    </row>
    <row r="30" spans="1:10" ht="14.1" customHeight="1" x14ac:dyDescent="0.25">
      <c r="A30" s="253">
        <v>43800</v>
      </c>
      <c r="B30" s="253"/>
      <c r="C30" s="69">
        <v>0</v>
      </c>
      <c r="D30" s="98"/>
      <c r="E30" s="241" t="s">
        <v>0</v>
      </c>
      <c r="F30" s="241"/>
      <c r="G30" s="95"/>
      <c r="H30" s="95"/>
      <c r="I30" s="236" t="s">
        <v>0</v>
      </c>
      <c r="J30" s="237"/>
    </row>
    <row r="31" spans="1:10" ht="14.1" customHeight="1" x14ac:dyDescent="0.25">
      <c r="A31" s="253" t="s">
        <v>0</v>
      </c>
      <c r="B31" s="253"/>
      <c r="C31" s="69">
        <v>0</v>
      </c>
      <c r="D31" s="98"/>
      <c r="E31" s="241" t="s">
        <v>0</v>
      </c>
      <c r="F31" s="241"/>
      <c r="G31" s="95"/>
      <c r="H31" s="95"/>
      <c r="I31" s="236" t="s">
        <v>0</v>
      </c>
      <c r="J31" s="237"/>
    </row>
    <row r="32" spans="1:10" ht="14.1" customHeight="1" thickBot="1" x14ac:dyDescent="0.3">
      <c r="A32" s="253" t="s">
        <v>0</v>
      </c>
      <c r="B32" s="253"/>
      <c r="C32" s="70">
        <v>0</v>
      </c>
      <c r="D32" s="98"/>
      <c r="E32" s="240" t="s">
        <v>0</v>
      </c>
      <c r="F32" s="240"/>
      <c r="G32" s="94"/>
      <c r="H32" s="94"/>
      <c r="I32" s="236" t="s">
        <v>0</v>
      </c>
      <c r="J32" s="237"/>
    </row>
    <row r="33" spans="1:10" ht="14.1" customHeight="1" thickTop="1" x14ac:dyDescent="0.25">
      <c r="A33" s="250" t="s">
        <v>88</v>
      </c>
      <c r="B33" s="250"/>
      <c r="C33" s="57">
        <f>SUM(C27:C32)</f>
        <v>0</v>
      </c>
      <c r="D33" s="99"/>
      <c r="E33" s="73"/>
      <c r="F33" s="73"/>
      <c r="G33" s="73"/>
      <c r="H33" s="73"/>
      <c r="I33" s="73"/>
      <c r="J33" s="72"/>
    </row>
    <row r="34" spans="1:10" ht="14.1" customHeight="1" x14ac:dyDescent="0.25">
      <c r="A34" s="251">
        <v>43831</v>
      </c>
      <c r="B34" s="252"/>
      <c r="C34" s="69">
        <v>0</v>
      </c>
      <c r="D34" s="98" t="s">
        <v>0</v>
      </c>
      <c r="E34" s="240" t="s">
        <v>0</v>
      </c>
      <c r="F34" s="240"/>
      <c r="G34" s="94"/>
      <c r="H34" s="94"/>
      <c r="I34" s="236" t="s">
        <v>0</v>
      </c>
      <c r="J34" s="237"/>
    </row>
    <row r="35" spans="1:10" ht="14.1" customHeight="1" x14ac:dyDescent="0.25">
      <c r="A35" s="245">
        <v>43862</v>
      </c>
      <c r="B35" s="249"/>
      <c r="C35" s="69">
        <v>0</v>
      </c>
      <c r="D35" s="98"/>
      <c r="E35" s="240" t="s">
        <v>0</v>
      </c>
      <c r="F35" s="240"/>
      <c r="G35" s="94"/>
      <c r="H35" s="94"/>
      <c r="I35" s="236"/>
      <c r="J35" s="237"/>
    </row>
    <row r="36" spans="1:10" ht="14.1" customHeight="1" x14ac:dyDescent="0.25">
      <c r="A36" s="245">
        <v>43891</v>
      </c>
      <c r="B36" s="249"/>
      <c r="C36" s="69">
        <v>0</v>
      </c>
      <c r="D36" s="98"/>
      <c r="E36" s="240" t="s">
        <v>0</v>
      </c>
      <c r="F36" s="240"/>
      <c r="G36" s="94"/>
      <c r="H36" s="94"/>
      <c r="I36" s="236"/>
      <c r="J36" s="237"/>
    </row>
    <row r="37" spans="1:10" ht="14.1" customHeight="1" x14ac:dyDescent="0.25">
      <c r="A37" s="245">
        <v>43922</v>
      </c>
      <c r="B37" s="246"/>
      <c r="C37" s="69">
        <v>0</v>
      </c>
      <c r="D37" s="100"/>
      <c r="E37" s="240" t="s">
        <v>0</v>
      </c>
      <c r="F37" s="240"/>
      <c r="G37" s="94" t="s">
        <v>0</v>
      </c>
      <c r="H37" s="94"/>
      <c r="I37" s="236" t="s">
        <v>0</v>
      </c>
      <c r="J37" s="237"/>
    </row>
    <row r="38" spans="1:10" ht="14.1" customHeight="1" x14ac:dyDescent="0.25">
      <c r="A38" s="247">
        <v>43952</v>
      </c>
      <c r="B38" s="248"/>
      <c r="C38" s="69">
        <v>0</v>
      </c>
      <c r="D38" s="100"/>
      <c r="E38" s="240" t="s">
        <v>0</v>
      </c>
      <c r="F38" s="240"/>
      <c r="G38" s="95"/>
      <c r="H38" s="95" t="s">
        <v>0</v>
      </c>
      <c r="I38" s="236" t="s">
        <v>0</v>
      </c>
      <c r="J38" s="237"/>
    </row>
    <row r="39" spans="1:10" ht="14.1" customHeight="1" x14ac:dyDescent="0.25">
      <c r="A39" s="247" t="s">
        <v>0</v>
      </c>
      <c r="B39" s="248"/>
      <c r="C39" s="69">
        <v>0</v>
      </c>
      <c r="D39" s="101"/>
      <c r="E39" s="240" t="s">
        <v>0</v>
      </c>
      <c r="F39" s="240"/>
      <c r="G39" s="95"/>
      <c r="H39" s="95"/>
      <c r="I39" s="236"/>
      <c r="J39" s="237"/>
    </row>
    <row r="40" spans="1:10" ht="14.1" customHeight="1" thickBot="1" x14ac:dyDescent="0.3">
      <c r="A40" s="253" t="s">
        <v>0</v>
      </c>
      <c r="B40" s="253"/>
      <c r="C40" s="70">
        <v>0</v>
      </c>
      <c r="D40" s="98"/>
      <c r="E40" s="240" t="s">
        <v>0</v>
      </c>
      <c r="F40" s="240"/>
      <c r="G40" s="94"/>
      <c r="H40" s="94"/>
      <c r="I40" s="236"/>
      <c r="J40" s="237"/>
    </row>
    <row r="41" spans="1:10" ht="14.1" customHeight="1" thickTop="1" thickBot="1" x14ac:dyDescent="0.3">
      <c r="A41" s="250" t="s">
        <v>89</v>
      </c>
      <c r="B41" s="259"/>
      <c r="C41" s="137">
        <f>SUM(C34:C40)</f>
        <v>0</v>
      </c>
      <c r="D41" s="43"/>
      <c r="E41" s="44"/>
      <c r="F41" s="44"/>
      <c r="G41" s="44"/>
      <c r="H41" s="44"/>
      <c r="I41" s="44"/>
      <c r="J41" s="3"/>
    </row>
    <row r="42" spans="1:10" ht="14.1" customHeight="1" thickTop="1" x14ac:dyDescent="0.25">
      <c r="A42" s="270" t="s">
        <v>64</v>
      </c>
      <c r="B42" s="270"/>
      <c r="C42" s="54">
        <f>C41+C33+C26</f>
        <v>0</v>
      </c>
      <c r="J42" s="118"/>
    </row>
  </sheetData>
  <mergeCells count="84">
    <mergeCell ref="A42:B42"/>
    <mergeCell ref="E32:F32"/>
    <mergeCell ref="A41:B41"/>
    <mergeCell ref="A32:B32"/>
    <mergeCell ref="A36:B36"/>
    <mergeCell ref="A40:B40"/>
    <mergeCell ref="E36:F36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A17:B17"/>
    <mergeCell ref="A25:B25"/>
    <mergeCell ref="F15:G15"/>
    <mergeCell ref="A30:B30"/>
    <mergeCell ref="A27:B27"/>
    <mergeCell ref="A28:B28"/>
    <mergeCell ref="A29:B29"/>
    <mergeCell ref="E29:F29"/>
    <mergeCell ref="E30:F30"/>
    <mergeCell ref="E23:F23"/>
    <mergeCell ref="A15:B15"/>
    <mergeCell ref="A26:B26"/>
    <mergeCell ref="A24:B24"/>
    <mergeCell ref="A18:B18"/>
    <mergeCell ref="A21:B21"/>
    <mergeCell ref="A19:B19"/>
    <mergeCell ref="A20:B20"/>
    <mergeCell ref="A22:B22"/>
    <mergeCell ref="A23:B23"/>
    <mergeCell ref="A37:B37"/>
    <mergeCell ref="A39:B39"/>
    <mergeCell ref="A35:B35"/>
    <mergeCell ref="A33:B33"/>
    <mergeCell ref="A34:B34"/>
    <mergeCell ref="A31:B31"/>
    <mergeCell ref="A38:B38"/>
    <mergeCell ref="I40:J40"/>
    <mergeCell ref="E25:F25"/>
    <mergeCell ref="E27:F27"/>
    <mergeCell ref="E28:F28"/>
    <mergeCell ref="E24:F24"/>
    <mergeCell ref="I37:J37"/>
    <mergeCell ref="I34:J34"/>
    <mergeCell ref="I35:J35"/>
    <mergeCell ref="I36:J36"/>
    <mergeCell ref="E37:F37"/>
    <mergeCell ref="E39:F39"/>
    <mergeCell ref="E40:F40"/>
    <mergeCell ref="E31:F31"/>
    <mergeCell ref="E34:F34"/>
    <mergeCell ref="E35:F35"/>
    <mergeCell ref="E38:F38"/>
    <mergeCell ref="I23:J23"/>
    <mergeCell ref="I24:J24"/>
    <mergeCell ref="I25:J25"/>
    <mergeCell ref="I38:J38"/>
    <mergeCell ref="I39:J39"/>
    <mergeCell ref="I29:J29"/>
    <mergeCell ref="I30:J30"/>
    <mergeCell ref="I31:J31"/>
    <mergeCell ref="I32:J32"/>
    <mergeCell ref="I27:J27"/>
    <mergeCell ref="I28:J28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64" t="s">
        <v>82</v>
      </c>
      <c r="B1" s="264"/>
      <c r="C1" s="264"/>
      <c r="D1" s="264"/>
      <c r="E1" s="264"/>
      <c r="F1" s="264"/>
      <c r="G1" s="264"/>
      <c r="H1" s="264"/>
      <c r="I1" s="264"/>
      <c r="J1" s="264"/>
    </row>
    <row r="2" spans="1:11" ht="14.25" customHeight="1" x14ac:dyDescent="0.25">
      <c r="A2" s="265" t="s">
        <v>91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1" ht="18" customHeight="1" x14ac:dyDescent="0.25">
      <c r="A3" s="142" t="s">
        <v>79</v>
      </c>
      <c r="B3" s="139"/>
      <c r="C3" s="139"/>
      <c r="D3" s="139"/>
      <c r="E3" s="139"/>
      <c r="F3" s="139"/>
      <c r="G3" s="139"/>
      <c r="H3" s="139"/>
      <c r="I3" s="139"/>
      <c r="J3" s="142" t="s">
        <v>0</v>
      </c>
    </row>
    <row r="4" spans="1:11" ht="12.95" customHeight="1" x14ac:dyDescent="0.25">
      <c r="A4" s="267" t="s">
        <v>81</v>
      </c>
      <c r="B4" s="267"/>
      <c r="C4" s="267"/>
      <c r="D4" s="267"/>
      <c r="E4" s="267"/>
      <c r="F4" s="267"/>
      <c r="G4" s="267"/>
      <c r="H4" s="139"/>
      <c r="I4" s="139"/>
      <c r="J4" s="149" t="s">
        <v>0</v>
      </c>
    </row>
    <row r="5" spans="1:11" ht="12.95" customHeight="1" x14ac:dyDescent="0.25">
      <c r="A5" s="149" t="s">
        <v>80</v>
      </c>
      <c r="B5" s="122"/>
      <c r="C5" s="140"/>
      <c r="D5" s="140"/>
      <c r="E5" s="141"/>
      <c r="F5" s="141"/>
      <c r="G5" s="141"/>
      <c r="H5" s="139"/>
      <c r="I5" s="139"/>
      <c r="J5" s="149" t="s">
        <v>0</v>
      </c>
    </row>
    <row r="6" spans="1:11" ht="26.25" customHeight="1" x14ac:dyDescent="0.25">
      <c r="A6" s="139"/>
      <c r="B6" s="122"/>
      <c r="C6" s="140"/>
      <c r="D6" s="140"/>
      <c r="E6" s="141"/>
      <c r="F6" s="141"/>
      <c r="G6" s="141"/>
      <c r="H6" s="139"/>
      <c r="I6" s="139"/>
      <c r="J6" s="156" t="str">
        <f>IF(C41=C17,"PAYÉ","")</f>
        <v>PAYÉ</v>
      </c>
    </row>
    <row r="7" spans="1:11" ht="20.25" customHeight="1" x14ac:dyDescent="0.25">
      <c r="A7" s="268" t="s">
        <v>83</v>
      </c>
      <c r="B7" s="268"/>
      <c r="C7" s="140"/>
      <c r="D7" s="140"/>
      <c r="E7" s="141"/>
      <c r="F7" s="141"/>
      <c r="G7" s="141"/>
      <c r="H7" s="139"/>
      <c r="I7" s="139"/>
      <c r="J7" s="149"/>
    </row>
    <row r="8" spans="1:11" ht="12.95" customHeight="1" x14ac:dyDescent="0.25">
      <c r="A8" t="s">
        <v>17</v>
      </c>
      <c r="C8" s="266" t="str">
        <f>Formulaire!H12</f>
        <v xml:space="preserve"> </v>
      </c>
      <c r="D8" s="266"/>
      <c r="E8" s="266" t="str">
        <f>Formulaire!B12</f>
        <v xml:space="preserve"> </v>
      </c>
      <c r="F8" s="266"/>
      <c r="G8" s="266"/>
      <c r="H8" s="266"/>
      <c r="I8" s="116" t="s">
        <v>0</v>
      </c>
      <c r="J8" s="149" t="s">
        <v>0</v>
      </c>
    </row>
    <row r="9" spans="1:11" ht="12.95" customHeight="1" x14ac:dyDescent="0.25">
      <c r="A9" s="258" t="s">
        <v>34</v>
      </c>
      <c r="B9" s="258"/>
      <c r="C9" s="266" t="str">
        <f>Formulaire!A39</f>
        <v>Martin Egan</v>
      </c>
      <c r="D9" s="266"/>
      <c r="E9" s="266"/>
      <c r="F9" s="266"/>
      <c r="G9" s="266"/>
      <c r="H9" s="266"/>
      <c r="I9" s="116" t="s">
        <v>0</v>
      </c>
      <c r="J9" s="149" t="s">
        <v>0</v>
      </c>
    </row>
    <row r="10" spans="1:11" ht="12.95" customHeight="1" x14ac:dyDescent="0.25">
      <c r="A10" s="258" t="s">
        <v>7</v>
      </c>
      <c r="B10" s="258"/>
      <c r="C10" s="266" t="str">
        <f>Formulaire!B13</f>
        <v xml:space="preserve"> </v>
      </c>
      <c r="D10" s="266"/>
      <c r="E10" s="266"/>
      <c r="F10" s="266"/>
      <c r="G10" s="148"/>
      <c r="H10" s="148"/>
      <c r="I10" s="116"/>
      <c r="J10" s="149"/>
    </row>
    <row r="11" spans="1:11" ht="12.95" customHeight="1" x14ac:dyDescent="0.25">
      <c r="A11" s="258" t="s">
        <v>22</v>
      </c>
      <c r="B11" s="258"/>
      <c r="C11" s="133" t="str">
        <f>Formulaire!B14</f>
        <v xml:space="preserve"> </v>
      </c>
      <c r="D11" s="133"/>
      <c r="E11" s="158" t="s">
        <v>84</v>
      </c>
      <c r="F11" s="158"/>
      <c r="G11" s="148" t="str">
        <f>Formulaire!B15</f>
        <v xml:space="preserve"> </v>
      </c>
      <c r="H11" s="148"/>
      <c r="I11" s="116"/>
      <c r="J11" s="149"/>
    </row>
    <row r="12" spans="1:11" ht="12.95" customHeight="1" x14ac:dyDescent="0.25">
      <c r="A12" t="s">
        <v>18</v>
      </c>
      <c r="C12" s="133" t="str">
        <f>Formulaire!H15</f>
        <v xml:space="preserve"> </v>
      </c>
      <c r="D12" s="133"/>
      <c r="E12" s="133"/>
      <c r="F12" s="133"/>
      <c r="G12" s="133"/>
      <c r="H12" s="133"/>
      <c r="I12" s="133"/>
      <c r="J12" s="136" t="s">
        <v>0</v>
      </c>
    </row>
    <row r="13" spans="1:11" ht="12.95" customHeight="1" x14ac:dyDescent="0.3">
      <c r="A13" s="258" t="s">
        <v>52</v>
      </c>
      <c r="B13" s="258"/>
      <c r="C13" s="263" t="str">
        <f>Formulaire!H13</f>
        <v xml:space="preserve"> </v>
      </c>
      <c r="D13" s="263"/>
      <c r="E13" s="263"/>
      <c r="F13" s="119"/>
      <c r="G13" s="119"/>
      <c r="H13" s="119"/>
      <c r="I13" s="119"/>
      <c r="J13" s="16" t="s">
        <v>0</v>
      </c>
    </row>
    <row r="14" spans="1:11" ht="12.95" customHeight="1" x14ac:dyDescent="0.3">
      <c r="A14" s="258" t="s">
        <v>53</v>
      </c>
      <c r="B14" s="258"/>
      <c r="C14" s="263" t="str">
        <f>Formulaire!H14</f>
        <v xml:space="preserve"> </v>
      </c>
      <c r="D14" s="263"/>
      <c r="E14" s="263"/>
      <c r="F14" s="62"/>
      <c r="G14" s="62"/>
      <c r="H14" s="62"/>
      <c r="I14" s="62"/>
      <c r="J14" s="16" t="s">
        <v>0</v>
      </c>
    </row>
    <row r="15" spans="1:11" ht="12.95" customHeight="1" x14ac:dyDescent="0.25">
      <c r="A15" s="258" t="s">
        <v>68</v>
      </c>
      <c r="B15" s="258"/>
      <c r="C15" s="266" t="str">
        <f>Formulaire!G17</f>
        <v xml:space="preserve"> </v>
      </c>
      <c r="D15" s="266"/>
      <c r="E15" s="158" t="s">
        <v>85</v>
      </c>
      <c r="F15" s="257" t="str">
        <f>Formulaire!B17</f>
        <v xml:space="preserve"> </v>
      </c>
      <c r="G15" s="257"/>
      <c r="H15" s="146" t="s">
        <v>43</v>
      </c>
      <c r="I15" s="157">
        <f>Formulaire!B22</f>
        <v>45</v>
      </c>
      <c r="J15" s="159" t="s">
        <v>86</v>
      </c>
    </row>
    <row r="16" spans="1:11" ht="18" customHeight="1" x14ac:dyDescent="0.25">
      <c r="E16" t="s">
        <v>0</v>
      </c>
      <c r="G16" s="145" t="s">
        <v>0</v>
      </c>
      <c r="H16" s="150" t="s">
        <v>0</v>
      </c>
      <c r="I16" s="150"/>
      <c r="J16" s="135" t="s">
        <v>0</v>
      </c>
      <c r="K16" s="150"/>
    </row>
    <row r="17" spans="1:10" ht="14.1" customHeight="1" x14ac:dyDescent="0.25">
      <c r="A17" s="271" t="s">
        <v>13</v>
      </c>
      <c r="B17" s="271"/>
      <c r="C17" s="58">
        <v>30</v>
      </c>
      <c r="D17" s="40" t="s">
        <v>0</v>
      </c>
      <c r="E17" s="269" t="s">
        <v>0</v>
      </c>
      <c r="F17" s="269"/>
      <c r="G17" s="150" t="s">
        <v>0</v>
      </c>
      <c r="H17" s="150" t="s">
        <v>0</v>
      </c>
      <c r="I17" s="150"/>
      <c r="J17" s="145" t="s">
        <v>0</v>
      </c>
    </row>
    <row r="18" spans="1:10" ht="14.1" hidden="1" customHeight="1" thickBot="1" x14ac:dyDescent="0.3">
      <c r="A18" s="260" t="s">
        <v>49</v>
      </c>
      <c r="B18" s="261"/>
      <c r="C18" s="59">
        <v>0</v>
      </c>
      <c r="D18" s="40"/>
      <c r="E18" s="150"/>
      <c r="F18" s="150"/>
      <c r="G18" s="150"/>
      <c r="H18" s="150"/>
      <c r="I18" s="150"/>
      <c r="J18" s="145"/>
    </row>
    <row r="19" spans="1:10" ht="14.1" customHeight="1" x14ac:dyDescent="0.25">
      <c r="A19" s="242" t="s">
        <v>19</v>
      </c>
      <c r="B19" s="242"/>
      <c r="C19" s="147" t="s">
        <v>32</v>
      </c>
      <c r="D19" s="147" t="s">
        <v>33</v>
      </c>
      <c r="E19" s="242" t="s">
        <v>30</v>
      </c>
      <c r="F19" s="242"/>
      <c r="G19" s="147" t="s">
        <v>31</v>
      </c>
      <c r="H19" s="147" t="s">
        <v>20</v>
      </c>
      <c r="I19" s="242" t="s">
        <v>28</v>
      </c>
      <c r="J19" s="242"/>
    </row>
    <row r="20" spans="1:10" ht="14.1" customHeight="1" x14ac:dyDescent="0.25">
      <c r="A20" s="243">
        <v>43617</v>
      </c>
      <c r="B20" s="244"/>
      <c r="C20" s="65">
        <v>0</v>
      </c>
      <c r="D20" s="96"/>
      <c r="E20" s="238" t="s">
        <v>0</v>
      </c>
      <c r="F20" s="239"/>
      <c r="G20" s="93" t="s">
        <v>0</v>
      </c>
      <c r="H20" s="93"/>
      <c r="I20" s="235" t="s">
        <v>77</v>
      </c>
      <c r="J20" s="235"/>
    </row>
    <row r="21" spans="1:10" ht="14.1" customHeight="1" x14ac:dyDescent="0.25">
      <c r="A21" s="243">
        <v>43647</v>
      </c>
      <c r="B21" s="244"/>
      <c r="C21" s="65">
        <v>0</v>
      </c>
      <c r="D21" s="96"/>
      <c r="E21" s="238" t="s">
        <v>0</v>
      </c>
      <c r="F21" s="239"/>
      <c r="G21" s="93"/>
      <c r="H21" s="93"/>
      <c r="I21" s="235"/>
      <c r="J21" s="235"/>
    </row>
    <row r="22" spans="1:10" ht="14.1" customHeight="1" x14ac:dyDescent="0.25">
      <c r="A22" s="243">
        <v>43648</v>
      </c>
      <c r="B22" s="244"/>
      <c r="C22" s="65">
        <v>0</v>
      </c>
      <c r="D22" s="96"/>
      <c r="E22" s="238" t="s">
        <v>0</v>
      </c>
      <c r="F22" s="239"/>
      <c r="G22" s="93">
        <v>1000</v>
      </c>
      <c r="H22" s="93"/>
      <c r="I22" s="235" t="s">
        <v>90</v>
      </c>
      <c r="J22" s="235"/>
    </row>
    <row r="23" spans="1:10" ht="14.1" customHeight="1" x14ac:dyDescent="0.25">
      <c r="A23" s="243" t="s">
        <v>0</v>
      </c>
      <c r="B23" s="244"/>
      <c r="C23" s="65">
        <v>0</v>
      </c>
      <c r="D23" s="96"/>
      <c r="E23" s="238"/>
      <c r="F23" s="239"/>
      <c r="G23" s="93"/>
      <c r="H23" s="93"/>
      <c r="I23" s="235"/>
      <c r="J23" s="235"/>
    </row>
    <row r="24" spans="1:10" ht="14.1" customHeight="1" thickBot="1" x14ac:dyDescent="0.3">
      <c r="A24" s="255" t="s">
        <v>0</v>
      </c>
      <c r="B24" s="256"/>
      <c r="C24" s="66">
        <v>0</v>
      </c>
      <c r="D24" s="96"/>
      <c r="E24" s="238" t="s">
        <v>0</v>
      </c>
      <c r="F24" s="239"/>
      <c r="G24" s="93"/>
      <c r="H24" s="93"/>
      <c r="I24" s="236"/>
      <c r="J24" s="237"/>
    </row>
    <row r="25" spans="1:10" ht="13.5" customHeight="1" thickTop="1" x14ac:dyDescent="0.25">
      <c r="A25" s="250" t="s">
        <v>87</v>
      </c>
      <c r="B25" s="259"/>
      <c r="C25" s="61">
        <f>SUM(C20:C24)</f>
        <v>0</v>
      </c>
      <c r="D25" s="97"/>
      <c r="E25" s="71"/>
      <c r="F25" s="71"/>
      <c r="G25" s="71"/>
      <c r="H25" s="71"/>
      <c r="I25" s="71"/>
      <c r="J25" s="115"/>
    </row>
    <row r="26" spans="1:10" ht="14.1" customHeight="1" x14ac:dyDescent="0.25">
      <c r="A26" s="251">
        <v>43709</v>
      </c>
      <c r="B26" s="252"/>
      <c r="C26" s="67">
        <v>0</v>
      </c>
      <c r="D26" s="98"/>
      <c r="E26" s="240" t="s">
        <v>0</v>
      </c>
      <c r="F26" s="240"/>
      <c r="G26" s="143"/>
      <c r="H26" s="143"/>
      <c r="I26" s="236"/>
      <c r="J26" s="237"/>
    </row>
    <row r="27" spans="1:10" ht="14.1" customHeight="1" x14ac:dyDescent="0.25">
      <c r="A27" s="245">
        <v>43739</v>
      </c>
      <c r="B27" s="249"/>
      <c r="C27" s="67">
        <v>10</v>
      </c>
      <c r="D27" s="98"/>
      <c r="E27" s="240" t="s">
        <v>0</v>
      </c>
      <c r="F27" s="240"/>
      <c r="G27" s="143"/>
      <c r="H27" s="143"/>
      <c r="I27" s="236"/>
      <c r="J27" s="237"/>
    </row>
    <row r="28" spans="1:10" ht="14.1" customHeight="1" x14ac:dyDescent="0.25">
      <c r="A28" s="245">
        <v>43770</v>
      </c>
      <c r="B28" s="246"/>
      <c r="C28" s="68">
        <v>0</v>
      </c>
      <c r="D28" s="98"/>
      <c r="E28" s="240" t="s">
        <v>0</v>
      </c>
      <c r="F28" s="240"/>
      <c r="G28" s="143"/>
      <c r="H28" s="143"/>
      <c r="I28" s="236"/>
      <c r="J28" s="237"/>
    </row>
    <row r="29" spans="1:10" ht="14.1" customHeight="1" x14ac:dyDescent="0.25">
      <c r="A29" s="253">
        <v>43800</v>
      </c>
      <c r="B29" s="253"/>
      <c r="C29" s="69">
        <v>0</v>
      </c>
      <c r="D29" s="98"/>
      <c r="E29" s="241" t="s">
        <v>0</v>
      </c>
      <c r="F29" s="241"/>
      <c r="G29" s="144"/>
      <c r="H29" s="144"/>
      <c r="I29" s="236" t="s">
        <v>0</v>
      </c>
      <c r="J29" s="237"/>
    </row>
    <row r="30" spans="1:10" ht="14.1" customHeight="1" x14ac:dyDescent="0.25">
      <c r="A30" s="253" t="s">
        <v>0</v>
      </c>
      <c r="B30" s="253"/>
      <c r="C30" s="69">
        <v>0</v>
      </c>
      <c r="D30" s="98"/>
      <c r="E30" s="241" t="s">
        <v>0</v>
      </c>
      <c r="F30" s="241"/>
      <c r="G30" s="144"/>
      <c r="H30" s="144"/>
      <c r="I30" s="236" t="s">
        <v>0</v>
      </c>
      <c r="J30" s="237"/>
    </row>
    <row r="31" spans="1:10" ht="14.1" customHeight="1" thickBot="1" x14ac:dyDescent="0.3">
      <c r="A31" s="253" t="s">
        <v>0</v>
      </c>
      <c r="B31" s="253"/>
      <c r="C31" s="70">
        <v>0</v>
      </c>
      <c r="D31" s="98"/>
      <c r="E31" s="240" t="s">
        <v>0</v>
      </c>
      <c r="F31" s="240"/>
      <c r="G31" s="143"/>
      <c r="H31" s="143"/>
      <c r="I31" s="236" t="s">
        <v>0</v>
      </c>
      <c r="J31" s="237"/>
    </row>
    <row r="32" spans="1:10" ht="14.1" customHeight="1" thickTop="1" x14ac:dyDescent="0.25">
      <c r="A32" s="250" t="s">
        <v>88</v>
      </c>
      <c r="B32" s="250"/>
      <c r="C32" s="57">
        <f>SUM(C26:C31)</f>
        <v>10</v>
      </c>
      <c r="D32" s="99"/>
      <c r="E32" s="73"/>
      <c r="F32" s="73"/>
      <c r="G32" s="73"/>
      <c r="H32" s="73"/>
      <c r="I32" s="73"/>
      <c r="J32" s="72"/>
    </row>
    <row r="33" spans="1:10" ht="14.1" customHeight="1" x14ac:dyDescent="0.25">
      <c r="A33" s="251">
        <v>43831</v>
      </c>
      <c r="B33" s="252"/>
      <c r="C33" s="69">
        <v>0</v>
      </c>
      <c r="D33" s="98" t="s">
        <v>0</v>
      </c>
      <c r="E33" s="240" t="s">
        <v>0</v>
      </c>
      <c r="F33" s="240"/>
      <c r="G33" s="143"/>
      <c r="H33" s="143"/>
      <c r="I33" s="236" t="s">
        <v>0</v>
      </c>
      <c r="J33" s="237"/>
    </row>
    <row r="34" spans="1:10" ht="14.1" customHeight="1" x14ac:dyDescent="0.25">
      <c r="A34" s="245">
        <v>43862</v>
      </c>
      <c r="B34" s="249"/>
      <c r="C34" s="69">
        <v>10</v>
      </c>
      <c r="D34" s="98"/>
      <c r="E34" s="240" t="s">
        <v>0</v>
      </c>
      <c r="F34" s="240"/>
      <c r="G34" s="143"/>
      <c r="H34" s="143"/>
      <c r="I34" s="236"/>
      <c r="J34" s="237"/>
    </row>
    <row r="35" spans="1:10" ht="14.1" customHeight="1" x14ac:dyDescent="0.25">
      <c r="A35" s="245">
        <v>43891</v>
      </c>
      <c r="B35" s="249"/>
      <c r="C35" s="69">
        <v>10</v>
      </c>
      <c r="D35" s="98"/>
      <c r="E35" s="240" t="s">
        <v>0</v>
      </c>
      <c r="F35" s="240"/>
      <c r="G35" s="143"/>
      <c r="H35" s="143"/>
      <c r="I35" s="236"/>
      <c r="J35" s="237"/>
    </row>
    <row r="36" spans="1:10" ht="14.1" customHeight="1" x14ac:dyDescent="0.25">
      <c r="A36" s="245">
        <v>43922</v>
      </c>
      <c r="B36" s="246"/>
      <c r="C36" s="69">
        <v>0</v>
      </c>
      <c r="D36" s="100"/>
      <c r="E36" s="240" t="s">
        <v>0</v>
      </c>
      <c r="F36" s="240"/>
      <c r="G36" s="143" t="s">
        <v>0</v>
      </c>
      <c r="H36" s="143"/>
      <c r="I36" s="236" t="s">
        <v>0</v>
      </c>
      <c r="J36" s="237"/>
    </row>
    <row r="37" spans="1:10" ht="14.1" customHeight="1" x14ac:dyDescent="0.25">
      <c r="A37" s="247">
        <v>43952</v>
      </c>
      <c r="B37" s="248"/>
      <c r="C37" s="69">
        <v>0</v>
      </c>
      <c r="D37" s="100"/>
      <c r="E37" s="240" t="s">
        <v>0</v>
      </c>
      <c r="F37" s="240"/>
      <c r="G37" s="144"/>
      <c r="H37" s="144" t="s">
        <v>0</v>
      </c>
      <c r="I37" s="236" t="s">
        <v>0</v>
      </c>
      <c r="J37" s="237"/>
    </row>
    <row r="38" spans="1:10" ht="14.1" customHeight="1" x14ac:dyDescent="0.25">
      <c r="A38" s="247" t="s">
        <v>0</v>
      </c>
      <c r="B38" s="248"/>
      <c r="C38" s="69">
        <v>0</v>
      </c>
      <c r="D38" s="101"/>
      <c r="E38" s="240" t="s">
        <v>0</v>
      </c>
      <c r="F38" s="240"/>
      <c r="G38" s="144"/>
      <c r="H38" s="144"/>
      <c r="I38" s="236"/>
      <c r="J38" s="237"/>
    </row>
    <row r="39" spans="1:10" ht="14.1" customHeight="1" thickBot="1" x14ac:dyDescent="0.3">
      <c r="A39" s="253" t="s">
        <v>0</v>
      </c>
      <c r="B39" s="253"/>
      <c r="C39" s="70">
        <v>0</v>
      </c>
      <c r="D39" s="98"/>
      <c r="E39" s="240" t="s">
        <v>0</v>
      </c>
      <c r="F39" s="240"/>
      <c r="G39" s="143"/>
      <c r="H39" s="143"/>
      <c r="I39" s="236"/>
      <c r="J39" s="237"/>
    </row>
    <row r="40" spans="1:10" ht="14.1" customHeight="1" thickTop="1" thickBot="1" x14ac:dyDescent="0.3">
      <c r="A40" s="250" t="s">
        <v>89</v>
      </c>
      <c r="B40" s="259"/>
      <c r="C40" s="137">
        <f>SUM(C33:C39)</f>
        <v>20</v>
      </c>
      <c r="D40" s="43"/>
      <c r="E40" s="44"/>
      <c r="F40" s="44"/>
      <c r="G40" s="44"/>
      <c r="H40" s="44"/>
      <c r="I40" s="44"/>
      <c r="J40" s="145"/>
    </row>
    <row r="41" spans="1:10" ht="14.1" customHeight="1" thickTop="1" x14ac:dyDescent="0.25">
      <c r="A41" s="270" t="s">
        <v>64</v>
      </c>
      <c r="B41" s="270"/>
      <c r="C41" s="54">
        <f>C40+C32+C25</f>
        <v>30</v>
      </c>
      <c r="J41" s="150"/>
    </row>
  </sheetData>
  <mergeCells count="82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20:B20"/>
    <mergeCell ref="E20:F20"/>
    <mergeCell ref="I20:J20"/>
    <mergeCell ref="A21:B21"/>
    <mergeCell ref="E21:F21"/>
    <mergeCell ref="I21:J21"/>
    <mergeCell ref="A22:B22"/>
    <mergeCell ref="E22:F22"/>
    <mergeCell ref="I22:J22"/>
    <mergeCell ref="A23:B23"/>
    <mergeCell ref="E23:F23"/>
    <mergeCell ref="I23:J23"/>
    <mergeCell ref="A24:B24"/>
    <mergeCell ref="E24:F24"/>
    <mergeCell ref="I24:J24"/>
    <mergeCell ref="A25:B25"/>
    <mergeCell ref="A26:B26"/>
    <mergeCell ref="E26:F26"/>
    <mergeCell ref="I26:J26"/>
    <mergeCell ref="A27:B27"/>
    <mergeCell ref="E27:F27"/>
    <mergeCell ref="I27:J27"/>
    <mergeCell ref="A28:B28"/>
    <mergeCell ref="E28:F28"/>
    <mergeCell ref="I28:J28"/>
    <mergeCell ref="A29:B29"/>
    <mergeCell ref="E29:F29"/>
    <mergeCell ref="I29:J29"/>
    <mergeCell ref="A30:B30"/>
    <mergeCell ref="E30:F30"/>
    <mergeCell ref="I30:J30"/>
    <mergeCell ref="A31:B31"/>
    <mergeCell ref="E31:F31"/>
    <mergeCell ref="I31:J31"/>
    <mergeCell ref="A32:B32"/>
    <mergeCell ref="A33:B33"/>
    <mergeCell ref="E33:F33"/>
    <mergeCell ref="I33:J33"/>
    <mergeCell ref="A34:B34"/>
    <mergeCell ref="E34:F34"/>
    <mergeCell ref="I34:J34"/>
    <mergeCell ref="A35:B35"/>
    <mergeCell ref="E35:F35"/>
    <mergeCell ref="I35:J35"/>
    <mergeCell ref="A36:B36"/>
    <mergeCell ref="E36:F36"/>
    <mergeCell ref="I36:J36"/>
    <mergeCell ref="A37:B37"/>
    <mergeCell ref="E37:F37"/>
    <mergeCell ref="I37:J37"/>
    <mergeCell ref="A40:B40"/>
    <mergeCell ref="A41:B41"/>
    <mergeCell ref="A38:B38"/>
    <mergeCell ref="E38:F38"/>
    <mergeCell ref="I38:J38"/>
    <mergeCell ref="A39:B39"/>
    <mergeCell ref="E39:F39"/>
    <mergeCell ref="I39:J39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264" t="s">
        <v>82</v>
      </c>
      <c r="B1" s="264"/>
      <c r="C1" s="264"/>
      <c r="D1" s="264"/>
      <c r="E1" s="264"/>
      <c r="F1" s="264"/>
      <c r="G1" s="264"/>
      <c r="H1" s="264"/>
      <c r="I1" s="264"/>
      <c r="J1" s="264"/>
      <c r="K1" s="162"/>
    </row>
    <row r="2" spans="1:12" ht="14.25" customHeight="1" x14ac:dyDescent="0.25">
      <c r="A2" s="265" t="s">
        <v>92</v>
      </c>
      <c r="B2" s="265"/>
      <c r="C2" s="265"/>
      <c r="D2" s="265"/>
      <c r="E2" s="265"/>
      <c r="F2" s="265"/>
      <c r="G2" s="265"/>
      <c r="H2" s="265"/>
      <c r="I2" s="265"/>
      <c r="J2" s="265"/>
      <c r="K2" s="163"/>
    </row>
    <row r="3" spans="1:12" ht="18" customHeight="1" x14ac:dyDescent="0.25">
      <c r="A3" s="151" t="s">
        <v>79</v>
      </c>
      <c r="B3" s="139"/>
      <c r="C3" s="139"/>
      <c r="D3" s="139"/>
      <c r="E3" s="139"/>
      <c r="F3" s="139"/>
      <c r="G3" s="139"/>
      <c r="H3" s="139"/>
      <c r="I3" s="139"/>
      <c r="J3" s="151" t="s">
        <v>0</v>
      </c>
      <c r="K3" s="160"/>
    </row>
    <row r="4" spans="1:12" ht="12.95" customHeight="1" x14ac:dyDescent="0.25">
      <c r="A4" s="267" t="s">
        <v>81</v>
      </c>
      <c r="B4" s="267"/>
      <c r="C4" s="267"/>
      <c r="D4" s="267"/>
      <c r="E4" s="267"/>
      <c r="F4" s="267"/>
      <c r="G4" s="267"/>
      <c r="H4" s="139"/>
      <c r="I4" s="139"/>
      <c r="J4" s="155" t="s">
        <v>0</v>
      </c>
      <c r="K4" s="164"/>
    </row>
    <row r="5" spans="1:12" ht="12.95" customHeight="1" x14ac:dyDescent="0.25">
      <c r="A5" s="155" t="s">
        <v>80</v>
      </c>
      <c r="B5" s="122"/>
      <c r="C5" s="140"/>
      <c r="D5" s="140"/>
      <c r="E5" s="141"/>
      <c r="F5" s="141"/>
      <c r="G5" s="141"/>
      <c r="H5" s="139"/>
      <c r="I5" s="139"/>
      <c r="J5" s="155" t="s">
        <v>0</v>
      </c>
      <c r="K5" s="164"/>
    </row>
    <row r="6" spans="1:12" ht="26.25" customHeight="1" x14ac:dyDescent="0.25">
      <c r="A6" s="139"/>
      <c r="B6" s="122"/>
      <c r="C6" s="140"/>
      <c r="D6" s="140"/>
      <c r="E6" s="141"/>
      <c r="F6" s="141"/>
      <c r="G6" s="141"/>
      <c r="H6" s="139"/>
      <c r="I6" s="139"/>
      <c r="J6" s="156"/>
      <c r="K6" s="156"/>
    </row>
    <row r="7" spans="1:12" ht="20.25" customHeight="1" x14ac:dyDescent="0.25">
      <c r="A7" s="268" t="s">
        <v>83</v>
      </c>
      <c r="B7" s="268"/>
      <c r="C7" s="140"/>
      <c r="D7" s="140"/>
      <c r="E7" s="141"/>
      <c r="F7" s="141"/>
      <c r="G7" s="141"/>
      <c r="H7" s="139"/>
      <c r="I7" s="139"/>
      <c r="J7" s="155"/>
      <c r="K7" s="164"/>
    </row>
    <row r="8" spans="1:12" ht="12.95" customHeight="1" x14ac:dyDescent="0.25">
      <c r="A8" t="s">
        <v>17</v>
      </c>
      <c r="C8" s="266" t="str">
        <f>Formulaire!H12</f>
        <v xml:space="preserve"> </v>
      </c>
      <c r="D8" s="266"/>
      <c r="E8" s="266" t="str">
        <f>Formulaire!B12</f>
        <v xml:space="preserve"> </v>
      </c>
      <c r="F8" s="266"/>
      <c r="G8" s="266"/>
      <c r="H8" s="266"/>
      <c r="I8" s="116" t="s">
        <v>0</v>
      </c>
      <c r="J8" s="155" t="s">
        <v>0</v>
      </c>
      <c r="K8" s="164"/>
    </row>
    <row r="9" spans="1:12" ht="12.95" customHeight="1" x14ac:dyDescent="0.25">
      <c r="A9" s="258" t="s">
        <v>34</v>
      </c>
      <c r="B9" s="258"/>
      <c r="C9" s="266" t="str">
        <f>Formulaire!A39</f>
        <v>Martin Egan</v>
      </c>
      <c r="D9" s="266"/>
      <c r="E9" s="266"/>
      <c r="F9" s="266"/>
      <c r="G9" s="266"/>
      <c r="H9" s="266"/>
      <c r="I9" s="116" t="s">
        <v>0</v>
      </c>
      <c r="J9" s="155" t="s">
        <v>0</v>
      </c>
      <c r="K9" s="164"/>
    </row>
    <row r="10" spans="1:12" ht="12.95" customHeight="1" x14ac:dyDescent="0.25">
      <c r="A10" s="258" t="s">
        <v>7</v>
      </c>
      <c r="B10" s="258"/>
      <c r="C10" s="266" t="str">
        <f>Formulaire!B13</f>
        <v xml:space="preserve"> </v>
      </c>
      <c r="D10" s="266"/>
      <c r="E10" s="266"/>
      <c r="F10" s="266"/>
      <c r="G10" s="153"/>
      <c r="H10" s="153"/>
      <c r="I10" s="116"/>
      <c r="J10" s="155"/>
      <c r="K10" s="164"/>
    </row>
    <row r="11" spans="1:12" ht="12.95" customHeight="1" x14ac:dyDescent="0.25">
      <c r="A11" s="258" t="s">
        <v>22</v>
      </c>
      <c r="B11" s="258"/>
      <c r="C11" s="133" t="str">
        <f>Formulaire!B14</f>
        <v xml:space="preserve"> </v>
      </c>
      <c r="D11" s="133"/>
      <c r="E11" s="158" t="s">
        <v>84</v>
      </c>
      <c r="F11" s="158"/>
      <c r="G11" s="153" t="str">
        <f>Formulaire!B15</f>
        <v xml:space="preserve"> </v>
      </c>
      <c r="H11" s="153"/>
      <c r="I11" s="116"/>
      <c r="J11" s="155"/>
      <c r="K11" s="164"/>
    </row>
    <row r="12" spans="1:12" ht="12.95" customHeight="1" x14ac:dyDescent="0.25">
      <c r="A12" t="s">
        <v>18</v>
      </c>
      <c r="C12" s="133" t="str">
        <f>Formulaire!H15</f>
        <v xml:space="preserve"> </v>
      </c>
      <c r="D12" s="133"/>
      <c r="E12" s="133"/>
      <c r="F12" s="133"/>
      <c r="G12" s="133"/>
      <c r="H12" s="133"/>
      <c r="I12" s="133"/>
      <c r="J12" s="136" t="s">
        <v>0</v>
      </c>
      <c r="K12" s="136"/>
    </row>
    <row r="13" spans="1:12" ht="12.95" customHeight="1" x14ac:dyDescent="0.3">
      <c r="A13" s="258" t="s">
        <v>52</v>
      </c>
      <c r="B13" s="258"/>
      <c r="C13" s="263" t="str">
        <f>Formulaire!H13</f>
        <v xml:space="preserve"> </v>
      </c>
      <c r="D13" s="263"/>
      <c r="E13" s="263"/>
      <c r="F13" s="119"/>
      <c r="G13" s="119"/>
      <c r="H13" s="119"/>
      <c r="I13" s="119"/>
      <c r="J13" s="16" t="s">
        <v>0</v>
      </c>
      <c r="K13" s="16"/>
    </row>
    <row r="14" spans="1:12" ht="12.95" customHeight="1" x14ac:dyDescent="0.3">
      <c r="A14" s="258" t="s">
        <v>53</v>
      </c>
      <c r="B14" s="258"/>
      <c r="C14" s="263" t="str">
        <f>Formulaire!H14</f>
        <v xml:space="preserve"> </v>
      </c>
      <c r="D14" s="263"/>
      <c r="E14" s="263"/>
      <c r="F14" s="62"/>
      <c r="G14" s="62"/>
      <c r="H14" s="62"/>
      <c r="I14" s="62"/>
      <c r="J14" s="16" t="s">
        <v>0</v>
      </c>
      <c r="K14" s="16"/>
    </row>
    <row r="15" spans="1:12" ht="12.95" customHeight="1" x14ac:dyDescent="0.25">
      <c r="A15" s="258" t="s">
        <v>68</v>
      </c>
      <c r="B15" s="258"/>
      <c r="C15" s="266" t="str">
        <f>Formulaire!G17</f>
        <v xml:space="preserve"> </v>
      </c>
      <c r="D15" s="266"/>
      <c r="E15" s="158" t="s">
        <v>85</v>
      </c>
      <c r="F15" s="257" t="str">
        <f>Formulaire!B17</f>
        <v xml:space="preserve"> </v>
      </c>
      <c r="G15" s="257"/>
      <c r="H15" s="146" t="s">
        <v>43</v>
      </c>
      <c r="I15" s="157">
        <f>Formulaire!B22</f>
        <v>45</v>
      </c>
      <c r="J15" s="159" t="s">
        <v>86</v>
      </c>
      <c r="K15" s="159"/>
    </row>
    <row r="16" spans="1:12" ht="18" customHeight="1" x14ac:dyDescent="0.25">
      <c r="E16" t="s">
        <v>0</v>
      </c>
      <c r="G16" s="152" t="s">
        <v>0</v>
      </c>
      <c r="H16" s="154" t="s">
        <v>0</v>
      </c>
      <c r="I16" s="154"/>
      <c r="J16" s="135" t="s">
        <v>0</v>
      </c>
      <c r="K16" s="135"/>
      <c r="L16" s="154"/>
    </row>
    <row r="17" spans="1:12" ht="14.1" hidden="1" customHeight="1" thickBot="1" x14ac:dyDescent="0.3">
      <c r="A17" s="260" t="s">
        <v>49</v>
      </c>
      <c r="B17" s="261"/>
      <c r="C17" s="59">
        <v>0</v>
      </c>
      <c r="D17" s="40"/>
      <c r="E17" s="154"/>
      <c r="F17" s="154"/>
      <c r="G17" s="154"/>
      <c r="H17" s="154"/>
      <c r="I17" s="154"/>
      <c r="J17" s="152"/>
      <c r="K17" s="161"/>
    </row>
    <row r="18" spans="1:12" ht="14.1" customHeight="1" thickBot="1" x14ac:dyDescent="0.3">
      <c r="A18" s="272" t="s">
        <v>19</v>
      </c>
      <c r="B18" s="272"/>
      <c r="C18" s="167" t="s">
        <v>32</v>
      </c>
      <c r="D18" s="167" t="s">
        <v>33</v>
      </c>
      <c r="E18" s="272" t="s">
        <v>30</v>
      </c>
      <c r="F18" s="272"/>
      <c r="G18" s="167" t="s">
        <v>31</v>
      </c>
      <c r="H18" s="167" t="s">
        <v>20</v>
      </c>
      <c r="I18" s="272" t="s">
        <v>28</v>
      </c>
      <c r="J18" s="272"/>
      <c r="K18" s="169" t="s">
        <v>97</v>
      </c>
      <c r="L18" s="168" t="s">
        <v>35</v>
      </c>
    </row>
    <row r="19" spans="1:12" ht="14.1" customHeight="1" thickBot="1" x14ac:dyDescent="0.3">
      <c r="A19" s="255">
        <v>43617</v>
      </c>
      <c r="B19" s="256"/>
      <c r="C19" s="65">
        <v>20</v>
      </c>
      <c r="D19" s="96"/>
      <c r="E19" s="238" t="s">
        <v>0</v>
      </c>
      <c r="F19" s="239"/>
      <c r="G19" s="93" t="s">
        <v>0</v>
      </c>
      <c r="H19" s="93"/>
      <c r="I19" s="236" t="s">
        <v>93</v>
      </c>
      <c r="J19" s="273"/>
      <c r="K19" s="171" t="str">
        <f>IF(L19="x","PAYÉ","")</f>
        <v/>
      </c>
      <c r="L19" s="170" t="s">
        <v>0</v>
      </c>
    </row>
    <row r="20" spans="1:12" ht="16.5" thickBot="1" x14ac:dyDescent="0.3">
      <c r="A20" s="255">
        <v>43617</v>
      </c>
      <c r="B20" s="256"/>
      <c r="C20" s="65">
        <v>0</v>
      </c>
      <c r="D20" s="165"/>
      <c r="E20" s="274" t="s">
        <v>0</v>
      </c>
      <c r="F20" s="274"/>
      <c r="G20" s="165"/>
      <c r="H20" s="165"/>
      <c r="I20" s="236" t="s">
        <v>94</v>
      </c>
      <c r="J20" s="273"/>
      <c r="K20" s="171" t="str">
        <f t="shared" ref="K20:K29" si="0">IF(L20="x","PAYÉ","")</f>
        <v/>
      </c>
      <c r="L20" s="170" t="s">
        <v>0</v>
      </c>
    </row>
    <row r="21" spans="1:12" ht="16.5" thickBot="1" x14ac:dyDescent="0.3">
      <c r="A21" s="255">
        <v>43617</v>
      </c>
      <c r="B21" s="256"/>
      <c r="C21" s="65">
        <v>0</v>
      </c>
      <c r="D21" s="165"/>
      <c r="E21" s="274" t="s">
        <v>0</v>
      </c>
      <c r="F21" s="274"/>
      <c r="G21" s="165"/>
      <c r="H21" s="165"/>
      <c r="I21" s="236" t="s">
        <v>95</v>
      </c>
      <c r="J21" s="273"/>
      <c r="K21" s="171" t="str">
        <f t="shared" si="0"/>
        <v/>
      </c>
      <c r="L21" s="170" t="s">
        <v>0</v>
      </c>
    </row>
    <row r="22" spans="1:12" ht="16.5" thickBot="1" x14ac:dyDescent="0.3">
      <c r="A22" s="255">
        <v>43617</v>
      </c>
      <c r="B22" s="256"/>
      <c r="C22" s="65">
        <v>0</v>
      </c>
      <c r="D22" s="165"/>
      <c r="E22" s="274" t="s">
        <v>0</v>
      </c>
      <c r="F22" s="274"/>
      <c r="G22" s="165"/>
      <c r="H22" s="165"/>
      <c r="I22" s="236" t="s">
        <v>96</v>
      </c>
      <c r="J22" s="273"/>
      <c r="K22" s="171" t="str">
        <f t="shared" si="0"/>
        <v/>
      </c>
      <c r="L22" s="170" t="s">
        <v>0</v>
      </c>
    </row>
    <row r="23" spans="1:12" ht="16.5" thickBot="1" x14ac:dyDescent="0.3">
      <c r="A23" s="255">
        <v>43617</v>
      </c>
      <c r="B23" s="256"/>
      <c r="C23" s="65">
        <v>0</v>
      </c>
      <c r="D23" s="165"/>
      <c r="E23" s="274" t="s">
        <v>0</v>
      </c>
      <c r="F23" s="274"/>
      <c r="G23" s="165"/>
      <c r="H23" s="165"/>
      <c r="I23" s="236" t="s">
        <v>0</v>
      </c>
      <c r="J23" s="273"/>
      <c r="K23" s="171" t="str">
        <f t="shared" si="0"/>
        <v/>
      </c>
      <c r="L23" s="170" t="s">
        <v>0</v>
      </c>
    </row>
    <row r="24" spans="1:12" ht="16.5" thickBot="1" x14ac:dyDescent="0.3">
      <c r="A24" s="255">
        <v>43617</v>
      </c>
      <c r="B24" s="256"/>
      <c r="C24" s="65">
        <v>0</v>
      </c>
      <c r="D24" s="165"/>
      <c r="E24" s="274" t="s">
        <v>0</v>
      </c>
      <c r="F24" s="274"/>
      <c r="G24" s="165"/>
      <c r="H24" s="165"/>
      <c r="I24" s="236" t="s">
        <v>0</v>
      </c>
      <c r="J24" s="273"/>
      <c r="K24" s="171" t="str">
        <f t="shared" si="0"/>
        <v/>
      </c>
      <c r="L24" s="170" t="s">
        <v>0</v>
      </c>
    </row>
    <row r="25" spans="1:12" ht="16.5" thickBot="1" x14ac:dyDescent="0.3">
      <c r="A25" s="255">
        <v>43617</v>
      </c>
      <c r="B25" s="256"/>
      <c r="C25" s="65">
        <v>0</v>
      </c>
      <c r="D25" s="165"/>
      <c r="E25" s="274" t="s">
        <v>0</v>
      </c>
      <c r="F25" s="274"/>
      <c r="G25" s="165"/>
      <c r="H25" s="165"/>
      <c r="I25" s="236" t="s">
        <v>0</v>
      </c>
      <c r="J25" s="273"/>
      <c r="K25" s="171" t="str">
        <f t="shared" si="0"/>
        <v/>
      </c>
      <c r="L25" s="170" t="s">
        <v>0</v>
      </c>
    </row>
    <row r="26" spans="1:12" ht="16.5" thickBot="1" x14ac:dyDescent="0.3">
      <c r="A26" s="255">
        <v>43617</v>
      </c>
      <c r="B26" s="256"/>
      <c r="C26" s="65">
        <v>0</v>
      </c>
      <c r="D26" s="165"/>
      <c r="E26" s="274" t="s">
        <v>0</v>
      </c>
      <c r="F26" s="274"/>
      <c r="G26" s="165"/>
      <c r="H26" s="165"/>
      <c r="I26" s="236" t="s">
        <v>0</v>
      </c>
      <c r="J26" s="273"/>
      <c r="K26" s="171" t="str">
        <f t="shared" si="0"/>
        <v/>
      </c>
      <c r="L26" s="170" t="s">
        <v>0</v>
      </c>
    </row>
    <row r="27" spans="1:12" ht="16.5" thickBot="1" x14ac:dyDescent="0.3">
      <c r="A27" s="255">
        <v>43617</v>
      </c>
      <c r="B27" s="256"/>
      <c r="C27" s="65">
        <v>0</v>
      </c>
      <c r="D27" s="165"/>
      <c r="E27" s="274" t="s">
        <v>0</v>
      </c>
      <c r="F27" s="274"/>
      <c r="G27" s="165"/>
      <c r="H27" s="165"/>
      <c r="I27" s="236" t="s">
        <v>0</v>
      </c>
      <c r="J27" s="273"/>
      <c r="K27" s="171" t="str">
        <f t="shared" si="0"/>
        <v/>
      </c>
      <c r="L27" s="170" t="s">
        <v>0</v>
      </c>
    </row>
    <row r="28" spans="1:12" ht="16.5" thickBot="1" x14ac:dyDescent="0.3">
      <c r="A28" s="255">
        <v>43617</v>
      </c>
      <c r="B28" s="256"/>
      <c r="C28" s="65">
        <v>0</v>
      </c>
      <c r="D28" s="165"/>
      <c r="E28" s="274" t="s">
        <v>0</v>
      </c>
      <c r="F28" s="274"/>
      <c r="G28" s="165"/>
      <c r="H28" s="165"/>
      <c r="I28" s="236" t="s">
        <v>0</v>
      </c>
      <c r="J28" s="273"/>
      <c r="K28" s="171" t="str">
        <f t="shared" si="0"/>
        <v/>
      </c>
      <c r="L28" s="170" t="s">
        <v>0</v>
      </c>
    </row>
    <row r="29" spans="1:12" ht="16.5" thickBot="1" x14ac:dyDescent="0.3">
      <c r="A29" s="255">
        <v>43617</v>
      </c>
      <c r="B29" s="256"/>
      <c r="C29" s="65">
        <v>0</v>
      </c>
      <c r="D29" s="165"/>
      <c r="E29" s="274" t="s">
        <v>0</v>
      </c>
      <c r="F29" s="274"/>
      <c r="G29" s="165"/>
      <c r="H29" s="165"/>
      <c r="I29" s="236" t="s">
        <v>0</v>
      </c>
      <c r="J29" s="273"/>
      <c r="K29" s="171" t="str">
        <f t="shared" si="0"/>
        <v/>
      </c>
      <c r="L29" s="166" t="s">
        <v>0</v>
      </c>
    </row>
    <row r="30" spans="1:12" x14ac:dyDescent="0.25">
      <c r="C30" s="54">
        <f>SUM(C19:C29)</f>
        <v>20</v>
      </c>
      <c r="L30" s="172" t="s">
        <v>0</v>
      </c>
    </row>
  </sheetData>
  <mergeCells count="55"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I29:J29"/>
    <mergeCell ref="I21:J21"/>
    <mergeCell ref="I22:J22"/>
    <mergeCell ref="I23:J23"/>
    <mergeCell ref="I24:J24"/>
    <mergeCell ref="I25:J25"/>
    <mergeCell ref="I26:J26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G3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21</v>
      </c>
      <c r="B1" s="2"/>
    </row>
    <row r="2" spans="1:5" x14ac:dyDescent="0.25">
      <c r="A2" t="s">
        <v>65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72</v>
      </c>
      <c r="B13" s="4"/>
    </row>
    <row r="14" spans="1:5" x14ac:dyDescent="0.25">
      <c r="A14" s="258" t="str">
        <f>Formulaire!A39</f>
        <v>Martin Egan</v>
      </c>
      <c r="B14" s="258"/>
    </row>
    <row r="15" spans="1:5" x14ac:dyDescent="0.25">
      <c r="A15" s="258" t="str">
        <f>Formulaire!B13</f>
        <v xml:space="preserve"> </v>
      </c>
      <c r="B15" s="258"/>
      <c r="C15" s="5"/>
    </row>
    <row r="16" spans="1:5" x14ac:dyDescent="0.25">
      <c r="A16" s="258" t="str">
        <f>Formulaire!B14</f>
        <v xml:space="preserve"> </v>
      </c>
      <c r="B16" s="258"/>
      <c r="C16" s="5"/>
    </row>
    <row r="17" spans="1:7" x14ac:dyDescent="0.25">
      <c r="A17" s="258" t="str">
        <f>Formulaire!B15</f>
        <v xml:space="preserve"> </v>
      </c>
      <c r="B17" s="258"/>
      <c r="C17" s="5"/>
    </row>
    <row r="18" spans="1:7" x14ac:dyDescent="0.25">
      <c r="C18" s="5"/>
    </row>
    <row r="19" spans="1:7" x14ac:dyDescent="0.25">
      <c r="A19" s="275" t="s">
        <v>78</v>
      </c>
      <c r="B19" s="275"/>
      <c r="C19" s="63" t="s">
        <v>11</v>
      </c>
      <c r="D19" s="6" t="s">
        <v>54</v>
      </c>
      <c r="E19" s="6" t="s">
        <v>12</v>
      </c>
      <c r="F19" s="6" t="s">
        <v>62</v>
      </c>
      <c r="G19" s="4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52" t="str">
        <f>Formulaire!B16</f>
        <v xml:space="preserve"> </v>
      </c>
      <c r="D20" s="1" t="str">
        <f>Formulaire!B17</f>
        <v xml:space="preserve"> </v>
      </c>
      <c r="E20" s="1" t="s">
        <v>55</v>
      </c>
      <c r="F20" s="53">
        <v>0</v>
      </c>
      <c r="G20" s="8" t="s">
        <v>0</v>
      </c>
    </row>
    <row r="21" spans="1:7" x14ac:dyDescent="0.25">
      <c r="C21" s="45"/>
      <c r="D21" s="1" t="str">
        <f>Formulaire!B17</f>
        <v xml:space="preserve"> </v>
      </c>
      <c r="E21" s="1" t="s">
        <v>57</v>
      </c>
      <c r="F21" s="53">
        <f>Facture!C26</f>
        <v>0</v>
      </c>
      <c r="G21" s="8"/>
    </row>
    <row r="22" spans="1:7" hidden="1" x14ac:dyDescent="0.25">
      <c r="D22" s="1" t="s">
        <v>14</v>
      </c>
      <c r="E22" s="45" t="s">
        <v>56</v>
      </c>
      <c r="F22" s="54">
        <f>Facture!C18</f>
        <v>100</v>
      </c>
      <c r="G22" t="s">
        <v>0</v>
      </c>
    </row>
    <row r="23" spans="1:7" ht="15.75" thickBot="1" x14ac:dyDescent="0.3">
      <c r="C23" s="9"/>
      <c r="D23" s="1" t="str">
        <f>Formulaire!B17</f>
        <v xml:space="preserve"> </v>
      </c>
      <c r="E23" s="46" t="s">
        <v>66</v>
      </c>
      <c r="F23" s="55">
        <f>Facture!C33</f>
        <v>0</v>
      </c>
      <c r="G23" t="s">
        <v>0</v>
      </c>
    </row>
    <row r="24" spans="1:7" ht="19.5" thickTop="1" x14ac:dyDescent="0.3">
      <c r="C24" s="7"/>
      <c r="E24" s="10" t="s">
        <v>15</v>
      </c>
      <c r="F24" s="56">
        <f>F20+F21+F23</f>
        <v>0</v>
      </c>
    </row>
    <row r="25" spans="1:7" ht="18.75" x14ac:dyDescent="0.3">
      <c r="C25" s="7"/>
      <c r="E25" s="10"/>
      <c r="F25" s="56"/>
    </row>
    <row r="26" spans="1:7" ht="18.75" x14ac:dyDescent="0.3">
      <c r="C26" s="7"/>
      <c r="E26" s="10"/>
      <c r="F26" s="56"/>
    </row>
    <row r="27" spans="1:7" ht="18.75" x14ac:dyDescent="0.3">
      <c r="C27" s="7"/>
      <c r="E27" s="10"/>
      <c r="F27" s="56"/>
    </row>
    <row r="28" spans="1:7" ht="18.75" x14ac:dyDescent="0.3">
      <c r="C28" s="7"/>
      <c r="E28" s="10"/>
      <c r="F28" s="11"/>
    </row>
    <row r="29" spans="1:7" x14ac:dyDescent="0.25">
      <c r="A29" s="12" t="s">
        <v>16</v>
      </c>
      <c r="B29" s="12"/>
      <c r="C29" s="7"/>
      <c r="E29" s="7"/>
      <c r="F29" s="9"/>
    </row>
    <row r="30" spans="1:7" x14ac:dyDescent="0.25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27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63</v>
      </c>
      <c r="B1" s="2"/>
    </row>
    <row r="2" spans="1:5" x14ac:dyDescent="0.25">
      <c r="A2" t="s">
        <v>65</v>
      </c>
      <c r="D2" s="82">
        <v>1164959448</v>
      </c>
      <c r="E2" s="82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10</v>
      </c>
      <c r="B13" s="4"/>
    </row>
    <row r="14" spans="1:5" x14ac:dyDescent="0.25">
      <c r="A14" s="258" t="str">
        <f>Formulaire!A39</f>
        <v>Martin Egan</v>
      </c>
      <c r="B14" s="258"/>
    </row>
    <row r="15" spans="1:5" x14ac:dyDescent="0.25">
      <c r="A15" s="258" t="str">
        <f>Formulaire!B13</f>
        <v xml:space="preserve"> </v>
      </c>
      <c r="B15" s="258"/>
      <c r="C15" s="5"/>
    </row>
    <row r="16" spans="1:5" x14ac:dyDescent="0.25">
      <c r="A16" s="258" t="str">
        <f>Formulaire!B14</f>
        <v xml:space="preserve"> </v>
      </c>
      <c r="B16" s="258"/>
      <c r="C16" s="5"/>
    </row>
    <row r="17" spans="1:7" x14ac:dyDescent="0.25">
      <c r="A17" s="258" t="str">
        <f>Formulaire!B15</f>
        <v xml:space="preserve"> </v>
      </c>
      <c r="B17" s="258"/>
      <c r="C17" s="5"/>
    </row>
    <row r="18" spans="1:7" x14ac:dyDescent="0.25">
      <c r="C18" s="5"/>
    </row>
    <row r="19" spans="1:7" x14ac:dyDescent="0.25">
      <c r="A19" s="276" t="s">
        <v>45</v>
      </c>
      <c r="B19" s="276"/>
      <c r="C19" s="63" t="s">
        <v>11</v>
      </c>
      <c r="D19" s="85" t="s">
        <v>54</v>
      </c>
      <c r="E19" s="85" t="s">
        <v>12</v>
      </c>
      <c r="F19" s="85" t="s">
        <v>62</v>
      </c>
      <c r="G19" s="4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52" t="str">
        <f>Formulaire!B16</f>
        <v xml:space="preserve"> </v>
      </c>
      <c r="D20" s="83" t="str">
        <f>Formulaire!B17</f>
        <v xml:space="preserve"> </v>
      </c>
      <c r="E20" s="83" t="s">
        <v>55</v>
      </c>
      <c r="F20" s="53">
        <f>Facture!C41</f>
        <v>0</v>
      </c>
      <c r="G20" s="84" t="s">
        <v>0</v>
      </c>
    </row>
    <row r="21" spans="1:7" ht="18.75" x14ac:dyDescent="0.3">
      <c r="C21" s="7"/>
      <c r="E21" s="10" t="s">
        <v>15</v>
      </c>
      <c r="F21" s="56">
        <f>F20</f>
        <v>0</v>
      </c>
    </row>
    <row r="22" spans="1:7" ht="18.75" x14ac:dyDescent="0.3">
      <c r="C22" s="7"/>
      <c r="E22" s="10"/>
      <c r="F22" s="56"/>
    </row>
    <row r="23" spans="1:7" ht="18.75" x14ac:dyDescent="0.3">
      <c r="C23" s="7"/>
      <c r="E23" s="10"/>
      <c r="F23" s="56"/>
    </row>
    <row r="24" spans="1:7" ht="18.75" x14ac:dyDescent="0.3">
      <c r="C24" s="7"/>
      <c r="E24" s="10"/>
      <c r="F24" s="56"/>
    </row>
    <row r="25" spans="1:7" ht="18.75" x14ac:dyDescent="0.3">
      <c r="C25" s="7"/>
      <c r="E25" s="10"/>
      <c r="F25" s="11"/>
    </row>
    <row r="26" spans="1:7" x14ac:dyDescent="0.25">
      <c r="A26" s="12" t="s">
        <v>16</v>
      </c>
      <c r="B26" s="12"/>
      <c r="C26" s="7"/>
      <c r="E26" s="7"/>
      <c r="F26" s="9"/>
    </row>
    <row r="27" spans="1:7" x14ac:dyDescent="0.25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</vt:lpstr>
      <vt:lpstr>Facture</vt:lpstr>
      <vt:lpstr>Location</vt:lpstr>
      <vt:lpstr>Divers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2019-04-23T22:28:17Z</cp:lastPrinted>
  <dcterms:created xsi:type="dcterms:W3CDTF">2019-03-14T12:07:41Z</dcterms:created>
  <dcterms:modified xsi:type="dcterms:W3CDTF">2019-04-25T03:02:42Z</dcterms:modified>
</cp:coreProperties>
</file>